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Отчет и рейтинг (публик)" sheetId="5" r:id="rId1"/>
  </sheets>
  <calcPr calcId="145621"/>
</workbook>
</file>

<file path=xl/calcChain.xml><?xml version="1.0" encoding="utf-8"?>
<calcChain xmlns="http://schemas.openxmlformats.org/spreadsheetml/2006/main">
  <c r="U17" i="5" l="1"/>
  <c r="U16" i="5"/>
  <c r="T16" i="5"/>
  <c r="T17" i="5" s="1"/>
  <c r="R17" i="5"/>
  <c r="P17" i="5"/>
  <c r="O17" i="5"/>
  <c r="N17" i="5"/>
  <c r="L17" i="5"/>
  <c r="I17" i="5"/>
  <c r="H17" i="5"/>
  <c r="G17" i="5"/>
  <c r="F17" i="5"/>
  <c r="D17" i="5"/>
  <c r="C17" i="5"/>
  <c r="AE14" i="5"/>
  <c r="AD14" i="5"/>
  <c r="AC14" i="5"/>
  <c r="AB14" i="5"/>
  <c r="V14" i="5"/>
  <c r="Q14" i="5"/>
  <c r="M14" i="5"/>
  <c r="Z16" i="5" l="1"/>
  <c r="Z17" i="5" s="1"/>
  <c r="Y16" i="5"/>
  <c r="Y17" i="5" s="1"/>
  <c r="W16" i="5"/>
  <c r="W17" i="5" s="1"/>
  <c r="S16" i="5"/>
  <c r="S17" i="5" s="1"/>
  <c r="R16" i="5"/>
  <c r="P16" i="5"/>
  <c r="O16" i="5"/>
  <c r="N16" i="5"/>
  <c r="L16" i="5"/>
  <c r="K16" i="5"/>
  <c r="K17" i="5" s="1"/>
  <c r="J16" i="5"/>
  <c r="J17" i="5" s="1"/>
  <c r="I16" i="5"/>
  <c r="H16" i="5"/>
  <c r="G16" i="5"/>
  <c r="F16" i="5"/>
  <c r="E16" i="5"/>
  <c r="D16" i="5"/>
  <c r="C16" i="5"/>
  <c r="AA15" i="5"/>
  <c r="AA16" i="5" s="1"/>
  <c r="X15" i="5"/>
  <c r="V15" i="5"/>
  <c r="Q15" i="5"/>
  <c r="M15" i="5"/>
  <c r="AC13" i="5"/>
  <c r="V13" i="5"/>
  <c r="Q13" i="5"/>
  <c r="M13" i="5"/>
  <c r="X12" i="5"/>
  <c r="X16" i="5" s="1"/>
  <c r="V12" i="5"/>
  <c r="Q12" i="5"/>
  <c r="M12" i="5"/>
  <c r="AB12" i="5" s="1"/>
  <c r="AD12" i="5" s="1"/>
  <c r="AE12" i="5" s="1"/>
  <c r="V16" i="5" l="1"/>
  <c r="AB15" i="5"/>
  <c r="AD15" i="5" s="1"/>
  <c r="AE15" i="5" s="1"/>
  <c r="Q16" i="5"/>
  <c r="AB13" i="5"/>
  <c r="AD13" i="5" s="1"/>
  <c r="AE13" i="5" s="1"/>
  <c r="M16" i="5"/>
  <c r="E17" i="5"/>
</calcChain>
</file>

<file path=xl/sharedStrings.xml><?xml version="1.0" encoding="utf-8"?>
<sst xmlns="http://schemas.openxmlformats.org/spreadsheetml/2006/main" count="103" uniqueCount="52">
  <si>
    <t>ОТЧЕТ</t>
  </si>
  <si>
    <t>№ п/п</t>
  </si>
  <si>
    <t>Наименование учреждения</t>
  </si>
  <si>
    <t>Степень качества финансового менеджмента</t>
  </si>
  <si>
    <t>Место в рейтинге</t>
  </si>
  <si>
    <t>1. Оценка качества управления расходами бюджета города</t>
  </si>
  <si>
    <t>2. Оценка качества ведения учета и составления бюджетной отчетности</t>
  </si>
  <si>
    <t>3. Оценка качества организации и осуществления внутреннего финансового аудита и финансового менеджмента</t>
  </si>
  <si>
    <t>4. Оценка качества управление активами</t>
  </si>
  <si>
    <t>Р1</t>
  </si>
  <si>
    <t>Р2</t>
  </si>
  <si>
    <t>Р3</t>
  </si>
  <si>
    <t>Р4</t>
  </si>
  <si>
    <t>Р5</t>
  </si>
  <si>
    <t>Р6</t>
  </si>
  <si>
    <t>Р7</t>
  </si>
  <si>
    <t>Р8</t>
  </si>
  <si>
    <t>Итоговое значение по группе</t>
  </si>
  <si>
    <t>Р9</t>
  </si>
  <si>
    <t>Р10</t>
  </si>
  <si>
    <t>Р11</t>
  </si>
  <si>
    <t>Р12</t>
  </si>
  <si>
    <t>Р13</t>
  </si>
  <si>
    <t>Р14</t>
  </si>
  <si>
    <t>Балл</t>
  </si>
  <si>
    <t>Итого</t>
  </si>
  <si>
    <t>Если отдельные показатели неприменимы к учреждению в соответствующих графах указывается слово «Неприменим».</t>
  </si>
  <si>
    <r>
      <t>SPi (с</t>
    </r>
    <r>
      <rPr>
        <sz val="10"/>
        <color theme="1"/>
        <rFont val="Times New Roman"/>
        <family val="1"/>
        <charset val="204"/>
      </rPr>
      <t>реднее значение оценки)</t>
    </r>
  </si>
  <si>
    <t>Q  (уровень качества)</t>
  </si>
  <si>
    <t>R (рейтинговая оценка: Q x 5)</t>
  </si>
  <si>
    <t>неприменим</t>
  </si>
  <si>
    <t xml:space="preserve"> </t>
  </si>
  <si>
    <t>МАХ (максимальная оценка по числу показателей, применяемых для конкретного учреждения)</t>
  </si>
  <si>
    <t xml:space="preserve">ИТОГО по учреждению КФМ (количество баллов) </t>
  </si>
  <si>
    <t>МКУ «Управление дорог‚ инфраструктуры и благоустройства»</t>
  </si>
  <si>
    <t>МКУ «Управление по работе с ТСЖ и развитию местного самоуправления»</t>
  </si>
  <si>
    <t xml:space="preserve">Наименование группы показателей / наименование показателя качества финансового менеджмента </t>
  </si>
  <si>
    <t>о результатах мониторинга качества финансового менеджмента муниципальных учреждений,</t>
  </si>
  <si>
    <t>МАУ «Татышев-парк»</t>
  </si>
  <si>
    <t>за 2023 год</t>
  </si>
  <si>
    <t>Р15</t>
  </si>
  <si>
    <t>Р16</t>
  </si>
  <si>
    <t>Р17</t>
  </si>
  <si>
    <t>Р18</t>
  </si>
  <si>
    <t>5. Оценка финансово-экономической деятельности</t>
  </si>
  <si>
    <t>Р19</t>
  </si>
  <si>
    <t>Р20</t>
  </si>
  <si>
    <t>II-средняя</t>
  </si>
  <si>
    <r>
      <t xml:space="preserve"> </t>
    </r>
    <r>
      <rPr>
        <sz val="15"/>
        <color theme="1"/>
        <rFont val="Times New Roman"/>
        <family val="1"/>
        <charset val="204"/>
      </rPr>
      <t>подведомственных департаменту городского хозяйства и транспорта администрации города Красноярска</t>
    </r>
  </si>
  <si>
    <t>с I полугодия 2024</t>
  </si>
  <si>
    <t>МКУ "Красноярскгортранс"</t>
  </si>
  <si>
    <t>I-высокая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</si>
</sst>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17" fillId="0" borderId="0" xfId="0" applyFont="1"/>
    <xf numFmtId="0" fontId="0" fillId="0" borderId="0" xfId="0" applyFill="1"/>
    <xf numFmtId="0" fontId="16" fillId="0" borderId="0" xfId="0" applyFont="1" applyFill="1"/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tabSelected="1" topLeftCell="B1" zoomScaleNormal="100" zoomScaleSheetLayoutView="100" workbookViewId="0">
      <selection activeCell="AF14" sqref="AF14"/>
    </sheetView>
  </sheetViews>
  <sheetFormatPr defaultRowHeight="15" x14ac:dyDescent="0.25"/>
  <cols>
    <col min="1" max="1" width="3" customWidth="1"/>
    <col min="2" max="2" width="35.7109375" customWidth="1"/>
    <col min="3" max="3" width="6" customWidth="1"/>
    <col min="4" max="4" width="6.140625" customWidth="1"/>
    <col min="5" max="6" width="6.5703125" customWidth="1"/>
    <col min="7" max="7" width="7" customWidth="1"/>
    <col min="8" max="8" width="6" customWidth="1"/>
    <col min="9" max="9" width="6.7109375" customWidth="1"/>
    <col min="10" max="12" width="6.140625" customWidth="1"/>
    <col min="13" max="13" width="9.28515625" customWidth="1"/>
    <col min="14" max="14" width="6.7109375" customWidth="1"/>
    <col min="15" max="15" width="6" customWidth="1"/>
    <col min="16" max="16" width="6.42578125" customWidth="1"/>
    <col min="17" max="17" width="9.85546875" customWidth="1"/>
    <col min="18" max="18" width="6.85546875" customWidth="1"/>
    <col min="19" max="21" width="6" customWidth="1"/>
    <col min="22" max="22" width="10.140625" customWidth="1"/>
    <col min="23" max="23" width="6.42578125" customWidth="1"/>
    <col min="24" max="24" width="9.42578125" customWidth="1"/>
    <col min="25" max="25" width="5.7109375" customWidth="1"/>
    <col min="26" max="26" width="7" customWidth="1"/>
    <col min="27" max="27" width="10.42578125" customWidth="1"/>
    <col min="28" max="31" width="9.7109375" customWidth="1"/>
    <col min="32" max="32" width="9.5703125" customWidth="1"/>
    <col min="33" max="33" width="7.85546875" customWidth="1"/>
    <col min="34" max="34" width="12.7109375" customWidth="1"/>
  </cols>
  <sheetData>
    <row r="1" spans="1:33" ht="19.5" x14ac:dyDescent="0.25">
      <c r="A1" s="30"/>
    </row>
    <row r="2" spans="1:33" ht="15" customHeigh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</row>
    <row r="3" spans="1:33" ht="19.5" x14ac:dyDescent="0.25">
      <c r="A3" s="42" t="s">
        <v>37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</row>
    <row r="4" spans="1:33" ht="19.5" x14ac:dyDescent="0.25">
      <c r="A4" s="43" t="s">
        <v>48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</row>
    <row r="5" spans="1:33" ht="19.5" x14ac:dyDescent="0.25">
      <c r="A5" s="42" t="s">
        <v>39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spans="1:33" ht="18.75" x14ac:dyDescent="0.25">
      <c r="A6" s="1"/>
    </row>
    <row r="7" spans="1:33" s="2" customFormat="1" ht="44.25" customHeight="1" x14ac:dyDescent="0.25">
      <c r="A7" s="39" t="s">
        <v>1</v>
      </c>
      <c r="B7" s="40" t="s">
        <v>2</v>
      </c>
      <c r="C7" s="45" t="s">
        <v>36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7"/>
      <c r="AB7" s="41" t="s">
        <v>33</v>
      </c>
      <c r="AC7" s="41" t="s">
        <v>32</v>
      </c>
      <c r="AD7" s="41" t="s">
        <v>28</v>
      </c>
      <c r="AE7" s="41" t="s">
        <v>29</v>
      </c>
      <c r="AF7" s="41" t="s">
        <v>3</v>
      </c>
      <c r="AG7" s="48" t="s">
        <v>4</v>
      </c>
    </row>
    <row r="8" spans="1:33" s="2" customFormat="1" ht="108" customHeight="1" x14ac:dyDescent="0.25">
      <c r="A8" s="39"/>
      <c r="B8" s="40"/>
      <c r="C8" s="40" t="s">
        <v>5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 t="s">
        <v>6</v>
      </c>
      <c r="O8" s="40"/>
      <c r="P8" s="40"/>
      <c r="Q8" s="40"/>
      <c r="R8" s="40" t="s">
        <v>7</v>
      </c>
      <c r="S8" s="40"/>
      <c r="T8" s="40"/>
      <c r="U8" s="40"/>
      <c r="V8" s="40"/>
      <c r="W8" s="40" t="s">
        <v>8</v>
      </c>
      <c r="X8" s="40"/>
      <c r="Y8" s="40" t="s">
        <v>44</v>
      </c>
      <c r="Z8" s="40"/>
      <c r="AA8" s="40"/>
      <c r="AB8" s="41"/>
      <c r="AC8" s="41"/>
      <c r="AD8" s="41"/>
      <c r="AE8" s="41"/>
      <c r="AF8" s="41"/>
      <c r="AG8" s="48"/>
    </row>
    <row r="9" spans="1:33" s="2" customFormat="1" ht="75" x14ac:dyDescent="0.25">
      <c r="A9" s="39"/>
      <c r="B9" s="40"/>
      <c r="C9" s="5" t="s">
        <v>9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33" t="s">
        <v>16</v>
      </c>
      <c r="K9" s="33" t="s">
        <v>18</v>
      </c>
      <c r="L9" s="5" t="s">
        <v>19</v>
      </c>
      <c r="M9" s="5" t="s">
        <v>17</v>
      </c>
      <c r="N9" s="5" t="s">
        <v>20</v>
      </c>
      <c r="O9" s="5" t="s">
        <v>21</v>
      </c>
      <c r="P9" s="5" t="s">
        <v>22</v>
      </c>
      <c r="Q9" s="5" t="s">
        <v>17</v>
      </c>
      <c r="R9" s="5" t="s">
        <v>23</v>
      </c>
      <c r="S9" s="5" t="s">
        <v>40</v>
      </c>
      <c r="T9" s="5" t="s">
        <v>41</v>
      </c>
      <c r="U9" s="5" t="s">
        <v>42</v>
      </c>
      <c r="V9" s="5" t="s">
        <v>17</v>
      </c>
      <c r="W9" s="5" t="s">
        <v>43</v>
      </c>
      <c r="X9" s="31" t="s">
        <v>17</v>
      </c>
      <c r="Y9" s="31" t="s">
        <v>45</v>
      </c>
      <c r="Z9" s="31" t="s">
        <v>46</v>
      </c>
      <c r="AA9" s="31" t="s">
        <v>17</v>
      </c>
      <c r="AB9" s="41"/>
      <c r="AC9" s="41"/>
      <c r="AD9" s="41"/>
      <c r="AE9" s="41"/>
      <c r="AF9" s="41"/>
      <c r="AG9" s="48"/>
    </row>
    <row r="10" spans="1:33" s="22" customFormat="1" ht="12" x14ac:dyDescent="0.2">
      <c r="A10" s="39"/>
      <c r="B10" s="40"/>
      <c r="C10" s="21" t="s">
        <v>24</v>
      </c>
      <c r="D10" s="21" t="s">
        <v>24</v>
      </c>
      <c r="E10" s="21" t="s">
        <v>24</v>
      </c>
      <c r="F10" s="21" t="s">
        <v>24</v>
      </c>
      <c r="G10" s="21" t="s">
        <v>24</v>
      </c>
      <c r="H10" s="21" t="s">
        <v>24</v>
      </c>
      <c r="I10" s="21" t="s">
        <v>24</v>
      </c>
      <c r="J10" s="34" t="s">
        <v>24</v>
      </c>
      <c r="K10" s="34" t="s">
        <v>24</v>
      </c>
      <c r="L10" s="21" t="s">
        <v>24</v>
      </c>
      <c r="M10" s="21" t="s">
        <v>24</v>
      </c>
      <c r="N10" s="21" t="s">
        <v>24</v>
      </c>
      <c r="O10" s="21" t="s">
        <v>24</v>
      </c>
      <c r="P10" s="21" t="s">
        <v>24</v>
      </c>
      <c r="Q10" s="21" t="s">
        <v>24</v>
      </c>
      <c r="R10" s="21" t="s">
        <v>24</v>
      </c>
      <c r="S10" s="21" t="s">
        <v>24</v>
      </c>
      <c r="T10" s="21"/>
      <c r="U10" s="21"/>
      <c r="V10" s="21" t="s">
        <v>24</v>
      </c>
      <c r="W10" s="21" t="s">
        <v>24</v>
      </c>
      <c r="X10" s="21" t="s">
        <v>24</v>
      </c>
      <c r="Y10" s="21" t="s">
        <v>24</v>
      </c>
      <c r="Z10" s="21" t="s">
        <v>24</v>
      </c>
      <c r="AA10" s="21" t="s">
        <v>24</v>
      </c>
      <c r="AB10" s="21" t="s">
        <v>24</v>
      </c>
      <c r="AC10" s="21" t="s">
        <v>24</v>
      </c>
      <c r="AD10" s="21" t="s">
        <v>24</v>
      </c>
      <c r="AE10" s="21" t="s">
        <v>24</v>
      </c>
      <c r="AF10" s="41"/>
      <c r="AG10" s="48"/>
    </row>
    <row r="11" spans="1:33" s="27" customFormat="1" ht="9.75" customHeight="1" x14ac:dyDescent="0.1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35">
        <v>10</v>
      </c>
      <c r="K11" s="35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  <c r="R11" s="6">
        <v>18</v>
      </c>
      <c r="S11" s="6">
        <v>19</v>
      </c>
      <c r="T11" s="6">
        <v>20</v>
      </c>
      <c r="U11" s="6">
        <v>21</v>
      </c>
      <c r="V11" s="6">
        <v>22</v>
      </c>
      <c r="W11" s="6">
        <v>23</v>
      </c>
      <c r="X11" s="6">
        <v>24</v>
      </c>
      <c r="Y11" s="6">
        <v>25</v>
      </c>
      <c r="Z11" s="6">
        <v>26</v>
      </c>
      <c r="AA11" s="6">
        <v>27</v>
      </c>
      <c r="AB11" s="6">
        <v>28</v>
      </c>
      <c r="AC11" s="6">
        <v>29</v>
      </c>
      <c r="AD11" s="6">
        <v>30</v>
      </c>
      <c r="AE11" s="6">
        <v>31</v>
      </c>
      <c r="AF11" s="6">
        <v>32</v>
      </c>
      <c r="AG11" s="6">
        <v>33</v>
      </c>
    </row>
    <row r="12" spans="1:33" ht="33" customHeight="1" x14ac:dyDescent="0.25">
      <c r="A12" s="6">
        <v>1</v>
      </c>
      <c r="B12" s="20" t="s">
        <v>34</v>
      </c>
      <c r="C12" s="12">
        <v>3</v>
      </c>
      <c r="D12" s="8">
        <v>5</v>
      </c>
      <c r="E12" s="8">
        <v>5</v>
      </c>
      <c r="F12" s="12">
        <v>0</v>
      </c>
      <c r="G12" s="8">
        <v>5</v>
      </c>
      <c r="H12" s="8">
        <v>5</v>
      </c>
      <c r="I12" s="8">
        <v>5</v>
      </c>
      <c r="J12" s="49" t="s">
        <v>49</v>
      </c>
      <c r="K12" s="50"/>
      <c r="L12" s="32">
        <v>0</v>
      </c>
      <c r="M12" s="32">
        <f>SUM(C12:L12)</f>
        <v>28</v>
      </c>
      <c r="N12" s="32">
        <v>5</v>
      </c>
      <c r="O12" s="32">
        <v>5</v>
      </c>
      <c r="P12" s="32">
        <v>5</v>
      </c>
      <c r="Q12" s="32">
        <f>SUM(N12:P12)</f>
        <v>15</v>
      </c>
      <c r="R12" s="32">
        <v>0</v>
      </c>
      <c r="S12" s="35" t="s">
        <v>30</v>
      </c>
      <c r="T12" s="35" t="s">
        <v>30</v>
      </c>
      <c r="U12" s="35" t="s">
        <v>30</v>
      </c>
      <c r="V12" s="32">
        <f>SUM(R12:U12)</f>
        <v>0</v>
      </c>
      <c r="W12" s="32">
        <v>5</v>
      </c>
      <c r="X12" s="32">
        <f>W12</f>
        <v>5</v>
      </c>
      <c r="Y12" s="35" t="s">
        <v>30</v>
      </c>
      <c r="Z12" s="35" t="s">
        <v>30</v>
      </c>
      <c r="AA12" s="32"/>
      <c r="AB12" s="8">
        <f>X12+V12+Q12+M12+AA12</f>
        <v>48</v>
      </c>
      <c r="AC12" s="8">
        <v>65</v>
      </c>
      <c r="AD12" s="9">
        <f>AB12/AC12</f>
        <v>0.7384615384615385</v>
      </c>
      <c r="AE12" s="9">
        <f>AD12*5</f>
        <v>3.6923076923076925</v>
      </c>
      <c r="AF12" s="36" t="s">
        <v>47</v>
      </c>
      <c r="AG12" s="11">
        <v>3</v>
      </c>
    </row>
    <row r="13" spans="1:33" ht="33" customHeight="1" x14ac:dyDescent="0.25">
      <c r="A13" s="6">
        <v>2</v>
      </c>
      <c r="B13" s="20" t="s">
        <v>35</v>
      </c>
      <c r="C13" s="8">
        <v>4</v>
      </c>
      <c r="D13" s="12">
        <v>4</v>
      </c>
      <c r="E13" s="23" t="s">
        <v>30</v>
      </c>
      <c r="F13" s="8">
        <v>5</v>
      </c>
      <c r="G13" s="8">
        <v>5</v>
      </c>
      <c r="H13" s="8">
        <v>5</v>
      </c>
      <c r="I13" s="12">
        <v>3</v>
      </c>
      <c r="J13" s="51"/>
      <c r="K13" s="52"/>
      <c r="L13" s="12">
        <v>0</v>
      </c>
      <c r="M13" s="32">
        <f t="shared" ref="M13:M16" si="0">SUM(C13:L13)</f>
        <v>26</v>
      </c>
      <c r="N13" s="32">
        <v>5</v>
      </c>
      <c r="O13" s="32">
        <v>5</v>
      </c>
      <c r="P13" s="32">
        <v>5</v>
      </c>
      <c r="Q13" s="32">
        <f t="shared" ref="Q13:Q14" si="1">SUM(N13:P13)</f>
        <v>15</v>
      </c>
      <c r="R13" s="37">
        <v>0</v>
      </c>
      <c r="S13" s="32">
        <v>5</v>
      </c>
      <c r="T13" s="35" t="s">
        <v>30</v>
      </c>
      <c r="U13" s="35" t="s">
        <v>30</v>
      </c>
      <c r="V13" s="32">
        <f t="shared" ref="V13:V14" si="2">SUM(R13:U13)</f>
        <v>5</v>
      </c>
      <c r="W13" s="32">
        <v>5</v>
      </c>
      <c r="X13" s="32">
        <v>5</v>
      </c>
      <c r="Y13" s="35" t="s">
        <v>30</v>
      </c>
      <c r="Z13" s="35" t="s">
        <v>30</v>
      </c>
      <c r="AA13" s="32"/>
      <c r="AB13" s="8">
        <f t="shared" ref="AB13:AB14" si="3">X13+V13+Q13+M13+AA13</f>
        <v>51</v>
      </c>
      <c r="AC13" s="32">
        <f>13*5</f>
        <v>65</v>
      </c>
      <c r="AD13" s="9">
        <f t="shared" ref="AD13:AD14" si="4">AB13/AC13</f>
        <v>0.7846153846153846</v>
      </c>
      <c r="AE13" s="9">
        <f t="shared" ref="AE13:AE14" si="5">AD13*5</f>
        <v>3.9230769230769229</v>
      </c>
      <c r="AF13" s="36" t="s">
        <v>47</v>
      </c>
      <c r="AG13" s="11">
        <v>2</v>
      </c>
    </row>
    <row r="14" spans="1:33" ht="33" customHeight="1" x14ac:dyDescent="0.25">
      <c r="A14" s="6">
        <v>3</v>
      </c>
      <c r="B14" s="20" t="s">
        <v>50</v>
      </c>
      <c r="C14" s="8">
        <v>4</v>
      </c>
      <c r="D14" s="12">
        <v>5</v>
      </c>
      <c r="E14" s="23" t="s">
        <v>30</v>
      </c>
      <c r="F14" s="8">
        <v>5</v>
      </c>
      <c r="G14" s="8">
        <v>5</v>
      </c>
      <c r="H14" s="8">
        <v>5</v>
      </c>
      <c r="I14" s="12">
        <v>5</v>
      </c>
      <c r="J14" s="53"/>
      <c r="K14" s="54"/>
      <c r="L14" s="37">
        <v>5</v>
      </c>
      <c r="M14" s="32">
        <f t="shared" si="0"/>
        <v>34</v>
      </c>
      <c r="N14" s="32">
        <v>5</v>
      </c>
      <c r="O14" s="32">
        <v>5</v>
      </c>
      <c r="P14" s="32">
        <v>5</v>
      </c>
      <c r="Q14" s="32">
        <f t="shared" si="1"/>
        <v>15</v>
      </c>
      <c r="R14" s="37">
        <v>5</v>
      </c>
      <c r="S14" s="35" t="s">
        <v>30</v>
      </c>
      <c r="T14" s="35" t="s">
        <v>30</v>
      </c>
      <c r="U14" s="35" t="s">
        <v>30</v>
      </c>
      <c r="V14" s="32">
        <f t="shared" si="2"/>
        <v>5</v>
      </c>
      <c r="W14" s="32">
        <v>5</v>
      </c>
      <c r="X14" s="32">
        <v>5</v>
      </c>
      <c r="Y14" s="35" t="s">
        <v>30</v>
      </c>
      <c r="Z14" s="35" t="s">
        <v>30</v>
      </c>
      <c r="AA14" s="32"/>
      <c r="AB14" s="8">
        <f t="shared" si="3"/>
        <v>59</v>
      </c>
      <c r="AC14" s="32">
        <f>12*5</f>
        <v>60</v>
      </c>
      <c r="AD14" s="9">
        <f t="shared" si="4"/>
        <v>0.98333333333333328</v>
      </c>
      <c r="AE14" s="9">
        <f t="shared" si="5"/>
        <v>4.9166666666666661</v>
      </c>
      <c r="AF14" s="36" t="s">
        <v>51</v>
      </c>
      <c r="AG14" s="11">
        <v>1</v>
      </c>
    </row>
    <row r="15" spans="1:33" ht="33" customHeight="1" x14ac:dyDescent="0.25">
      <c r="A15" s="6">
        <v>4</v>
      </c>
      <c r="B15" s="20" t="s">
        <v>38</v>
      </c>
      <c r="C15" s="8">
        <v>3</v>
      </c>
      <c r="D15" s="8">
        <v>5</v>
      </c>
      <c r="E15" s="8">
        <v>5</v>
      </c>
      <c r="F15" s="8">
        <v>5</v>
      </c>
      <c r="G15" s="8">
        <v>5</v>
      </c>
      <c r="H15" s="8">
        <v>5</v>
      </c>
      <c r="I15" s="8">
        <v>5</v>
      </c>
      <c r="J15" s="35" t="s">
        <v>30</v>
      </c>
      <c r="K15" s="35" t="s">
        <v>30</v>
      </c>
      <c r="L15" s="23" t="s">
        <v>30</v>
      </c>
      <c r="M15" s="32">
        <f>SUM(C15:L15)</f>
        <v>33</v>
      </c>
      <c r="N15" s="32">
        <v>5</v>
      </c>
      <c r="O15" s="32">
        <v>5</v>
      </c>
      <c r="P15" s="32">
        <v>5</v>
      </c>
      <c r="Q15" s="32">
        <f>SUM(N15:P15)</f>
        <v>15</v>
      </c>
      <c r="R15" s="37">
        <v>0</v>
      </c>
      <c r="S15" s="37">
        <v>5</v>
      </c>
      <c r="T15" s="37">
        <v>5</v>
      </c>
      <c r="U15" s="37">
        <v>5</v>
      </c>
      <c r="V15" s="32">
        <f>SUM(R15:U15)</f>
        <v>15</v>
      </c>
      <c r="W15" s="38">
        <v>0</v>
      </c>
      <c r="X15" s="32">
        <f t="shared" ref="X15" si="6">W15</f>
        <v>0</v>
      </c>
      <c r="Y15" s="32">
        <v>5</v>
      </c>
      <c r="Z15" s="32">
        <v>5</v>
      </c>
      <c r="AA15" s="32">
        <f>Y15+Z15</f>
        <v>10</v>
      </c>
      <c r="AB15" s="8">
        <f>X15+V15+Q15+M15+AA15</f>
        <v>73</v>
      </c>
      <c r="AC15" s="8">
        <v>85</v>
      </c>
      <c r="AD15" s="9">
        <f>AB15/AC15</f>
        <v>0.85882352941176465</v>
      </c>
      <c r="AE15" s="9">
        <f>AD15*5</f>
        <v>4.2941176470588234</v>
      </c>
      <c r="AF15" s="36" t="s">
        <v>47</v>
      </c>
      <c r="AG15" s="11">
        <v>2</v>
      </c>
    </row>
    <row r="16" spans="1:33" ht="17.25" customHeight="1" x14ac:dyDescent="0.25">
      <c r="A16" s="6"/>
      <c r="B16" s="7" t="s">
        <v>25</v>
      </c>
      <c r="C16" s="8">
        <f t="shared" ref="C16:L16" si="7">SUM(C12:C15)</f>
        <v>14</v>
      </c>
      <c r="D16" s="8">
        <f t="shared" si="7"/>
        <v>19</v>
      </c>
      <c r="E16" s="8">
        <f t="shared" si="7"/>
        <v>10</v>
      </c>
      <c r="F16" s="8">
        <f t="shared" si="7"/>
        <v>15</v>
      </c>
      <c r="G16" s="8">
        <f t="shared" si="7"/>
        <v>20</v>
      </c>
      <c r="H16" s="8">
        <f t="shared" si="7"/>
        <v>20</v>
      </c>
      <c r="I16" s="8">
        <f t="shared" si="7"/>
        <v>18</v>
      </c>
      <c r="J16" s="8">
        <f t="shared" si="7"/>
        <v>0</v>
      </c>
      <c r="K16" s="8">
        <f t="shared" si="7"/>
        <v>0</v>
      </c>
      <c r="L16" s="8">
        <f t="shared" si="7"/>
        <v>5</v>
      </c>
      <c r="M16" s="32">
        <f t="shared" si="0"/>
        <v>121</v>
      </c>
      <c r="N16" s="32">
        <f t="shared" ref="N16:AA16" si="8">SUM(N12:N15)</f>
        <v>20</v>
      </c>
      <c r="O16" s="32">
        <f t="shared" si="8"/>
        <v>20</v>
      </c>
      <c r="P16" s="32">
        <f t="shared" si="8"/>
        <v>20</v>
      </c>
      <c r="Q16" s="32">
        <f t="shared" si="8"/>
        <v>60</v>
      </c>
      <c r="R16" s="32">
        <f t="shared" si="8"/>
        <v>5</v>
      </c>
      <c r="S16" s="32">
        <f t="shared" si="8"/>
        <v>10</v>
      </c>
      <c r="T16" s="32">
        <f t="shared" si="8"/>
        <v>5</v>
      </c>
      <c r="U16" s="32">
        <f t="shared" si="8"/>
        <v>5</v>
      </c>
      <c r="V16" s="32">
        <f t="shared" si="8"/>
        <v>25</v>
      </c>
      <c r="W16" s="32">
        <f t="shared" si="8"/>
        <v>15</v>
      </c>
      <c r="X16" s="32">
        <f t="shared" si="8"/>
        <v>15</v>
      </c>
      <c r="Y16" s="32">
        <f t="shared" si="8"/>
        <v>5</v>
      </c>
      <c r="Z16" s="32">
        <f t="shared" si="8"/>
        <v>5</v>
      </c>
      <c r="AA16" s="32">
        <f t="shared" si="8"/>
        <v>10</v>
      </c>
      <c r="AB16" s="8"/>
      <c r="AC16" s="8"/>
      <c r="AD16" s="9"/>
      <c r="AE16" s="9"/>
      <c r="AF16" s="10"/>
      <c r="AG16" s="8"/>
    </row>
    <row r="17" spans="1:33" ht="17.25" customHeight="1" x14ac:dyDescent="0.25">
      <c r="A17" s="6"/>
      <c r="B17" s="13" t="s">
        <v>27</v>
      </c>
      <c r="C17" s="19">
        <f>C16/4</f>
        <v>3.5</v>
      </c>
      <c r="D17" s="19">
        <f>D16/4</f>
        <v>4.75</v>
      </c>
      <c r="E17" s="19">
        <f>E16/2</f>
        <v>5</v>
      </c>
      <c r="F17" s="19">
        <f>F16/4</f>
        <v>3.75</v>
      </c>
      <c r="G17" s="19">
        <f>G16/4</f>
        <v>5</v>
      </c>
      <c r="H17" s="19">
        <f>H16/4</f>
        <v>5</v>
      </c>
      <c r="I17" s="19">
        <f>I16/4</f>
        <v>4.5</v>
      </c>
      <c r="J17" s="19">
        <f t="shared" ref="J17:W17" si="9">J16/3</f>
        <v>0</v>
      </c>
      <c r="K17" s="19">
        <f t="shared" si="9"/>
        <v>0</v>
      </c>
      <c r="L17" s="19">
        <f>L16/3</f>
        <v>1.6666666666666667</v>
      </c>
      <c r="M17" s="19"/>
      <c r="N17" s="19">
        <f>N16/4</f>
        <v>5</v>
      </c>
      <c r="O17" s="19">
        <f>O16/4</f>
        <v>5</v>
      </c>
      <c r="P17" s="19">
        <f>P16/4</f>
        <v>5</v>
      </c>
      <c r="Q17" s="19"/>
      <c r="R17" s="19">
        <f>R16/4</f>
        <v>1.25</v>
      </c>
      <c r="S17" s="19">
        <f>S16/2</f>
        <v>5</v>
      </c>
      <c r="T17" s="19">
        <f>T16/1</f>
        <v>5</v>
      </c>
      <c r="U17" s="19">
        <f>U16/1</f>
        <v>5</v>
      </c>
      <c r="V17" s="19"/>
      <c r="W17" s="19">
        <f t="shared" si="9"/>
        <v>5</v>
      </c>
      <c r="X17" s="19"/>
      <c r="Y17" s="19">
        <f>Y16/1</f>
        <v>5</v>
      </c>
      <c r="Z17" s="19">
        <f>Z16/1</f>
        <v>5</v>
      </c>
      <c r="AA17" s="19"/>
      <c r="AB17" s="19"/>
      <c r="AC17" s="19"/>
      <c r="AD17" s="19"/>
      <c r="AE17" s="19"/>
      <c r="AF17" s="19"/>
      <c r="AG17" s="19"/>
    </row>
    <row r="18" spans="1:33" ht="7.5" customHeight="1" x14ac:dyDescent="0.25">
      <c r="A18" s="14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8"/>
    </row>
    <row r="19" spans="1:33" s="4" customFormat="1" ht="11.25" x14ac:dyDescent="0.2">
      <c r="A19" s="3" t="s">
        <v>26</v>
      </c>
    </row>
    <row r="20" spans="1:33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4"/>
      <c r="AB20" s="24"/>
      <c r="AC20" s="24"/>
      <c r="AD20" s="24"/>
      <c r="AE20" s="24"/>
      <c r="AF20" s="24"/>
      <c r="AG20" s="24"/>
    </row>
    <row r="21" spans="1:33" ht="17.25" customHeight="1" x14ac:dyDescent="0.25"/>
    <row r="22" spans="1:33" x14ac:dyDescent="0.25"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3" x14ac:dyDescent="0.25">
      <c r="S23" s="28"/>
      <c r="T23" s="28"/>
      <c r="U23" s="28"/>
      <c r="V23" s="29"/>
      <c r="W23" s="29"/>
      <c r="X23" s="29"/>
      <c r="Y23" s="29"/>
      <c r="Z23" s="28"/>
      <c r="AA23" s="28"/>
      <c r="AB23" s="28"/>
      <c r="AC23" s="28"/>
      <c r="AD23" s="28"/>
    </row>
    <row r="25" spans="1:33" x14ac:dyDescent="0.25">
      <c r="F25" t="s">
        <v>31</v>
      </c>
      <c r="P25" t="s">
        <v>31</v>
      </c>
    </row>
  </sheetData>
  <mergeCells count="19">
    <mergeCell ref="N8:Q8"/>
    <mergeCell ref="AE7:AE9"/>
    <mergeCell ref="J12:K14"/>
    <mergeCell ref="A7:A10"/>
    <mergeCell ref="B7:B10"/>
    <mergeCell ref="AB7:AB9"/>
    <mergeCell ref="A2:AG2"/>
    <mergeCell ref="A3:AG3"/>
    <mergeCell ref="A4:AG4"/>
    <mergeCell ref="A5:AG5"/>
    <mergeCell ref="C7:AA7"/>
    <mergeCell ref="AD7:AD9"/>
    <mergeCell ref="AF7:AF10"/>
    <mergeCell ref="AG7:AG10"/>
    <mergeCell ref="R8:V8"/>
    <mergeCell ref="W8:X8"/>
    <mergeCell ref="Y8:AA8"/>
    <mergeCell ref="AC7:AC9"/>
    <mergeCell ref="C8:M8"/>
  </mergeCells>
  <pageMargins left="0.51181102362204722" right="0.31496062992125984" top="0.74803149606299213" bottom="0.74803149606299213" header="0.31496062992125984" footer="0.31496062992125984"/>
  <pageSetup paperSize="9" scale="98" fitToHeight="1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6E5894426AC6B4CB951306CAED67EDD" ma:contentTypeVersion="2" ma:contentTypeDescription="Создание документа." ma:contentTypeScope="" ma:versionID="9930e82818d8657c2f89dbc53fbe2da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440ffe7d129599f7ee9eac362e5103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именование документ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3E58B4-E774-433C-80EB-AB6B3F962BAF}"/>
</file>

<file path=customXml/itemProps2.xml><?xml version="1.0" encoding="utf-8"?>
<ds:datastoreItem xmlns:ds="http://schemas.openxmlformats.org/officeDocument/2006/customXml" ds:itemID="{49AD6F5C-8EAC-4A8B-8041-E67BC1A96B72}"/>
</file>

<file path=customXml/itemProps3.xml><?xml version="1.0" encoding="utf-8"?>
<ds:datastoreItem xmlns:ds="http://schemas.openxmlformats.org/officeDocument/2006/customXml" ds:itemID="{38C8E55D-1EBE-4F29-AC7A-D0948A1C0E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и рейтинг (публик)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2024-04-15T08:21:05Z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0x01010026E5894426AC6B4CB951306CAED67EDD</vt:lpwstr>
  </property>
</Properties>
</file>