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I20" i="1" l="1"/>
  <c r="AI23" i="1" l="1"/>
  <c r="AI24" i="1" s="1"/>
  <c r="AF24" i="1"/>
  <c r="AF23" i="1"/>
  <c r="AD24" i="1"/>
  <c r="AC24" i="1"/>
  <c r="AB24" i="1"/>
  <c r="AC23" i="1"/>
  <c r="AD23" i="1"/>
  <c r="AB23" i="1"/>
  <c r="Z24" i="1"/>
  <c r="Y24" i="1"/>
  <c r="X24" i="1"/>
  <c r="X23" i="1"/>
  <c r="Y23" i="1"/>
  <c r="Z23" i="1"/>
  <c r="W23" i="1"/>
  <c r="W24" i="1" s="1"/>
  <c r="T24" i="1"/>
  <c r="U24" i="1"/>
  <c r="S24" i="1"/>
  <c r="T23" i="1"/>
  <c r="U23" i="1"/>
  <c r="S23" i="1"/>
  <c r="P24" i="1"/>
  <c r="O24" i="1"/>
  <c r="M24" i="1"/>
  <c r="H24" i="1"/>
  <c r="G24" i="1"/>
  <c r="I24" i="1"/>
  <c r="J24" i="1"/>
  <c r="K24" i="1"/>
  <c r="N24" i="1"/>
  <c r="F24" i="1"/>
  <c r="F23" i="1"/>
  <c r="G23" i="1"/>
  <c r="H23" i="1"/>
  <c r="I23" i="1"/>
  <c r="J23" i="1"/>
  <c r="K23" i="1"/>
  <c r="L23" i="1"/>
  <c r="L24" i="1" s="1"/>
  <c r="M23" i="1"/>
  <c r="N23" i="1"/>
  <c r="O23" i="1"/>
  <c r="P23" i="1"/>
  <c r="Q23" i="1"/>
  <c r="Q24" i="1" s="1"/>
  <c r="AI21" i="1"/>
  <c r="V24" i="1"/>
  <c r="AI22" i="1"/>
  <c r="AI19" i="1"/>
  <c r="AG20" i="1"/>
  <c r="AG21" i="1"/>
  <c r="AG22" i="1"/>
  <c r="AE22" i="1"/>
  <c r="AA20" i="1"/>
  <c r="AA22" i="1"/>
  <c r="V20" i="1"/>
  <c r="V21" i="1"/>
  <c r="V22" i="1"/>
  <c r="R20" i="1"/>
  <c r="R21" i="1"/>
  <c r="R22" i="1"/>
  <c r="AH22" i="1" s="1"/>
  <c r="AJ22" i="1" s="1"/>
  <c r="AK22" i="1" s="1"/>
  <c r="E21" i="1"/>
  <c r="AH21" i="1" s="1"/>
  <c r="AJ21" i="1" s="1"/>
  <c r="AK21" i="1" s="1"/>
  <c r="E19" i="1"/>
  <c r="AG19" i="1"/>
  <c r="AG23" i="1" s="1"/>
  <c r="AA19" i="1"/>
  <c r="V19" i="1"/>
  <c r="R19" i="1"/>
  <c r="AH19" i="1" s="1"/>
  <c r="AJ19" i="1" s="1"/>
  <c r="AK19" i="1" s="1"/>
  <c r="AH20" i="1" l="1"/>
  <c r="AJ20" i="1" s="1"/>
  <c r="AK20" i="1" s="1"/>
  <c r="AE23" i="1"/>
  <c r="AA23" i="1"/>
  <c r="V23" i="1"/>
  <c r="R23" i="1"/>
  <c r="E23" i="1"/>
  <c r="AH23" i="1" l="1"/>
  <c r="AH24" i="1" s="1"/>
  <c r="AJ24" i="1" s="1"/>
  <c r="AK24" i="1" s="1"/>
  <c r="AJ23" i="1" l="1"/>
  <c r="AK23" i="1" s="1"/>
</calcChain>
</file>

<file path=xl/sharedStrings.xml><?xml version="1.0" encoding="utf-8"?>
<sst xmlns="http://schemas.openxmlformats.org/spreadsheetml/2006/main" count="137" uniqueCount="62">
  <si>
    <t>№ п/п</t>
  </si>
  <si>
    <t>Наименование учреждения</t>
  </si>
  <si>
    <t>Наименование показателя качества финансового менеджмента</t>
  </si>
  <si>
    <t>2. Оценка качества управления расходами бюджета города</t>
  </si>
  <si>
    <t>3. Оценка качества ведения учета и составления бюджетной отчетности</t>
  </si>
  <si>
    <t>4. Оценка качества организации и осуществления внутреннего финансового аудита и финансового менеджмента</t>
  </si>
  <si>
    <t xml:space="preserve">5. Оценка финансово-экономической деятельности подведомственных учреждений  </t>
  </si>
  <si>
    <t>6. Оценка качества управление активами</t>
  </si>
  <si>
    <t>Р1</t>
  </si>
  <si>
    <t>Р2</t>
  </si>
  <si>
    <t>Итоговое значение по группе</t>
  </si>
  <si>
    <t>Р3</t>
  </si>
  <si>
    <t>Р4</t>
  </si>
  <si>
    <t>Р5</t>
  </si>
  <si>
    <t>Р6</t>
  </si>
  <si>
    <t>Р7</t>
  </si>
  <si>
    <t>Р8</t>
  </si>
  <si>
    <t>Р9</t>
  </si>
  <si>
    <t>Р 12</t>
  </si>
  <si>
    <t>Р 14</t>
  </si>
  <si>
    <t>Итоговое значение по         группе</t>
  </si>
  <si>
    <t>Итоговое значение по      группе</t>
  </si>
  <si>
    <t>Р25</t>
  </si>
  <si>
    <t xml:space="preserve">   Итоговое значение по группе</t>
  </si>
  <si>
    <t>Балл</t>
  </si>
  <si>
    <t>Итого</t>
  </si>
  <si>
    <t xml:space="preserve">1.Оценка качества управления доходами и источниками финансирования дефицита бюджета города </t>
  </si>
  <si>
    <t xml:space="preserve">ИТОГО по учреждению КФМ (количество баллов) </t>
  </si>
  <si>
    <t>МАХ (максимальная оценка по числу показателей, применяемых для конкретного учреждения)</t>
  </si>
  <si>
    <t>II-средняя</t>
  </si>
  <si>
    <t>I-высокая</t>
  </si>
  <si>
    <t xml:space="preserve">Q  (уровень качества)
</t>
  </si>
  <si>
    <t xml:space="preserve">R (рейтинговая оценка: Q x 5)
</t>
  </si>
  <si>
    <t xml:space="preserve">Степень качества финансового менеджмента
</t>
  </si>
  <si>
    <t xml:space="preserve">Место в рейтинге
</t>
  </si>
  <si>
    <t>Р 11</t>
  </si>
  <si>
    <t>Р10</t>
  </si>
  <si>
    <t>Р 13</t>
  </si>
  <si>
    <t>МКУ «Управление дорог‚ инфраструктуры и благоустройства»</t>
  </si>
  <si>
    <t>МКУ «Управление по работе с ТСЖ и развитию местного самоуправления»</t>
  </si>
  <si>
    <t>МКУ "Красноярскгортранс"</t>
  </si>
  <si>
    <t>МАУ «Татышев-парк»</t>
  </si>
  <si>
    <r>
      <t>SPi (с</t>
    </r>
    <r>
      <rPr>
        <sz val="10"/>
        <color theme="1"/>
        <rFont val="Times New Roman"/>
        <family val="1"/>
        <charset val="204"/>
      </rPr>
      <t>реднее значение оценки)</t>
    </r>
  </si>
  <si>
    <t>Р15</t>
  </si>
  <si>
    <t>Р16</t>
  </si>
  <si>
    <t>Р 17</t>
  </si>
  <si>
    <t>Р18</t>
  </si>
  <si>
    <t>Р19</t>
  </si>
  <si>
    <t>Р20</t>
  </si>
  <si>
    <t>Р21</t>
  </si>
  <si>
    <t>Р22</t>
  </si>
  <si>
    <t>Р24</t>
  </si>
  <si>
    <t>Р23</t>
  </si>
  <si>
    <t xml:space="preserve">ОТЧЕТ                                  
</t>
  </si>
  <si>
    <t xml:space="preserve">о результатах мониторинга качества финансового менеджмента муниципальных учреждений,                                  
</t>
  </si>
  <si>
    <t xml:space="preserve"> подведомственных департаменту городского хозяйства и транспорта администрации города Красноярска                                  
</t>
  </si>
  <si>
    <t xml:space="preserve">за 2025 год                                  
</t>
  </si>
  <si>
    <t>неприменим</t>
  </si>
  <si>
    <t>-</t>
  </si>
  <si>
    <t>Если отдельные показатели неприменимы к учреждению в соответствующих графах указывается слово «Неприменим».</t>
  </si>
  <si>
    <t>только полугодие</t>
  </si>
  <si>
    <t>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</si>
</sst>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3" xfId="0" applyFont="1" applyBorder="1" applyAlignment="1">
      <alignment horizontal="center" vertical="top" wrapText="1"/>
    </xf>
    <xf numFmtId="0" fontId="3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10" fillId="0" borderId="0" xfId="1" applyFont="1"/>
    <xf numFmtId="0" fontId="1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left" vertical="center" textRotation="90" wrapText="1"/>
    </xf>
    <xf numFmtId="0" fontId="3" fillId="0" borderId="4" xfId="0" applyFont="1" applyBorder="1" applyAlignment="1">
      <alignment horizontal="left" vertical="center" textRotation="90" wrapText="1"/>
    </xf>
    <xf numFmtId="0" fontId="3" fillId="0" borderId="2" xfId="0" applyFont="1" applyBorder="1" applyAlignment="1">
      <alignment horizontal="left" vertical="center" textRotation="90" wrapText="1"/>
    </xf>
    <xf numFmtId="0" fontId="6" fillId="0" borderId="3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27"/>
  <sheetViews>
    <sheetView tabSelected="1" topLeftCell="A7" zoomScaleNormal="100" workbookViewId="0">
      <selection activeCell="AI21" sqref="AI21"/>
    </sheetView>
  </sheetViews>
  <sheetFormatPr defaultRowHeight="15" x14ac:dyDescent="0.25"/>
  <cols>
    <col min="1" max="1" width="4.140625" customWidth="1"/>
    <col min="2" max="2" width="26.7109375" customWidth="1"/>
    <col min="3" max="3" width="4" customWidth="1"/>
    <col min="4" max="4" width="4.140625" customWidth="1"/>
    <col min="5" max="5" width="6.5703125" customWidth="1"/>
    <col min="6" max="6" width="3.85546875" customWidth="1"/>
    <col min="7" max="7" width="3.5703125" customWidth="1"/>
    <col min="8" max="8" width="3.42578125" customWidth="1"/>
    <col min="9" max="10" width="4.28515625" customWidth="1"/>
    <col min="11" max="11" width="4.42578125" customWidth="1"/>
    <col min="12" max="12" width="4.85546875" customWidth="1"/>
    <col min="13" max="13" width="4.7109375" customWidth="1"/>
    <col min="14" max="14" width="3.85546875" customWidth="1"/>
    <col min="15" max="15" width="3.5703125" customWidth="1"/>
    <col min="16" max="16" width="3.7109375" customWidth="1"/>
    <col min="17" max="17" width="3.5703125" customWidth="1"/>
    <col min="18" max="18" width="7" customWidth="1"/>
    <col min="19" max="19" width="3.7109375" customWidth="1"/>
    <col min="20" max="20" width="4.5703125" customWidth="1"/>
    <col min="21" max="21" width="3.42578125" customWidth="1"/>
    <col min="22" max="22" width="7.5703125" customWidth="1"/>
    <col min="23" max="24" width="3.85546875" customWidth="1"/>
    <col min="25" max="25" width="3.42578125" customWidth="1"/>
    <col min="26" max="26" width="4" customWidth="1"/>
    <col min="27" max="27" width="7.28515625" customWidth="1"/>
    <col min="28" max="28" width="3.7109375" customWidth="1"/>
    <col min="29" max="30" width="4" customWidth="1"/>
    <col min="31" max="31" width="8" customWidth="1"/>
    <col min="32" max="32" width="4.28515625" customWidth="1"/>
    <col min="33" max="33" width="7.28515625" customWidth="1"/>
    <col min="38" max="38" width="10.28515625" customWidth="1"/>
    <col min="39" max="39" width="6.140625" customWidth="1"/>
  </cols>
  <sheetData>
    <row r="2" spans="1:39" ht="18.75" x14ac:dyDescent="0.3">
      <c r="B2" s="26" t="s">
        <v>53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</row>
    <row r="3" spans="1:39" ht="18.75" x14ac:dyDescent="0.3">
      <c r="B3" s="26" t="s">
        <v>54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</row>
    <row r="4" spans="1:39" ht="18.75" x14ac:dyDescent="0.3">
      <c r="B4" s="26" t="s">
        <v>55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</row>
    <row r="5" spans="1:39" ht="18.75" x14ac:dyDescent="0.3">
      <c r="B5" s="26" t="s">
        <v>56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</row>
    <row r="7" spans="1:39" ht="15" customHeight="1" x14ac:dyDescent="0.25">
      <c r="A7" s="40" t="s">
        <v>0</v>
      </c>
      <c r="B7" s="40" t="s">
        <v>1</v>
      </c>
      <c r="C7" s="40" t="s">
        <v>2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28" t="s">
        <v>27</v>
      </c>
      <c r="AI7" s="28" t="s">
        <v>28</v>
      </c>
      <c r="AJ7" s="31" t="s">
        <v>31</v>
      </c>
      <c r="AK7" s="31" t="s">
        <v>32</v>
      </c>
      <c r="AL7" s="34" t="s">
        <v>33</v>
      </c>
      <c r="AM7" s="37" t="s">
        <v>34</v>
      </c>
    </row>
    <row r="8" spans="1:39" ht="15.75" customHeight="1" x14ac:dyDescent="0.25">
      <c r="A8" s="40"/>
      <c r="B8" s="40"/>
      <c r="C8" s="40" t="s">
        <v>26</v>
      </c>
      <c r="D8" s="40"/>
      <c r="E8" s="40"/>
      <c r="F8" s="40" t="s">
        <v>3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 t="s">
        <v>4</v>
      </c>
      <c r="T8" s="40"/>
      <c r="U8" s="40"/>
      <c r="V8" s="40"/>
      <c r="W8" s="40" t="s">
        <v>5</v>
      </c>
      <c r="X8" s="40"/>
      <c r="Y8" s="40"/>
      <c r="Z8" s="40"/>
      <c r="AA8" s="40"/>
      <c r="AB8" s="40" t="s">
        <v>6</v>
      </c>
      <c r="AC8" s="40"/>
      <c r="AD8" s="40"/>
      <c r="AE8" s="40"/>
      <c r="AF8" s="40" t="s">
        <v>7</v>
      </c>
      <c r="AG8" s="40"/>
      <c r="AH8" s="29"/>
      <c r="AI8" s="29"/>
      <c r="AJ8" s="32"/>
      <c r="AK8" s="32"/>
      <c r="AL8" s="35"/>
      <c r="AM8" s="38"/>
    </row>
    <row r="9" spans="1:39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29"/>
      <c r="AI9" s="29"/>
      <c r="AJ9" s="32"/>
      <c r="AK9" s="32"/>
      <c r="AL9" s="35"/>
      <c r="AM9" s="38"/>
    </row>
    <row r="10" spans="1:39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29"/>
      <c r="AI10" s="29"/>
      <c r="AJ10" s="32"/>
      <c r="AK10" s="32"/>
      <c r="AL10" s="35"/>
      <c r="AM10" s="38"/>
    </row>
    <row r="11" spans="1:39" ht="13.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29"/>
      <c r="AI11" s="29"/>
      <c r="AJ11" s="32"/>
      <c r="AK11" s="32"/>
      <c r="AL11" s="35"/>
      <c r="AM11" s="38"/>
    </row>
    <row r="12" spans="1:39" ht="1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29"/>
      <c r="AI12" s="29"/>
      <c r="AJ12" s="32"/>
      <c r="AK12" s="32"/>
      <c r="AL12" s="35"/>
      <c r="AM12" s="38"/>
    </row>
    <row r="13" spans="1:39" ht="15" customHeight="1" x14ac:dyDescent="0.25">
      <c r="A13" s="40"/>
      <c r="B13" s="40"/>
      <c r="C13" s="41" t="s">
        <v>8</v>
      </c>
      <c r="D13" s="41" t="s">
        <v>9</v>
      </c>
      <c r="E13" s="41" t="s">
        <v>10</v>
      </c>
      <c r="F13" s="41" t="s">
        <v>11</v>
      </c>
      <c r="G13" s="41" t="s">
        <v>12</v>
      </c>
      <c r="H13" s="41" t="s">
        <v>13</v>
      </c>
      <c r="I13" s="41" t="s">
        <v>14</v>
      </c>
      <c r="J13" s="41" t="s">
        <v>15</v>
      </c>
      <c r="K13" s="41" t="s">
        <v>16</v>
      </c>
      <c r="L13" s="41" t="s">
        <v>17</v>
      </c>
      <c r="M13" s="41" t="s">
        <v>36</v>
      </c>
      <c r="N13" s="41" t="s">
        <v>35</v>
      </c>
      <c r="O13" s="41" t="s">
        <v>18</v>
      </c>
      <c r="P13" s="41" t="s">
        <v>37</v>
      </c>
      <c r="Q13" s="41" t="s">
        <v>19</v>
      </c>
      <c r="R13" s="41" t="s">
        <v>10</v>
      </c>
      <c r="S13" s="41" t="s">
        <v>43</v>
      </c>
      <c r="T13" s="41" t="s">
        <v>44</v>
      </c>
      <c r="U13" s="41" t="s">
        <v>45</v>
      </c>
      <c r="V13" s="41" t="s">
        <v>10</v>
      </c>
      <c r="W13" s="41" t="s">
        <v>46</v>
      </c>
      <c r="X13" s="41" t="s">
        <v>47</v>
      </c>
      <c r="Y13" s="41" t="s">
        <v>48</v>
      </c>
      <c r="Z13" s="41" t="s">
        <v>49</v>
      </c>
      <c r="AA13" s="41" t="s">
        <v>20</v>
      </c>
      <c r="AB13" s="41" t="s">
        <v>50</v>
      </c>
      <c r="AC13" s="41" t="s">
        <v>52</v>
      </c>
      <c r="AD13" s="41" t="s">
        <v>51</v>
      </c>
      <c r="AE13" s="41" t="s">
        <v>21</v>
      </c>
      <c r="AF13" s="41" t="s">
        <v>22</v>
      </c>
      <c r="AG13" s="42" t="s">
        <v>23</v>
      </c>
      <c r="AH13" s="29"/>
      <c r="AI13" s="29"/>
      <c r="AJ13" s="32"/>
      <c r="AK13" s="32"/>
      <c r="AL13" s="35"/>
      <c r="AM13" s="38"/>
    </row>
    <row r="14" spans="1:39" x14ac:dyDescent="0.25">
      <c r="A14" s="40"/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3"/>
      <c r="AH14" s="29"/>
      <c r="AI14" s="29"/>
      <c r="AJ14" s="32"/>
      <c r="AK14" s="32"/>
      <c r="AL14" s="35"/>
      <c r="AM14" s="38"/>
    </row>
    <row r="15" spans="1:39" x14ac:dyDescent="0.25">
      <c r="A15" s="40"/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3"/>
      <c r="AH15" s="29"/>
      <c r="AI15" s="29"/>
      <c r="AJ15" s="32"/>
      <c r="AK15" s="32"/>
      <c r="AL15" s="35"/>
      <c r="AM15" s="38"/>
    </row>
    <row r="16" spans="1:39" ht="15.75" customHeight="1" x14ac:dyDescent="0.25">
      <c r="A16" s="40"/>
      <c r="B16" s="40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4"/>
      <c r="AH16" s="30"/>
      <c r="AI16" s="30"/>
      <c r="AJ16" s="33"/>
      <c r="AK16" s="33"/>
      <c r="AL16" s="35"/>
      <c r="AM16" s="38"/>
    </row>
    <row r="17" spans="1:39" ht="21" x14ac:dyDescent="0.25">
      <c r="A17" s="40"/>
      <c r="B17" s="40"/>
      <c r="C17" s="5" t="s">
        <v>24</v>
      </c>
      <c r="D17" s="5" t="s">
        <v>24</v>
      </c>
      <c r="E17" s="5" t="s">
        <v>24</v>
      </c>
      <c r="F17" s="5" t="s">
        <v>24</v>
      </c>
      <c r="G17" s="5" t="s">
        <v>24</v>
      </c>
      <c r="H17" s="5" t="s">
        <v>24</v>
      </c>
      <c r="I17" s="5" t="s">
        <v>24</v>
      </c>
      <c r="J17" s="5" t="s">
        <v>24</v>
      </c>
      <c r="K17" s="5" t="s">
        <v>24</v>
      </c>
      <c r="L17" s="5" t="s">
        <v>24</v>
      </c>
      <c r="M17" s="5" t="s">
        <v>24</v>
      </c>
      <c r="N17" s="5" t="s">
        <v>24</v>
      </c>
      <c r="O17" s="5" t="s">
        <v>24</v>
      </c>
      <c r="P17" s="5" t="s">
        <v>24</v>
      </c>
      <c r="Q17" s="5" t="s">
        <v>24</v>
      </c>
      <c r="R17" s="5" t="s">
        <v>24</v>
      </c>
      <c r="S17" s="5" t="s">
        <v>24</v>
      </c>
      <c r="T17" s="5" t="s">
        <v>24</v>
      </c>
      <c r="U17" s="5" t="s">
        <v>24</v>
      </c>
      <c r="V17" s="5" t="s">
        <v>24</v>
      </c>
      <c r="W17" s="5" t="s">
        <v>24</v>
      </c>
      <c r="X17" s="5" t="s">
        <v>24</v>
      </c>
      <c r="Y17" s="5" t="s">
        <v>24</v>
      </c>
      <c r="Z17" s="5" t="s">
        <v>24</v>
      </c>
      <c r="AA17" s="5" t="s">
        <v>24</v>
      </c>
      <c r="AB17" s="5" t="s">
        <v>24</v>
      </c>
      <c r="AC17" s="5" t="s">
        <v>24</v>
      </c>
      <c r="AD17" s="5" t="s">
        <v>24</v>
      </c>
      <c r="AE17" s="5" t="s">
        <v>24</v>
      </c>
      <c r="AF17" s="5" t="s">
        <v>24</v>
      </c>
      <c r="AG17" s="5" t="s">
        <v>24</v>
      </c>
      <c r="AH17" s="5" t="s">
        <v>24</v>
      </c>
      <c r="AI17" s="5" t="s">
        <v>24</v>
      </c>
      <c r="AJ17" s="5" t="s">
        <v>24</v>
      </c>
      <c r="AK17" s="5" t="s">
        <v>24</v>
      </c>
      <c r="AL17" s="36"/>
      <c r="AM17" s="39"/>
    </row>
    <row r="18" spans="1:39" s="4" customFormat="1" x14ac:dyDescent="0.25">
      <c r="A18" s="3">
        <v>1</v>
      </c>
      <c r="B18" s="3">
        <v>2</v>
      </c>
      <c r="C18" s="3">
        <v>3</v>
      </c>
      <c r="D18" s="3">
        <v>4</v>
      </c>
      <c r="E18" s="3">
        <v>5</v>
      </c>
      <c r="F18" s="3">
        <v>6</v>
      </c>
      <c r="G18" s="3">
        <v>7</v>
      </c>
      <c r="H18" s="3">
        <v>8</v>
      </c>
      <c r="I18" s="3">
        <v>9</v>
      </c>
      <c r="J18" s="3">
        <v>10</v>
      </c>
      <c r="K18" s="3">
        <v>11</v>
      </c>
      <c r="L18" s="3">
        <v>12</v>
      </c>
      <c r="M18" s="3">
        <v>13</v>
      </c>
      <c r="N18" s="3">
        <v>14</v>
      </c>
      <c r="O18" s="3">
        <v>15</v>
      </c>
      <c r="P18" s="3">
        <v>16</v>
      </c>
      <c r="Q18" s="3">
        <v>17</v>
      </c>
      <c r="R18" s="3">
        <v>18</v>
      </c>
      <c r="S18" s="3">
        <v>19</v>
      </c>
      <c r="T18" s="3">
        <v>20</v>
      </c>
      <c r="U18" s="3">
        <v>21</v>
      </c>
      <c r="V18" s="3">
        <v>22</v>
      </c>
      <c r="W18" s="3">
        <v>23</v>
      </c>
      <c r="X18" s="3">
        <v>24</v>
      </c>
      <c r="Y18" s="3">
        <v>25</v>
      </c>
      <c r="Z18" s="3">
        <v>26</v>
      </c>
      <c r="AA18" s="3">
        <v>27</v>
      </c>
      <c r="AB18" s="3">
        <v>28</v>
      </c>
      <c r="AC18" s="3">
        <v>29</v>
      </c>
      <c r="AD18" s="3">
        <v>30</v>
      </c>
      <c r="AE18" s="3">
        <v>31</v>
      </c>
      <c r="AF18" s="3">
        <v>32</v>
      </c>
      <c r="AG18" s="3">
        <v>33</v>
      </c>
      <c r="AH18" s="3">
        <v>34</v>
      </c>
      <c r="AI18" s="3">
        <v>35</v>
      </c>
      <c r="AJ18" s="3">
        <v>36</v>
      </c>
      <c r="AK18" s="3">
        <v>37</v>
      </c>
      <c r="AL18" s="3">
        <v>38</v>
      </c>
      <c r="AM18" s="3">
        <v>39</v>
      </c>
    </row>
    <row r="19" spans="1:39" ht="45" x14ac:dyDescent="0.25">
      <c r="A19" s="9">
        <v>1</v>
      </c>
      <c r="B19" s="8" t="s">
        <v>38</v>
      </c>
      <c r="C19" s="16">
        <v>5</v>
      </c>
      <c r="D19" s="10" t="s">
        <v>57</v>
      </c>
      <c r="E19" s="20">
        <f>SUM(C19:D19)</f>
        <v>5</v>
      </c>
      <c r="F19" s="20">
        <v>3</v>
      </c>
      <c r="G19" s="20">
        <v>4</v>
      </c>
      <c r="H19" s="20">
        <v>4</v>
      </c>
      <c r="I19" s="20">
        <v>0</v>
      </c>
      <c r="J19" s="20">
        <v>5</v>
      </c>
      <c r="K19" s="20">
        <v>5</v>
      </c>
      <c r="L19" s="14" t="s">
        <v>60</v>
      </c>
      <c r="M19" s="20">
        <v>0</v>
      </c>
      <c r="N19" s="20">
        <v>5</v>
      </c>
      <c r="O19" s="20">
        <v>5</v>
      </c>
      <c r="P19" s="20">
        <v>5</v>
      </c>
      <c r="Q19" s="20">
        <v>0</v>
      </c>
      <c r="R19" s="20">
        <f>SUM(F19:Q19)</f>
        <v>36</v>
      </c>
      <c r="S19" s="20">
        <v>5</v>
      </c>
      <c r="T19" s="20">
        <v>5</v>
      </c>
      <c r="U19" s="20">
        <v>5</v>
      </c>
      <c r="V19" s="20">
        <f>SUM(S19:U19)</f>
        <v>15</v>
      </c>
      <c r="W19" s="20">
        <v>0</v>
      </c>
      <c r="X19" s="14" t="s">
        <v>57</v>
      </c>
      <c r="Y19" s="14" t="s">
        <v>57</v>
      </c>
      <c r="Z19" s="14" t="s">
        <v>57</v>
      </c>
      <c r="AA19" s="20">
        <f>SUM(W19:Z19)</f>
        <v>0</v>
      </c>
      <c r="AB19" s="14" t="s">
        <v>57</v>
      </c>
      <c r="AC19" s="14" t="s">
        <v>57</v>
      </c>
      <c r="AD19" s="14" t="s">
        <v>57</v>
      </c>
      <c r="AE19" s="23" t="s">
        <v>58</v>
      </c>
      <c r="AF19" s="20">
        <v>5</v>
      </c>
      <c r="AG19" s="20">
        <f>AF19</f>
        <v>5</v>
      </c>
      <c r="AH19" s="20">
        <f>E19+R19+V19+AA19+AG19</f>
        <v>61</v>
      </c>
      <c r="AI19" s="20">
        <f>17*5</f>
        <v>85</v>
      </c>
      <c r="AJ19" s="21">
        <f>AH19/AI19</f>
        <v>0.71764705882352942</v>
      </c>
      <c r="AK19" s="21">
        <f>AJ19*5</f>
        <v>3.5882352941176472</v>
      </c>
      <c r="AL19" s="15" t="s">
        <v>29</v>
      </c>
      <c r="AM19" s="11">
        <v>4</v>
      </c>
    </row>
    <row r="20" spans="1:39" ht="60" x14ac:dyDescent="0.25">
      <c r="A20" s="9">
        <v>2</v>
      </c>
      <c r="B20" s="8" t="s">
        <v>39</v>
      </c>
      <c r="C20" s="10" t="s">
        <v>57</v>
      </c>
      <c r="D20" s="10" t="s">
        <v>57</v>
      </c>
      <c r="E20" s="23" t="s">
        <v>58</v>
      </c>
      <c r="F20" s="18">
        <v>4</v>
      </c>
      <c r="G20" s="18">
        <v>2</v>
      </c>
      <c r="H20" s="18">
        <v>4</v>
      </c>
      <c r="I20" s="18">
        <v>5</v>
      </c>
      <c r="J20" s="18">
        <v>5</v>
      </c>
      <c r="K20" s="18">
        <v>5</v>
      </c>
      <c r="L20" s="14" t="s">
        <v>60</v>
      </c>
      <c r="M20" s="18">
        <v>5</v>
      </c>
      <c r="N20" s="18">
        <v>2</v>
      </c>
      <c r="O20" s="18">
        <v>5</v>
      </c>
      <c r="P20" s="18">
        <v>5</v>
      </c>
      <c r="Q20" s="18">
        <v>5</v>
      </c>
      <c r="R20" s="20">
        <f t="shared" ref="R20:R22" si="0">SUM(F20:Q20)</f>
        <v>47</v>
      </c>
      <c r="S20" s="18">
        <v>5</v>
      </c>
      <c r="T20" s="18">
        <v>5</v>
      </c>
      <c r="U20" s="18">
        <v>5</v>
      </c>
      <c r="V20" s="20">
        <f t="shared" ref="V20:V22" si="1">SUM(S20:U20)</f>
        <v>15</v>
      </c>
      <c r="W20" s="18" t="s">
        <v>61</v>
      </c>
      <c r="X20" s="22">
        <v>5</v>
      </c>
      <c r="Y20" s="14" t="s">
        <v>57</v>
      </c>
      <c r="Z20" s="14" t="s">
        <v>57</v>
      </c>
      <c r="AA20" s="20">
        <f t="shared" ref="AA20:AA22" si="2">SUM(W20:Z20)</f>
        <v>5</v>
      </c>
      <c r="AB20" s="14" t="s">
        <v>57</v>
      </c>
      <c r="AC20" s="14" t="s">
        <v>57</v>
      </c>
      <c r="AD20" s="14" t="s">
        <v>57</v>
      </c>
      <c r="AE20" s="23" t="s">
        <v>58</v>
      </c>
      <c r="AF20" s="18">
        <v>5</v>
      </c>
      <c r="AG20" s="20">
        <f t="shared" ref="AG20:AG22" si="3">AF20</f>
        <v>5</v>
      </c>
      <c r="AH20" s="18">
        <f>R20+V20+AA20+AG20</f>
        <v>72</v>
      </c>
      <c r="AI20" s="18">
        <f>16*5</f>
        <v>80</v>
      </c>
      <c r="AJ20" s="21">
        <f t="shared" ref="AJ20:AJ24" si="4">AH20/AI20</f>
        <v>0.9</v>
      </c>
      <c r="AK20" s="21">
        <f t="shared" ref="AK20:AK24" si="5">AJ20*5</f>
        <v>4.5</v>
      </c>
      <c r="AL20" s="15" t="s">
        <v>29</v>
      </c>
      <c r="AM20" s="11">
        <v>2</v>
      </c>
    </row>
    <row r="21" spans="1:39" ht="29.25" customHeight="1" x14ac:dyDescent="0.25">
      <c r="A21" s="9">
        <v>3</v>
      </c>
      <c r="B21" s="8" t="s">
        <v>40</v>
      </c>
      <c r="C21" s="17">
        <v>5</v>
      </c>
      <c r="D21" s="14" t="s">
        <v>57</v>
      </c>
      <c r="E21" s="20">
        <f t="shared" ref="E21" si="6">SUM(C21:D21)</f>
        <v>5</v>
      </c>
      <c r="F21" s="18">
        <v>4</v>
      </c>
      <c r="G21" s="18">
        <v>5</v>
      </c>
      <c r="H21" s="18">
        <v>5</v>
      </c>
      <c r="I21" s="18">
        <v>5</v>
      </c>
      <c r="J21" s="18">
        <v>5</v>
      </c>
      <c r="K21" s="18">
        <v>5</v>
      </c>
      <c r="L21" s="14" t="s">
        <v>60</v>
      </c>
      <c r="M21" s="14" t="s">
        <v>57</v>
      </c>
      <c r="N21" s="18">
        <v>5</v>
      </c>
      <c r="O21" s="18">
        <v>5</v>
      </c>
      <c r="P21" s="18">
        <v>5</v>
      </c>
      <c r="Q21" s="18">
        <v>5</v>
      </c>
      <c r="R21" s="20">
        <f t="shared" si="0"/>
        <v>49</v>
      </c>
      <c r="S21" s="18">
        <v>5</v>
      </c>
      <c r="T21" s="18">
        <v>5</v>
      </c>
      <c r="U21" s="18">
        <v>5</v>
      </c>
      <c r="V21" s="20">
        <f t="shared" si="1"/>
        <v>15</v>
      </c>
      <c r="W21" s="14" t="s">
        <v>57</v>
      </c>
      <c r="X21" s="14" t="s">
        <v>57</v>
      </c>
      <c r="Y21" s="14" t="s">
        <v>57</v>
      </c>
      <c r="Z21" s="14" t="s">
        <v>57</v>
      </c>
      <c r="AA21" s="23" t="s">
        <v>58</v>
      </c>
      <c r="AB21" s="14" t="s">
        <v>57</v>
      </c>
      <c r="AC21" s="14" t="s">
        <v>57</v>
      </c>
      <c r="AD21" s="14" t="s">
        <v>57</v>
      </c>
      <c r="AE21" s="23" t="s">
        <v>58</v>
      </c>
      <c r="AF21" s="18">
        <v>5</v>
      </c>
      <c r="AG21" s="20">
        <f t="shared" si="3"/>
        <v>5</v>
      </c>
      <c r="AH21" s="18">
        <f>E21+R21+V21+AG21</f>
        <v>74</v>
      </c>
      <c r="AI21" s="18">
        <f>15*5</f>
        <v>75</v>
      </c>
      <c r="AJ21" s="21">
        <f t="shared" si="4"/>
        <v>0.98666666666666669</v>
      </c>
      <c r="AK21" s="21">
        <f t="shared" si="5"/>
        <v>4.9333333333333336</v>
      </c>
      <c r="AL21" s="15" t="s">
        <v>30</v>
      </c>
      <c r="AM21" s="11">
        <v>1</v>
      </c>
    </row>
    <row r="22" spans="1:39" ht="32.25" customHeight="1" x14ac:dyDescent="0.25">
      <c r="A22" s="9">
        <v>4</v>
      </c>
      <c r="B22" s="8" t="s">
        <v>41</v>
      </c>
      <c r="C22" s="10" t="s">
        <v>57</v>
      </c>
      <c r="D22" s="10" t="s">
        <v>57</v>
      </c>
      <c r="E22" s="19" t="s">
        <v>58</v>
      </c>
      <c r="F22" s="18">
        <v>4</v>
      </c>
      <c r="G22" s="18">
        <v>2</v>
      </c>
      <c r="H22" s="14" t="s">
        <v>57</v>
      </c>
      <c r="I22" s="18">
        <v>0</v>
      </c>
      <c r="J22" s="18">
        <v>5</v>
      </c>
      <c r="K22" s="18">
        <v>5</v>
      </c>
      <c r="L22" s="14" t="s">
        <v>60</v>
      </c>
      <c r="M22" s="18">
        <v>5</v>
      </c>
      <c r="N22" s="18">
        <v>5</v>
      </c>
      <c r="O22" s="14" t="s">
        <v>57</v>
      </c>
      <c r="P22" s="14" t="s">
        <v>57</v>
      </c>
      <c r="Q22" s="18">
        <v>5</v>
      </c>
      <c r="R22" s="20">
        <f t="shared" si="0"/>
        <v>31</v>
      </c>
      <c r="S22" s="18">
        <v>5</v>
      </c>
      <c r="T22" s="18">
        <v>5</v>
      </c>
      <c r="U22" s="18">
        <v>5</v>
      </c>
      <c r="V22" s="20">
        <f t="shared" si="1"/>
        <v>15</v>
      </c>
      <c r="W22" s="22">
        <v>5</v>
      </c>
      <c r="X22" s="14" t="s">
        <v>57</v>
      </c>
      <c r="Y22" s="22">
        <v>5</v>
      </c>
      <c r="Z22" s="22">
        <v>5</v>
      </c>
      <c r="AA22" s="20">
        <f t="shared" si="2"/>
        <v>15</v>
      </c>
      <c r="AB22" s="22">
        <v>5</v>
      </c>
      <c r="AC22" s="22">
        <v>0</v>
      </c>
      <c r="AD22" s="22">
        <v>0</v>
      </c>
      <c r="AE22" s="20">
        <f t="shared" ref="AE22" si="7">SUM(AB22:AD22)</f>
        <v>5</v>
      </c>
      <c r="AF22" s="18">
        <v>5</v>
      </c>
      <c r="AG22" s="20">
        <f t="shared" si="3"/>
        <v>5</v>
      </c>
      <c r="AH22" s="18">
        <f>R22+V22+AA22+AE22+AG22</f>
        <v>71</v>
      </c>
      <c r="AI22" s="18">
        <f>18*5</f>
        <v>90</v>
      </c>
      <c r="AJ22" s="21">
        <f t="shared" si="4"/>
        <v>0.78888888888888886</v>
      </c>
      <c r="AK22" s="21">
        <f t="shared" si="5"/>
        <v>3.9444444444444442</v>
      </c>
      <c r="AL22" s="15" t="s">
        <v>29</v>
      </c>
      <c r="AM22" s="11">
        <v>3</v>
      </c>
    </row>
    <row r="23" spans="1:39" x14ac:dyDescent="0.25">
      <c r="A23" s="1"/>
      <c r="B23" s="6" t="s">
        <v>25</v>
      </c>
      <c r="C23" s="1"/>
      <c r="D23" s="1"/>
      <c r="E23" s="24">
        <f>SUM(E19:E22)</f>
        <v>10</v>
      </c>
      <c r="F23" s="17">
        <f t="shared" ref="F23:S23" si="8">SUM(F19:F22)</f>
        <v>15</v>
      </c>
      <c r="G23" s="17">
        <f t="shared" si="8"/>
        <v>13</v>
      </c>
      <c r="H23" s="17">
        <f t="shared" si="8"/>
        <v>13</v>
      </c>
      <c r="I23" s="17">
        <f t="shared" si="8"/>
        <v>10</v>
      </c>
      <c r="J23" s="17">
        <f t="shared" si="8"/>
        <v>20</v>
      </c>
      <c r="K23" s="17">
        <f t="shared" si="8"/>
        <v>20</v>
      </c>
      <c r="L23" s="17">
        <f t="shared" si="8"/>
        <v>0</v>
      </c>
      <c r="M23" s="17">
        <f t="shared" si="8"/>
        <v>10</v>
      </c>
      <c r="N23" s="17">
        <f t="shared" si="8"/>
        <v>17</v>
      </c>
      <c r="O23" s="17">
        <f t="shared" si="8"/>
        <v>15</v>
      </c>
      <c r="P23" s="17">
        <f t="shared" si="8"/>
        <v>15</v>
      </c>
      <c r="Q23" s="17">
        <f t="shared" si="8"/>
        <v>15</v>
      </c>
      <c r="R23" s="24">
        <f>SUM(R19:R22)</f>
        <v>163</v>
      </c>
      <c r="S23" s="17">
        <f t="shared" si="8"/>
        <v>20</v>
      </c>
      <c r="T23" s="17">
        <f t="shared" ref="T23" si="9">SUM(T19:T22)</f>
        <v>20</v>
      </c>
      <c r="U23" s="17">
        <f t="shared" ref="U23:W23" si="10">SUM(U19:U22)</f>
        <v>20</v>
      </c>
      <c r="V23" s="24">
        <f>SUM(V19:V22)</f>
        <v>60</v>
      </c>
      <c r="W23" s="17">
        <f t="shared" si="10"/>
        <v>5</v>
      </c>
      <c r="X23" s="17">
        <f t="shared" ref="X23" si="11">SUM(X19:X22)</f>
        <v>5</v>
      </c>
      <c r="Y23" s="17">
        <f t="shared" ref="Y23" si="12">SUM(Y19:Y22)</f>
        <v>5</v>
      </c>
      <c r="Z23" s="17">
        <f t="shared" ref="Z23:AB23" si="13">SUM(Z19:Z22)</f>
        <v>5</v>
      </c>
      <c r="AA23" s="24">
        <f>SUM(AA19:AA22)</f>
        <v>20</v>
      </c>
      <c r="AB23" s="17">
        <f t="shared" si="13"/>
        <v>5</v>
      </c>
      <c r="AC23" s="17">
        <f t="shared" ref="AC23" si="14">SUM(AC19:AC22)</f>
        <v>0</v>
      </c>
      <c r="AD23" s="17">
        <f t="shared" ref="AD23" si="15">SUM(AD19:AD22)</f>
        <v>0</v>
      </c>
      <c r="AE23" s="24">
        <f>SUM(AE19:AE22)</f>
        <v>5</v>
      </c>
      <c r="AF23" s="17">
        <f t="shared" ref="AF23" si="16">SUM(AF19:AF22)</f>
        <v>20</v>
      </c>
      <c r="AG23" s="24">
        <f>SUM(AG19:AG22)</f>
        <v>20</v>
      </c>
      <c r="AH23" s="17">
        <f>SUM(AH19:AH22)</f>
        <v>278</v>
      </c>
      <c r="AI23" s="17">
        <f t="shared" ref="AI23" si="17">SUM(AI19:AI22)</f>
        <v>330</v>
      </c>
      <c r="AJ23" s="25">
        <f t="shared" si="4"/>
        <v>0.84242424242424241</v>
      </c>
      <c r="AK23" s="25">
        <f t="shared" si="5"/>
        <v>4.2121212121212119</v>
      </c>
      <c r="AL23" s="3"/>
      <c r="AM23" s="3"/>
    </row>
    <row r="24" spans="1:39" x14ac:dyDescent="0.25">
      <c r="A24" s="2"/>
      <c r="B24" s="7" t="s">
        <v>42</v>
      </c>
      <c r="C24" s="2"/>
      <c r="D24" s="2"/>
      <c r="E24" s="17"/>
      <c r="F24" s="17">
        <f>F23/4</f>
        <v>3.75</v>
      </c>
      <c r="G24" s="17">
        <f t="shared" ref="G24:Q24" si="18">G23/4</f>
        <v>3.25</v>
      </c>
      <c r="H24" s="17">
        <f>H23/3</f>
        <v>4.333333333333333</v>
      </c>
      <c r="I24" s="17">
        <f t="shared" si="18"/>
        <v>2.5</v>
      </c>
      <c r="J24" s="17">
        <f t="shared" si="18"/>
        <v>5</v>
      </c>
      <c r="K24" s="17">
        <f t="shared" si="18"/>
        <v>5</v>
      </c>
      <c r="L24" s="17">
        <f>L23/2</f>
        <v>0</v>
      </c>
      <c r="M24" s="25">
        <f>M23/3</f>
        <v>3.3333333333333335</v>
      </c>
      <c r="N24" s="17">
        <f t="shared" si="18"/>
        <v>4.25</v>
      </c>
      <c r="O24" s="17">
        <f>O23/3</f>
        <v>5</v>
      </c>
      <c r="P24" s="17">
        <f>P23/3</f>
        <v>5</v>
      </c>
      <c r="Q24" s="17">
        <f t="shared" si="18"/>
        <v>3.75</v>
      </c>
      <c r="R24" s="17"/>
      <c r="S24" s="17">
        <f>S23/4</f>
        <v>5</v>
      </c>
      <c r="T24" s="17">
        <f t="shared" ref="T24:U24" si="19">T23/4</f>
        <v>5</v>
      </c>
      <c r="U24" s="17">
        <f t="shared" si="19"/>
        <v>5</v>
      </c>
      <c r="V24" s="17">
        <f>V23/4</f>
        <v>15</v>
      </c>
      <c r="W24" s="17">
        <f>W23/3</f>
        <v>1.6666666666666667</v>
      </c>
      <c r="X24" s="17">
        <f>X23/1</f>
        <v>5</v>
      </c>
      <c r="Y24" s="17">
        <f>Y23/1</f>
        <v>5</v>
      </c>
      <c r="Z24" s="17">
        <f>Z23/1</f>
        <v>5</v>
      </c>
      <c r="AA24" s="25"/>
      <c r="AB24" s="17">
        <f>AB23</f>
        <v>5</v>
      </c>
      <c r="AC24" s="17">
        <f>AC23</f>
        <v>0</v>
      </c>
      <c r="AD24" s="17">
        <f>AD23</f>
        <v>0</v>
      </c>
      <c r="AE24" s="17"/>
      <c r="AF24" s="17">
        <f t="shared" ref="AF24" si="20">AF23/4</f>
        <v>5</v>
      </c>
      <c r="AG24" s="17"/>
      <c r="AH24" s="17">
        <f>AH23/4</f>
        <v>69.5</v>
      </c>
      <c r="AI24" s="17">
        <f>AI23/4</f>
        <v>82.5</v>
      </c>
      <c r="AJ24" s="25">
        <f t="shared" si="4"/>
        <v>0.84242424242424241</v>
      </c>
      <c r="AK24" s="25">
        <f t="shared" si="5"/>
        <v>4.2121212121212119</v>
      </c>
      <c r="AL24" s="15" t="s">
        <v>29</v>
      </c>
      <c r="AM24" s="3"/>
    </row>
    <row r="26" spans="1:39" x14ac:dyDescent="0.25">
      <c r="A26" s="12" t="s">
        <v>59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</row>
    <row r="27" spans="1:39" ht="14.25" customHeight="1" x14ac:dyDescent="0.25"/>
  </sheetData>
  <mergeCells count="50">
    <mergeCell ref="AF8:AG12"/>
    <mergeCell ref="AC13:AC16"/>
    <mergeCell ref="AD13:AD16"/>
    <mergeCell ref="AF13:AF16"/>
    <mergeCell ref="D13:D16"/>
    <mergeCell ref="Z13:Z16"/>
    <mergeCell ref="AA13:AA16"/>
    <mergeCell ref="AB13:AB16"/>
    <mergeCell ref="AE13:AE16"/>
    <mergeCell ref="C8:E12"/>
    <mergeCell ref="W8:AA12"/>
    <mergeCell ref="AB8:AE12"/>
    <mergeCell ref="C13:C16"/>
    <mergeCell ref="U13:U16"/>
    <mergeCell ref="V13:V16"/>
    <mergeCell ref="W13:W16"/>
    <mergeCell ref="X13:X16"/>
    <mergeCell ref="Y13:Y16"/>
    <mergeCell ref="A7:A17"/>
    <mergeCell ref="B7:B17"/>
    <mergeCell ref="C7:AG7"/>
    <mergeCell ref="R13:R16"/>
    <mergeCell ref="P13:P16"/>
    <mergeCell ref="Q13:Q16"/>
    <mergeCell ref="E13:E16"/>
    <mergeCell ref="F13:F16"/>
    <mergeCell ref="G13:G16"/>
    <mergeCell ref="H13:H16"/>
    <mergeCell ref="I13:I16"/>
    <mergeCell ref="J13:J16"/>
    <mergeCell ref="K13:K16"/>
    <mergeCell ref="L13:L16"/>
    <mergeCell ref="M13:M16"/>
    <mergeCell ref="N13:N16"/>
    <mergeCell ref="B2:AM2"/>
    <mergeCell ref="B3:AM3"/>
    <mergeCell ref="B4:AM4"/>
    <mergeCell ref="B5:AM5"/>
    <mergeCell ref="AH7:AH16"/>
    <mergeCell ref="AI7:AI16"/>
    <mergeCell ref="AJ7:AJ16"/>
    <mergeCell ref="AK7:AK16"/>
    <mergeCell ref="AL7:AL17"/>
    <mergeCell ref="AM7:AM17"/>
    <mergeCell ref="S8:V12"/>
    <mergeCell ref="F8:R12"/>
    <mergeCell ref="O13:O16"/>
    <mergeCell ref="AG13:AG16"/>
    <mergeCell ref="S13:S16"/>
    <mergeCell ref="T13:T16"/>
  </mergeCells>
  <pageMargins left="0.39370078740157483" right="0.39370078740157483" top="0.74803149606299213" bottom="0.74803149606299213" header="0.31496062992125984" footer="0.31496062992125984"/>
  <pageSetup paperSize="9" scale="61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6E5894426AC6B4CB951306CAED67EDD" ma:contentTypeVersion="2" ma:contentTypeDescription="Создание документа." ma:contentTypeScope="" ma:versionID="9930e82818d8657c2f89dbc53fbe2da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440ffe7d129599f7ee9eac362e5103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именование документ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251827F-447B-4C53-B9D2-EDF1D6E0E3C5}"/>
</file>

<file path=customXml/itemProps2.xml><?xml version="1.0" encoding="utf-8"?>
<ds:datastoreItem xmlns:ds="http://schemas.openxmlformats.org/officeDocument/2006/customXml" ds:itemID="{64D4171E-A055-4F0E-8054-187A63E7C753}"/>
</file>

<file path=customXml/itemProps3.xml><?xml version="1.0" encoding="utf-8"?>
<ds:datastoreItem xmlns:ds="http://schemas.openxmlformats.org/officeDocument/2006/customXml" ds:itemID="{39F74941-264B-41B0-87A6-F402296A55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Искра Наталья Викторовна</dc:creator>
  <cp:lastModifiedBy>Искра Наталья Викторовна</cp:lastModifiedBy>
  <cp:lastPrinted>2026-03-26T07:53:26Z</cp:lastPrinted>
  <dcterms:created xsi:type="dcterms:W3CDTF">2026-03-25T09:37:02Z</dcterms:created>
  <dcterms:modified xsi:type="dcterms:W3CDTF">2026-03-26T08:10:38Z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0x01010026E5894426AC6B4CB951306CAED67EDD</vt:lpwstr>
  </property>
</Properties>
</file>