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тчет и рейтинг (публик)" sheetId="5" r:id="rId1"/>
  </sheets>
  <calcPr calcId="145621"/>
</workbook>
</file>

<file path=xl/calcChain.xml><?xml version="1.0" encoding="utf-8"?>
<calcChain xmlns="http://schemas.openxmlformats.org/spreadsheetml/2006/main">
  <c r="AE17" i="5" l="1"/>
  <c r="U17" i="5" l="1"/>
  <c r="C17" i="5"/>
  <c r="D16" i="5"/>
  <c r="C16" i="5"/>
  <c r="AD12" i="5"/>
  <c r="T17" i="5"/>
  <c r="U16" i="5"/>
  <c r="D12" i="5"/>
  <c r="T16" i="5" l="1"/>
  <c r="Z13" i="5"/>
  <c r="W16" i="5"/>
  <c r="V16" i="5"/>
  <c r="Q16" i="5"/>
  <c r="R16" i="5"/>
  <c r="M16" i="5"/>
  <c r="N16" i="5"/>
  <c r="L16" i="5"/>
  <c r="G16" i="5"/>
  <c r="G17" i="5" s="1"/>
  <c r="F16" i="5"/>
  <c r="H16" i="5"/>
  <c r="I16" i="5"/>
  <c r="J16" i="5"/>
  <c r="K16" i="5"/>
  <c r="E16" i="5"/>
  <c r="Z14" i="5" l="1"/>
  <c r="O14" i="5"/>
  <c r="D14" i="5"/>
  <c r="W17" i="5" l="1"/>
  <c r="V17" i="5"/>
  <c r="X14" i="5"/>
  <c r="AD14" i="5" s="1"/>
  <c r="S14" i="5"/>
  <c r="AF14" i="5" l="1"/>
  <c r="AG14" i="5" s="1"/>
  <c r="AB16" i="5"/>
  <c r="AB17" i="5" s="1"/>
  <c r="AA16" i="5"/>
  <c r="AA17" i="5" s="1"/>
  <c r="Y16" i="5"/>
  <c r="Y17" i="5" s="1"/>
  <c r="R17" i="5"/>
  <c r="Q17" i="5"/>
  <c r="P16" i="5"/>
  <c r="P17" i="5" s="1"/>
  <c r="N17" i="5"/>
  <c r="M17" i="5"/>
  <c r="L17" i="5"/>
  <c r="K17" i="5"/>
  <c r="J17" i="5"/>
  <c r="I17" i="5"/>
  <c r="H17" i="5"/>
  <c r="F17" i="5"/>
  <c r="E17" i="5"/>
  <c r="AC15" i="5"/>
  <c r="AC16" i="5" s="1"/>
  <c r="Z15" i="5"/>
  <c r="X15" i="5"/>
  <c r="S15" i="5"/>
  <c r="O15" i="5"/>
  <c r="X13" i="5"/>
  <c r="S13" i="5"/>
  <c r="O13" i="5"/>
  <c r="Z12" i="5"/>
  <c r="Z16" i="5" s="1"/>
  <c r="X12" i="5"/>
  <c r="S12" i="5"/>
  <c r="O12" i="5"/>
  <c r="AD13" i="5" l="1"/>
  <c r="AD17" i="5" s="1"/>
  <c r="AF17" i="5" s="1"/>
  <c r="AG17" i="5" s="1"/>
  <c r="AF12" i="5"/>
  <c r="AG12" i="5" s="1"/>
  <c r="X16" i="5"/>
  <c r="AD15" i="5"/>
  <c r="AF15" i="5" s="1"/>
  <c r="AG15" i="5" s="1"/>
  <c r="S16" i="5"/>
  <c r="AF13" i="5"/>
  <c r="AG13" i="5" s="1"/>
  <c r="O16" i="5"/>
</calcChain>
</file>

<file path=xl/sharedStrings.xml><?xml version="1.0" encoding="utf-8"?>
<sst xmlns="http://schemas.openxmlformats.org/spreadsheetml/2006/main" count="116" uniqueCount="55">
  <si>
    <t>ОТЧЕТ</t>
  </si>
  <si>
    <t>№ п/п</t>
  </si>
  <si>
    <t>Наименование учреждения</t>
  </si>
  <si>
    <t>Степень качества финансового менеджмента</t>
  </si>
  <si>
    <t>Место в рейтинге</t>
  </si>
  <si>
    <t>Р1</t>
  </si>
  <si>
    <t>Р2</t>
  </si>
  <si>
    <t>Р3</t>
  </si>
  <si>
    <t>Р4</t>
  </si>
  <si>
    <t>Р5</t>
  </si>
  <si>
    <t>Р6</t>
  </si>
  <si>
    <t>Р7</t>
  </si>
  <si>
    <t>Р8</t>
  </si>
  <si>
    <t>Итоговое значение по группе</t>
  </si>
  <si>
    <t>Р9</t>
  </si>
  <si>
    <t>Р10</t>
  </si>
  <si>
    <t>Р11</t>
  </si>
  <si>
    <t>Р12</t>
  </si>
  <si>
    <t>Р13</t>
  </si>
  <si>
    <t>Р14</t>
  </si>
  <si>
    <t>Балл</t>
  </si>
  <si>
    <t>Итого</t>
  </si>
  <si>
    <t>Если отдельные показатели неприменимы к учреждению в соответствующих графах указывается слово «Неприменим».</t>
  </si>
  <si>
    <r>
      <t>SPi (с</t>
    </r>
    <r>
      <rPr>
        <sz val="10"/>
        <color theme="1"/>
        <rFont val="Times New Roman"/>
        <family val="1"/>
        <charset val="204"/>
      </rPr>
      <t>реднее значение оценки)</t>
    </r>
  </si>
  <si>
    <t>Q  (уровень качества)</t>
  </si>
  <si>
    <t>R (рейтинговая оценка: Q x 5)</t>
  </si>
  <si>
    <t>неприменим</t>
  </si>
  <si>
    <t xml:space="preserve"> </t>
  </si>
  <si>
    <t>МАХ (максимальная оценка по числу показателей, применяемых для конкретного учреждения)</t>
  </si>
  <si>
    <t xml:space="preserve">ИТОГО по учреждению КФМ (количество баллов) </t>
  </si>
  <si>
    <t>МКУ «Управление дорог‚ инфраструктуры и благоустройства»</t>
  </si>
  <si>
    <t>МКУ «Управление по работе с ТСЖ и развитию местного самоуправления»</t>
  </si>
  <si>
    <t xml:space="preserve">Наименование группы показателей / наименование показателя качества финансового менеджмента </t>
  </si>
  <si>
    <t>о результатах мониторинга качества финансового менеджмента муниципальных учреждений,</t>
  </si>
  <si>
    <t>МАУ «Татышев-парк»</t>
  </si>
  <si>
    <t>Р15</t>
  </si>
  <si>
    <t>Р16</t>
  </si>
  <si>
    <t>Р17</t>
  </si>
  <si>
    <t>Р18</t>
  </si>
  <si>
    <t>Р19</t>
  </si>
  <si>
    <t>Р20</t>
  </si>
  <si>
    <t>II-средняя</t>
  </si>
  <si>
    <r>
      <t xml:space="preserve"> </t>
    </r>
    <r>
      <rPr>
        <sz val="15"/>
        <color theme="1"/>
        <rFont val="Times New Roman"/>
        <family val="1"/>
        <charset val="204"/>
      </rPr>
      <t>подведомственных департаменту городского хозяйства и транспорта администрации города Красноярска</t>
    </r>
  </si>
  <si>
    <t>МКУ "Красноярскгортранс"</t>
  </si>
  <si>
    <t>I-высокая</t>
  </si>
  <si>
    <t>за 2024 год</t>
  </si>
  <si>
    <t>1.Оценка качества управления доходами и источниками финансирования дефицита бюджета города 1.</t>
  </si>
  <si>
    <t>Р21</t>
  </si>
  <si>
    <t xml:space="preserve">   Итоговое значение по группе</t>
  </si>
  <si>
    <t>2. Оценка качества управления расходами бюджета города</t>
  </si>
  <si>
    <t>3. Оценка качества ведения учета и составления бюджетной отчетности</t>
  </si>
  <si>
    <t>4. Оценка качества организации и осуществления внутреннего финансового аудита и финансового менеджмента</t>
  </si>
  <si>
    <t>5. Оценка качества управление активами</t>
  </si>
  <si>
    <t>6. Оценка финансово-экономической деятельности</t>
  </si>
  <si>
    <t>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</si>
</sst>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7" fillId="0" borderId="0" xfId="0" applyFont="1"/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17" fillId="0" borderId="0" xfId="0" applyFont="1"/>
    <xf numFmtId="0" fontId="0" fillId="0" borderId="0" xfId="0" applyFill="1"/>
    <xf numFmtId="0" fontId="16" fillId="0" borderId="0" xfId="0" applyFont="1" applyFill="1"/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abSelected="1" zoomScaleNormal="100" zoomScaleSheetLayoutView="100" workbookViewId="0">
      <selection activeCell="AD13" sqref="AD13"/>
    </sheetView>
  </sheetViews>
  <sheetFormatPr defaultRowHeight="15" x14ac:dyDescent="0.25"/>
  <cols>
    <col min="1" max="1" width="3" customWidth="1"/>
    <col min="2" max="2" width="38.7109375" customWidth="1"/>
    <col min="3" max="3" width="6.28515625" customWidth="1"/>
    <col min="4" max="4" width="7.28515625" customWidth="1"/>
    <col min="5" max="5" width="6" customWidth="1"/>
    <col min="6" max="6" width="6.140625" customWidth="1"/>
    <col min="7" max="8" width="6.5703125" customWidth="1"/>
    <col min="9" max="9" width="7" customWidth="1"/>
    <col min="10" max="10" width="6" customWidth="1"/>
    <col min="11" max="11" width="6.7109375" customWidth="1"/>
    <col min="12" max="14" width="6.140625" customWidth="1"/>
    <col min="15" max="15" width="9.28515625" customWidth="1"/>
    <col min="16" max="16" width="6.7109375" customWidth="1"/>
    <col min="17" max="17" width="6" customWidth="1"/>
    <col min="18" max="18" width="6.42578125" customWidth="1"/>
    <col min="19" max="19" width="9.85546875" customWidth="1"/>
    <col min="20" max="20" width="9.7109375" customWidth="1"/>
    <col min="21" max="21" width="8.85546875" customWidth="1"/>
    <col min="22" max="23" width="6" customWidth="1"/>
    <col min="24" max="24" width="10.140625" customWidth="1"/>
    <col min="25" max="25" width="6.42578125" customWidth="1"/>
    <col min="26" max="26" width="9.42578125" customWidth="1"/>
    <col min="27" max="27" width="5.7109375" customWidth="1"/>
    <col min="28" max="28" width="7" customWidth="1"/>
    <col min="29" max="29" width="10.42578125" customWidth="1"/>
    <col min="30" max="33" width="9.7109375" customWidth="1"/>
    <col min="34" max="34" width="9.5703125" customWidth="1"/>
    <col min="35" max="35" width="7.85546875" customWidth="1"/>
    <col min="36" max="36" width="12.7109375" customWidth="1"/>
  </cols>
  <sheetData>
    <row r="1" spans="1:35" ht="19.5" x14ac:dyDescent="0.25">
      <c r="A1" s="24"/>
    </row>
    <row r="2" spans="1:35" ht="1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35" ht="19.5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35" ht="19.5" x14ac:dyDescent="0.25">
      <c r="A4" s="36" t="s">
        <v>42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</row>
    <row r="5" spans="1:35" ht="19.5" x14ac:dyDescent="0.25">
      <c r="A5" s="35" t="s">
        <v>45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</row>
    <row r="6" spans="1:35" ht="18.75" x14ac:dyDescent="0.25">
      <c r="A6" s="1"/>
    </row>
    <row r="7" spans="1:35" s="2" customFormat="1" ht="44.25" customHeight="1" x14ac:dyDescent="0.25">
      <c r="A7" s="34" t="s">
        <v>1</v>
      </c>
      <c r="B7" s="39" t="s">
        <v>2</v>
      </c>
      <c r="C7" s="40"/>
      <c r="D7" s="41"/>
      <c r="E7" s="40" t="s">
        <v>32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2"/>
      <c r="AD7" s="33" t="s">
        <v>29</v>
      </c>
      <c r="AE7" s="33" t="s">
        <v>28</v>
      </c>
      <c r="AF7" s="33" t="s">
        <v>24</v>
      </c>
      <c r="AG7" s="33" t="s">
        <v>25</v>
      </c>
      <c r="AH7" s="33" t="s">
        <v>3</v>
      </c>
      <c r="AI7" s="38" t="s">
        <v>4</v>
      </c>
    </row>
    <row r="8" spans="1:35" s="2" customFormat="1" ht="108" customHeight="1" x14ac:dyDescent="0.25">
      <c r="A8" s="34"/>
      <c r="B8" s="39"/>
      <c r="C8" s="39" t="s">
        <v>46</v>
      </c>
      <c r="D8" s="39"/>
      <c r="E8" s="39" t="s">
        <v>49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 t="s">
        <v>50</v>
      </c>
      <c r="Q8" s="39"/>
      <c r="R8" s="39"/>
      <c r="S8" s="39"/>
      <c r="T8" s="39" t="s">
        <v>51</v>
      </c>
      <c r="U8" s="39"/>
      <c r="V8" s="39"/>
      <c r="W8" s="39"/>
      <c r="X8" s="39"/>
      <c r="Y8" s="39" t="s">
        <v>52</v>
      </c>
      <c r="Z8" s="39"/>
      <c r="AA8" s="39" t="s">
        <v>53</v>
      </c>
      <c r="AB8" s="39"/>
      <c r="AC8" s="39"/>
      <c r="AD8" s="33"/>
      <c r="AE8" s="33"/>
      <c r="AF8" s="33"/>
      <c r="AG8" s="33"/>
      <c r="AH8" s="33"/>
      <c r="AI8" s="38"/>
    </row>
    <row r="9" spans="1:35" s="2" customFormat="1" ht="75" x14ac:dyDescent="0.25">
      <c r="A9" s="34"/>
      <c r="B9" s="39"/>
      <c r="C9" s="30" t="s">
        <v>5</v>
      </c>
      <c r="D9" s="30" t="s">
        <v>13</v>
      </c>
      <c r="E9" s="30" t="s">
        <v>6</v>
      </c>
      <c r="F9" s="30" t="s">
        <v>7</v>
      </c>
      <c r="G9" s="30" t="s">
        <v>8</v>
      </c>
      <c r="H9" s="30" t="s">
        <v>9</v>
      </c>
      <c r="I9" s="30" t="s">
        <v>10</v>
      </c>
      <c r="J9" s="30" t="s">
        <v>11</v>
      </c>
      <c r="K9" s="30" t="s">
        <v>12</v>
      </c>
      <c r="L9" s="30" t="s">
        <v>14</v>
      </c>
      <c r="M9" s="30" t="s">
        <v>15</v>
      </c>
      <c r="N9" s="30" t="s">
        <v>16</v>
      </c>
      <c r="O9" s="30" t="s">
        <v>13</v>
      </c>
      <c r="P9" s="30" t="s">
        <v>17</v>
      </c>
      <c r="Q9" s="30" t="s">
        <v>18</v>
      </c>
      <c r="R9" s="30" t="s">
        <v>19</v>
      </c>
      <c r="S9" s="30" t="s">
        <v>13</v>
      </c>
      <c r="T9" s="30" t="s">
        <v>35</v>
      </c>
      <c r="U9" s="30" t="s">
        <v>36</v>
      </c>
      <c r="V9" s="30" t="s">
        <v>37</v>
      </c>
      <c r="W9" s="30" t="s">
        <v>38</v>
      </c>
      <c r="X9" s="30" t="s">
        <v>13</v>
      </c>
      <c r="Y9" s="30" t="s">
        <v>39</v>
      </c>
      <c r="Z9" s="30" t="s">
        <v>13</v>
      </c>
      <c r="AA9" s="30" t="s">
        <v>40</v>
      </c>
      <c r="AB9" s="30" t="s">
        <v>47</v>
      </c>
      <c r="AC9" s="30" t="s">
        <v>48</v>
      </c>
      <c r="AD9" s="33"/>
      <c r="AE9" s="33"/>
      <c r="AF9" s="33"/>
      <c r="AG9" s="33"/>
      <c r="AH9" s="33"/>
      <c r="AI9" s="38"/>
    </row>
    <row r="10" spans="1:35" s="17" customFormat="1" ht="12" x14ac:dyDescent="0.2">
      <c r="A10" s="34"/>
      <c r="B10" s="39"/>
      <c r="C10" s="26" t="s">
        <v>20</v>
      </c>
      <c r="D10" s="26" t="s">
        <v>20</v>
      </c>
      <c r="E10" s="26" t="s">
        <v>20</v>
      </c>
      <c r="F10" s="26" t="s">
        <v>20</v>
      </c>
      <c r="G10" s="26" t="s">
        <v>20</v>
      </c>
      <c r="H10" s="26" t="s">
        <v>20</v>
      </c>
      <c r="I10" s="26" t="s">
        <v>20</v>
      </c>
      <c r="J10" s="26" t="s">
        <v>20</v>
      </c>
      <c r="K10" s="26" t="s">
        <v>20</v>
      </c>
      <c r="L10" s="26" t="s">
        <v>20</v>
      </c>
      <c r="M10" s="26" t="s">
        <v>20</v>
      </c>
      <c r="N10" s="26" t="s">
        <v>20</v>
      </c>
      <c r="O10" s="26" t="s">
        <v>20</v>
      </c>
      <c r="P10" s="26" t="s">
        <v>20</v>
      </c>
      <c r="Q10" s="26" t="s">
        <v>20</v>
      </c>
      <c r="R10" s="26" t="s">
        <v>20</v>
      </c>
      <c r="S10" s="26" t="s">
        <v>20</v>
      </c>
      <c r="T10" s="26" t="s">
        <v>20</v>
      </c>
      <c r="U10" s="26" t="s">
        <v>20</v>
      </c>
      <c r="V10" s="26" t="s">
        <v>20</v>
      </c>
      <c r="W10" s="26" t="s">
        <v>20</v>
      </c>
      <c r="X10" s="26" t="s">
        <v>20</v>
      </c>
      <c r="Y10" s="26" t="s">
        <v>20</v>
      </c>
      <c r="Z10" s="26" t="s">
        <v>20</v>
      </c>
      <c r="AA10" s="26" t="s">
        <v>20</v>
      </c>
      <c r="AB10" s="26" t="s">
        <v>20</v>
      </c>
      <c r="AC10" s="26" t="s">
        <v>20</v>
      </c>
      <c r="AD10" s="16" t="s">
        <v>20</v>
      </c>
      <c r="AE10" s="16" t="s">
        <v>20</v>
      </c>
      <c r="AF10" s="16" t="s">
        <v>20</v>
      </c>
      <c r="AG10" s="16" t="s">
        <v>20</v>
      </c>
      <c r="AH10" s="33"/>
      <c r="AI10" s="38"/>
    </row>
    <row r="11" spans="1:35" s="21" customFormat="1" ht="15" customHeight="1" x14ac:dyDescent="0.15">
      <c r="A11" s="5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  <c r="P11" s="27">
        <v>16</v>
      </c>
      <c r="Q11" s="27">
        <v>17</v>
      </c>
      <c r="R11" s="27">
        <v>18</v>
      </c>
      <c r="S11" s="27">
        <v>19</v>
      </c>
      <c r="T11" s="27">
        <v>20</v>
      </c>
      <c r="U11" s="27">
        <v>21</v>
      </c>
      <c r="V11" s="27">
        <v>22</v>
      </c>
      <c r="W11" s="27">
        <v>23</v>
      </c>
      <c r="X11" s="27">
        <v>24</v>
      </c>
      <c r="Y11" s="27">
        <v>25</v>
      </c>
      <c r="Z11" s="27">
        <v>26</v>
      </c>
      <c r="AA11" s="27">
        <v>27</v>
      </c>
      <c r="AB11" s="27">
        <v>28</v>
      </c>
      <c r="AC11" s="27">
        <v>29</v>
      </c>
      <c r="AD11" s="5">
        <v>30</v>
      </c>
      <c r="AE11" s="5">
        <v>31</v>
      </c>
      <c r="AF11" s="5">
        <v>32</v>
      </c>
      <c r="AG11" s="5">
        <v>33</v>
      </c>
      <c r="AH11" s="5">
        <v>34</v>
      </c>
      <c r="AI11" s="5">
        <v>35</v>
      </c>
    </row>
    <row r="12" spans="1:35" ht="33" customHeight="1" x14ac:dyDescent="0.25">
      <c r="A12" s="5">
        <v>1</v>
      </c>
      <c r="B12" s="43" t="s">
        <v>30</v>
      </c>
      <c r="C12" s="25">
        <v>5</v>
      </c>
      <c r="D12" s="25">
        <f>C12</f>
        <v>5</v>
      </c>
      <c r="E12" s="29">
        <v>3</v>
      </c>
      <c r="F12" s="25">
        <v>5</v>
      </c>
      <c r="G12" s="25">
        <v>5</v>
      </c>
      <c r="H12" s="29">
        <v>0</v>
      </c>
      <c r="I12" s="25">
        <v>5</v>
      </c>
      <c r="J12" s="25">
        <v>5</v>
      </c>
      <c r="K12" s="25">
        <v>5</v>
      </c>
      <c r="L12" s="29">
        <v>5</v>
      </c>
      <c r="M12" s="29">
        <v>0</v>
      </c>
      <c r="N12" s="25">
        <v>0</v>
      </c>
      <c r="O12" s="25">
        <f>SUM(E12:N12)</f>
        <v>33</v>
      </c>
      <c r="P12" s="25">
        <v>5</v>
      </c>
      <c r="Q12" s="25">
        <v>5</v>
      </c>
      <c r="R12" s="25">
        <v>5</v>
      </c>
      <c r="S12" s="25">
        <f>SUM(P12:R12)</f>
        <v>15</v>
      </c>
      <c r="T12" s="25">
        <v>0</v>
      </c>
      <c r="U12" s="27" t="s">
        <v>26</v>
      </c>
      <c r="V12" s="27" t="s">
        <v>26</v>
      </c>
      <c r="W12" s="27" t="s">
        <v>26</v>
      </c>
      <c r="X12" s="25">
        <f>SUM(T12:W12)</f>
        <v>0</v>
      </c>
      <c r="Y12" s="25">
        <v>5</v>
      </c>
      <c r="Z12" s="25">
        <f>Y12</f>
        <v>5</v>
      </c>
      <c r="AA12" s="27" t="s">
        <v>26</v>
      </c>
      <c r="AB12" s="27" t="s">
        <v>26</v>
      </c>
      <c r="AC12" s="27" t="s">
        <v>26</v>
      </c>
      <c r="AD12" s="6">
        <f>D12+O12+S12+X12+Z12</f>
        <v>58</v>
      </c>
      <c r="AE12" s="6">
        <v>80</v>
      </c>
      <c r="AF12" s="7">
        <f>AD12/AE12</f>
        <v>0.72499999999999998</v>
      </c>
      <c r="AG12" s="7">
        <f>AF12*5</f>
        <v>3.625</v>
      </c>
      <c r="AH12" s="28" t="s">
        <v>41</v>
      </c>
      <c r="AI12" s="9">
        <v>4</v>
      </c>
    </row>
    <row r="13" spans="1:35" ht="39.75" customHeight="1" x14ac:dyDescent="0.25">
      <c r="A13" s="5">
        <v>2</v>
      </c>
      <c r="B13" s="43" t="s">
        <v>31</v>
      </c>
      <c r="C13" s="27" t="s">
        <v>26</v>
      </c>
      <c r="D13" s="27" t="s">
        <v>26</v>
      </c>
      <c r="E13" s="25">
        <v>3</v>
      </c>
      <c r="F13" s="29">
        <v>4</v>
      </c>
      <c r="G13" s="29">
        <v>5</v>
      </c>
      <c r="H13" s="29">
        <v>5</v>
      </c>
      <c r="I13" s="25">
        <v>5</v>
      </c>
      <c r="J13" s="25">
        <v>5</v>
      </c>
      <c r="K13" s="29">
        <v>3</v>
      </c>
      <c r="L13" s="29">
        <v>5</v>
      </c>
      <c r="M13" s="29">
        <v>0</v>
      </c>
      <c r="N13" s="29">
        <v>0</v>
      </c>
      <c r="O13" s="25">
        <f t="shared" ref="O13:O16" si="0">SUM(E13:N13)</f>
        <v>35</v>
      </c>
      <c r="P13" s="25">
        <v>5</v>
      </c>
      <c r="Q13" s="25">
        <v>5</v>
      </c>
      <c r="R13" s="25">
        <v>5</v>
      </c>
      <c r="S13" s="25">
        <f t="shared" ref="S13:S14" si="1">SUM(P13:R13)</f>
        <v>15</v>
      </c>
      <c r="T13" s="27" t="s">
        <v>54</v>
      </c>
      <c r="U13" s="27" t="s">
        <v>26</v>
      </c>
      <c r="V13" s="27" t="s">
        <v>26</v>
      </c>
      <c r="W13" s="27" t="s">
        <v>26</v>
      </c>
      <c r="X13" s="25">
        <f t="shared" ref="X13:X14" si="2">SUM(T13:W13)</f>
        <v>0</v>
      </c>
      <c r="Y13" s="25">
        <v>5</v>
      </c>
      <c r="Z13" s="25">
        <f>Y13</f>
        <v>5</v>
      </c>
      <c r="AA13" s="27" t="s">
        <v>26</v>
      </c>
      <c r="AB13" s="27" t="s">
        <v>26</v>
      </c>
      <c r="AC13" s="27" t="s">
        <v>26</v>
      </c>
      <c r="AD13" s="6">
        <f>Z13+X13+S13+O13</f>
        <v>55</v>
      </c>
      <c r="AE13" s="25">
        <v>70</v>
      </c>
      <c r="AF13" s="7">
        <f t="shared" ref="AF13:AF14" si="3">AD13/AE13</f>
        <v>0.7857142857142857</v>
      </c>
      <c r="AG13" s="7">
        <f t="shared" ref="AG13:AG14" si="4">AF13*5</f>
        <v>3.9285714285714284</v>
      </c>
      <c r="AH13" s="28" t="s">
        <v>41</v>
      </c>
      <c r="AI13" s="9">
        <v>3</v>
      </c>
    </row>
    <row r="14" spans="1:35" ht="33" customHeight="1" x14ac:dyDescent="0.25">
      <c r="A14" s="5">
        <v>3</v>
      </c>
      <c r="B14" s="43" t="s">
        <v>43</v>
      </c>
      <c r="C14" s="25">
        <v>5</v>
      </c>
      <c r="D14" s="25">
        <f>C14</f>
        <v>5</v>
      </c>
      <c r="E14" s="25">
        <v>3</v>
      </c>
      <c r="F14" s="25">
        <v>5</v>
      </c>
      <c r="G14" s="27" t="s">
        <v>26</v>
      </c>
      <c r="H14" s="25">
        <v>5</v>
      </c>
      <c r="I14" s="25">
        <v>5</v>
      </c>
      <c r="J14" s="25">
        <v>5</v>
      </c>
      <c r="K14" s="25">
        <v>5</v>
      </c>
      <c r="L14" s="25">
        <v>5</v>
      </c>
      <c r="M14" s="25">
        <v>5</v>
      </c>
      <c r="N14" s="25">
        <v>5</v>
      </c>
      <c r="O14" s="25">
        <f>E14+F14+H14+I14+J14+K14+L14+M14+N14</f>
        <v>43</v>
      </c>
      <c r="P14" s="25">
        <v>5</v>
      </c>
      <c r="Q14" s="25">
        <v>5</v>
      </c>
      <c r="R14" s="25">
        <v>5</v>
      </c>
      <c r="S14" s="25">
        <f t="shared" si="1"/>
        <v>15</v>
      </c>
      <c r="T14" s="29">
        <v>5</v>
      </c>
      <c r="U14" s="25">
        <v>5</v>
      </c>
      <c r="V14" s="27" t="s">
        <v>26</v>
      </c>
      <c r="W14" s="27" t="s">
        <v>26</v>
      </c>
      <c r="X14" s="25">
        <f t="shared" si="2"/>
        <v>10</v>
      </c>
      <c r="Y14" s="25">
        <v>5</v>
      </c>
      <c r="Z14" s="25">
        <f>Y14</f>
        <v>5</v>
      </c>
      <c r="AA14" s="27" t="s">
        <v>26</v>
      </c>
      <c r="AB14" s="27" t="s">
        <v>26</v>
      </c>
      <c r="AC14" s="27" t="s">
        <v>26</v>
      </c>
      <c r="AD14" s="6">
        <f>D14+O14+S14+X14+Z14</f>
        <v>78</v>
      </c>
      <c r="AE14" s="25">
        <v>80</v>
      </c>
      <c r="AF14" s="7">
        <f t="shared" si="3"/>
        <v>0.97499999999999998</v>
      </c>
      <c r="AG14" s="7">
        <f t="shared" si="4"/>
        <v>4.875</v>
      </c>
      <c r="AH14" s="28" t="s">
        <v>44</v>
      </c>
      <c r="AI14" s="9">
        <v>1</v>
      </c>
    </row>
    <row r="15" spans="1:35" ht="33" customHeight="1" x14ac:dyDescent="0.25">
      <c r="A15" s="5">
        <v>4</v>
      </c>
      <c r="B15" s="43" t="s">
        <v>34</v>
      </c>
      <c r="C15" s="27" t="s">
        <v>26</v>
      </c>
      <c r="D15" s="27" t="s">
        <v>26</v>
      </c>
      <c r="E15" s="25">
        <v>4</v>
      </c>
      <c r="F15" s="25">
        <v>5</v>
      </c>
      <c r="G15" s="25">
        <v>5</v>
      </c>
      <c r="H15" s="25">
        <v>0</v>
      </c>
      <c r="I15" s="25">
        <v>5</v>
      </c>
      <c r="J15" s="25">
        <v>5</v>
      </c>
      <c r="K15" s="25">
        <v>5</v>
      </c>
      <c r="L15" s="27" t="s">
        <v>26</v>
      </c>
      <c r="M15" s="27" t="s">
        <v>26</v>
      </c>
      <c r="N15" s="27" t="s">
        <v>26</v>
      </c>
      <c r="O15" s="25">
        <f>SUM(E15:N15)</f>
        <v>29</v>
      </c>
      <c r="P15" s="25">
        <v>5</v>
      </c>
      <c r="Q15" s="25">
        <v>5</v>
      </c>
      <c r="R15" s="25">
        <v>5</v>
      </c>
      <c r="S15" s="25">
        <f>SUM(P15:R15)</f>
        <v>15</v>
      </c>
      <c r="T15" s="29">
        <v>5</v>
      </c>
      <c r="U15" s="29">
        <v>5</v>
      </c>
      <c r="V15" s="29">
        <v>5</v>
      </c>
      <c r="W15" s="29">
        <v>5</v>
      </c>
      <c r="X15" s="25">
        <f>SUM(T15:W15)</f>
        <v>20</v>
      </c>
      <c r="Y15" s="29">
        <v>0</v>
      </c>
      <c r="Z15" s="25">
        <f t="shared" ref="Z15" si="5">Y15</f>
        <v>0</v>
      </c>
      <c r="AA15" s="25">
        <v>5</v>
      </c>
      <c r="AB15" s="25">
        <v>3</v>
      </c>
      <c r="AC15" s="25">
        <f>AA15+AB15</f>
        <v>8</v>
      </c>
      <c r="AD15" s="6">
        <f>Z15+X15+S15+O15+AC15</f>
        <v>72</v>
      </c>
      <c r="AE15" s="6">
        <v>85</v>
      </c>
      <c r="AF15" s="7">
        <f>AD15/AE15</f>
        <v>0.84705882352941175</v>
      </c>
      <c r="AG15" s="7">
        <f>AF15*5</f>
        <v>4.2352941176470589</v>
      </c>
      <c r="AH15" s="28" t="s">
        <v>41</v>
      </c>
      <c r="AI15" s="9">
        <v>2</v>
      </c>
    </row>
    <row r="16" spans="1:35" ht="17.25" customHeight="1" x14ac:dyDescent="0.25">
      <c r="A16" s="5"/>
      <c r="B16" s="44" t="s">
        <v>21</v>
      </c>
      <c r="C16" s="30">
        <f>C12+C14</f>
        <v>10</v>
      </c>
      <c r="D16" s="30">
        <f>D12+D14</f>
        <v>10</v>
      </c>
      <c r="E16" s="25">
        <f>E12+E13+E14+E15</f>
        <v>13</v>
      </c>
      <c r="F16" s="25">
        <f t="shared" ref="F16:K16" si="6">F12+F13+F14+F15</f>
        <v>19</v>
      </c>
      <c r="G16" s="31">
        <f>G12+G13+G15</f>
        <v>15</v>
      </c>
      <c r="H16" s="25">
        <f t="shared" si="6"/>
        <v>10</v>
      </c>
      <c r="I16" s="25">
        <f t="shared" si="6"/>
        <v>20</v>
      </c>
      <c r="J16" s="25">
        <f t="shared" si="6"/>
        <v>20</v>
      </c>
      <c r="K16" s="25">
        <f t="shared" si="6"/>
        <v>18</v>
      </c>
      <c r="L16" s="31">
        <f>L12+L13+L14</f>
        <v>15</v>
      </c>
      <c r="M16" s="31">
        <f t="shared" ref="M16:N16" si="7">M12+M13+M14</f>
        <v>5</v>
      </c>
      <c r="N16" s="31">
        <f t="shared" si="7"/>
        <v>5</v>
      </c>
      <c r="O16" s="32">
        <f t="shared" si="0"/>
        <v>140</v>
      </c>
      <c r="P16" s="25">
        <f t="shared" ref="P16:AC16" si="8">SUM(P12:P15)</f>
        <v>20</v>
      </c>
      <c r="Q16" s="25">
        <f t="shared" si="8"/>
        <v>20</v>
      </c>
      <c r="R16" s="25">
        <f t="shared" si="8"/>
        <v>20</v>
      </c>
      <c r="S16" s="25">
        <f t="shared" si="8"/>
        <v>60</v>
      </c>
      <c r="T16" s="25">
        <f>T12+T14+T15</f>
        <v>10</v>
      </c>
      <c r="U16" s="25">
        <f>U14+U15</f>
        <v>10</v>
      </c>
      <c r="V16" s="25">
        <f>V15</f>
        <v>5</v>
      </c>
      <c r="W16" s="25">
        <f>W15</f>
        <v>5</v>
      </c>
      <c r="X16" s="25">
        <f t="shared" si="8"/>
        <v>30</v>
      </c>
      <c r="Y16" s="25">
        <f t="shared" si="8"/>
        <v>15</v>
      </c>
      <c r="Z16" s="25">
        <f t="shared" si="8"/>
        <v>15</v>
      </c>
      <c r="AA16" s="25">
        <f t="shared" si="8"/>
        <v>5</v>
      </c>
      <c r="AB16" s="25">
        <f t="shared" si="8"/>
        <v>3</v>
      </c>
      <c r="AC16" s="25">
        <f t="shared" si="8"/>
        <v>8</v>
      </c>
      <c r="AD16" s="6"/>
      <c r="AE16" s="6"/>
      <c r="AF16" s="7"/>
      <c r="AG16" s="7"/>
      <c r="AH16" s="8"/>
      <c r="AI16" s="6"/>
    </row>
    <row r="17" spans="1:35" ht="17.25" customHeight="1" x14ac:dyDescent="0.25">
      <c r="A17" s="5"/>
      <c r="B17" s="45" t="s">
        <v>23</v>
      </c>
      <c r="C17" s="46">
        <f>C16/2</f>
        <v>5</v>
      </c>
      <c r="D17" s="46"/>
      <c r="E17" s="46">
        <f>E16/4</f>
        <v>3.25</v>
      </c>
      <c r="F17" s="46">
        <f>F16/4</f>
        <v>4.75</v>
      </c>
      <c r="G17" s="46">
        <f>G16/3</f>
        <v>5</v>
      </c>
      <c r="H17" s="46">
        <f>H16/4</f>
        <v>2.5</v>
      </c>
      <c r="I17" s="46">
        <f>I16/4</f>
        <v>5</v>
      </c>
      <c r="J17" s="46">
        <f>J16/4</f>
        <v>5</v>
      </c>
      <c r="K17" s="46">
        <f>K16/4</f>
        <v>4.5</v>
      </c>
      <c r="L17" s="46">
        <f t="shared" ref="L17:Y17" si="9">L16/3</f>
        <v>5</v>
      </c>
      <c r="M17" s="46">
        <f t="shared" si="9"/>
        <v>1.6666666666666667</v>
      </c>
      <c r="N17" s="46">
        <f>N16/3</f>
        <v>1.6666666666666667</v>
      </c>
      <c r="O17" s="46"/>
      <c r="P17" s="46">
        <f>P16/4</f>
        <v>5</v>
      </c>
      <c r="Q17" s="46">
        <f>Q16/4</f>
        <v>5</v>
      </c>
      <c r="R17" s="46">
        <f>R16/4</f>
        <v>5</v>
      </c>
      <c r="S17" s="47"/>
      <c r="T17" s="46">
        <f>T16/3</f>
        <v>3.3333333333333335</v>
      </c>
      <c r="U17" s="46">
        <f>U14+U15</f>
        <v>10</v>
      </c>
      <c r="V17" s="46">
        <f>V16/1</f>
        <v>5</v>
      </c>
      <c r="W17" s="46">
        <f>W16/1</f>
        <v>5</v>
      </c>
      <c r="X17" s="47"/>
      <c r="Y17" s="46">
        <f t="shared" si="9"/>
        <v>5</v>
      </c>
      <c r="Z17" s="46"/>
      <c r="AA17" s="46">
        <f>AA16/1</f>
        <v>5</v>
      </c>
      <c r="AB17" s="46">
        <f>AB16/1</f>
        <v>3</v>
      </c>
      <c r="AC17" s="46"/>
      <c r="AD17" s="15">
        <f>AD12+AD13+AD14+AD15</f>
        <v>263</v>
      </c>
      <c r="AE17" s="15">
        <f>AE12+AE13+AE14+AE15</f>
        <v>315</v>
      </c>
      <c r="AF17" s="7">
        <f>AD17/AE17</f>
        <v>0.83492063492063495</v>
      </c>
      <c r="AG17" s="7">
        <f>AF17*5</f>
        <v>4.1746031746031749</v>
      </c>
      <c r="AH17" s="15"/>
      <c r="AI17" s="15"/>
    </row>
    <row r="18" spans="1:35" ht="7.5" customHeight="1" x14ac:dyDescent="0.25">
      <c r="A18" s="10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3"/>
      <c r="AI18" s="14"/>
    </row>
    <row r="19" spans="1:35" s="4" customFormat="1" ht="11.25" x14ac:dyDescent="0.2">
      <c r="A19" s="3" t="s">
        <v>22</v>
      </c>
    </row>
    <row r="20" spans="1:35" x14ac:dyDescent="0.25"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18"/>
      <c r="AD20" s="18"/>
      <c r="AE20" s="18"/>
      <c r="AF20" s="18"/>
      <c r="AG20" s="18"/>
      <c r="AH20" s="18"/>
      <c r="AI20" s="18"/>
    </row>
    <row r="21" spans="1:35" ht="17.25" customHeight="1" x14ac:dyDescent="0.25"/>
    <row r="22" spans="1:35" x14ac:dyDescent="0.25"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</row>
    <row r="23" spans="1:35" x14ac:dyDescent="0.25">
      <c r="U23" s="22"/>
      <c r="V23" s="22"/>
      <c r="W23" s="22"/>
      <c r="X23" s="23"/>
      <c r="Y23" s="23"/>
      <c r="Z23" s="23"/>
      <c r="AA23" s="23"/>
      <c r="AB23" s="22"/>
      <c r="AC23" s="22"/>
      <c r="AD23" s="22"/>
      <c r="AE23" s="22"/>
      <c r="AF23" s="22"/>
    </row>
    <row r="25" spans="1:35" x14ac:dyDescent="0.25">
      <c r="H25" t="s">
        <v>27</v>
      </c>
      <c r="R25" t="s">
        <v>27</v>
      </c>
    </row>
  </sheetData>
  <mergeCells count="20">
    <mergeCell ref="A2:AI2"/>
    <mergeCell ref="A3:AI3"/>
    <mergeCell ref="A4:AI4"/>
    <mergeCell ref="A5:AI5"/>
    <mergeCell ref="E7:AC7"/>
    <mergeCell ref="AF7:AF9"/>
    <mergeCell ref="AH7:AH10"/>
    <mergeCell ref="AI7:AI10"/>
    <mergeCell ref="T8:X8"/>
    <mergeCell ref="Y8:Z8"/>
    <mergeCell ref="AA8:AC8"/>
    <mergeCell ref="AE7:AE9"/>
    <mergeCell ref="E8:O8"/>
    <mergeCell ref="C8:D8"/>
    <mergeCell ref="P8:S8"/>
    <mergeCell ref="AG7:AG9"/>
    <mergeCell ref="A7:A10"/>
    <mergeCell ref="B7:B10"/>
    <mergeCell ref="AD7:AD9"/>
    <mergeCell ref="C7:D7"/>
  </mergeCells>
  <pageMargins left="0.51181102362204722" right="0.31496062992125984" top="0.74803149606299213" bottom="0.74803149606299213" header="0.31496062992125984" footer="0.31496062992125984"/>
  <pageSetup paperSize="9" scale="80" fitToHeight="1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E0597A8-E6C1-4158-A121-8A3122B607FF}"/>
</file>

<file path=customXml/itemProps2.xml><?xml version="1.0" encoding="utf-8"?>
<ds:datastoreItem xmlns:ds="http://schemas.openxmlformats.org/officeDocument/2006/customXml" ds:itemID="{22309EE4-9C5C-42A6-8FFD-6D9E168AE352}"/>
</file>

<file path=customXml/itemProps3.xml><?xml version="1.0" encoding="utf-8"?>
<ds:datastoreItem xmlns:ds="http://schemas.openxmlformats.org/officeDocument/2006/customXml" ds:itemID="{246E97AC-7E47-4258-805E-FBB00927C2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и рейтинг (публик)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2025-04-02T10:59:39Z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