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7795" windowHeight="11565"/>
  </bookViews>
  <sheets>
    <sheet name="на 01.08.2020" sheetId="1" r:id="rId1"/>
  </sheets>
  <externalReferences>
    <externalReference r:id="rId2"/>
  </externalReferences>
  <definedNames>
    <definedName name="Z_3A62FDFE_B33F_4285_AF26_B946B57D89E5_.wvu.Rows" localSheetId="0" hidden="1">'на 01.08.2020'!$29:$29,'на 01.08.2020'!$39:$39,'на 01.08.2020'!$80:$81,'на 01.08.2020'!$99:$102,'на 01.08.2020'!$121:$121,'на 01.08.2020'!$125:$125,'на 01.08.2020'!$135:$135</definedName>
    <definedName name="Z_5F4BDBB1_E645_4516_8FC8_7D1E2AFE448F_.wvu.Rows" localSheetId="0" hidden="1">'на 01.08.2020'!$29:$29,'на 01.08.2020'!$39:$39,'на 01.08.2020'!$64:$64,'на 01.08.2020'!$80:$81,'на 01.08.2020'!$99:$102,'на 01.08.2020'!$121:$121,'на 01.08.2020'!$125:$125</definedName>
    <definedName name="Z_791A6B44_A126_477F_8F66_87C81269CCAF_.wvu.Rows" localSheetId="0" hidden="1">'на 01.08.2020'!#REF!,'на 01.08.2020'!$119:$120,'на 01.08.2020'!$126:$126</definedName>
    <definedName name="Z_941B9BCB_D95B_4828_B060_DECC595C9511_.wvu.Rows" localSheetId="0" hidden="1">'на 01.08.2020'!$29:$29,'на 01.08.2020'!$32:$32,'на 01.08.2020'!$39:$39,'на 01.08.2020'!$47:$47,'на 01.08.2020'!$64:$64,'на 01.08.2020'!$69:$69,'на 01.08.2020'!$80:$81,'на 01.08.2020'!$99:$102,'на 01.08.2020'!$118:$126,'на 01.08.2020'!$135:$135</definedName>
    <definedName name="Z_AD8B40E3_4B89_443C_9ACF_B6D22B3A77E7_.wvu.Rows" localSheetId="0" hidden="1">'на 01.08.2020'!$29:$29,'на 01.08.2020'!$32:$32,'на 01.08.2020'!$39:$39,'на 01.08.2020'!$47:$47,'на 01.08.2020'!$64:$64,'на 01.08.2020'!$69:$69,'на 01.08.2020'!$80:$81,'на 01.08.2020'!$99:$102,'на 01.08.2020'!$118:$126,'на 01.08.2020'!$135:$135</definedName>
    <definedName name="Z_AFEF4DE1_67D6_48C6_A8C8_B9E9198BBD0E_.wvu.PrintArea" localSheetId="0" hidden="1">'на 01.08.2020'!$A$1:$D$139</definedName>
    <definedName name="Z_AFEF4DE1_67D6_48C6_A8C8_B9E9198BBD0E_.wvu.Rows" localSheetId="0" hidden="1">'на 01.08.2020'!$29:$29,'на 01.08.2020'!$39:$39,'на 01.08.2020'!$54:$54,'на 01.08.2020'!$64:$64,'на 01.08.2020'!$67:$67,'на 01.08.2020'!$69:$69,'на 01.08.2020'!$80:$81,'на 01.08.2020'!$84:$84,'на 01.08.2020'!$99:$102,'на 01.08.2020'!$119:$120,'на 01.08.2020'!$122:$126,'на 01.08.2020'!$128:$128,'на 01.08.2020'!$135:$135</definedName>
    <definedName name="Z_CAE69FAB_AFBE_4188_8F32_69E048226F14_.wvu.Rows" localSheetId="0" hidden="1">'на 01.08.2020'!$29:$29,'на 01.08.2020'!$32:$32,'на 01.08.2020'!$39:$40,'на 01.08.2020'!$64:$64,'на 01.08.2020'!$69:$69,'на 01.08.2020'!$80:$81,'на 01.08.2020'!$135:$135</definedName>
    <definedName name="Z_D2DF83CF_573E_4A86_A4BE_5A992E023C65_.wvu.Rows" localSheetId="0" hidden="1">'на 01.08.2020'!#REF!,'на 01.08.2020'!$119:$120,'на 01.08.2020'!$126:$126</definedName>
    <definedName name="Z_E2CE03E0_A708_4616_8DFD_0910D1C70A9E_.wvu.Rows" localSheetId="0" hidden="1">'на 01.08.2020'!#REF!,'на 01.08.2020'!$119:$120,'на 01.08.2020'!$126:$126</definedName>
    <definedName name="Z_E6F394BB_DB4B_47AB_A066_DC195B03AE3E_.wvu.Rows" localSheetId="0" hidden="1">'на 01.08.2020'!$29:$29,'на 01.08.2020'!$39:$39,'на 01.08.2020'!$64:$64,'на 01.08.2020'!$67:$67,'на 01.08.2020'!$69:$69,'на 01.08.2020'!$80:$81,'на 01.08.2020'!$99:$102,'на 01.08.2020'!$111:$116,'на 01.08.2020'!$122:$126,'на 01.08.2020'!$128:$128,'на 01.08.2020'!$135:$135</definedName>
    <definedName name="Z_E8991B2E_0E9F_48F3_A4D6_3B340ABE8C8E_.wvu.Rows" localSheetId="0" hidden="1">'на 01.08.2020'!$39:$40,'на 01.08.2020'!$126:$126</definedName>
    <definedName name="Z_F385514D_10E2_4F02_BC23_DB9B134ACC31_.wvu.PrintArea" localSheetId="0" hidden="1">'на 01.08.2020'!$A$1:$D$139</definedName>
    <definedName name="Z_F385514D_10E2_4F02_BC23_DB9B134ACC31_.wvu.Rows" localSheetId="0" hidden="1">'на 01.08.2020'!$30:$30,'на 01.08.2020'!$40:$40,'на 01.08.2020'!$54:$54,'на 01.08.2020'!$64:$64,'на 01.08.2020'!$67:$67,'на 01.08.2020'!$69:$69,'на 01.08.2020'!$80:$81,'на 01.08.2020'!$84:$84,'на 01.08.2020'!$102:$102,'на 01.08.2020'!$119:$120,'на 01.08.2020'!$122:$126,'на 01.08.2020'!$128:$128,'на 01.08.2020'!$135:$135</definedName>
    <definedName name="Z_F59D258D_974D_4B2B_B7CC_86B99245EC3C_.wvu.PrintArea" localSheetId="0" hidden="1">'на 01.08.2020'!$A$1:$D$139</definedName>
    <definedName name="Z_F59D258D_974D_4B2B_B7CC_86B99245EC3C_.wvu.Rows" localSheetId="0" hidden="1">'на 01.08.2020'!$29:$29,'на 01.08.2020'!$32:$32,'на 01.08.2020'!$39:$40,'на 01.08.2020'!$47:$47,'на 01.08.2020'!$64:$64,'на 01.08.2020'!$69:$69,'на 01.08.2020'!$80:$81,'на 01.08.2020'!$99:$102,'на 01.08.2020'!$121:$121,'на 01.08.2020'!$125:$125,'на 01.08.2020'!$135:$135</definedName>
    <definedName name="Z_F8542D9D_A523_4F6F_8CFE_9BA4BA3D5B88_.wvu.Rows" localSheetId="0" hidden="1">'на 01.08.2020'!$39:$39,'на 01.08.2020'!$99:$102,'на 01.08.2020'!$119:$121,'на 01.08.2020'!$125:$125</definedName>
    <definedName name="Z_FAFBB87E_73E9_461E_A4E8_A0EB3259EED0_.wvu.PrintArea" localSheetId="0" hidden="1">'на 01.08.2020'!$A$1:$D$139</definedName>
    <definedName name="Z_FAFBB87E_73E9_461E_A4E8_A0EB3259EED0_.wvu.Rows" localSheetId="0" hidden="1">'на 01.08.2020'!$30:$30,'на 01.08.2020'!$39:$39,'на 01.08.2020'!$99:$102,'на 01.08.2020'!$119:$121,'на 01.08.2020'!$125:$125</definedName>
    <definedName name="_xlnm.Print_Area" localSheetId="0">'на 01.08.2020'!$A$1:$D$132</definedName>
  </definedNames>
  <calcPr calcId="145621"/>
</workbook>
</file>

<file path=xl/calcChain.xml><?xml version="1.0" encoding="utf-8"?>
<calcChain xmlns="http://schemas.openxmlformats.org/spreadsheetml/2006/main">
  <c r="C131" i="1" l="1"/>
  <c r="B131" i="1"/>
  <c r="C130" i="1"/>
  <c r="B130" i="1"/>
  <c r="C129" i="1"/>
  <c r="B129" i="1"/>
  <c r="C124" i="1"/>
  <c r="B124" i="1"/>
  <c r="B123" i="1" s="1"/>
  <c r="C123" i="1"/>
  <c r="C121" i="1"/>
  <c r="C127" i="1" s="1"/>
  <c r="B121" i="1"/>
  <c r="C120" i="1"/>
  <c r="C119" i="1" s="1"/>
  <c r="B119" i="1"/>
  <c r="B118" i="1"/>
  <c r="C116" i="1"/>
  <c r="B116" i="1"/>
  <c r="C115" i="1"/>
  <c r="B115" i="1"/>
  <c r="C114" i="1"/>
  <c r="B114" i="1"/>
  <c r="C113" i="1"/>
  <c r="C112" i="1" s="1"/>
  <c r="C110" i="1"/>
  <c r="B110" i="1"/>
  <c r="C109" i="1"/>
  <c r="B109" i="1"/>
  <c r="B108" i="1" s="1"/>
  <c r="C108" i="1"/>
  <c r="C106" i="1"/>
  <c r="B106" i="1"/>
  <c r="C105" i="1"/>
  <c r="C104" i="1" s="1"/>
  <c r="B105" i="1"/>
  <c r="B104" i="1"/>
  <c r="C102" i="1"/>
  <c r="B102" i="1"/>
  <c r="C101" i="1"/>
  <c r="B101" i="1"/>
  <c r="B100" i="1" s="1"/>
  <c r="B128" i="1" s="1"/>
  <c r="C100" i="1"/>
  <c r="C96" i="1"/>
  <c r="B96" i="1"/>
  <c r="C95" i="1"/>
  <c r="B95" i="1"/>
  <c r="C94" i="1"/>
  <c r="B94" i="1"/>
  <c r="C93" i="1"/>
  <c r="C92" i="1" s="1"/>
  <c r="B93" i="1"/>
  <c r="B92" i="1" s="1"/>
  <c r="C91" i="1"/>
  <c r="B91" i="1"/>
  <c r="D91" i="1" s="1"/>
  <c r="C90" i="1"/>
  <c r="B90" i="1"/>
  <c r="C89" i="1"/>
  <c r="B89" i="1"/>
  <c r="D89" i="1" s="1"/>
  <c r="C88" i="1"/>
  <c r="B88" i="1"/>
  <c r="C87" i="1"/>
  <c r="B87" i="1"/>
  <c r="D87" i="1" s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D62" i="1" s="1"/>
  <c r="B62" i="1"/>
  <c r="C61" i="1"/>
  <c r="B61" i="1"/>
  <c r="C60" i="1"/>
  <c r="D60" i="1" s="1"/>
  <c r="B60" i="1"/>
  <c r="C59" i="1"/>
  <c r="B59" i="1"/>
  <c r="C58" i="1"/>
  <c r="D58" i="1" s="1"/>
  <c r="B58" i="1"/>
  <c r="C57" i="1"/>
  <c r="D57" i="1" s="1"/>
  <c r="B57" i="1"/>
  <c r="C56" i="1"/>
  <c r="D56" i="1" s="1"/>
  <c r="B56" i="1"/>
  <c r="C55" i="1"/>
  <c r="B55" i="1"/>
  <c r="C54" i="1"/>
  <c r="D54" i="1" s="1"/>
  <c r="B54" i="1"/>
  <c r="C53" i="1"/>
  <c r="B53" i="1"/>
  <c r="C52" i="1"/>
  <c r="D52" i="1" s="1"/>
  <c r="B52" i="1"/>
  <c r="C51" i="1"/>
  <c r="B51" i="1"/>
  <c r="C50" i="1"/>
  <c r="B50" i="1"/>
  <c r="C49" i="1"/>
  <c r="B49" i="1"/>
  <c r="C48" i="1"/>
  <c r="D48" i="1" s="1"/>
  <c r="B48" i="1"/>
  <c r="C47" i="1"/>
  <c r="B47" i="1"/>
  <c r="C46" i="1"/>
  <c r="B46" i="1"/>
  <c r="C45" i="1"/>
  <c r="B45" i="1"/>
  <c r="C44" i="1"/>
  <c r="D44" i="1" s="1"/>
  <c r="B44" i="1"/>
  <c r="C43" i="1"/>
  <c r="B43" i="1"/>
  <c r="C38" i="1"/>
  <c r="C98" i="1" s="1"/>
  <c r="B38" i="1"/>
  <c r="B98" i="1" s="1"/>
  <c r="C37" i="1"/>
  <c r="B37" i="1"/>
  <c r="C36" i="1"/>
  <c r="D36" i="1" s="1"/>
  <c r="B36" i="1"/>
  <c r="C35" i="1"/>
  <c r="B35" i="1"/>
  <c r="C34" i="1"/>
  <c r="D34" i="1" s="1"/>
  <c r="B34" i="1"/>
  <c r="C33" i="1"/>
  <c r="B33" i="1"/>
  <c r="C32" i="1"/>
  <c r="D32" i="1" s="1"/>
  <c r="B32" i="1"/>
  <c r="C31" i="1"/>
  <c r="B31" i="1"/>
  <c r="C30" i="1"/>
  <c r="D30" i="1" s="1"/>
  <c r="B30" i="1"/>
  <c r="C29" i="1"/>
  <c r="B29" i="1"/>
  <c r="C28" i="1"/>
  <c r="D28" i="1" s="1"/>
  <c r="B28" i="1"/>
  <c r="C27" i="1"/>
  <c r="B27" i="1"/>
  <c r="C26" i="1"/>
  <c r="B26" i="1"/>
  <c r="C25" i="1"/>
  <c r="B25" i="1"/>
  <c r="C24" i="1"/>
  <c r="D24" i="1" s="1"/>
  <c r="B24" i="1"/>
  <c r="C23" i="1"/>
  <c r="B23" i="1"/>
  <c r="C22" i="1"/>
  <c r="D22" i="1" s="1"/>
  <c r="B22" i="1"/>
  <c r="C21" i="1"/>
  <c r="B21" i="1"/>
  <c r="C20" i="1"/>
  <c r="D20" i="1" s="1"/>
  <c r="B20" i="1"/>
  <c r="C19" i="1"/>
  <c r="B19" i="1"/>
  <c r="C18" i="1"/>
  <c r="D18" i="1" s="1"/>
  <c r="B18" i="1"/>
  <c r="C17" i="1"/>
  <c r="B17" i="1"/>
  <c r="C16" i="1"/>
  <c r="D16" i="1" s="1"/>
  <c r="B16" i="1"/>
  <c r="B15" i="1"/>
  <c r="C14" i="1"/>
  <c r="D14" i="1" s="1"/>
  <c r="B14" i="1"/>
  <c r="C13" i="1"/>
  <c r="B13" i="1"/>
  <c r="B11" i="1" s="1"/>
  <c r="B6" i="1" s="1"/>
  <c r="C12" i="1"/>
  <c r="D12" i="1" s="1"/>
  <c r="B12" i="1"/>
  <c r="C10" i="1"/>
  <c r="D10" i="1" s="1"/>
  <c r="B10" i="1"/>
  <c r="C9" i="1"/>
  <c r="B9" i="1"/>
  <c r="C8" i="1"/>
  <c r="D8" i="1" s="1"/>
  <c r="B8" i="1"/>
  <c r="B7" i="1"/>
  <c r="D59" i="1" l="1"/>
  <c r="D61" i="1"/>
  <c r="D63" i="1"/>
  <c r="D65" i="1"/>
  <c r="C7" i="1"/>
  <c r="D7" i="1" s="1"/>
  <c r="D9" i="1"/>
  <c r="C11" i="1"/>
  <c r="D11" i="1" s="1"/>
  <c r="D13" i="1"/>
  <c r="C15" i="1"/>
  <c r="D15" i="1" s="1"/>
  <c r="D17" i="1"/>
  <c r="D19" i="1"/>
  <c r="D21" i="1"/>
  <c r="D23" i="1"/>
  <c r="D25" i="1"/>
  <c r="D27" i="1"/>
  <c r="D31" i="1"/>
  <c r="D33" i="1"/>
  <c r="D43" i="1"/>
  <c r="D45" i="1"/>
  <c r="D47" i="1"/>
  <c r="D49" i="1"/>
  <c r="D51" i="1"/>
  <c r="D53" i="1"/>
  <c r="D55" i="1"/>
  <c r="D94" i="1"/>
  <c r="C6" i="1"/>
  <c r="D6" i="1" s="1"/>
  <c r="D29" i="1"/>
  <c r="D46" i="1"/>
  <c r="D96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5" i="1"/>
  <c r="D86" i="1"/>
  <c r="D88" i="1"/>
  <c r="D90" i="1"/>
  <c r="D95" i="1"/>
  <c r="B132" i="1"/>
  <c r="D92" i="1"/>
  <c r="C132" i="1"/>
  <c r="D93" i="1"/>
  <c r="D38" i="1"/>
  <c r="C118" i="1"/>
  <c r="C128" i="1" s="1"/>
</calcChain>
</file>

<file path=xl/sharedStrings.xml><?xml version="1.0" encoding="utf-8"?>
<sst xmlns="http://schemas.openxmlformats.org/spreadsheetml/2006/main" count="125" uniqueCount="116">
  <si>
    <t xml:space="preserve">                           Сведения об исполнении бюджета г. Красноярска на 01.08.2020 г.</t>
  </si>
  <si>
    <t>тыс. руб.</t>
  </si>
  <si>
    <t>Наименование показателей</t>
  </si>
  <si>
    <t>Бюджет города на 2020 год с учетом изменений</t>
  </si>
  <si>
    <t>Исполнено на 01.08.2020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</si>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</sst>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р_."/>
    <numFmt numFmtId="165" formatCode="0.0%"/>
    <numFmt numFmtId="166" formatCode="#,##0.00000"/>
    <numFmt numFmtId="167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167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vertical="center"/>
    </xf>
    <xf numFmtId="3" fontId="9" fillId="2" borderId="0" xfId="0" applyNumberFormat="1" applyFont="1" applyFill="1" applyBorder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</cellXfs>
  <cellStyles count="6">
    <cellStyle name="Normal" xfId="1"/>
    <cellStyle name="Обычный" xfId="0" builtinId="0"/>
    <cellStyle name="Процентный 2" xfId="2"/>
    <cellStyle name="Процентный 2 2" xfId="3"/>
    <cellStyle name="Процентный 2 3" xfId="4"/>
    <cellStyle name="Процентный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0/VII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8.20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2695934.1999999997</v>
          </cell>
          <cell r="F9">
            <v>1330873.99817</v>
          </cell>
        </row>
        <row r="13">
          <cell r="E13">
            <v>9554281.6999999993</v>
          </cell>
          <cell r="F13">
            <v>4802605.1059400002</v>
          </cell>
        </row>
        <row r="32">
          <cell r="E32">
            <v>753281.68</v>
          </cell>
          <cell r="F32">
            <v>422287.75835999998</v>
          </cell>
        </row>
        <row r="35">
          <cell r="E35">
            <v>3032.2</v>
          </cell>
          <cell r="F35">
            <v>2354.9358999999999</v>
          </cell>
        </row>
        <row r="41">
          <cell r="E41">
            <v>444691.17</v>
          </cell>
          <cell r="F41">
            <v>66736.351819999996</v>
          </cell>
        </row>
        <row r="42">
          <cell r="E42">
            <v>886219.91999999993</v>
          </cell>
          <cell r="F42">
            <v>454447.20827</v>
          </cell>
        </row>
        <row r="51">
          <cell r="E51">
            <v>271217.65999999997</v>
          </cell>
          <cell r="F51">
            <v>136125.16469999999</v>
          </cell>
        </row>
        <row r="59">
          <cell r="E59">
            <v>10.7</v>
          </cell>
          <cell r="F59">
            <v>2.8600499999999998</v>
          </cell>
        </row>
        <row r="76">
          <cell r="E76">
            <v>1303261.6199999999</v>
          </cell>
          <cell r="F76">
            <v>541431.26195000007</v>
          </cell>
        </row>
        <row r="107">
          <cell r="E107">
            <v>81529.02</v>
          </cell>
          <cell r="F107">
            <v>68656.404509999993</v>
          </cell>
        </row>
        <row r="117">
          <cell r="E117">
            <v>18473.710000000003</v>
          </cell>
          <cell r="F117">
            <v>12253.766070000001</v>
          </cell>
        </row>
        <row r="131">
          <cell r="E131">
            <v>402468.12000000005</v>
          </cell>
          <cell r="F131">
            <v>183372.47558999999</v>
          </cell>
        </row>
        <row r="154">
          <cell r="E154">
            <v>116.85</v>
          </cell>
          <cell r="F154">
            <v>53.05</v>
          </cell>
        </row>
        <row r="159">
          <cell r="E159">
            <v>39378.18</v>
          </cell>
          <cell r="F159">
            <v>91627.458640000012</v>
          </cell>
        </row>
        <row r="261">
          <cell r="E261">
            <v>4009</v>
          </cell>
          <cell r="F261">
            <v>-2310.50216</v>
          </cell>
        </row>
        <row r="267">
          <cell r="E267">
            <v>20600567.579229999</v>
          </cell>
          <cell r="F267">
            <v>9992066.3413899988</v>
          </cell>
        </row>
        <row r="268">
          <cell r="E268">
            <v>20629816.734019998</v>
          </cell>
          <cell r="F268">
            <v>10016284.315129999</v>
          </cell>
        </row>
        <row r="269">
          <cell r="E269">
            <v>2000000</v>
          </cell>
          <cell r="F269">
            <v>1233900</v>
          </cell>
        </row>
        <row r="273">
          <cell r="E273">
            <v>10803809.78685</v>
          </cell>
          <cell r="F273">
            <v>6157557.05222</v>
          </cell>
        </row>
        <row r="325">
          <cell r="E325">
            <v>1932148.6343299998</v>
          </cell>
          <cell r="F325">
            <v>210603.06482999999</v>
          </cell>
        </row>
        <row r="341">
          <cell r="E341">
            <v>5893858.3128400007</v>
          </cell>
          <cell r="F341">
            <v>2414224.19808</v>
          </cell>
        </row>
        <row r="412">
          <cell r="E412">
            <v>827.14</v>
          </cell>
          <cell r="F412">
            <v>902.14218000000005</v>
          </cell>
        </row>
        <row r="415">
          <cell r="E415">
            <v>239.11520999999999</v>
          </cell>
          <cell r="F415">
            <v>314.12117999999998</v>
          </cell>
        </row>
        <row r="417">
          <cell r="E417">
            <v>21035.14</v>
          </cell>
          <cell r="F417">
            <v>21177.473979999999</v>
          </cell>
        </row>
        <row r="423">
          <cell r="E423">
            <v>-51350.55</v>
          </cell>
          <cell r="F423">
            <v>-46611.711080000001</v>
          </cell>
        </row>
        <row r="445">
          <cell r="E445">
            <v>37724433.959229991</v>
          </cell>
          <cell r="F445">
            <v>18415709.427579999</v>
          </cell>
        </row>
        <row r="448">
          <cell r="E448">
            <v>2630999.9103999999</v>
          </cell>
          <cell r="F448">
            <v>1344704.1618300001</v>
          </cell>
        </row>
        <row r="487">
          <cell r="E487">
            <v>3866.22</v>
          </cell>
          <cell r="F487">
            <v>2053.1288300000001</v>
          </cell>
        </row>
        <row r="491">
          <cell r="E491">
            <v>89870.101999999999</v>
          </cell>
          <cell r="F491">
            <v>40290.945530000005</v>
          </cell>
        </row>
        <row r="501">
          <cell r="E501">
            <v>1188040.8475900001</v>
          </cell>
          <cell r="F501">
            <v>605892.15709999984</v>
          </cell>
        </row>
        <row r="513">
          <cell r="E513">
            <v>187</v>
          </cell>
          <cell r="F513">
            <v>13.43064</v>
          </cell>
        </row>
        <row r="516">
          <cell r="E516">
            <v>241004.24600000001</v>
          </cell>
          <cell r="F516">
            <v>120230.78133000001</v>
          </cell>
        </row>
        <row r="527">
          <cell r="E527">
            <v>10297</v>
          </cell>
          <cell r="F527">
            <v>4879.76577</v>
          </cell>
        </row>
        <row r="535">
          <cell r="E535">
            <v>3766.22874</v>
          </cell>
          <cell r="F535">
            <v>0</v>
          </cell>
        </row>
        <row r="537">
          <cell r="E537">
            <v>2209.15</v>
          </cell>
          <cell r="F537">
            <v>1897.85</v>
          </cell>
        </row>
        <row r="540">
          <cell r="E540">
            <v>1091759.1160699998</v>
          </cell>
          <cell r="F540">
            <v>569446.10262999998</v>
          </cell>
        </row>
        <row r="567">
          <cell r="E567">
            <v>86037.294999999998</v>
          </cell>
          <cell r="F567">
            <v>49299.415529999998</v>
          </cell>
        </row>
        <row r="580">
          <cell r="E580">
            <v>86037.294999999998</v>
          </cell>
          <cell r="F580">
            <v>49299.415529999998</v>
          </cell>
        </row>
        <row r="588">
          <cell r="E588">
            <v>6491873.45438</v>
          </cell>
          <cell r="F588">
            <v>2059663.0631300001</v>
          </cell>
        </row>
        <row r="652">
          <cell r="E652">
            <v>992459.71432999999</v>
          </cell>
          <cell r="F652">
            <v>394345.35621</v>
          </cell>
        </row>
        <row r="664">
          <cell r="E664">
            <v>5260178.1151200002</v>
          </cell>
          <cell r="F664">
            <v>1588865.0642999997</v>
          </cell>
        </row>
        <row r="675">
          <cell r="E675">
            <v>239235.62492999999</v>
          </cell>
          <cell r="F675">
            <v>76452.642619999999</v>
          </cell>
        </row>
        <row r="697">
          <cell r="E697">
            <v>2760505.2471599998</v>
          </cell>
          <cell r="F697">
            <v>1070487.6157200001</v>
          </cell>
        </row>
        <row r="744">
          <cell r="E744">
            <v>730330.21870999993</v>
          </cell>
          <cell r="F744">
            <v>375628.98687999998</v>
          </cell>
        </row>
        <row r="758">
          <cell r="E758">
            <v>131970.05861000001</v>
          </cell>
          <cell r="F758">
            <v>40881.78688</v>
          </cell>
        </row>
        <row r="766">
          <cell r="E766">
            <v>1294795.7100100003</v>
          </cell>
          <cell r="F766">
            <v>329758.03824000002</v>
          </cell>
        </row>
        <row r="778">
          <cell r="E778">
            <v>0</v>
          </cell>
          <cell r="F778">
            <v>0</v>
          </cell>
        </row>
        <row r="781">
          <cell r="E781">
            <v>603409.25983</v>
          </cell>
          <cell r="F781">
            <v>324218.80371999991</v>
          </cell>
        </row>
        <row r="803">
          <cell r="E803">
            <v>3032.9668200000001</v>
          </cell>
          <cell r="F803">
            <v>595.60941000000003</v>
          </cell>
        </row>
        <row r="812">
          <cell r="E812">
            <v>3032.9668200000001</v>
          </cell>
          <cell r="F812">
            <v>595.60941000000003</v>
          </cell>
        </row>
        <row r="815">
          <cell r="E815">
            <v>0</v>
          </cell>
          <cell r="F815">
            <v>0</v>
          </cell>
        </row>
        <row r="817">
          <cell r="E817">
            <v>19814667.986739997</v>
          </cell>
          <cell r="F817">
            <v>10436606.529869998</v>
          </cell>
        </row>
        <row r="859">
          <cell r="E859">
            <v>8134616.078639999</v>
          </cell>
          <cell r="F859">
            <v>3821930.9729399993</v>
          </cell>
        </row>
        <row r="873">
          <cell r="E873">
            <v>8990363.5342999995</v>
          </cell>
          <cell r="F873">
            <v>5190942.4096499998</v>
          </cell>
        </row>
        <row r="886">
          <cell r="E886">
            <v>1255402.5560000001</v>
          </cell>
          <cell r="F886">
            <v>782692.94839999999</v>
          </cell>
        </row>
        <row r="893">
          <cell r="E893">
            <v>698784.63</v>
          </cell>
          <cell r="F893">
            <v>245519.52549999999</v>
          </cell>
        </row>
        <row r="916">
          <cell r="E916">
            <v>735501.18780000007</v>
          </cell>
          <cell r="F916">
            <v>395520.67338000005</v>
          </cell>
        </row>
        <row r="937">
          <cell r="E937">
            <v>1144706.49951</v>
          </cell>
          <cell r="F937">
            <v>636396.75223999994</v>
          </cell>
        </row>
        <row r="977">
          <cell r="E977">
            <v>1036834.15331</v>
          </cell>
          <cell r="F977">
            <v>580898.18108999997</v>
          </cell>
        </row>
        <row r="986">
          <cell r="E986">
            <v>27613.628000000001</v>
          </cell>
          <cell r="F986">
            <v>13805.718000000001</v>
          </cell>
        </row>
        <row r="990">
          <cell r="E990">
            <v>80258.718200000003</v>
          </cell>
          <cell r="F990">
            <v>41692.853150000003</v>
          </cell>
        </row>
        <row r="1124">
          <cell r="E1124">
            <v>1774831.4283499999</v>
          </cell>
          <cell r="F1124">
            <v>661174.67113999999</v>
          </cell>
        </row>
        <row r="1170">
          <cell r="E1170">
            <v>36385.1</v>
          </cell>
          <cell r="F1170">
            <v>22017.691139999999</v>
          </cell>
        </row>
        <row r="1174">
          <cell r="E1174">
            <v>0</v>
          </cell>
          <cell r="F1174">
            <v>0</v>
          </cell>
        </row>
        <row r="1179">
          <cell r="E1179">
            <v>908258.47000000009</v>
          </cell>
          <cell r="F1179">
            <v>480572.13490999996</v>
          </cell>
        </row>
        <row r="1193">
          <cell r="E1193">
            <v>739997.52434999996</v>
          </cell>
          <cell r="F1193">
            <v>119336.88456999999</v>
          </cell>
        </row>
        <row r="1201">
          <cell r="E1201">
            <v>90190.334000000003</v>
          </cell>
          <cell r="F1201">
            <v>39247.960520000001</v>
          </cell>
        </row>
        <row r="1216">
          <cell r="E1216">
            <v>1548279.1779399998</v>
          </cell>
          <cell r="F1216">
            <v>773723.42432999995</v>
          </cell>
        </row>
        <row r="1266">
          <cell r="E1266">
            <v>965262.97681999998</v>
          </cell>
          <cell r="F1266">
            <v>485556.92842000001</v>
          </cell>
        </row>
        <row r="1271">
          <cell r="E1271">
            <v>418429.23499999999</v>
          </cell>
          <cell r="F1271">
            <v>174444.10696</v>
          </cell>
        </row>
        <row r="1279">
          <cell r="E1279">
            <v>164586.96612</v>
          </cell>
          <cell r="F1279">
            <v>113722.38894999999</v>
          </cell>
        </row>
        <row r="1297">
          <cell r="E1297">
            <v>47861.995999999999</v>
          </cell>
          <cell r="F1297">
            <v>27855.460910000002</v>
          </cell>
        </row>
        <row r="1298">
          <cell r="E1298">
            <v>1178828.1053200001</v>
          </cell>
          <cell r="F1298">
            <v>459838.94965999998</v>
          </cell>
        </row>
        <row r="1301">
          <cell r="E1301">
            <v>1178828.1053200001</v>
          </cell>
          <cell r="F1301">
            <v>459838.94965999998</v>
          </cell>
        </row>
        <row r="1305">
          <cell r="E1305">
            <v>37481624.067619994</v>
          </cell>
          <cell r="F1305">
            <v>17520345.65377</v>
          </cell>
        </row>
        <row r="1311">
          <cell r="E1311">
            <v>3000000</v>
          </cell>
          <cell r="F1311">
            <v>0</v>
          </cell>
        </row>
        <row r="1312">
          <cell r="E1312">
            <v>0</v>
          </cell>
          <cell r="F1312">
            <v>0</v>
          </cell>
        </row>
        <row r="1315">
          <cell r="E1315">
            <v>1427090</v>
          </cell>
          <cell r="F1315">
            <v>0</v>
          </cell>
        </row>
        <row r="1316">
          <cell r="E1316">
            <v>-2010990</v>
          </cell>
          <cell r="F1316">
            <v>-583900</v>
          </cell>
        </row>
        <row r="1318">
          <cell r="F1318">
            <v>0</v>
          </cell>
        </row>
        <row r="1319">
          <cell r="E1319">
            <v>9902670</v>
          </cell>
          <cell r="F1319">
            <v>3485000</v>
          </cell>
        </row>
        <row r="1320">
          <cell r="E1320">
            <v>-12781270</v>
          </cell>
          <cell r="F1320">
            <v>-3485000</v>
          </cell>
        </row>
        <row r="1321">
          <cell r="E1321">
            <v>0</v>
          </cell>
        </row>
        <row r="1326">
          <cell r="E1326">
            <v>0</v>
          </cell>
          <cell r="F1326">
            <v>831580.59296000004</v>
          </cell>
        </row>
        <row r="1329">
          <cell r="E1329">
            <v>219690.10839000344</v>
          </cell>
          <cell r="F1329">
            <v>-1143044.3667699993</v>
          </cell>
        </row>
        <row r="1330">
          <cell r="E1330">
            <v>-52054193.959229998</v>
          </cell>
          <cell r="F1330">
            <v>-27345171.876899999</v>
          </cell>
        </row>
        <row r="1331">
          <cell r="E1331">
            <v>52273884.067620002</v>
          </cell>
          <cell r="F1331">
            <v>26202127.510129999</v>
          </cell>
        </row>
      </sheetData>
      <sheetData sheetId="1"/>
      <sheetData sheetId="2">
        <row r="21">
          <cell r="D21">
            <v>583431.19999999995</v>
          </cell>
          <cell r="E21">
            <v>281687.79027</v>
          </cell>
        </row>
        <row r="29">
          <cell r="D29">
            <v>82529.45</v>
          </cell>
          <cell r="E29">
            <v>31437.97811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8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2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5" t="s">
        <v>0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spans="1:13" ht="17.45" customHeight="1" x14ac:dyDescent="0.25">
      <c r="A3" s="8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</row>
    <row r="4" spans="1:13" ht="15.75" x14ac:dyDescent="0.25">
      <c r="A4" s="8"/>
      <c r="B4" s="7"/>
      <c r="C4" s="9"/>
      <c r="D4" s="11" t="s">
        <v>1</v>
      </c>
      <c r="E4" s="7"/>
      <c r="F4" s="7"/>
      <c r="G4" s="7"/>
      <c r="H4" s="7"/>
      <c r="I4" s="7"/>
      <c r="J4" s="7"/>
      <c r="K4" s="7"/>
      <c r="L4" s="7"/>
      <c r="M4" s="7"/>
    </row>
    <row r="5" spans="1:13" ht="38.25" x14ac:dyDescent="0.2">
      <c r="A5" s="12" t="s">
        <v>2</v>
      </c>
      <c r="B5" s="13" t="s">
        <v>3</v>
      </c>
      <c r="C5" s="14" t="s">
        <v>4</v>
      </c>
      <c r="D5" s="13" t="s">
        <v>5</v>
      </c>
      <c r="E5" s="15"/>
      <c r="F5" s="15"/>
      <c r="G5" s="15"/>
      <c r="H5" s="15"/>
      <c r="I5" s="15"/>
      <c r="J5" s="15"/>
      <c r="K5" s="15"/>
      <c r="L5" s="15"/>
      <c r="M5" s="15"/>
    </row>
    <row r="6" spans="1:13" ht="22.5" customHeight="1" x14ac:dyDescent="0.25">
      <c r="A6" s="16" t="s">
        <v>6</v>
      </c>
      <c r="B6" s="17">
        <f>B7+B11+B15+B18+B19+B20+B21+B22+B23+B24+B25+B26+B10</f>
        <v>17123866.379999995</v>
      </c>
      <c r="C6" s="18">
        <f>C7+C11+C15+C18+C19+C20+C21+C22+C23+C24+C25+C26+C10</f>
        <v>8423643.0861900002</v>
      </c>
      <c r="D6" s="19">
        <f>C6/B6</f>
        <v>0.49192413087435005</v>
      </c>
      <c r="E6" s="20"/>
      <c r="F6" s="7"/>
      <c r="G6" s="7"/>
      <c r="H6" s="7"/>
      <c r="I6" s="7"/>
      <c r="J6" s="7"/>
      <c r="K6" s="7"/>
      <c r="L6" s="7"/>
      <c r="M6" s="7"/>
    </row>
    <row r="7" spans="1:13" ht="22.5" customHeight="1" x14ac:dyDescent="0.25">
      <c r="A7" s="21" t="s">
        <v>7</v>
      </c>
      <c r="B7" s="17">
        <f>B8+B9</f>
        <v>12250215.899999999</v>
      </c>
      <c r="C7" s="18">
        <f>C8+C9+0.01</f>
        <v>6133479.1141100004</v>
      </c>
      <c r="D7" s="19">
        <f t="shared" ref="D7:D34" si="0">C7/B7</f>
        <v>0.50068334829184535</v>
      </c>
      <c r="E7" s="20"/>
      <c r="F7" s="7"/>
      <c r="G7" s="7"/>
      <c r="H7" s="7"/>
      <c r="I7" s="7"/>
      <c r="J7" s="7"/>
      <c r="K7" s="7"/>
      <c r="L7" s="7"/>
      <c r="M7" s="7"/>
    </row>
    <row r="8" spans="1:13" ht="22.5" customHeight="1" x14ac:dyDescent="0.25">
      <c r="A8" s="22" t="s">
        <v>8</v>
      </c>
      <c r="B8" s="23">
        <f>'[1]Расшир на 01.08.20'!E9</f>
        <v>2695934.1999999997</v>
      </c>
      <c r="C8" s="24">
        <f>'[1]Расшир на 01.08.20'!F9</f>
        <v>1330873.99817</v>
      </c>
      <c r="D8" s="19">
        <f t="shared" si="0"/>
        <v>0.49365967395272486</v>
      </c>
      <c r="E8" s="20"/>
      <c r="F8" s="7"/>
      <c r="G8" s="7"/>
      <c r="H8" s="7"/>
      <c r="I8" s="7"/>
      <c r="J8" s="7"/>
      <c r="K8" s="7"/>
      <c r="L8" s="7"/>
      <c r="M8" s="7"/>
    </row>
    <row r="9" spans="1:13" ht="22.5" customHeight="1" x14ac:dyDescent="0.25">
      <c r="A9" s="22" t="s">
        <v>9</v>
      </c>
      <c r="B9" s="23">
        <f>'[1]Расшир на 01.08.20'!E13</f>
        <v>9554281.6999999993</v>
      </c>
      <c r="C9" s="24">
        <f>'[1]Расшир на 01.08.20'!F13</f>
        <v>4802605.1059400002</v>
      </c>
      <c r="D9" s="19">
        <f t="shared" si="0"/>
        <v>0.50266521929534491</v>
      </c>
      <c r="E9" s="20"/>
      <c r="F9" s="7"/>
      <c r="G9" s="7"/>
      <c r="H9" s="7"/>
      <c r="I9" s="7"/>
      <c r="J9" s="7"/>
      <c r="K9" s="7"/>
      <c r="L9" s="7"/>
      <c r="M9" s="7"/>
    </row>
    <row r="10" spans="1:13" ht="22.5" customHeight="1" x14ac:dyDescent="0.25">
      <c r="A10" s="25" t="s">
        <v>10</v>
      </c>
      <c r="B10" s="17">
        <f>[1]экономика!D21</f>
        <v>583431.19999999995</v>
      </c>
      <c r="C10" s="18">
        <f>[1]экономика!E21</f>
        <v>281687.79027</v>
      </c>
      <c r="D10" s="19">
        <f t="shared" si="0"/>
        <v>0.4828123526304387</v>
      </c>
      <c r="E10" s="20"/>
      <c r="F10" s="7"/>
      <c r="G10" s="7"/>
      <c r="H10" s="7"/>
      <c r="I10" s="7"/>
      <c r="J10" s="7"/>
      <c r="K10" s="7"/>
      <c r="L10" s="7"/>
      <c r="M10" s="7"/>
    </row>
    <row r="11" spans="1:13" ht="22.5" customHeight="1" x14ac:dyDescent="0.25">
      <c r="A11" s="21" t="s">
        <v>11</v>
      </c>
      <c r="B11" s="17">
        <f>B12+B13+B14</f>
        <v>838843.33</v>
      </c>
      <c r="C11" s="18">
        <f>C12+C13+C14</f>
        <v>456080.68236999999</v>
      </c>
      <c r="D11" s="19">
        <f t="shared" si="0"/>
        <v>0.54370186429210809</v>
      </c>
      <c r="E11" s="20"/>
      <c r="F11" s="7"/>
      <c r="G11" s="7"/>
      <c r="H11" s="7"/>
      <c r="I11" s="7"/>
      <c r="J11" s="7"/>
      <c r="K11" s="7"/>
      <c r="L11" s="7"/>
      <c r="M11" s="7"/>
    </row>
    <row r="12" spans="1:13" ht="22.5" customHeight="1" x14ac:dyDescent="0.25">
      <c r="A12" s="26" t="s">
        <v>12</v>
      </c>
      <c r="B12" s="23">
        <f>'[1]Расшир на 01.08.20'!E32</f>
        <v>753281.68</v>
      </c>
      <c r="C12" s="24">
        <f>'[1]Расшир на 01.08.20'!F32</f>
        <v>422287.75835999998</v>
      </c>
      <c r="D12" s="19">
        <f t="shared" si="0"/>
        <v>0.56059740940467306</v>
      </c>
      <c r="E12" s="20"/>
      <c r="F12" s="7"/>
      <c r="G12" s="7"/>
      <c r="H12" s="7"/>
      <c r="I12" s="7"/>
      <c r="J12" s="7"/>
      <c r="K12" s="7"/>
      <c r="L12" s="7"/>
      <c r="M12" s="7"/>
    </row>
    <row r="13" spans="1:13" ht="22.5" customHeight="1" x14ac:dyDescent="0.25">
      <c r="A13" s="22" t="s">
        <v>13</v>
      </c>
      <c r="B13" s="23">
        <f>'[1]Расшир на 01.08.20'!E35</f>
        <v>3032.2</v>
      </c>
      <c r="C13" s="24">
        <f>'[1]Расшир на 01.08.20'!F35+0.01</f>
        <v>2354.9459000000002</v>
      </c>
      <c r="D13" s="19">
        <f t="shared" si="0"/>
        <v>0.77664596662489294</v>
      </c>
      <c r="E13" s="20"/>
      <c r="F13" s="7"/>
      <c r="G13" s="7"/>
      <c r="H13" s="7"/>
      <c r="I13" s="7"/>
      <c r="J13" s="7"/>
      <c r="K13" s="7"/>
      <c r="L13" s="7"/>
      <c r="M13" s="7"/>
    </row>
    <row r="14" spans="1:13" ht="36.75" customHeight="1" x14ac:dyDescent="0.25">
      <c r="A14" s="27" t="s">
        <v>14</v>
      </c>
      <c r="B14" s="23">
        <f>[1]экономика!D29</f>
        <v>82529.45</v>
      </c>
      <c r="C14" s="23">
        <f>[1]экономика!E29</f>
        <v>31437.97811</v>
      </c>
      <c r="D14" s="19">
        <f t="shared" si="0"/>
        <v>0.38093042071648364</v>
      </c>
      <c r="E14" s="20"/>
      <c r="F14" s="7"/>
      <c r="G14" s="7"/>
      <c r="H14" s="7"/>
      <c r="I14" s="7"/>
      <c r="J14" s="7"/>
      <c r="K14" s="7"/>
      <c r="L14" s="7"/>
      <c r="M14" s="7"/>
    </row>
    <row r="15" spans="1:13" ht="22.5" customHeight="1" x14ac:dyDescent="0.25">
      <c r="A15" s="21" t="s">
        <v>15</v>
      </c>
      <c r="B15" s="17">
        <f>B16+B17</f>
        <v>1330911.0899999999</v>
      </c>
      <c r="C15" s="17">
        <f>C16+C17</f>
        <v>521183.56008999998</v>
      </c>
      <c r="D15" s="19">
        <f t="shared" si="0"/>
        <v>0.39159908126545107</v>
      </c>
      <c r="E15" s="20"/>
      <c r="F15" s="7"/>
      <c r="G15" s="7"/>
      <c r="H15" s="7"/>
      <c r="I15" s="7"/>
      <c r="J15" s="7"/>
      <c r="K15" s="7"/>
      <c r="L15" s="7"/>
      <c r="M15" s="7"/>
    </row>
    <row r="16" spans="1:13" ht="22.5" customHeight="1" x14ac:dyDescent="0.25">
      <c r="A16" s="22" t="s">
        <v>16</v>
      </c>
      <c r="B16" s="23">
        <f>'[1]Расшир на 01.08.20'!E41</f>
        <v>444691.17</v>
      </c>
      <c r="C16" s="23">
        <f>'[1]Расшир на 01.08.20'!F41</f>
        <v>66736.351819999996</v>
      </c>
      <c r="D16" s="19">
        <f t="shared" si="0"/>
        <v>0.15007348092834855</v>
      </c>
      <c r="E16" s="20"/>
      <c r="F16" s="7"/>
      <c r="G16" s="7"/>
      <c r="H16" s="7"/>
      <c r="I16" s="7"/>
      <c r="J16" s="7"/>
      <c r="K16" s="7"/>
      <c r="L16" s="7"/>
      <c r="M16" s="7"/>
    </row>
    <row r="17" spans="1:13" ht="22.5" customHeight="1" x14ac:dyDescent="0.25">
      <c r="A17" s="22" t="s">
        <v>17</v>
      </c>
      <c r="B17" s="23">
        <f>'[1]Расшир на 01.08.20'!E42</f>
        <v>886219.91999999993</v>
      </c>
      <c r="C17" s="23">
        <f>'[1]Расшир на 01.08.20'!F42</f>
        <v>454447.20827</v>
      </c>
      <c r="D17" s="19">
        <f t="shared" si="0"/>
        <v>0.51279281588479753</v>
      </c>
      <c r="E17" s="20"/>
      <c r="F17" s="7"/>
      <c r="G17" s="7"/>
      <c r="H17" s="7"/>
      <c r="I17" s="7"/>
      <c r="J17" s="7"/>
      <c r="K17" s="7"/>
      <c r="L17" s="7"/>
      <c r="M17" s="7"/>
    </row>
    <row r="18" spans="1:13" ht="22.5" customHeight="1" x14ac:dyDescent="0.25">
      <c r="A18" s="21" t="s">
        <v>18</v>
      </c>
      <c r="B18" s="17">
        <f>'[1]Расшир на 01.08.20'!E51</f>
        <v>271217.65999999997</v>
      </c>
      <c r="C18" s="17">
        <f>'[1]Расшир на 01.08.20'!F51</f>
        <v>136125.16469999999</v>
      </c>
      <c r="D18" s="19">
        <f t="shared" si="0"/>
        <v>0.50190376504243861</v>
      </c>
      <c r="E18" s="20"/>
      <c r="F18" s="7"/>
      <c r="G18" s="7"/>
      <c r="H18" s="7"/>
      <c r="I18" s="7"/>
      <c r="J18" s="7"/>
      <c r="K18" s="7"/>
      <c r="L18" s="7"/>
      <c r="M18" s="7"/>
    </row>
    <row r="19" spans="1:13" ht="31.15" customHeight="1" x14ac:dyDescent="0.25">
      <c r="A19" s="28" t="s">
        <v>19</v>
      </c>
      <c r="B19" s="17">
        <f>'[1]Расшир на 01.08.20'!E59</f>
        <v>10.7</v>
      </c>
      <c r="C19" s="17">
        <f>'[1]Расшир на 01.08.20'!F59</f>
        <v>2.8600499999999998</v>
      </c>
      <c r="D19" s="19">
        <f t="shared" si="0"/>
        <v>0.26729439252336445</v>
      </c>
      <c r="E19" s="20"/>
      <c r="F19" s="7"/>
      <c r="G19" s="7"/>
      <c r="H19" s="7"/>
      <c r="I19" s="7"/>
      <c r="J19" s="7"/>
      <c r="K19" s="7"/>
      <c r="L19" s="7"/>
      <c r="M19" s="7"/>
    </row>
    <row r="20" spans="1:13" ht="34.5" customHeight="1" x14ac:dyDescent="0.25">
      <c r="A20" s="28" t="s">
        <v>20</v>
      </c>
      <c r="B20" s="17">
        <f>'[1]Расшир на 01.08.20'!E76</f>
        <v>1303261.6199999999</v>
      </c>
      <c r="C20" s="17">
        <f>'[1]Расшир на 01.08.20'!F76</f>
        <v>541431.26195000007</v>
      </c>
      <c r="D20" s="19">
        <f t="shared" si="0"/>
        <v>0.41544326453041724</v>
      </c>
      <c r="E20" s="20"/>
      <c r="F20" s="7"/>
      <c r="G20" s="7"/>
      <c r="H20" s="7"/>
      <c r="I20" s="7"/>
      <c r="J20" s="7"/>
      <c r="K20" s="7"/>
      <c r="L20" s="7"/>
      <c r="M20" s="7"/>
    </row>
    <row r="21" spans="1:13" ht="22.5" customHeight="1" x14ac:dyDescent="0.25">
      <c r="A21" s="28" t="s">
        <v>21</v>
      </c>
      <c r="B21" s="17">
        <f>'[1]Расшир на 01.08.20'!E107</f>
        <v>81529.02</v>
      </c>
      <c r="C21" s="17">
        <f>'[1]Расшир на 01.08.20'!F107</f>
        <v>68656.404509999993</v>
      </c>
      <c r="D21" s="19">
        <f t="shared" si="0"/>
        <v>0.84211001812606101</v>
      </c>
      <c r="E21" s="20"/>
      <c r="F21" s="7"/>
      <c r="G21" s="7"/>
      <c r="H21" s="7"/>
      <c r="I21" s="7"/>
      <c r="J21" s="7"/>
      <c r="K21" s="7"/>
      <c r="L21" s="7"/>
      <c r="M21" s="7"/>
    </row>
    <row r="22" spans="1:13" ht="22.5" customHeight="1" x14ac:dyDescent="0.25">
      <c r="A22" s="28" t="s">
        <v>22</v>
      </c>
      <c r="B22" s="17">
        <f>'[1]Расшир на 01.08.20'!E117</f>
        <v>18473.710000000003</v>
      </c>
      <c r="C22" s="17">
        <f>'[1]Расшир на 01.08.20'!F117</f>
        <v>12253.766070000001</v>
      </c>
      <c r="D22" s="19">
        <f t="shared" si="0"/>
        <v>0.6633083484584309</v>
      </c>
      <c r="E22" s="20"/>
      <c r="F22" s="7"/>
      <c r="G22" s="7"/>
      <c r="H22" s="7"/>
      <c r="I22" s="7"/>
      <c r="J22" s="7"/>
      <c r="K22" s="7"/>
      <c r="L22" s="7"/>
      <c r="M22" s="7"/>
    </row>
    <row r="23" spans="1:13" ht="22.5" customHeight="1" x14ac:dyDescent="0.25">
      <c r="A23" s="28" t="s">
        <v>23</v>
      </c>
      <c r="B23" s="17">
        <f>'[1]Расшир на 01.08.20'!E131</f>
        <v>402468.12000000005</v>
      </c>
      <c r="C23" s="17">
        <f>'[1]Расшир на 01.08.20'!F131</f>
        <v>183372.47558999999</v>
      </c>
      <c r="D23" s="19">
        <f t="shared" si="0"/>
        <v>0.45561987764397333</v>
      </c>
      <c r="E23" s="20"/>
      <c r="F23" s="7"/>
      <c r="G23" s="7"/>
      <c r="H23" s="7"/>
      <c r="I23" s="7"/>
      <c r="J23" s="7"/>
      <c r="K23" s="7"/>
      <c r="L23" s="7"/>
      <c r="M23" s="7"/>
    </row>
    <row r="24" spans="1:13" ht="22.5" customHeight="1" x14ac:dyDescent="0.25">
      <c r="A24" s="21" t="s">
        <v>24</v>
      </c>
      <c r="B24" s="17">
        <f>'[1]Расшир на 01.08.20'!E154</f>
        <v>116.85</v>
      </c>
      <c r="C24" s="17">
        <f>'[1]Расшир на 01.08.20'!F154</f>
        <v>53.05</v>
      </c>
      <c r="D24" s="19">
        <f t="shared" si="0"/>
        <v>0.45400085579803168</v>
      </c>
      <c r="E24" s="20"/>
      <c r="F24" s="7"/>
      <c r="G24" s="7"/>
      <c r="H24" s="7"/>
      <c r="I24" s="7"/>
      <c r="J24" s="7"/>
      <c r="K24" s="7"/>
      <c r="L24" s="7"/>
      <c r="M24" s="7"/>
    </row>
    <row r="25" spans="1:13" ht="22.5" customHeight="1" x14ac:dyDescent="0.25">
      <c r="A25" s="21" t="s">
        <v>25</v>
      </c>
      <c r="B25" s="17">
        <f>'[1]Расшир на 01.08.20'!E159</f>
        <v>39378.18</v>
      </c>
      <c r="C25" s="17">
        <f>'[1]Расшир на 01.08.20'!F159</f>
        <v>91627.458640000012</v>
      </c>
      <c r="D25" s="19">
        <f t="shared" si="0"/>
        <v>2.3268586470984696</v>
      </c>
      <c r="E25" s="20"/>
      <c r="F25" s="7"/>
      <c r="G25" s="7"/>
      <c r="H25" s="7"/>
      <c r="I25" s="7"/>
      <c r="J25" s="7"/>
      <c r="K25" s="7"/>
      <c r="L25" s="7"/>
      <c r="M25" s="7"/>
    </row>
    <row r="26" spans="1:13" ht="22.5" customHeight="1" x14ac:dyDescent="0.25">
      <c r="A26" s="28" t="s">
        <v>26</v>
      </c>
      <c r="B26" s="17">
        <f>'[1]Расшир на 01.08.20'!E261</f>
        <v>4009</v>
      </c>
      <c r="C26" s="17">
        <f>'[1]Расшир на 01.08.20'!F261</f>
        <v>-2310.50216</v>
      </c>
      <c r="D26" s="19" t="s">
        <v>27</v>
      </c>
      <c r="E26" s="20"/>
      <c r="F26" s="7"/>
      <c r="G26" s="7"/>
      <c r="H26" s="7"/>
      <c r="I26" s="7"/>
      <c r="J26" s="7"/>
      <c r="K26" s="7"/>
      <c r="L26" s="7"/>
      <c r="M26" s="7"/>
    </row>
    <row r="27" spans="1:13" ht="22.5" customHeight="1" x14ac:dyDescent="0.25">
      <c r="A27" s="21" t="s">
        <v>28</v>
      </c>
      <c r="B27" s="17">
        <f>'[1]Расшир на 01.08.20'!E267</f>
        <v>20600567.579229999</v>
      </c>
      <c r="C27" s="17">
        <f>'[1]Расшир на 01.08.20'!F267</f>
        <v>9992066.3413899988</v>
      </c>
      <c r="D27" s="19">
        <f t="shared" si="0"/>
        <v>0.48503840017807309</v>
      </c>
      <c r="E27" s="20"/>
      <c r="F27" s="7"/>
      <c r="G27" s="7"/>
      <c r="H27" s="7"/>
      <c r="I27" s="7"/>
      <c r="J27" s="7"/>
      <c r="K27" s="7"/>
      <c r="L27" s="7"/>
      <c r="M27" s="7"/>
    </row>
    <row r="28" spans="1:13" ht="31.9" customHeight="1" x14ac:dyDescent="0.25">
      <c r="A28" s="28" t="s">
        <v>29</v>
      </c>
      <c r="B28" s="17">
        <f>'[1]Расшир на 01.08.20'!E268</f>
        <v>20629816.734019998</v>
      </c>
      <c r="C28" s="17">
        <f>'[1]Расшир на 01.08.20'!F268</f>
        <v>10016284.315129999</v>
      </c>
      <c r="D28" s="19">
        <f t="shared" si="0"/>
        <v>0.48552463864656886</v>
      </c>
      <c r="E28" s="20"/>
      <c r="F28" s="7"/>
      <c r="G28" s="7"/>
      <c r="H28" s="7"/>
      <c r="I28" s="7"/>
      <c r="J28" s="7"/>
      <c r="K28" s="7"/>
      <c r="L28" s="7"/>
      <c r="M28" s="7"/>
    </row>
    <row r="29" spans="1:13" ht="44.25" customHeight="1" x14ac:dyDescent="0.25">
      <c r="A29" s="28" t="s">
        <v>30</v>
      </c>
      <c r="B29" s="17">
        <f>'[1]Расшир на 01.08.20'!E412</f>
        <v>827.14</v>
      </c>
      <c r="C29" s="17">
        <f>'[1]Расшир на 01.08.20'!F412</f>
        <v>902.14218000000005</v>
      </c>
      <c r="D29" s="19">
        <f t="shared" si="0"/>
        <v>1.0906765239258167</v>
      </c>
      <c r="E29" s="20"/>
      <c r="F29" s="7"/>
      <c r="G29" s="7"/>
      <c r="H29" s="7"/>
      <c r="I29" s="7"/>
      <c r="J29" s="7"/>
      <c r="K29" s="7"/>
      <c r="L29" s="7"/>
      <c r="M29" s="7"/>
    </row>
    <row r="30" spans="1:13" ht="22.5" hidden="1" customHeight="1" x14ac:dyDescent="0.25">
      <c r="A30" s="29" t="s">
        <v>31</v>
      </c>
      <c r="B30" s="23">
        <f>'[1]Расшир на 01.08.20'!E269</f>
        <v>2000000</v>
      </c>
      <c r="C30" s="23">
        <f>'[1]Расшир на 01.08.20'!F269</f>
        <v>1233900</v>
      </c>
      <c r="D30" s="19">
        <f t="shared" si="0"/>
        <v>0.61695</v>
      </c>
      <c r="E30" s="20"/>
      <c r="F30" s="7"/>
      <c r="G30" s="7"/>
      <c r="H30" s="7"/>
      <c r="I30" s="7"/>
      <c r="J30" s="7"/>
      <c r="K30" s="7"/>
      <c r="L30" s="7"/>
      <c r="M30" s="7"/>
    </row>
    <row r="31" spans="1:13" ht="22.5" customHeight="1" x14ac:dyDescent="0.25">
      <c r="A31" s="29" t="s">
        <v>32</v>
      </c>
      <c r="B31" s="23">
        <f>'[1]Расшир на 01.08.20'!E273</f>
        <v>10803809.78685</v>
      </c>
      <c r="C31" s="23">
        <f>'[1]Расшир на 01.08.20'!F273</f>
        <v>6157557.05222</v>
      </c>
      <c r="D31" s="19">
        <f t="shared" si="0"/>
        <v>0.56994311948316156</v>
      </c>
      <c r="E31" s="20"/>
      <c r="F31" s="7"/>
      <c r="G31" s="7"/>
      <c r="H31" s="7"/>
      <c r="I31" s="7"/>
      <c r="J31" s="7"/>
      <c r="K31" s="7"/>
      <c r="L31" s="7"/>
      <c r="M31" s="7"/>
    </row>
    <row r="32" spans="1:13" ht="22.5" customHeight="1" x14ac:dyDescent="0.25">
      <c r="A32" s="29" t="s">
        <v>33</v>
      </c>
      <c r="B32" s="23">
        <f>'[1]Расшир на 01.08.20'!E325</f>
        <v>1932148.6343299998</v>
      </c>
      <c r="C32" s="23">
        <f>'[1]Расшир на 01.08.20'!F325</f>
        <v>210603.06482999999</v>
      </c>
      <c r="D32" s="19">
        <f t="shared" si="0"/>
        <v>0.10899941189205127</v>
      </c>
      <c r="E32" s="20"/>
      <c r="F32" s="7"/>
      <c r="G32" s="7"/>
      <c r="H32" s="7"/>
      <c r="I32" s="7"/>
      <c r="J32" s="7"/>
      <c r="K32" s="7"/>
      <c r="L32" s="7"/>
      <c r="M32" s="7"/>
    </row>
    <row r="33" spans="1:13" ht="33" customHeight="1" x14ac:dyDescent="0.25">
      <c r="A33" s="29" t="s">
        <v>34</v>
      </c>
      <c r="B33" s="23">
        <f>'[1]Расшир на 01.08.20'!E341</f>
        <v>5893858.3128400007</v>
      </c>
      <c r="C33" s="23">
        <f>'[1]Расшир на 01.08.20'!F341</f>
        <v>2414224.19808</v>
      </c>
      <c r="D33" s="19">
        <f t="shared" si="0"/>
        <v>0.40961693850368242</v>
      </c>
      <c r="E33" s="20"/>
      <c r="F33" s="7"/>
      <c r="G33" s="7"/>
      <c r="H33" s="7"/>
      <c r="I33" s="7"/>
      <c r="J33" s="7"/>
      <c r="K33" s="7"/>
      <c r="L33" s="7"/>
      <c r="M33" s="7"/>
    </row>
    <row r="34" spans="1:13" ht="33" customHeight="1" x14ac:dyDescent="0.25">
      <c r="A34" s="28" t="s">
        <v>35</v>
      </c>
      <c r="B34" s="17">
        <f>'[1]Расшир на 01.08.20'!E412</f>
        <v>827.14</v>
      </c>
      <c r="C34" s="17">
        <f>'[1]Расшир на 01.08.20'!F412</f>
        <v>902.14218000000005</v>
      </c>
      <c r="D34" s="19">
        <f t="shared" si="0"/>
        <v>1.0906765239258167</v>
      </c>
      <c r="E34" s="20"/>
      <c r="F34" s="7"/>
      <c r="G34" s="7"/>
      <c r="H34" s="7"/>
      <c r="I34" s="7"/>
      <c r="J34" s="7"/>
      <c r="K34" s="7"/>
      <c r="L34" s="7"/>
      <c r="M34" s="7"/>
    </row>
    <row r="35" spans="1:13" ht="34.5" customHeight="1" x14ac:dyDescent="0.25">
      <c r="A35" s="28" t="s">
        <v>36</v>
      </c>
      <c r="B35" s="17">
        <f>'[1]Расшир на 01.08.20'!E423</f>
        <v>-51350.55</v>
      </c>
      <c r="C35" s="17">
        <f>'[1]Расшир на 01.08.20'!F423</f>
        <v>-46611.711080000001</v>
      </c>
      <c r="D35" s="19" t="s">
        <v>27</v>
      </c>
      <c r="E35" s="20"/>
      <c r="F35" s="7"/>
      <c r="G35" s="7"/>
      <c r="H35" s="7"/>
      <c r="I35" s="7"/>
      <c r="J35" s="7"/>
      <c r="K35" s="7"/>
      <c r="L35" s="7"/>
      <c r="M35" s="7"/>
    </row>
    <row r="36" spans="1:13" ht="22.5" customHeight="1" x14ac:dyDescent="0.25">
      <c r="A36" s="28" t="s">
        <v>37</v>
      </c>
      <c r="B36" s="17">
        <f>'[1]Расшир на 01.08.20'!E415</f>
        <v>239.11520999999999</v>
      </c>
      <c r="C36" s="17">
        <f>'[1]Расшир на 01.08.20'!F415</f>
        <v>314.12117999999998</v>
      </c>
      <c r="D36" s="19">
        <f>C36/B36</f>
        <v>1.3136813003238061</v>
      </c>
      <c r="E36" s="20"/>
      <c r="F36" s="7"/>
      <c r="G36" s="7"/>
      <c r="H36" s="7"/>
      <c r="I36" s="7"/>
      <c r="J36" s="7"/>
      <c r="K36" s="7"/>
      <c r="L36" s="7"/>
      <c r="M36" s="7"/>
    </row>
    <row r="37" spans="1:13" ht="36" customHeight="1" x14ac:dyDescent="0.25">
      <c r="A37" s="30" t="s">
        <v>38</v>
      </c>
      <c r="B37" s="17">
        <f>'[1]Расшир на 01.08.20'!E417</f>
        <v>21035.14</v>
      </c>
      <c r="C37" s="17">
        <f>'[1]Расшир на 01.08.20'!F417</f>
        <v>21177.473979999999</v>
      </c>
      <c r="D37" s="19" t="s">
        <v>27</v>
      </c>
      <c r="E37" s="20"/>
      <c r="F37" s="7"/>
      <c r="G37" s="7"/>
      <c r="H37" s="7"/>
      <c r="I37" s="7"/>
      <c r="J37" s="7"/>
      <c r="K37" s="7"/>
      <c r="L37" s="7"/>
      <c r="M37" s="7"/>
    </row>
    <row r="38" spans="1:13" s="34" customFormat="1" ht="18.75" x14ac:dyDescent="0.3">
      <c r="A38" s="31" t="s">
        <v>39</v>
      </c>
      <c r="B38" s="17">
        <f>'[1]Расшир на 01.08.20'!E445</f>
        <v>37724433.959229991</v>
      </c>
      <c r="C38" s="17">
        <f>'[1]Расшир на 01.08.20'!F445</f>
        <v>18415709.427579999</v>
      </c>
      <c r="D38" s="19">
        <f>C38/B38</f>
        <v>0.48816396947088586</v>
      </c>
      <c r="E38" s="32"/>
      <c r="F38" s="33"/>
      <c r="G38" s="33"/>
      <c r="H38" s="33"/>
      <c r="I38" s="33"/>
      <c r="J38" s="33"/>
      <c r="K38" s="33"/>
      <c r="L38" s="33"/>
      <c r="M38" s="33"/>
    </row>
    <row r="39" spans="1:13" ht="15.75" x14ac:dyDescent="0.25">
      <c r="A39" s="22"/>
      <c r="B39" s="35"/>
      <c r="C39" s="35"/>
      <c r="D39" s="36"/>
      <c r="E39" s="20"/>
      <c r="F39" s="7"/>
      <c r="G39" s="7"/>
      <c r="H39" s="7"/>
      <c r="I39" s="7"/>
      <c r="J39" s="7"/>
      <c r="K39" s="7"/>
      <c r="L39" s="7"/>
      <c r="M39" s="7"/>
    </row>
    <row r="40" spans="1:13" ht="15" hidden="1" customHeight="1" x14ac:dyDescent="0.2">
      <c r="A40" s="37"/>
      <c r="B40" s="38"/>
      <c r="C40" s="38"/>
      <c r="D40" s="39"/>
    </row>
    <row r="41" spans="1:13" ht="22.5" customHeight="1" x14ac:dyDescent="0.25">
      <c r="A41" s="31" t="s">
        <v>40</v>
      </c>
      <c r="B41" s="35"/>
      <c r="C41" s="35"/>
      <c r="D41" s="36"/>
      <c r="E41" s="20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25">
      <c r="A42" s="22"/>
      <c r="B42" s="35"/>
      <c r="C42" s="35"/>
      <c r="D42" s="36"/>
      <c r="E42" s="20"/>
      <c r="F42" s="7"/>
      <c r="G42" s="7"/>
      <c r="H42" s="7"/>
      <c r="I42" s="7"/>
      <c r="J42" s="7"/>
      <c r="K42" s="7"/>
      <c r="L42" s="7"/>
      <c r="M42" s="7"/>
    </row>
    <row r="43" spans="1:13" ht="22.5" customHeight="1" x14ac:dyDescent="0.25">
      <c r="A43" s="40" t="s">
        <v>41</v>
      </c>
      <c r="B43" s="41">
        <f>'[1]Расшир на 01.08.20'!E448</f>
        <v>2630999.9103999999</v>
      </c>
      <c r="C43" s="41">
        <f>'[1]Расшир на 01.08.20'!F448</f>
        <v>1344704.1618300001</v>
      </c>
      <c r="D43" s="42">
        <f t="shared" ref="D43:D49" si="1">C43/B43</f>
        <v>0.51110004090633365</v>
      </c>
      <c r="E43" s="20"/>
      <c r="F43" s="7"/>
      <c r="G43" s="7"/>
      <c r="H43" s="7"/>
      <c r="I43" s="7"/>
      <c r="J43" s="7"/>
      <c r="K43" s="7"/>
      <c r="L43" s="7"/>
      <c r="M43" s="7"/>
    </row>
    <row r="44" spans="1:13" ht="31.5" x14ac:dyDescent="0.25">
      <c r="A44" s="27" t="s">
        <v>42</v>
      </c>
      <c r="B44" s="43">
        <f>'[1]Расшир на 01.08.20'!E487</f>
        <v>3866.22</v>
      </c>
      <c r="C44" s="43">
        <f>'[1]Расшир на 01.08.20'!F487</f>
        <v>2053.1288300000001</v>
      </c>
      <c r="D44" s="44">
        <f t="shared" si="1"/>
        <v>0.53104293858083607</v>
      </c>
      <c r="E44" s="20"/>
      <c r="F44" s="7"/>
      <c r="G44" s="7"/>
      <c r="H44" s="7"/>
      <c r="I44" s="7"/>
      <c r="J44" s="7"/>
      <c r="K44" s="7"/>
      <c r="L44" s="7"/>
      <c r="M44" s="7"/>
    </row>
    <row r="45" spans="1:13" ht="39.75" customHeight="1" x14ac:dyDescent="0.25">
      <c r="A45" s="27" t="s">
        <v>43</v>
      </c>
      <c r="B45" s="43">
        <f>'[1]Расшир на 01.08.20'!E491</f>
        <v>89870.101999999999</v>
      </c>
      <c r="C45" s="43">
        <f>'[1]Расшир на 01.08.20'!F491-0.01</f>
        <v>40290.935530000002</v>
      </c>
      <c r="D45" s="44">
        <f t="shared" si="1"/>
        <v>0.44832413264647236</v>
      </c>
      <c r="E45" s="20"/>
      <c r="F45" s="7"/>
      <c r="G45" s="7"/>
      <c r="H45" s="7"/>
      <c r="I45" s="7"/>
      <c r="J45" s="7"/>
      <c r="K45" s="7"/>
      <c r="L45" s="7"/>
      <c r="M45" s="7"/>
    </row>
    <row r="46" spans="1:13" ht="31.5" x14ac:dyDescent="0.25">
      <c r="A46" s="27" t="s">
        <v>44</v>
      </c>
      <c r="B46" s="43">
        <f>'[1]Расшир на 01.08.20'!E501</f>
        <v>1188040.8475900001</v>
      </c>
      <c r="C46" s="43">
        <f>'[1]Расшир на 01.08.20'!F501</f>
        <v>605892.15709999984</v>
      </c>
      <c r="D46" s="44">
        <f t="shared" si="1"/>
        <v>0.50999269791866342</v>
      </c>
      <c r="E46" s="20"/>
      <c r="F46" s="7"/>
      <c r="G46" s="7"/>
      <c r="H46" s="7"/>
      <c r="I46" s="7"/>
      <c r="J46" s="7"/>
      <c r="K46" s="7"/>
      <c r="L46" s="7"/>
      <c r="M46" s="7"/>
    </row>
    <row r="47" spans="1:13" ht="15.75" x14ac:dyDescent="0.25">
      <c r="A47" s="27" t="s">
        <v>45</v>
      </c>
      <c r="B47" s="43">
        <f>'[1]Расшир на 01.08.20'!E513</f>
        <v>187</v>
      </c>
      <c r="C47" s="43">
        <f>'[1]Расшир на 01.08.20'!F513</f>
        <v>13.43064</v>
      </c>
      <c r="D47" s="44">
        <f t="shared" si="1"/>
        <v>7.1821604278074866E-2</v>
      </c>
      <c r="E47" s="20"/>
      <c r="F47" s="7"/>
      <c r="G47" s="7"/>
      <c r="H47" s="7"/>
      <c r="I47" s="7"/>
      <c r="J47" s="7"/>
      <c r="K47" s="7"/>
      <c r="L47" s="7"/>
      <c r="M47" s="7"/>
    </row>
    <row r="48" spans="1:13" ht="31.5" x14ac:dyDescent="0.25">
      <c r="A48" s="27" t="s">
        <v>46</v>
      </c>
      <c r="B48" s="43">
        <f>'[1]Расшир на 01.08.20'!E516-0.01</f>
        <v>241004.236</v>
      </c>
      <c r="C48" s="43">
        <f>'[1]Расшир на 01.08.20'!F516</f>
        <v>120230.78133000001</v>
      </c>
      <c r="D48" s="44">
        <f t="shared" si="1"/>
        <v>0.4988741414901936</v>
      </c>
      <c r="E48" s="20"/>
      <c r="F48" s="45"/>
      <c r="G48" s="7"/>
      <c r="H48" s="7"/>
      <c r="I48" s="7"/>
      <c r="J48" s="7"/>
      <c r="K48" s="7"/>
      <c r="L48" s="7"/>
      <c r="M48" s="7"/>
    </row>
    <row r="49" spans="1:13" ht="22.5" customHeight="1" x14ac:dyDescent="0.25">
      <c r="A49" s="27" t="s">
        <v>47</v>
      </c>
      <c r="B49" s="43">
        <f>'[1]Расшир на 01.08.20'!E527</f>
        <v>10297</v>
      </c>
      <c r="C49" s="43">
        <f>'[1]Расшир на 01.08.20'!F527</f>
        <v>4879.76577</v>
      </c>
      <c r="D49" s="44">
        <f t="shared" si="1"/>
        <v>0.47390169661066328</v>
      </c>
      <c r="E49" s="20"/>
      <c r="F49" s="7"/>
      <c r="G49" s="7"/>
      <c r="H49" s="7"/>
      <c r="I49" s="7"/>
      <c r="J49" s="7"/>
      <c r="K49" s="7"/>
      <c r="L49" s="7"/>
      <c r="M49" s="7"/>
    </row>
    <row r="50" spans="1:13" ht="22.5" customHeight="1" x14ac:dyDescent="0.25">
      <c r="A50" s="27" t="s">
        <v>48</v>
      </c>
      <c r="B50" s="43">
        <f>'[1]Расшир на 01.08.20'!E535</f>
        <v>3766.22874</v>
      </c>
      <c r="C50" s="43">
        <f>'[1]Расшир на 01.08.20'!F535</f>
        <v>0</v>
      </c>
      <c r="D50" s="44" t="s">
        <v>27</v>
      </c>
      <c r="E50" s="20"/>
      <c r="F50" s="7"/>
      <c r="G50" s="7"/>
      <c r="H50" s="7"/>
      <c r="I50" s="7"/>
      <c r="J50" s="7"/>
      <c r="K50" s="7"/>
      <c r="L50" s="7"/>
      <c r="M50" s="7"/>
    </row>
    <row r="51" spans="1:13" ht="22.5" customHeight="1" x14ac:dyDescent="0.25">
      <c r="A51" s="27" t="s">
        <v>49</v>
      </c>
      <c r="B51" s="43">
        <f>'[1]Расшир на 01.08.20'!E537</f>
        <v>2209.15</v>
      </c>
      <c r="C51" s="43">
        <f>'[1]Расшир на 01.08.20'!F537</f>
        <v>1897.85</v>
      </c>
      <c r="D51" s="44">
        <f t="shared" ref="D51:D63" si="2">C51/B51</f>
        <v>0.8590860738293008</v>
      </c>
      <c r="E51" s="20"/>
      <c r="F51" s="7"/>
      <c r="G51" s="7"/>
      <c r="H51" s="7"/>
      <c r="I51" s="7"/>
      <c r="J51" s="7"/>
      <c r="K51" s="7"/>
      <c r="L51" s="7"/>
      <c r="M51" s="7"/>
    </row>
    <row r="52" spans="1:13" ht="22.5" customHeight="1" x14ac:dyDescent="0.25">
      <c r="A52" s="27" t="s">
        <v>50</v>
      </c>
      <c r="B52" s="43">
        <f>'[1]Расшир на 01.08.20'!E540</f>
        <v>1091759.1160699998</v>
      </c>
      <c r="C52" s="43">
        <f>'[1]Расшир на 01.08.20'!F540</f>
        <v>569446.10262999998</v>
      </c>
      <c r="D52" s="44">
        <f t="shared" si="2"/>
        <v>0.52158584640889694</v>
      </c>
      <c r="E52" s="20"/>
      <c r="F52" s="7"/>
      <c r="G52" s="7"/>
      <c r="H52" s="7"/>
      <c r="I52" s="7"/>
      <c r="J52" s="7"/>
      <c r="K52" s="7"/>
      <c r="L52" s="7"/>
      <c r="M52" s="7"/>
    </row>
    <row r="53" spans="1:13" ht="35.25" customHeight="1" x14ac:dyDescent="0.25">
      <c r="A53" s="46" t="s">
        <v>51</v>
      </c>
      <c r="B53" s="41">
        <f>'[1]Расшир на 01.08.20'!E567</f>
        <v>86037.294999999998</v>
      </c>
      <c r="C53" s="41">
        <f>'[1]Расшир на 01.08.20'!F567</f>
        <v>49299.415529999998</v>
      </c>
      <c r="D53" s="42">
        <f t="shared" si="2"/>
        <v>0.57300052878231467</v>
      </c>
      <c r="E53" s="20"/>
      <c r="F53" s="7"/>
      <c r="G53" s="7"/>
      <c r="H53" s="7"/>
      <c r="I53" s="7"/>
      <c r="J53" s="7"/>
      <c r="K53" s="7"/>
      <c r="L53" s="7"/>
      <c r="M53" s="7"/>
    </row>
    <row r="54" spans="1:13" ht="22.5" hidden="1" customHeight="1" x14ac:dyDescent="0.25">
      <c r="A54" s="47" t="s">
        <v>52</v>
      </c>
      <c r="B54" s="43">
        <f>'[1]Расшир на 01.08.20'!E579</f>
        <v>0</v>
      </c>
      <c r="C54" s="43">
        <f>'[1]Расшир на 01.08.20'!F579</f>
        <v>0</v>
      </c>
      <c r="D54" s="44" t="e">
        <f t="shared" si="2"/>
        <v>#DIV/0!</v>
      </c>
      <c r="E54" s="20"/>
      <c r="F54" s="7"/>
      <c r="G54" s="7"/>
      <c r="H54" s="7"/>
      <c r="I54" s="7"/>
      <c r="J54" s="7"/>
      <c r="K54" s="7"/>
      <c r="L54" s="7"/>
      <c r="M54" s="7"/>
    </row>
    <row r="55" spans="1:13" ht="37.5" customHeight="1" x14ac:dyDescent="0.25">
      <c r="A55" s="48" t="s">
        <v>53</v>
      </c>
      <c r="B55" s="43">
        <f>'[1]Расшир на 01.08.20'!E580</f>
        <v>86037.294999999998</v>
      </c>
      <c r="C55" s="43">
        <f>'[1]Расшир на 01.08.20'!F580</f>
        <v>49299.415529999998</v>
      </c>
      <c r="D55" s="44">
        <f t="shared" si="2"/>
        <v>0.57300052878231467</v>
      </c>
      <c r="E55" s="20"/>
      <c r="F55" s="7"/>
      <c r="G55" s="7"/>
      <c r="H55" s="7"/>
      <c r="I55" s="7"/>
      <c r="J55" s="7"/>
      <c r="K55" s="7"/>
      <c r="L55" s="7"/>
      <c r="M55" s="7"/>
    </row>
    <row r="56" spans="1:13" ht="22.5" customHeight="1" x14ac:dyDescent="0.25">
      <c r="A56" s="40" t="s">
        <v>54</v>
      </c>
      <c r="B56" s="41">
        <f>'[1]Расшир на 01.08.20'!E588-0.01</f>
        <v>6491873.4443800002</v>
      </c>
      <c r="C56" s="41">
        <f>'[1]Расшир на 01.08.20'!F588</f>
        <v>2059663.0631300001</v>
      </c>
      <c r="D56" s="42">
        <f t="shared" si="2"/>
        <v>0.31726790128865584</v>
      </c>
      <c r="E56" s="20"/>
      <c r="F56" s="7"/>
      <c r="G56" s="7"/>
      <c r="H56" s="7"/>
      <c r="I56" s="7"/>
      <c r="J56" s="7"/>
      <c r="K56" s="7"/>
      <c r="L56" s="7"/>
      <c r="M56" s="7"/>
    </row>
    <row r="57" spans="1:13" ht="22.5" customHeight="1" x14ac:dyDescent="0.25">
      <c r="A57" s="27" t="s">
        <v>55</v>
      </c>
      <c r="B57" s="43">
        <f>'[1]Расшир на 01.08.20'!E652</f>
        <v>992459.71432999999</v>
      </c>
      <c r="C57" s="43">
        <f>'[1]Расшир на 01.08.20'!F652</f>
        <v>394345.35621</v>
      </c>
      <c r="D57" s="44">
        <f t="shared" si="2"/>
        <v>0.39734142405590617</v>
      </c>
      <c r="E57" s="20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27" t="s">
        <v>56</v>
      </c>
      <c r="B58" s="43">
        <f>'[1]Расшир на 01.08.20'!E664-0.01</f>
        <v>5260178.1051200004</v>
      </c>
      <c r="C58" s="43">
        <f>'[1]Расшир на 01.08.20'!F664</f>
        <v>1588865.0642999997</v>
      </c>
      <c r="D58" s="44">
        <f t="shared" si="2"/>
        <v>0.30205537389570064</v>
      </c>
      <c r="E58" s="20"/>
      <c r="F58" s="7"/>
      <c r="G58" s="7"/>
      <c r="H58" s="7"/>
      <c r="I58" s="7"/>
      <c r="J58" s="7"/>
      <c r="K58" s="7"/>
      <c r="L58" s="7"/>
      <c r="M58" s="7"/>
    </row>
    <row r="59" spans="1:13" ht="22.5" customHeight="1" x14ac:dyDescent="0.25">
      <c r="A59" s="27" t="s">
        <v>57</v>
      </c>
      <c r="B59" s="49">
        <f>'[1]Расшир на 01.08.20'!E675</f>
        <v>239235.62492999999</v>
      </c>
      <c r="C59" s="50">
        <f>'[1]Расшир на 01.08.20'!F675</f>
        <v>76452.642619999999</v>
      </c>
      <c r="D59" s="44">
        <f t="shared" si="2"/>
        <v>0.31957047635514124</v>
      </c>
      <c r="E59" s="20"/>
      <c r="F59" s="7"/>
      <c r="G59" s="7"/>
      <c r="H59" s="7"/>
      <c r="I59" s="7"/>
      <c r="J59" s="7"/>
      <c r="K59" s="7"/>
      <c r="L59" s="7"/>
      <c r="M59" s="7"/>
    </row>
    <row r="60" spans="1:13" ht="22.5" customHeight="1" x14ac:dyDescent="0.25">
      <c r="A60" s="40" t="s">
        <v>58</v>
      </c>
      <c r="B60" s="41">
        <f>'[1]Расшир на 01.08.20'!E697</f>
        <v>2760505.2471599998</v>
      </c>
      <c r="C60" s="41">
        <f>'[1]Расшир на 01.08.20'!F697</f>
        <v>1070487.6157200001</v>
      </c>
      <c r="D60" s="42">
        <f t="shared" si="2"/>
        <v>0.38778684330388968</v>
      </c>
      <c r="E60" s="20"/>
      <c r="F60" s="7"/>
      <c r="G60" s="7"/>
      <c r="H60" s="7"/>
      <c r="I60" s="7"/>
      <c r="J60" s="7"/>
      <c r="K60" s="7"/>
      <c r="L60" s="7"/>
      <c r="M60" s="7"/>
    </row>
    <row r="61" spans="1:13" ht="22.5" customHeight="1" x14ac:dyDescent="0.25">
      <c r="A61" s="27" t="s">
        <v>59</v>
      </c>
      <c r="B61" s="43">
        <f>'[1]Расшир на 01.08.20'!E744</f>
        <v>730330.21870999993</v>
      </c>
      <c r="C61" s="43">
        <f>'[1]Расшир на 01.08.20'!F744</f>
        <v>375628.98687999998</v>
      </c>
      <c r="D61" s="44">
        <f t="shared" si="2"/>
        <v>0.51432759764957092</v>
      </c>
      <c r="E61" s="20"/>
      <c r="F61" s="7"/>
      <c r="G61" s="7"/>
      <c r="H61" s="7"/>
      <c r="I61" s="7"/>
      <c r="J61" s="7"/>
      <c r="K61" s="7"/>
      <c r="L61" s="7"/>
      <c r="M61" s="7"/>
    </row>
    <row r="62" spans="1:13" ht="22.5" customHeight="1" x14ac:dyDescent="0.25">
      <c r="A62" s="27" t="s">
        <v>60</v>
      </c>
      <c r="B62" s="43">
        <f>'[1]Расшир на 01.08.20'!E758</f>
        <v>131970.05861000001</v>
      </c>
      <c r="C62" s="43">
        <f>'[1]Расшир на 01.08.20'!F758</f>
        <v>40881.78688</v>
      </c>
      <c r="D62" s="44">
        <f t="shared" si="2"/>
        <v>0.30978077384063685</v>
      </c>
      <c r="E62" s="20"/>
      <c r="F62" s="7"/>
      <c r="G62" s="7"/>
      <c r="H62" s="7"/>
      <c r="I62" s="7"/>
      <c r="J62" s="7"/>
      <c r="K62" s="7"/>
      <c r="L62" s="7"/>
      <c r="M62" s="7"/>
    </row>
    <row r="63" spans="1:13" ht="22.5" customHeight="1" x14ac:dyDescent="0.25">
      <c r="A63" s="27" t="s">
        <v>61</v>
      </c>
      <c r="B63" s="43">
        <f>'[1]Расшир на 01.08.20'!E766</f>
        <v>1294795.7100100003</v>
      </c>
      <c r="C63" s="43">
        <f>'[1]Расшир на 01.08.20'!F766</f>
        <v>329758.03824000002</v>
      </c>
      <c r="D63" s="44">
        <f t="shared" si="2"/>
        <v>0.25467958820890219</v>
      </c>
      <c r="E63" s="20"/>
      <c r="F63" s="7"/>
      <c r="G63" s="7"/>
      <c r="H63" s="7"/>
      <c r="I63" s="7"/>
      <c r="J63" s="7"/>
      <c r="K63" s="7"/>
      <c r="L63" s="7"/>
      <c r="M63" s="7"/>
    </row>
    <row r="64" spans="1:13" ht="22.5" hidden="1" customHeight="1" x14ac:dyDescent="0.25">
      <c r="A64" s="27" t="s">
        <v>62</v>
      </c>
      <c r="B64" s="43">
        <f>'[1]Расшир на 01.08.20'!E778</f>
        <v>0</v>
      </c>
      <c r="C64" s="43">
        <f>'[1]Расшир на 01.08.20'!F778</f>
        <v>0</v>
      </c>
      <c r="D64" s="44">
        <v>0</v>
      </c>
      <c r="E64" s="20"/>
      <c r="F64" s="7"/>
      <c r="G64" s="7"/>
      <c r="H64" s="7"/>
      <c r="I64" s="7"/>
      <c r="J64" s="7"/>
      <c r="K64" s="7"/>
      <c r="L64" s="7"/>
      <c r="M64" s="7"/>
    </row>
    <row r="65" spans="1:13" ht="22.5" customHeight="1" x14ac:dyDescent="0.25">
      <c r="A65" s="27" t="s">
        <v>63</v>
      </c>
      <c r="B65" s="43">
        <f>'[1]Расшир на 01.08.20'!E781</f>
        <v>603409.25983</v>
      </c>
      <c r="C65" s="43">
        <f>'[1]Расшир на 01.08.20'!F781</f>
        <v>324218.80371999991</v>
      </c>
      <c r="D65" s="44">
        <f>C65/B65</f>
        <v>0.53731161469305744</v>
      </c>
      <c r="E65" s="20"/>
      <c r="F65" s="7"/>
      <c r="G65" s="7"/>
      <c r="H65" s="7"/>
      <c r="I65" s="7"/>
      <c r="J65" s="7"/>
      <c r="K65" s="7"/>
      <c r="L65" s="7"/>
      <c r="M65" s="7"/>
    </row>
    <row r="66" spans="1:13" ht="22.5" customHeight="1" x14ac:dyDescent="0.25">
      <c r="A66" s="40" t="s">
        <v>64</v>
      </c>
      <c r="B66" s="41">
        <f>'[1]Расшир на 01.08.20'!E803</f>
        <v>3032.9668200000001</v>
      </c>
      <c r="C66" s="41">
        <f>'[1]Расшир на 01.08.20'!F803</f>
        <v>595.60941000000003</v>
      </c>
      <c r="D66" s="51">
        <f>C66/B66</f>
        <v>0.19637847868048883</v>
      </c>
      <c r="E66" s="20"/>
      <c r="F66" s="7"/>
      <c r="G66" s="7"/>
      <c r="H66" s="7"/>
      <c r="I66" s="7"/>
      <c r="J66" s="7"/>
      <c r="K66" s="7"/>
      <c r="L66" s="7"/>
      <c r="M66" s="7"/>
    </row>
    <row r="67" spans="1:13" ht="22.5" hidden="1" customHeight="1" x14ac:dyDescent="0.25">
      <c r="A67" s="52" t="s">
        <v>65</v>
      </c>
      <c r="B67" s="43">
        <f>'[1]Расшир на 01.08.20'!E811</f>
        <v>0</v>
      </c>
      <c r="C67" s="43">
        <f>'[1]Расшир на 01.08.20'!F811</f>
        <v>0</v>
      </c>
      <c r="D67" s="44" t="e">
        <f>C67/B67</f>
        <v>#DIV/0!</v>
      </c>
      <c r="E67" s="20"/>
      <c r="F67" s="7"/>
      <c r="G67" s="7"/>
      <c r="H67" s="7"/>
      <c r="I67" s="7"/>
      <c r="J67" s="7"/>
      <c r="K67" s="7"/>
      <c r="L67" s="7"/>
      <c r="M67" s="7"/>
    </row>
    <row r="68" spans="1:13" ht="22.5" customHeight="1" x14ac:dyDescent="0.25">
      <c r="A68" s="48" t="s">
        <v>66</v>
      </c>
      <c r="B68" s="43">
        <f>'[1]Расшир на 01.08.20'!E812</f>
        <v>3032.9668200000001</v>
      </c>
      <c r="C68" s="43">
        <f>'[1]Расшир на 01.08.20'!F812</f>
        <v>595.60941000000003</v>
      </c>
      <c r="D68" s="44">
        <f>C68/B68</f>
        <v>0.19637847868048883</v>
      </c>
      <c r="E68" s="20"/>
      <c r="F68" s="7"/>
      <c r="G68" s="7"/>
      <c r="H68" s="7"/>
      <c r="I68" s="7"/>
      <c r="J68" s="7"/>
      <c r="K68" s="7"/>
      <c r="L68" s="7"/>
      <c r="M68" s="7"/>
    </row>
    <row r="69" spans="1:13" ht="22.5" hidden="1" customHeight="1" x14ac:dyDescent="0.25">
      <c r="A69" s="48" t="s">
        <v>67</v>
      </c>
      <c r="B69" s="43">
        <f>'[1]Расшир на 01.08.20'!$E$815</f>
        <v>0</v>
      </c>
      <c r="C69" s="43">
        <f>'[1]Расшир на 01.08.20'!$F$815</f>
        <v>0</v>
      </c>
      <c r="D69" s="44"/>
      <c r="E69" s="20"/>
      <c r="F69" s="7"/>
      <c r="G69" s="7"/>
      <c r="H69" s="7"/>
      <c r="I69" s="7"/>
      <c r="J69" s="7"/>
      <c r="K69" s="7"/>
      <c r="L69" s="7"/>
      <c r="M69" s="7"/>
    </row>
    <row r="70" spans="1:13" ht="22.5" customHeight="1" x14ac:dyDescent="0.25">
      <c r="A70" s="40" t="s">
        <v>68</v>
      </c>
      <c r="B70" s="41">
        <f>'[1]Расшир на 01.08.20'!E817</f>
        <v>19814667.986739997</v>
      </c>
      <c r="C70" s="41">
        <f>'[1]Расшир на 01.08.20'!F817</f>
        <v>10436606.529869998</v>
      </c>
      <c r="D70" s="42">
        <f t="shared" ref="D70:D96" si="3">C70/B70</f>
        <v>0.52671114837019672</v>
      </c>
      <c r="E70" s="20"/>
      <c r="F70" s="7"/>
      <c r="G70" s="7"/>
      <c r="H70" s="7"/>
      <c r="I70" s="7"/>
      <c r="J70" s="7"/>
      <c r="K70" s="7"/>
      <c r="L70" s="7"/>
      <c r="M70" s="7"/>
    </row>
    <row r="71" spans="1:13" ht="22.5" customHeight="1" x14ac:dyDescent="0.25">
      <c r="A71" s="27" t="s">
        <v>69</v>
      </c>
      <c r="B71" s="43">
        <f>'[1]Расшир на 01.08.20'!E859</f>
        <v>8134616.078639999</v>
      </c>
      <c r="C71" s="43">
        <f>'[1]Расшир на 01.08.20'!F859</f>
        <v>3821930.9729399993</v>
      </c>
      <c r="D71" s="44">
        <f t="shared" si="3"/>
        <v>0.46983544595001658</v>
      </c>
      <c r="E71" s="20"/>
      <c r="F71" s="7"/>
      <c r="G71" s="7"/>
      <c r="H71" s="7"/>
      <c r="I71" s="7"/>
      <c r="J71" s="7"/>
      <c r="K71" s="7"/>
      <c r="L71" s="7"/>
      <c r="M71" s="7"/>
    </row>
    <row r="72" spans="1:13" ht="22.5" customHeight="1" x14ac:dyDescent="0.25">
      <c r="A72" s="27" t="s">
        <v>70</v>
      </c>
      <c r="B72" s="43">
        <f>'[1]Расшир на 01.08.20'!E873</f>
        <v>8990363.5342999995</v>
      </c>
      <c r="C72" s="43">
        <f>'[1]Расшир на 01.08.20'!F873</f>
        <v>5190942.4096499998</v>
      </c>
      <c r="D72" s="44">
        <f t="shared" si="3"/>
        <v>0.5773896005256669</v>
      </c>
      <c r="E72" s="20"/>
      <c r="F72" s="7"/>
      <c r="G72" s="7"/>
      <c r="H72" s="7"/>
      <c r="I72" s="7"/>
      <c r="J72" s="7"/>
      <c r="K72" s="7"/>
      <c r="L72" s="7"/>
      <c r="M72" s="7"/>
    </row>
    <row r="73" spans="1:13" ht="22.5" customHeight="1" x14ac:dyDescent="0.25">
      <c r="A73" s="27" t="s">
        <v>71</v>
      </c>
      <c r="B73" s="43">
        <f>'[1]Расшир на 01.08.20'!E886</f>
        <v>1255402.5560000001</v>
      </c>
      <c r="C73" s="43">
        <f>'[1]Расшир на 01.08.20'!F886</f>
        <v>782692.94839999999</v>
      </c>
      <c r="D73" s="44">
        <f t="shared" si="3"/>
        <v>0.62345973780222252</v>
      </c>
      <c r="E73" s="20"/>
      <c r="F73" s="7"/>
      <c r="G73" s="7"/>
      <c r="H73" s="7"/>
      <c r="I73" s="7"/>
      <c r="J73" s="7"/>
      <c r="K73" s="7"/>
      <c r="L73" s="7"/>
      <c r="M73" s="7"/>
    </row>
    <row r="74" spans="1:13" ht="22.5" customHeight="1" x14ac:dyDescent="0.25">
      <c r="A74" s="27" t="s">
        <v>72</v>
      </c>
      <c r="B74" s="43">
        <f>'[1]Расшир на 01.08.20'!E893</f>
        <v>698784.63</v>
      </c>
      <c r="C74" s="43">
        <f>'[1]Расшир на 01.08.20'!F893</f>
        <v>245519.52549999999</v>
      </c>
      <c r="D74" s="44">
        <f t="shared" si="3"/>
        <v>0.35135221205423478</v>
      </c>
      <c r="E74" s="20"/>
      <c r="F74" s="7"/>
      <c r="G74" s="7"/>
      <c r="H74" s="7"/>
      <c r="I74" s="7"/>
      <c r="J74" s="7"/>
      <c r="K74" s="7"/>
      <c r="L74" s="7"/>
      <c r="M74" s="7"/>
    </row>
    <row r="75" spans="1:13" ht="22.5" customHeight="1" x14ac:dyDescent="0.25">
      <c r="A75" s="27" t="s">
        <v>73</v>
      </c>
      <c r="B75" s="43">
        <f>'[1]Расшир на 01.08.20'!E916</f>
        <v>735501.18780000007</v>
      </c>
      <c r="C75" s="43">
        <f>'[1]Расшир на 01.08.20'!F916</f>
        <v>395520.67338000005</v>
      </c>
      <c r="D75" s="44">
        <f t="shared" si="3"/>
        <v>0.5377566752313</v>
      </c>
      <c r="E75" s="20"/>
      <c r="F75" s="7"/>
      <c r="G75" s="7"/>
      <c r="H75" s="7"/>
      <c r="I75" s="7"/>
      <c r="J75" s="7"/>
      <c r="K75" s="7"/>
      <c r="L75" s="7"/>
      <c r="M75" s="7"/>
    </row>
    <row r="76" spans="1:13" ht="22.5" customHeight="1" x14ac:dyDescent="0.25">
      <c r="A76" s="46" t="s">
        <v>74</v>
      </c>
      <c r="B76" s="41">
        <f>'[1]Расшир на 01.08.20'!E937</f>
        <v>1144706.49951</v>
      </c>
      <c r="C76" s="41">
        <f>'[1]Расшир на 01.08.20'!F937</f>
        <v>636396.75223999994</v>
      </c>
      <c r="D76" s="42">
        <f t="shared" si="3"/>
        <v>0.55594753110287587</v>
      </c>
      <c r="E76" s="20"/>
      <c r="F76" s="7"/>
      <c r="G76" s="7"/>
      <c r="H76" s="7"/>
      <c r="I76" s="7"/>
      <c r="J76" s="7"/>
      <c r="K76" s="7"/>
      <c r="L76" s="7"/>
      <c r="M76" s="7"/>
    </row>
    <row r="77" spans="1:13" ht="22.5" customHeight="1" x14ac:dyDescent="0.25">
      <c r="A77" s="27" t="s">
        <v>75</v>
      </c>
      <c r="B77" s="43">
        <f>'[1]Расшир на 01.08.20'!E977</f>
        <v>1036834.15331</v>
      </c>
      <c r="C77" s="43">
        <f>'[1]Расшир на 01.08.20'!F977</f>
        <v>580898.18108999997</v>
      </c>
      <c r="D77" s="44">
        <f t="shared" si="3"/>
        <v>0.56026142583703931</v>
      </c>
      <c r="E77" s="20"/>
      <c r="F77" s="7"/>
      <c r="G77" s="7"/>
      <c r="H77" s="7"/>
      <c r="I77" s="7"/>
      <c r="J77" s="7"/>
      <c r="K77" s="7"/>
      <c r="L77" s="7"/>
      <c r="M77" s="7"/>
    </row>
    <row r="78" spans="1:13" ht="22.5" customHeight="1" x14ac:dyDescent="0.25">
      <c r="A78" s="27" t="s">
        <v>76</v>
      </c>
      <c r="B78" s="43">
        <f>'[1]Расшир на 01.08.20'!E986</f>
        <v>27613.628000000001</v>
      </c>
      <c r="C78" s="43">
        <f>'[1]Расшир на 01.08.20'!F986</f>
        <v>13805.718000000001</v>
      </c>
      <c r="D78" s="44">
        <f t="shared" si="3"/>
        <v>0.49996030945299907</v>
      </c>
      <c r="E78" s="20"/>
      <c r="F78" s="7"/>
      <c r="G78" s="7"/>
      <c r="H78" s="7"/>
      <c r="I78" s="7"/>
      <c r="J78" s="7"/>
      <c r="K78" s="7"/>
      <c r="L78" s="7"/>
      <c r="M78" s="7"/>
    </row>
    <row r="79" spans="1:13" ht="32.25" customHeight="1" x14ac:dyDescent="0.25">
      <c r="A79" s="27" t="s">
        <v>77</v>
      </c>
      <c r="B79" s="43">
        <f>'[1]Расшир на 01.08.20'!E990</f>
        <v>80258.718200000003</v>
      </c>
      <c r="C79" s="43">
        <f>'[1]Расшир на 01.08.20'!F990</f>
        <v>41692.853150000003</v>
      </c>
      <c r="D79" s="44">
        <f t="shared" si="3"/>
        <v>0.51948067555855881</v>
      </c>
      <c r="E79" s="20"/>
      <c r="F79" s="7"/>
      <c r="G79" s="7"/>
      <c r="H79" s="7"/>
      <c r="I79" s="7"/>
      <c r="J79" s="7"/>
      <c r="K79" s="7"/>
      <c r="L79" s="7"/>
      <c r="M79" s="7"/>
    </row>
    <row r="80" spans="1:13" ht="26.25" hidden="1" customHeight="1" x14ac:dyDescent="0.25">
      <c r="A80" s="46" t="s">
        <v>78</v>
      </c>
      <c r="B80" s="41">
        <f>'[1]Расшир на 01.08.20'!E1003</f>
        <v>0</v>
      </c>
      <c r="C80" s="41">
        <f>'[1]Расшир на 01.08.20'!F1003</f>
        <v>0</v>
      </c>
      <c r="D80" s="51" t="e">
        <f t="shared" si="3"/>
        <v>#DIV/0!</v>
      </c>
      <c r="E80" s="20"/>
      <c r="F80" s="7"/>
      <c r="G80" s="7"/>
      <c r="H80" s="7"/>
      <c r="I80" s="7"/>
      <c r="J80" s="7"/>
      <c r="K80" s="7"/>
      <c r="L80" s="7"/>
      <c r="M80" s="7"/>
    </row>
    <row r="81" spans="1:13" ht="18" hidden="1" customHeight="1" x14ac:dyDescent="0.25">
      <c r="A81" s="48" t="s">
        <v>79</v>
      </c>
      <c r="B81" s="43">
        <f>'[1]Расшир на 01.08.20'!E1024</f>
        <v>0</v>
      </c>
      <c r="C81" s="43">
        <f>'[1]Расшир на 01.08.20'!F1024</f>
        <v>0</v>
      </c>
      <c r="D81" s="44" t="e">
        <f t="shared" si="3"/>
        <v>#DIV/0!</v>
      </c>
      <c r="E81" s="20"/>
      <c r="F81" s="7"/>
      <c r="G81" s="7"/>
      <c r="H81" s="7"/>
      <c r="I81" s="7"/>
      <c r="J81" s="7"/>
      <c r="K81" s="7"/>
      <c r="L81" s="7"/>
      <c r="M81" s="7"/>
    </row>
    <row r="82" spans="1:13" ht="22.5" customHeight="1" x14ac:dyDescent="0.25">
      <c r="A82" s="40" t="s">
        <v>80</v>
      </c>
      <c r="B82" s="41">
        <f>'[1]Расшир на 01.08.20'!E1124-0.01</f>
        <v>1774831.4183499999</v>
      </c>
      <c r="C82" s="41">
        <f>'[1]Расшир на 01.08.20'!F1124-0.01</f>
        <v>661174.66113999998</v>
      </c>
      <c r="D82" s="42">
        <f t="shared" si="3"/>
        <v>0.37252814791540678</v>
      </c>
      <c r="E82" s="20"/>
      <c r="F82" s="7"/>
      <c r="G82" s="7"/>
      <c r="H82" s="7"/>
      <c r="I82" s="7"/>
      <c r="J82" s="7"/>
      <c r="K82" s="7"/>
      <c r="L82" s="7"/>
      <c r="M82" s="7"/>
    </row>
    <row r="83" spans="1:13" ht="22.5" customHeight="1" x14ac:dyDescent="0.25">
      <c r="A83" s="27" t="s">
        <v>81</v>
      </c>
      <c r="B83" s="43">
        <f>'[1]Расшир на 01.08.20'!E1170</f>
        <v>36385.1</v>
      </c>
      <c r="C83" s="43">
        <f>'[1]Расшир на 01.08.20'!F1170</f>
        <v>22017.691139999999</v>
      </c>
      <c r="D83" s="44">
        <f t="shared" si="3"/>
        <v>0.60512932876369718</v>
      </c>
      <c r="E83" s="20"/>
      <c r="F83" s="7"/>
      <c r="G83" s="7"/>
      <c r="H83" s="7"/>
      <c r="I83" s="7"/>
      <c r="J83" s="7"/>
      <c r="K83" s="7"/>
      <c r="L83" s="7"/>
      <c r="M83" s="7"/>
    </row>
    <row r="84" spans="1:13" ht="22.5" hidden="1" customHeight="1" x14ac:dyDescent="0.25">
      <c r="A84" s="27" t="s">
        <v>82</v>
      </c>
      <c r="B84" s="43">
        <f>'[1]Расшир на 01.08.20'!E1174</f>
        <v>0</v>
      </c>
      <c r="C84" s="43">
        <f>'[1]Расшир на 01.08.20'!F1174</f>
        <v>0</v>
      </c>
      <c r="D84" s="44"/>
      <c r="E84" s="20"/>
      <c r="F84" s="7"/>
      <c r="G84" s="7"/>
      <c r="H84" s="7"/>
      <c r="I84" s="7"/>
      <c r="J84" s="7"/>
      <c r="K84" s="7"/>
      <c r="L84" s="7"/>
      <c r="M84" s="7"/>
    </row>
    <row r="85" spans="1:13" ht="22.5" customHeight="1" x14ac:dyDescent="0.25">
      <c r="A85" s="27" t="s">
        <v>83</v>
      </c>
      <c r="B85" s="43">
        <f>'[1]Расшир на 01.08.20'!E1179</f>
        <v>908258.47000000009</v>
      </c>
      <c r="C85" s="43">
        <f>'[1]Расшир на 01.08.20'!F1179</f>
        <v>480572.13490999996</v>
      </c>
      <c r="D85" s="44">
        <f t="shared" si="3"/>
        <v>0.52911384895755487</v>
      </c>
      <c r="E85" s="20"/>
      <c r="F85" s="7"/>
      <c r="G85" s="7"/>
      <c r="H85" s="7"/>
      <c r="I85" s="7"/>
      <c r="J85" s="7"/>
      <c r="K85" s="7"/>
      <c r="L85" s="7"/>
      <c r="M85" s="7"/>
    </row>
    <row r="86" spans="1:13" ht="22.5" customHeight="1" x14ac:dyDescent="0.25">
      <c r="A86" s="27" t="s">
        <v>84</v>
      </c>
      <c r="B86" s="43">
        <f>'[1]Расшир на 01.08.20'!E1193</f>
        <v>739997.52434999996</v>
      </c>
      <c r="C86" s="43">
        <f>'[1]Расшир на 01.08.20'!F1193</f>
        <v>119336.88456999999</v>
      </c>
      <c r="D86" s="44">
        <f t="shared" si="3"/>
        <v>0.16126659974278063</v>
      </c>
      <c r="E86" s="20"/>
      <c r="F86" s="7"/>
      <c r="G86" s="7"/>
      <c r="H86" s="7"/>
      <c r="I86" s="7"/>
      <c r="J86" s="7"/>
      <c r="K86" s="7"/>
      <c r="L86" s="7"/>
      <c r="M86" s="7"/>
    </row>
    <row r="87" spans="1:13" ht="22.5" customHeight="1" x14ac:dyDescent="0.25">
      <c r="A87" s="27" t="s">
        <v>85</v>
      </c>
      <c r="B87" s="43">
        <f>'[1]Расшир на 01.08.20'!E1201</f>
        <v>90190.334000000003</v>
      </c>
      <c r="C87" s="43">
        <f>'[1]Расшир на 01.08.20'!F1201</f>
        <v>39247.960520000001</v>
      </c>
      <c r="D87" s="44">
        <f t="shared" si="3"/>
        <v>0.43516814695463929</v>
      </c>
      <c r="E87" s="20"/>
      <c r="F87" s="7"/>
      <c r="G87" s="7"/>
      <c r="H87" s="7"/>
      <c r="I87" s="7"/>
      <c r="J87" s="7"/>
      <c r="K87" s="7"/>
      <c r="L87" s="7"/>
      <c r="M87" s="7"/>
    </row>
    <row r="88" spans="1:13" ht="22.5" customHeight="1" x14ac:dyDescent="0.25">
      <c r="A88" s="40" t="s">
        <v>86</v>
      </c>
      <c r="B88" s="41">
        <f>'[1]Расшир на 01.08.20'!E1216</f>
        <v>1548279.1779399998</v>
      </c>
      <c r="C88" s="41">
        <f>'[1]Расшир на 01.08.20'!F1216+0.01</f>
        <v>773723.43432999996</v>
      </c>
      <c r="D88" s="42">
        <f t="shared" si="3"/>
        <v>0.4997312147279836</v>
      </c>
      <c r="E88" s="20"/>
      <c r="F88" s="7"/>
      <c r="G88" s="7"/>
      <c r="H88" s="7"/>
      <c r="I88" s="7"/>
      <c r="J88" s="7"/>
      <c r="K88" s="7"/>
      <c r="L88" s="7"/>
      <c r="M88" s="7"/>
    </row>
    <row r="89" spans="1:13" ht="22.5" customHeight="1" x14ac:dyDescent="0.25">
      <c r="A89" s="27" t="s">
        <v>87</v>
      </c>
      <c r="B89" s="43">
        <f>'[1]Расшир на 01.08.20'!E1266</f>
        <v>965262.97681999998</v>
      </c>
      <c r="C89" s="43">
        <f>'[1]Расшир на 01.08.20'!F1266</f>
        <v>485556.92842000001</v>
      </c>
      <c r="D89" s="44">
        <f t="shared" si="3"/>
        <v>0.50303071813614741</v>
      </c>
      <c r="E89" s="20"/>
      <c r="F89" s="7"/>
      <c r="G89" s="7"/>
      <c r="H89" s="7"/>
      <c r="I89" s="7"/>
      <c r="J89" s="7"/>
      <c r="K89" s="7"/>
      <c r="L89" s="7"/>
      <c r="M89" s="7"/>
    </row>
    <row r="90" spans="1:13" ht="22.5" customHeight="1" x14ac:dyDescent="0.25">
      <c r="A90" s="27" t="s">
        <v>88</v>
      </c>
      <c r="B90" s="43">
        <f>'[1]Расшир на 01.08.20'!E1271-0.01</f>
        <v>418429.22499999998</v>
      </c>
      <c r="C90" s="43">
        <f>'[1]Расшир на 01.08.20'!F1271</f>
        <v>174444.10696</v>
      </c>
      <c r="D90" s="44">
        <f t="shared" si="3"/>
        <v>0.41690230160190178</v>
      </c>
      <c r="E90" s="20"/>
      <c r="F90" s="7"/>
      <c r="G90" s="7"/>
      <c r="H90" s="7"/>
      <c r="I90" s="7"/>
      <c r="J90" s="7"/>
      <c r="K90" s="7"/>
      <c r="L90" s="7"/>
      <c r="M90" s="7"/>
    </row>
    <row r="91" spans="1:13" ht="22.5" customHeight="1" x14ac:dyDescent="0.25">
      <c r="A91" s="27" t="s">
        <v>89</v>
      </c>
      <c r="B91" s="43">
        <f>'[1]Расшир на 01.08.20'!E1279</f>
        <v>164586.96612</v>
      </c>
      <c r="C91" s="43">
        <f>'[1]Расшир на 01.08.20'!F1279</f>
        <v>113722.38894999999</v>
      </c>
      <c r="D91" s="44">
        <f t="shared" si="3"/>
        <v>0.69095622594492234</v>
      </c>
      <c r="E91" s="20"/>
      <c r="F91" s="7"/>
      <c r="G91" s="7"/>
      <c r="H91" s="7"/>
      <c r="I91" s="7"/>
      <c r="J91" s="7"/>
      <c r="K91" s="7"/>
      <c r="L91" s="7"/>
      <c r="M91" s="7"/>
    </row>
    <row r="92" spans="1:13" ht="22.5" customHeight="1" x14ac:dyDescent="0.25">
      <c r="A92" s="53" t="s">
        <v>90</v>
      </c>
      <c r="B92" s="41">
        <f>B93</f>
        <v>47861.995999999999</v>
      </c>
      <c r="C92" s="41">
        <f>C93</f>
        <v>27855.460910000002</v>
      </c>
      <c r="D92" s="42">
        <f t="shared" si="3"/>
        <v>0.58199538753043234</v>
      </c>
      <c r="E92" s="20"/>
      <c r="F92" s="7"/>
      <c r="G92" s="7"/>
      <c r="H92" s="7"/>
      <c r="I92" s="7"/>
      <c r="J92" s="7"/>
      <c r="K92" s="7"/>
      <c r="L92" s="7"/>
      <c r="M92" s="7"/>
    </row>
    <row r="93" spans="1:13" ht="22.5" customHeight="1" x14ac:dyDescent="0.25">
      <c r="A93" s="27" t="s">
        <v>91</v>
      </c>
      <c r="B93" s="43">
        <f>'[1]Расшир на 01.08.20'!E1297</f>
        <v>47861.995999999999</v>
      </c>
      <c r="C93" s="43">
        <f>'[1]Расшир на 01.08.20'!F1297</f>
        <v>27855.460910000002</v>
      </c>
      <c r="D93" s="44">
        <f t="shared" si="3"/>
        <v>0.58199538753043234</v>
      </c>
      <c r="E93" s="20"/>
      <c r="F93" s="7"/>
      <c r="G93" s="7"/>
      <c r="H93" s="7"/>
      <c r="I93" s="7"/>
      <c r="J93" s="7"/>
      <c r="K93" s="7"/>
      <c r="L93" s="7"/>
      <c r="M93" s="7"/>
    </row>
    <row r="94" spans="1:13" ht="22.5" customHeight="1" x14ac:dyDescent="0.25">
      <c r="A94" s="46" t="s">
        <v>92</v>
      </c>
      <c r="B94" s="41">
        <f>'[1]Расшир на 01.08.20'!E1298</f>
        <v>1178828.1053200001</v>
      </c>
      <c r="C94" s="41">
        <f>'[1]Расшир на 01.08.20'!F1298</f>
        <v>459838.94965999998</v>
      </c>
      <c r="D94" s="42">
        <f t="shared" si="3"/>
        <v>0.39008142712645444</v>
      </c>
      <c r="E94" s="20"/>
      <c r="F94" s="7"/>
      <c r="G94" s="7"/>
      <c r="H94" s="7"/>
      <c r="I94" s="7"/>
      <c r="J94" s="7"/>
      <c r="K94" s="7"/>
      <c r="L94" s="7"/>
      <c r="M94" s="7"/>
    </row>
    <row r="95" spans="1:13" ht="22.5" customHeight="1" x14ac:dyDescent="0.25">
      <c r="A95" s="27" t="s">
        <v>93</v>
      </c>
      <c r="B95" s="43">
        <f>'[1]Расшир на 01.08.20'!E1301</f>
        <v>1178828.1053200001</v>
      </c>
      <c r="C95" s="43">
        <f>'[1]Расшир на 01.08.20'!F1301</f>
        <v>459838.94965999998</v>
      </c>
      <c r="D95" s="44">
        <f t="shared" si="3"/>
        <v>0.39008142712645444</v>
      </c>
      <c r="E95" s="20"/>
      <c r="F95" s="7"/>
      <c r="G95" s="7"/>
      <c r="H95" s="7"/>
      <c r="I95" s="7"/>
      <c r="J95" s="7"/>
      <c r="K95" s="7"/>
      <c r="L95" s="7"/>
      <c r="M95" s="7"/>
    </row>
    <row r="96" spans="1:13" s="34" customFormat="1" ht="21" customHeight="1" x14ac:dyDescent="0.3">
      <c r="A96" s="31" t="s">
        <v>94</v>
      </c>
      <c r="B96" s="54">
        <f>'[1]Расшир на 01.08.20'!E1305</f>
        <v>37481624.067619994</v>
      </c>
      <c r="C96" s="54">
        <f>'[1]Расшир на 01.08.20'!F1305</f>
        <v>17520345.65377</v>
      </c>
      <c r="D96" s="55">
        <f t="shared" si="3"/>
        <v>0.46743827381016967</v>
      </c>
      <c r="E96" s="32"/>
      <c r="F96" s="33"/>
      <c r="G96" s="33"/>
      <c r="H96" s="33"/>
      <c r="I96" s="33"/>
      <c r="J96" s="33"/>
      <c r="K96" s="33"/>
      <c r="L96" s="33"/>
      <c r="M96" s="33"/>
    </row>
    <row r="97" spans="1:13" ht="12.75" customHeight="1" x14ac:dyDescent="0.25">
      <c r="A97" s="22"/>
      <c r="B97" s="23"/>
      <c r="C97" s="23"/>
      <c r="D97" s="56"/>
      <c r="E97" s="7"/>
      <c r="F97" s="7"/>
      <c r="G97" s="7"/>
      <c r="H97" s="7"/>
      <c r="I97" s="7"/>
      <c r="J97" s="7"/>
      <c r="K97" s="7"/>
      <c r="L97" s="7"/>
      <c r="M97" s="7"/>
    </row>
    <row r="98" spans="1:13" ht="31.5" x14ac:dyDescent="0.25">
      <c r="A98" s="28" t="s">
        <v>95</v>
      </c>
      <c r="B98" s="17">
        <f>B38-B96</f>
        <v>242809.89160999656</v>
      </c>
      <c r="C98" s="17">
        <f>C38-C96</f>
        <v>895363.77380999923</v>
      </c>
      <c r="D98" s="19"/>
      <c r="E98" s="7"/>
      <c r="F98" s="7"/>
      <c r="G98" s="7"/>
      <c r="H98" s="7"/>
      <c r="I98" s="7"/>
      <c r="J98" s="7"/>
      <c r="K98" s="7"/>
      <c r="L98" s="7"/>
      <c r="M98" s="7"/>
    </row>
    <row r="99" spans="1:13" ht="15.75" x14ac:dyDescent="0.25">
      <c r="A99" s="22"/>
      <c r="B99" s="23"/>
      <c r="C99" s="23"/>
      <c r="D99" s="19"/>
      <c r="E99" s="7"/>
      <c r="F99" s="7"/>
      <c r="G99" s="7"/>
      <c r="H99" s="7"/>
      <c r="I99" s="7"/>
      <c r="J99" s="7"/>
      <c r="K99" s="7"/>
      <c r="L99" s="7"/>
      <c r="M99" s="7"/>
    </row>
    <row r="100" spans="1:13" ht="15.75" x14ac:dyDescent="0.25">
      <c r="A100" s="28" t="s">
        <v>96</v>
      </c>
      <c r="B100" s="17">
        <f>B101+B102</f>
        <v>3000000</v>
      </c>
      <c r="C100" s="17">
        <f>C101+C102</f>
        <v>0</v>
      </c>
      <c r="D100" s="19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5.75" x14ac:dyDescent="0.25">
      <c r="A101" s="22" t="s">
        <v>97</v>
      </c>
      <c r="B101" s="23">
        <f>'[1]Расшир на 01.08.20'!E1311</f>
        <v>3000000</v>
      </c>
      <c r="C101" s="23">
        <f>'[1]Расшир на 01.08.20'!F1311</f>
        <v>0</v>
      </c>
      <c r="D101" s="19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5.75" hidden="1" x14ac:dyDescent="0.25">
      <c r="A102" s="22" t="s">
        <v>98</v>
      </c>
      <c r="B102" s="23">
        <f>'[1]Расшир на 01.08.20'!E1312</f>
        <v>0</v>
      </c>
      <c r="C102" s="23">
        <f>'[1]Расшир на 01.08.20'!F1312</f>
        <v>0</v>
      </c>
      <c r="D102" s="19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5" customHeight="1" x14ac:dyDescent="0.25">
      <c r="A103" s="22"/>
      <c r="B103" s="23"/>
      <c r="C103" s="23"/>
      <c r="D103" s="19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31.5" x14ac:dyDescent="0.25">
      <c r="A104" s="28" t="s">
        <v>99</v>
      </c>
      <c r="B104" s="17">
        <f>B105+B106</f>
        <v>-583900</v>
      </c>
      <c r="C104" s="17">
        <f>C105+C106</f>
        <v>-583900</v>
      </c>
      <c r="D104" s="19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22.5" customHeight="1" x14ac:dyDescent="0.25">
      <c r="A105" s="26" t="s">
        <v>100</v>
      </c>
      <c r="B105" s="23">
        <f>'[1]Расшир на 01.08.20'!E1315</f>
        <v>1427090</v>
      </c>
      <c r="C105" s="23">
        <f>'[1]Расшир на 01.08.20'!F1315</f>
        <v>0</v>
      </c>
      <c r="D105" s="19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31.5" x14ac:dyDescent="0.25">
      <c r="A106" s="26" t="s">
        <v>101</v>
      </c>
      <c r="B106" s="23">
        <f>'[1]Расшир на 01.08.20'!E1316</f>
        <v>-2010990</v>
      </c>
      <c r="C106" s="23">
        <f>'[1]Расшир на 01.08.20'!F1316</f>
        <v>-583900</v>
      </c>
      <c r="D106" s="19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4.25" customHeight="1" x14ac:dyDescent="0.25">
      <c r="A107" s="22"/>
      <c r="B107" s="23"/>
      <c r="C107" s="23"/>
      <c r="D107" s="19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22.5" customHeight="1" x14ac:dyDescent="0.25">
      <c r="A108" s="28" t="s">
        <v>102</v>
      </c>
      <c r="B108" s="17">
        <f>B109+B110</f>
        <v>-2878600</v>
      </c>
      <c r="C108" s="17">
        <f>'[1]Расшир на 01.08.20'!F1318</f>
        <v>0</v>
      </c>
      <c r="D108" s="19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22.5" customHeight="1" x14ac:dyDescent="0.25">
      <c r="A109" s="22" t="s">
        <v>103</v>
      </c>
      <c r="B109" s="23">
        <f>'[1]Расшир на 01.08.20'!E1319</f>
        <v>9902670</v>
      </c>
      <c r="C109" s="23">
        <f>'[1]Расшир на 01.08.20'!F1319</f>
        <v>3485000</v>
      </c>
      <c r="D109" s="19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22.5" customHeight="1" x14ac:dyDescent="0.25">
      <c r="A110" s="26" t="s">
        <v>104</v>
      </c>
      <c r="B110" s="23">
        <f>'[1]Расшир на 01.08.20'!E1320</f>
        <v>-12781270</v>
      </c>
      <c r="C110" s="23">
        <f>'[1]Расшир на 01.08.20'!F1320</f>
        <v>-3485000</v>
      </c>
      <c r="D110" s="19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5.75" customHeight="1" x14ac:dyDescent="0.25">
      <c r="A111" s="26"/>
      <c r="B111" s="23"/>
      <c r="C111" s="23"/>
      <c r="D111" s="19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34.5" customHeight="1" x14ac:dyDescent="0.25">
      <c r="A112" s="25" t="s">
        <v>105</v>
      </c>
      <c r="B112" s="57">
        <v>0</v>
      </c>
      <c r="C112" s="58">
        <f>C113</f>
        <v>831580.59296000004</v>
      </c>
      <c r="D112" s="19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50.25" customHeight="1" x14ac:dyDescent="0.25">
      <c r="A113" s="59" t="s">
        <v>106</v>
      </c>
      <c r="B113" s="60">
        <v>0</v>
      </c>
      <c r="C113" s="61">
        <f>'[1]Расшир на 01.08.20'!F1326</f>
        <v>831580.59296000004</v>
      </c>
      <c r="D113" s="19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33" customHeight="1" x14ac:dyDescent="0.25">
      <c r="A114" s="28" t="s">
        <v>107</v>
      </c>
      <c r="B114" s="17">
        <f>B115+B116</f>
        <v>219690.10839000344</v>
      </c>
      <c r="C114" s="17">
        <f>C115+C116</f>
        <v>-1143044.3567699976</v>
      </c>
      <c r="D114" s="19"/>
      <c r="E114" s="62"/>
      <c r="F114" s="7"/>
      <c r="G114" s="7"/>
      <c r="H114" s="7"/>
      <c r="I114" s="7"/>
      <c r="J114" s="7"/>
      <c r="K114" s="7"/>
      <c r="L114" s="7"/>
      <c r="M114" s="7"/>
    </row>
    <row r="115" spans="1:13" ht="22.5" customHeight="1" x14ac:dyDescent="0.25">
      <c r="A115" s="22" t="s">
        <v>108</v>
      </c>
      <c r="B115" s="23">
        <f>'[1]Расшир на 01.08.20'!E1330</f>
        <v>-52054193.959229998</v>
      </c>
      <c r="C115" s="23">
        <f>'[1]Расшир на 01.08.20'!F1330+0.01</f>
        <v>-27345171.866899997</v>
      </c>
      <c r="D115" s="19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22.5" customHeight="1" x14ac:dyDescent="0.25">
      <c r="A116" s="22" t="s">
        <v>109</v>
      </c>
      <c r="B116" s="23">
        <f>'[1]Расшир на 01.08.20'!E1331</f>
        <v>52273884.067620002</v>
      </c>
      <c r="C116" s="23">
        <f>'[1]Расшир на 01.08.20'!F1331</f>
        <v>26202127.510129999</v>
      </c>
      <c r="D116" s="19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5" customHeight="1" x14ac:dyDescent="0.25">
      <c r="A117" s="26"/>
      <c r="B117" s="23"/>
      <c r="C117" s="23"/>
      <c r="D117" s="19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31.5" x14ac:dyDescent="0.25">
      <c r="A118" s="28" t="s">
        <v>110</v>
      </c>
      <c r="B118" s="17">
        <f>'[1]Расшир на 01.08.20'!E1321</f>
        <v>0</v>
      </c>
      <c r="C118" s="17">
        <f>C121+C123</f>
        <v>831580.59296000004</v>
      </c>
      <c r="D118" s="19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37.5" hidden="1" customHeight="1" x14ac:dyDescent="0.25">
      <c r="A119" s="63" t="s">
        <v>111</v>
      </c>
      <c r="B119" s="64">
        <f>B120</f>
        <v>0</v>
      </c>
      <c r="C119" s="64">
        <f>C120</f>
        <v>0</v>
      </c>
      <c r="D119" s="19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31.5" hidden="1" x14ac:dyDescent="0.25">
      <c r="A120" s="65" t="s">
        <v>112</v>
      </c>
      <c r="B120" s="23">
        <v>0</v>
      </c>
      <c r="C120" s="23">
        <f>'[1]Расшир на 01.08.20'!F1323</f>
        <v>0</v>
      </c>
      <c r="D120" s="19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31.5" x14ac:dyDescent="0.25">
      <c r="A121" s="66" t="s">
        <v>105</v>
      </c>
      <c r="B121" s="67">
        <f>'[1]Расшир на 01.08.20'!E1326</f>
        <v>0</v>
      </c>
      <c r="C121" s="67">
        <f>'[1]Расшир на 01.08.20'!F1326</f>
        <v>831580.59296000004</v>
      </c>
      <c r="D121" s="19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5.75" hidden="1" x14ac:dyDescent="0.25">
      <c r="A122" s="65"/>
      <c r="B122" s="23"/>
      <c r="C122" s="23"/>
      <c r="D122" s="19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29.45" hidden="1" customHeight="1" x14ac:dyDescent="0.25">
      <c r="A123" s="68" t="s">
        <v>113</v>
      </c>
      <c r="B123" s="64">
        <f>B124</f>
        <v>0</v>
      </c>
      <c r="C123" s="64">
        <f>C124</f>
        <v>0</v>
      </c>
      <c r="D123" s="19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5.75" hidden="1" x14ac:dyDescent="0.25">
      <c r="A124" s="69" t="s">
        <v>114</v>
      </c>
      <c r="B124" s="70">
        <f>'[1]Расшир на 01.08.20'!E1325</f>
        <v>0</v>
      </c>
      <c r="C124" s="70">
        <f>'[1]Расшир на 01.08.20'!F1325</f>
        <v>0</v>
      </c>
      <c r="D124" s="19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5.75" hidden="1" x14ac:dyDescent="0.25">
      <c r="A125" s="22"/>
      <c r="B125" s="23"/>
      <c r="C125" s="23"/>
      <c r="D125" s="19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5.75" hidden="1" x14ac:dyDescent="0.25">
      <c r="A126" s="22"/>
      <c r="B126" s="23"/>
      <c r="C126" s="23"/>
      <c r="D126" s="19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47.25" x14ac:dyDescent="0.25">
      <c r="A127" s="59" t="s">
        <v>106</v>
      </c>
      <c r="B127" s="23">
        <v>0</v>
      </c>
      <c r="C127" s="23">
        <f>C121</f>
        <v>831580.59296000004</v>
      </c>
      <c r="D127" s="19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32.25" hidden="1" customHeight="1" x14ac:dyDescent="0.25">
      <c r="A128" s="28" t="s">
        <v>115</v>
      </c>
      <c r="B128" s="54">
        <f>B100+B104+B108+B114+B118</f>
        <v>-242809.89160999656</v>
      </c>
      <c r="C128" s="54">
        <f>C100+C104+C108+C114+C118</f>
        <v>-895363.76380999759</v>
      </c>
      <c r="D128" s="71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32.25" customHeight="1" x14ac:dyDescent="0.25">
      <c r="A129" s="28" t="s">
        <v>107</v>
      </c>
      <c r="B129" s="17">
        <f>'[1]Расшир на 01.08.20'!E1329</f>
        <v>219690.10839000344</v>
      </c>
      <c r="C129" s="17">
        <f>'[1]Расшир на 01.08.20'!F1329+0.01</f>
        <v>-1143044.3567699993</v>
      </c>
      <c r="D129" s="19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22.5" customHeight="1" x14ac:dyDescent="0.25">
      <c r="A130" s="22" t="s">
        <v>108</v>
      </c>
      <c r="B130" s="23">
        <f>'[1]Расшир на 01.08.20'!E1330</f>
        <v>-52054193.959229998</v>
      </c>
      <c r="C130" s="23">
        <f>'[1]Расшир на 01.08.20'!F1330+0.01</f>
        <v>-27345171.866899997</v>
      </c>
      <c r="D130" s="19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22.5" customHeight="1" x14ac:dyDescent="0.25">
      <c r="A131" s="22" t="s">
        <v>109</v>
      </c>
      <c r="B131" s="23">
        <f>'[1]Расшир на 01.08.20'!E1331</f>
        <v>52273884.067620002</v>
      </c>
      <c r="C131" s="23">
        <f>'[1]Расшир на 01.08.20'!F1331</f>
        <v>26202127.510129999</v>
      </c>
      <c r="D131" s="19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27.75" customHeight="1" x14ac:dyDescent="0.25">
      <c r="A132" s="28" t="s">
        <v>115</v>
      </c>
      <c r="B132" s="17">
        <f>B104+B108+B118+B129+B100</f>
        <v>-242809.89160999656</v>
      </c>
      <c r="C132" s="17">
        <f>C104+C108+C118+C129+C100-0.01</f>
        <v>-895363.77380999923</v>
      </c>
      <c r="D132" s="19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27.75" customHeight="1" x14ac:dyDescent="0.25">
      <c r="A133" s="72"/>
      <c r="B133" s="73"/>
      <c r="C133" s="73"/>
      <c r="D133" s="74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60" customHeight="1" x14ac:dyDescent="0.25">
      <c r="A134" s="75"/>
      <c r="B134" s="76"/>
      <c r="C134" s="77"/>
      <c r="D134" s="10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0.5" hidden="1" customHeight="1" x14ac:dyDescent="0.25">
      <c r="A135" s="75"/>
      <c r="B135" s="78"/>
      <c r="C135" s="79"/>
      <c r="D135" s="10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51" customHeight="1" x14ac:dyDescent="0.25">
      <c r="A136" s="75"/>
      <c r="B136" s="78"/>
      <c r="C136" s="79"/>
      <c r="D136" s="10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0.5" customHeight="1" x14ac:dyDescent="0.25">
      <c r="A137" s="80"/>
      <c r="B137" s="78"/>
      <c r="C137" s="79"/>
      <c r="D137" s="10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2" customHeight="1" x14ac:dyDescent="0.25">
      <c r="A138" s="80"/>
      <c r="B138" s="78"/>
      <c r="C138" s="79"/>
      <c r="D138" s="10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2.75" customHeight="1" x14ac:dyDescent="0.25">
      <c r="A139" s="80"/>
      <c r="B139" s="78"/>
      <c r="C139" s="79"/>
      <c r="D139" s="10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5.75" x14ac:dyDescent="0.25">
      <c r="A140" s="8"/>
      <c r="B140" s="7"/>
      <c r="C140" s="9"/>
      <c r="D140" s="10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5.75" x14ac:dyDescent="0.25">
      <c r="A141" s="8"/>
      <c r="B141" s="7"/>
      <c r="C141" s="9"/>
      <c r="D141" s="10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5.75" x14ac:dyDescent="0.25">
      <c r="A142" s="8"/>
      <c r="B142" s="7"/>
      <c r="C142" s="9"/>
      <c r="D142" s="10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5.75" x14ac:dyDescent="0.25">
      <c r="A143" s="8"/>
      <c r="B143" s="7"/>
      <c r="C143" s="9"/>
      <c r="D143" s="10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5.75" x14ac:dyDescent="0.25">
      <c r="A144" s="8"/>
      <c r="B144" s="7"/>
      <c r="C144" s="9"/>
      <c r="D144" s="10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5.75" x14ac:dyDescent="0.25">
      <c r="A145" s="8"/>
      <c r="B145" s="7"/>
      <c r="C145" s="9"/>
      <c r="D145" s="10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5.75" x14ac:dyDescent="0.25">
      <c r="A146" s="8"/>
      <c r="B146" s="7"/>
      <c r="C146" s="9"/>
      <c r="D146" s="10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5.75" x14ac:dyDescent="0.25">
      <c r="A147" s="8"/>
      <c r="B147" s="7"/>
      <c r="C147" s="9"/>
      <c r="D147" s="10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5.75" x14ac:dyDescent="0.25">
      <c r="A148" s="8"/>
      <c r="B148" s="7"/>
      <c r="C148" s="9"/>
      <c r="D148" s="10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x14ac:dyDescent="0.25">
      <c r="A149" s="8"/>
      <c r="B149" s="7"/>
      <c r="C149" s="9"/>
      <c r="D149" s="10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x14ac:dyDescent="0.25">
      <c r="A150" s="8"/>
      <c r="B150" s="7"/>
      <c r="C150" s="9"/>
      <c r="D150" s="10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x14ac:dyDescent="0.25">
      <c r="A151" s="8"/>
      <c r="B151" s="7"/>
      <c r="C151" s="9"/>
      <c r="D151" s="10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x14ac:dyDescent="0.25">
      <c r="A152" s="8"/>
      <c r="B152" s="7"/>
      <c r="C152" s="9"/>
      <c r="D152" s="10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x14ac:dyDescent="0.25">
      <c r="A153" s="8"/>
      <c r="B153" s="7"/>
      <c r="C153" s="9"/>
      <c r="D153" s="10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x14ac:dyDescent="0.25">
      <c r="A154" s="8"/>
      <c r="B154" s="7"/>
      <c r="C154" s="9"/>
      <c r="D154" s="10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x14ac:dyDescent="0.25">
      <c r="A155" s="8"/>
      <c r="B155" s="7"/>
      <c r="C155" s="9"/>
      <c r="D155" s="10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x14ac:dyDescent="0.25">
      <c r="A156" s="8"/>
      <c r="B156" s="7"/>
      <c r="C156" s="9"/>
      <c r="D156" s="10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x14ac:dyDescent="0.25">
      <c r="A157" s="8"/>
      <c r="B157" s="7"/>
      <c r="C157" s="9"/>
      <c r="D157" s="10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x14ac:dyDescent="0.25">
      <c r="A158" s="8"/>
      <c r="B158" s="7"/>
      <c r="C158" s="9"/>
      <c r="D158" s="10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x14ac:dyDescent="0.25">
      <c r="A159" s="8"/>
      <c r="B159" s="7"/>
      <c r="C159" s="9"/>
      <c r="D159" s="10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x14ac:dyDescent="0.25">
      <c r="A160" s="8"/>
      <c r="B160" s="7"/>
      <c r="C160" s="9"/>
      <c r="D160" s="10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x14ac:dyDescent="0.25">
      <c r="A161" s="8"/>
      <c r="B161" s="7"/>
      <c r="C161" s="9"/>
      <c r="D161" s="10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x14ac:dyDescent="0.25">
      <c r="A162" s="8"/>
      <c r="B162" s="7"/>
      <c r="C162" s="9"/>
      <c r="D162" s="10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x14ac:dyDescent="0.25">
      <c r="A163" s="8"/>
      <c r="B163" s="7"/>
      <c r="C163" s="9"/>
      <c r="D163" s="10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x14ac:dyDescent="0.25">
      <c r="A164" s="8"/>
      <c r="B164" s="7"/>
      <c r="C164" s="9"/>
      <c r="D164" s="10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x14ac:dyDescent="0.25">
      <c r="A165" s="8"/>
      <c r="B165" s="7"/>
      <c r="C165" s="9"/>
      <c r="D165" s="10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x14ac:dyDescent="0.25">
      <c r="A166" s="8"/>
      <c r="B166" s="7"/>
      <c r="C166" s="9"/>
      <c r="D166" s="10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x14ac:dyDescent="0.25">
      <c r="A167" s="8"/>
      <c r="B167" s="7"/>
      <c r="C167" s="9"/>
      <c r="D167" s="10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x14ac:dyDescent="0.25">
      <c r="A168" s="8"/>
      <c r="B168" s="7"/>
      <c r="C168" s="9"/>
      <c r="D168" s="10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x14ac:dyDescent="0.25">
      <c r="A169" s="8"/>
      <c r="B169" s="7"/>
      <c r="C169" s="9"/>
      <c r="D169" s="10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x14ac:dyDescent="0.25">
      <c r="A170" s="8"/>
      <c r="B170" s="7"/>
      <c r="C170" s="9"/>
      <c r="D170" s="10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x14ac:dyDescent="0.25">
      <c r="A171" s="8"/>
      <c r="B171" s="7"/>
      <c r="C171" s="9"/>
      <c r="D171" s="10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x14ac:dyDescent="0.25">
      <c r="A172" s="8"/>
      <c r="B172" s="7"/>
      <c r="C172" s="9"/>
      <c r="D172" s="10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x14ac:dyDescent="0.25">
      <c r="A173" s="8"/>
      <c r="B173" s="7"/>
      <c r="C173" s="9"/>
      <c r="D173" s="10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x14ac:dyDescent="0.25">
      <c r="A174" s="8"/>
      <c r="B174" s="7"/>
      <c r="C174" s="9"/>
      <c r="D174" s="10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x14ac:dyDescent="0.25">
      <c r="A175" s="8"/>
      <c r="B175" s="7"/>
      <c r="C175" s="9"/>
      <c r="D175" s="10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x14ac:dyDescent="0.25">
      <c r="A176" s="8"/>
      <c r="B176" s="7"/>
      <c r="C176" s="9"/>
      <c r="D176" s="10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5.75" x14ac:dyDescent="0.25">
      <c r="A177" s="8"/>
      <c r="B177" s="7"/>
      <c r="C177" s="9"/>
      <c r="D177" s="10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5.75" x14ac:dyDescent="0.25">
      <c r="A178" s="8"/>
      <c r="B178" s="7"/>
      <c r="C178" s="9"/>
      <c r="D178" s="10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5.75" x14ac:dyDescent="0.25">
      <c r="A179" s="8"/>
      <c r="B179" s="7"/>
      <c r="C179" s="9"/>
      <c r="D179" s="10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x14ac:dyDescent="0.25">
      <c r="A180" s="8"/>
      <c r="B180" s="7"/>
      <c r="C180" s="9"/>
      <c r="D180" s="10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x14ac:dyDescent="0.25">
      <c r="A181" s="8"/>
      <c r="B181" s="7"/>
      <c r="C181" s="9"/>
      <c r="D181" s="10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x14ac:dyDescent="0.25">
      <c r="A182" s="8"/>
      <c r="B182" s="7"/>
      <c r="C182" s="9"/>
      <c r="D182" s="10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x14ac:dyDescent="0.25">
      <c r="A183" s="8"/>
      <c r="B183" s="7"/>
      <c r="C183" s="9"/>
      <c r="D183" s="10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x14ac:dyDescent="0.25">
      <c r="A184" s="8"/>
      <c r="B184" s="7"/>
      <c r="C184" s="9"/>
      <c r="D184" s="10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x14ac:dyDescent="0.25">
      <c r="A185" s="8"/>
      <c r="B185" s="7"/>
      <c r="C185" s="9"/>
      <c r="D185" s="10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x14ac:dyDescent="0.25">
      <c r="A186" s="8"/>
      <c r="B186" s="7"/>
      <c r="C186" s="9"/>
      <c r="D186" s="10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x14ac:dyDescent="0.25">
      <c r="A187" s="8"/>
      <c r="B187" s="7"/>
      <c r="C187" s="9"/>
      <c r="D187" s="10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x14ac:dyDescent="0.25">
      <c r="A188" s="8"/>
      <c r="B188" s="7"/>
      <c r="C188" s="9"/>
      <c r="D188" s="10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x14ac:dyDescent="0.25">
      <c r="A189" s="8"/>
      <c r="B189" s="7"/>
      <c r="C189" s="9"/>
      <c r="D189" s="10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x14ac:dyDescent="0.25">
      <c r="A190" s="8"/>
      <c r="B190" s="7"/>
      <c r="C190" s="9"/>
      <c r="D190" s="10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x14ac:dyDescent="0.25">
      <c r="A191" s="8"/>
      <c r="B191" s="7"/>
      <c r="C191" s="9"/>
      <c r="D191" s="10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x14ac:dyDescent="0.25">
      <c r="A192" s="8"/>
      <c r="B192" s="7"/>
      <c r="C192" s="9"/>
      <c r="D192" s="10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x14ac:dyDescent="0.25">
      <c r="A193" s="8"/>
      <c r="B193" s="7"/>
      <c r="C193" s="9"/>
      <c r="D193" s="10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x14ac:dyDescent="0.25">
      <c r="A194" s="8"/>
      <c r="B194" s="7"/>
      <c r="C194" s="9"/>
      <c r="D194" s="10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x14ac:dyDescent="0.25">
      <c r="A195" s="8"/>
      <c r="B195" s="7"/>
      <c r="C195" s="9"/>
      <c r="D195" s="10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x14ac:dyDescent="0.25">
      <c r="A196" s="8"/>
      <c r="B196" s="7"/>
      <c r="C196" s="9"/>
      <c r="D196" s="10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x14ac:dyDescent="0.25">
      <c r="A197" s="8"/>
      <c r="B197" s="7"/>
      <c r="C197" s="9"/>
      <c r="D197" s="10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x14ac:dyDescent="0.25">
      <c r="A198" s="8"/>
      <c r="B198" s="7"/>
      <c r="C198" s="9"/>
      <c r="D198" s="10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x14ac:dyDescent="0.25">
      <c r="A199" s="8"/>
      <c r="B199" s="7"/>
      <c r="C199" s="9"/>
      <c r="D199" s="10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x14ac:dyDescent="0.25">
      <c r="A200" s="8"/>
      <c r="B200" s="7"/>
      <c r="C200" s="9"/>
      <c r="D200" s="10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x14ac:dyDescent="0.25">
      <c r="A201" s="8"/>
      <c r="B201" s="7"/>
      <c r="C201" s="9"/>
      <c r="D201" s="10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x14ac:dyDescent="0.25">
      <c r="A202" s="8"/>
      <c r="B202" s="7"/>
      <c r="C202" s="9"/>
      <c r="D202" s="10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x14ac:dyDescent="0.25">
      <c r="A203" s="8"/>
      <c r="B203" s="7"/>
      <c r="C203" s="9"/>
      <c r="D203" s="10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x14ac:dyDescent="0.25">
      <c r="A204" s="8"/>
      <c r="B204" s="7"/>
      <c r="C204" s="9"/>
      <c r="D204" s="10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x14ac:dyDescent="0.25">
      <c r="A205" s="8"/>
      <c r="B205" s="7"/>
      <c r="C205" s="9"/>
      <c r="D205" s="10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x14ac:dyDescent="0.25">
      <c r="A206" s="8"/>
      <c r="B206" s="7"/>
      <c r="C206" s="9"/>
      <c r="D206" s="10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x14ac:dyDescent="0.25">
      <c r="A207" s="8"/>
      <c r="B207" s="7"/>
      <c r="C207" s="9"/>
      <c r="D207" s="10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x14ac:dyDescent="0.25">
      <c r="A208" s="8"/>
      <c r="B208" s="7"/>
      <c r="C208" s="9"/>
      <c r="D208" s="10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x14ac:dyDescent="0.25">
      <c r="A209" s="8"/>
      <c r="B209" s="7"/>
      <c r="C209" s="9"/>
      <c r="D209" s="10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x14ac:dyDescent="0.25">
      <c r="A210" s="8"/>
      <c r="B210" s="7"/>
      <c r="C210" s="9"/>
      <c r="D210" s="10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x14ac:dyDescent="0.25">
      <c r="A211" s="8"/>
      <c r="B211" s="7"/>
      <c r="C211" s="9"/>
      <c r="D211" s="10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x14ac:dyDescent="0.25">
      <c r="A212" s="8"/>
      <c r="B212" s="7"/>
      <c r="C212" s="9"/>
      <c r="D212" s="10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x14ac:dyDescent="0.25">
      <c r="A213" s="8"/>
      <c r="B213" s="7"/>
      <c r="C213" s="9"/>
      <c r="D213" s="10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x14ac:dyDescent="0.25">
      <c r="A214" s="8"/>
      <c r="B214" s="7"/>
      <c r="C214" s="9"/>
      <c r="D214" s="10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x14ac:dyDescent="0.25">
      <c r="A215" s="8"/>
      <c r="B215" s="7"/>
      <c r="C215" s="9"/>
      <c r="D215" s="10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x14ac:dyDescent="0.25">
      <c r="A216" s="8"/>
      <c r="B216" s="7"/>
      <c r="C216" s="9"/>
      <c r="D216" s="10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x14ac:dyDescent="0.25">
      <c r="A217" s="8"/>
      <c r="B217" s="7"/>
      <c r="C217" s="9"/>
      <c r="D217" s="10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x14ac:dyDescent="0.25">
      <c r="A218" s="8"/>
      <c r="B218" s="7"/>
      <c r="C218" s="9"/>
      <c r="D218" s="10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x14ac:dyDescent="0.25">
      <c r="A219" s="8"/>
      <c r="B219" s="7"/>
      <c r="C219" s="9"/>
      <c r="D219" s="10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x14ac:dyDescent="0.25">
      <c r="A220" s="8"/>
      <c r="B220" s="7"/>
      <c r="C220" s="9"/>
      <c r="D220" s="10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x14ac:dyDescent="0.25">
      <c r="A221" s="8"/>
      <c r="B221" s="7"/>
      <c r="C221" s="9"/>
      <c r="D221" s="10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x14ac:dyDescent="0.25">
      <c r="A222" s="8"/>
      <c r="B222" s="7"/>
      <c r="C222" s="9"/>
      <c r="D222" s="10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x14ac:dyDescent="0.25">
      <c r="A223" s="8"/>
      <c r="B223" s="7"/>
      <c r="C223" s="9"/>
      <c r="D223" s="10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x14ac:dyDescent="0.25">
      <c r="A224" s="8"/>
      <c r="B224" s="7"/>
      <c r="C224" s="9"/>
      <c r="D224" s="10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x14ac:dyDescent="0.25">
      <c r="A225" s="8"/>
      <c r="B225" s="7"/>
      <c r="C225" s="9"/>
      <c r="D225" s="10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x14ac:dyDescent="0.25">
      <c r="A226" s="8"/>
      <c r="B226" s="7"/>
      <c r="C226" s="9"/>
      <c r="D226" s="10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x14ac:dyDescent="0.25">
      <c r="A227" s="8"/>
      <c r="B227" s="7"/>
      <c r="C227" s="9"/>
      <c r="D227" s="10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x14ac:dyDescent="0.25">
      <c r="A228" s="8"/>
      <c r="B228" s="7"/>
      <c r="C228" s="9"/>
      <c r="D228" s="10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x14ac:dyDescent="0.25">
      <c r="A229" s="8"/>
      <c r="B229" s="7"/>
      <c r="C229" s="9"/>
      <c r="D229" s="10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x14ac:dyDescent="0.25">
      <c r="A230" s="8"/>
      <c r="B230" s="7"/>
      <c r="C230" s="9"/>
      <c r="D230" s="10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x14ac:dyDescent="0.25">
      <c r="A231" s="8"/>
      <c r="B231" s="7"/>
      <c r="C231" s="9"/>
      <c r="D231" s="10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x14ac:dyDescent="0.25">
      <c r="A232" s="8"/>
      <c r="B232" s="7"/>
      <c r="C232" s="9"/>
      <c r="D232" s="10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x14ac:dyDescent="0.25">
      <c r="A233" s="8"/>
      <c r="B233" s="7"/>
      <c r="C233" s="9"/>
      <c r="D233" s="10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x14ac:dyDescent="0.25">
      <c r="A234" s="8"/>
      <c r="B234" s="7"/>
      <c r="C234" s="9"/>
      <c r="D234" s="10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x14ac:dyDescent="0.25">
      <c r="A235" s="8"/>
      <c r="B235" s="7"/>
      <c r="C235" s="9"/>
      <c r="D235" s="10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x14ac:dyDescent="0.25">
      <c r="A236" s="8"/>
      <c r="B236" s="7"/>
      <c r="C236" s="9"/>
      <c r="D236" s="10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5.75" x14ac:dyDescent="0.25">
      <c r="A237" s="8"/>
      <c r="B237" s="7"/>
      <c r="C237" s="9"/>
      <c r="D237" s="10"/>
      <c r="E237" s="7"/>
      <c r="F237" s="7"/>
      <c r="G237" s="7"/>
      <c r="H237" s="7"/>
      <c r="I237" s="7"/>
      <c r="J237" s="7"/>
      <c r="K237" s="7"/>
      <c r="L237" s="7"/>
      <c r="M237" s="7"/>
    </row>
    <row r="419" spans="5:5" x14ac:dyDescent="0.2">
      <c r="E419" s="81"/>
    </row>
    <row r="504" spans="3:3" ht="18.75" x14ac:dyDescent="0.3">
      <c r="C504" s="82"/>
    </row>
    <row r="505" spans="3:3" ht="18.75" x14ac:dyDescent="0.3">
      <c r="C505" s="82"/>
    </row>
    <row r="508" spans="3:3" x14ac:dyDescent="0.2">
      <c r="C508" s="83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F3DCF4-2A47-43FB-9B82-3419A1891C9C}"/>
</file>

<file path=customXml/itemProps2.xml><?xml version="1.0" encoding="utf-8"?>
<ds:datastoreItem xmlns:ds="http://schemas.openxmlformats.org/officeDocument/2006/customXml" ds:itemID="{4C145C42-7CF2-46B3-A838-A23AC387C254}"/>
</file>

<file path=customXml/itemProps3.xml><?xml version="1.0" encoding="utf-8"?>
<ds:datastoreItem xmlns:ds="http://schemas.openxmlformats.org/officeDocument/2006/customXml" ds:itemID="{892672D8-1D59-4DCA-B034-9E94A2A9C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01.08.2020</vt:lpstr>
      <vt:lpstr>'на 01.08.2020'!Область_печати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2020-08-14T09:05:46Z</dcterms:created>
  <dcterms:modified xsi:type="dcterms:W3CDTF">2020-08-17T10:51:30Z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