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07.2020" sheetId="1" r:id="rId1"/>
  </sheets>
  <externalReferences>
    <externalReference r:id="rId2"/>
  </externalReferences>
  <definedNames>
    <definedName name="Z_3A62FDFE_B33F_4285_AF26_B946B57D89E5_.wvu.Rows" localSheetId="0" hidden="1">'на 01.07.2020'!$29:$29,'на 01.07.2020'!$39:$39,'на 01.07.2020'!$80:$81,'на 01.07.2020'!$99:$102,'на 01.07.2020'!$121:$121,'на 01.07.2020'!$125:$125,'на 01.07.2020'!$135:$135</definedName>
    <definedName name="Z_5F4BDBB1_E645_4516_8FC8_7D1E2AFE448F_.wvu.Rows" localSheetId="0" hidden="1">'на 01.07.2020'!$29:$29,'на 01.07.2020'!$39:$39,'на 01.07.2020'!$64:$64,'на 01.07.2020'!$80:$81,'на 01.07.2020'!$99:$102,'на 01.07.2020'!$121:$121,'на 01.07.2020'!$125:$125</definedName>
    <definedName name="Z_791A6B44_A126_477F_8F66_87C81269CCAF_.wvu.Rows" localSheetId="0" hidden="1">'на 01.07.2020'!#REF!,'на 01.07.2020'!$119:$120,'на 01.07.2020'!$126:$126</definedName>
    <definedName name="Z_941B9BCB_D95B_4828_B060_DECC595C9511_.wvu.Rows" localSheetId="0" hidden="1">'на 01.07.2020'!$29:$29,'на 01.07.2020'!$32:$32,'на 01.07.2020'!$39:$39,'на 01.07.2020'!$47:$47,'на 01.07.2020'!$64:$64,'на 01.07.2020'!$69:$69,'на 01.07.2020'!$80:$81,'на 01.07.2020'!$99:$102,'на 01.07.2020'!$118:$126,'на 01.07.2020'!$135:$135</definedName>
    <definedName name="Z_AD8B40E3_4B89_443C_9ACF_B6D22B3A77E7_.wvu.Rows" localSheetId="0" hidden="1">'на 01.07.2020'!$29:$29,'на 01.07.2020'!$32:$32,'на 01.07.2020'!$39:$39,'на 01.07.2020'!$47:$47,'на 01.07.2020'!$64:$64,'на 01.07.2020'!$69:$69,'на 01.07.2020'!$80:$81,'на 01.07.2020'!$99:$102,'на 01.07.2020'!$118:$126,'на 01.07.2020'!$135:$135</definedName>
    <definedName name="Z_AFEF4DE1_67D6_48C6_A8C8_B9E9198BBD0E_.wvu.PrintArea" localSheetId="0" hidden="1">'на 01.07.2020'!$A$1:$D$139</definedName>
    <definedName name="Z_AFEF4DE1_67D6_48C6_A8C8_B9E9198BBD0E_.wvu.Rows" localSheetId="0" hidden="1">'на 01.07.2020'!$29:$29,'на 01.07.2020'!$39:$39,'на 01.07.2020'!$54:$54,'на 01.07.2020'!$64:$64,'на 01.07.2020'!$67:$67,'на 01.07.2020'!$69:$69,'на 01.07.2020'!$80:$81,'на 01.07.2020'!$84:$84,'на 01.07.2020'!$99:$102,'на 01.07.2020'!$119:$120,'на 01.07.2020'!$122:$126,'на 01.07.2020'!$128:$128,'на 01.07.2020'!$135:$135</definedName>
    <definedName name="Z_CAE69FAB_AFBE_4188_8F32_69E048226F14_.wvu.Rows" localSheetId="0" hidden="1">'на 01.07.2020'!$29:$29,'на 01.07.2020'!$32:$32,'на 01.07.2020'!$39:$40,'на 01.07.2020'!$64:$64,'на 01.07.2020'!$69:$69,'на 01.07.2020'!$80:$81,'на 01.07.2020'!$135:$135</definedName>
    <definedName name="Z_D2DF83CF_573E_4A86_A4BE_5A992E023C65_.wvu.Rows" localSheetId="0" hidden="1">'на 01.07.2020'!#REF!,'на 01.07.2020'!$119:$120,'на 01.07.2020'!$126:$126</definedName>
    <definedName name="Z_E2CE03E0_A708_4616_8DFD_0910D1C70A9E_.wvu.Rows" localSheetId="0" hidden="1">'на 01.07.2020'!#REF!,'на 01.07.2020'!$119:$120,'на 01.07.2020'!$126:$126</definedName>
    <definedName name="Z_E6F394BB_DB4B_47AB_A066_DC195B03AE3E_.wvu.Rows" localSheetId="0" hidden="1">'на 01.07.2020'!$29:$29,'на 01.07.2020'!$39:$39,'на 01.07.2020'!$64:$64,'на 01.07.2020'!$67:$67,'на 01.07.2020'!$69:$69,'на 01.07.2020'!$80:$81,'на 01.07.2020'!$99:$102,'на 01.07.2020'!$111:$116,'на 01.07.2020'!$122:$126,'на 01.07.2020'!$128:$128,'на 01.07.2020'!$135:$135</definedName>
    <definedName name="Z_E8991B2E_0E9F_48F3_A4D6_3B340ABE8C8E_.wvu.Rows" localSheetId="0" hidden="1">'на 01.07.2020'!$39:$40,'на 01.07.2020'!$126:$126</definedName>
    <definedName name="Z_F385514D_10E2_4F02_BC23_DB9B134ACC31_.wvu.PrintArea" localSheetId="0" hidden="1">'на 01.07.2020'!$A$1:$D$139</definedName>
    <definedName name="Z_F385514D_10E2_4F02_BC23_DB9B134ACC31_.wvu.Rows" localSheetId="0" hidden="1">'на 01.07.2020'!$30:$30,'на 01.07.2020'!$40:$40,'на 01.07.2020'!$54:$54,'на 01.07.2020'!$64:$64,'на 01.07.2020'!$67:$67,'на 01.07.2020'!$69:$69,'на 01.07.2020'!$80:$81,'на 01.07.2020'!$84:$84,'на 01.07.2020'!$102:$102,'на 01.07.2020'!$119:$120,'на 01.07.2020'!$122:$126,'на 01.07.2020'!$128:$128,'на 01.07.2020'!$135:$135</definedName>
    <definedName name="Z_F59D258D_974D_4B2B_B7CC_86B99245EC3C_.wvu.PrintArea" localSheetId="0" hidden="1">'на 01.07.2020'!$A$1:$D$139</definedName>
    <definedName name="Z_F59D258D_974D_4B2B_B7CC_86B99245EC3C_.wvu.Rows" localSheetId="0" hidden="1">'на 01.07.2020'!$29:$29,'на 01.07.2020'!$32:$32,'на 01.07.2020'!$39:$40,'на 01.07.2020'!$47:$47,'на 01.07.2020'!$64:$64,'на 01.07.2020'!$69:$69,'на 01.07.2020'!$80:$81,'на 01.07.2020'!$99:$102,'на 01.07.2020'!$121:$121,'на 01.07.2020'!$125:$125,'на 01.07.2020'!$135:$135</definedName>
    <definedName name="Z_F8542D9D_A523_4F6F_8CFE_9BA4BA3D5B88_.wvu.Rows" localSheetId="0" hidden="1">'на 01.07.2020'!$39:$39,'на 01.07.2020'!$99:$102,'на 01.07.2020'!$119:$121,'на 01.07.2020'!$125:$125</definedName>
    <definedName name="Z_FAFBB87E_73E9_461E_A4E8_A0EB3259EED0_.wvu.PrintArea" localSheetId="0" hidden="1">'на 01.07.2020'!$A$1:$D$139</definedName>
    <definedName name="Z_FAFBB87E_73E9_461E_A4E8_A0EB3259EED0_.wvu.Rows" localSheetId="0" hidden="1">'на 01.07.2020'!$30:$30,'на 01.07.2020'!$39:$39,'на 01.07.2020'!$99:$102,'на 01.07.2020'!$119:$121,'на 01.07.2020'!$125:$125</definedName>
    <definedName name="_xlnm.Print_Area" localSheetId="0">'на 01.07.2020'!$A$1:$D$132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B124" i="1"/>
  <c r="B123" i="1" s="1"/>
  <c r="C123" i="1"/>
  <c r="C121" i="1"/>
  <c r="C127" i="1" s="1"/>
  <c r="B121" i="1"/>
  <c r="C120" i="1"/>
  <c r="C119" i="1"/>
  <c r="B119" i="1"/>
  <c r="C118" i="1"/>
  <c r="B118" i="1"/>
  <c r="C116" i="1"/>
  <c r="B116" i="1"/>
  <c r="C115" i="1"/>
  <c r="C114" i="1" s="1"/>
  <c r="B115" i="1"/>
  <c r="B114" i="1" s="1"/>
  <c r="C113" i="1"/>
  <c r="C112" i="1" s="1"/>
  <c r="C110" i="1"/>
  <c r="B110" i="1"/>
  <c r="C109" i="1"/>
  <c r="B109" i="1"/>
  <c r="B108" i="1" s="1"/>
  <c r="C108" i="1"/>
  <c r="C106" i="1"/>
  <c r="B106" i="1"/>
  <c r="C105" i="1"/>
  <c r="B105" i="1"/>
  <c r="C104" i="1"/>
  <c r="B104" i="1"/>
  <c r="C102" i="1"/>
  <c r="B102" i="1"/>
  <c r="C101" i="1"/>
  <c r="C100" i="1" s="1"/>
  <c r="B101" i="1"/>
  <c r="B100" i="1" s="1"/>
  <c r="B128" i="1" s="1"/>
  <c r="C96" i="1"/>
  <c r="B96" i="1"/>
  <c r="C95" i="1"/>
  <c r="B95" i="1"/>
  <c r="C94" i="1"/>
  <c r="B94" i="1"/>
  <c r="C93" i="1"/>
  <c r="B93" i="1"/>
  <c r="B92" i="1" s="1"/>
  <c r="C91" i="1"/>
  <c r="D91" i="1" s="1"/>
  <c r="B91" i="1"/>
  <c r="C90" i="1"/>
  <c r="B90" i="1"/>
  <c r="C89" i="1"/>
  <c r="D89" i="1" s="1"/>
  <c r="B89" i="1"/>
  <c r="C88" i="1"/>
  <c r="B88" i="1"/>
  <c r="C87" i="1"/>
  <c r="D87" i="1" s="1"/>
  <c r="B87" i="1"/>
  <c r="C86" i="1"/>
  <c r="B86" i="1"/>
  <c r="C85" i="1"/>
  <c r="D85" i="1" s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D72" i="1" s="1"/>
  <c r="B72" i="1"/>
  <c r="C71" i="1"/>
  <c r="B71" i="1"/>
  <c r="C70" i="1"/>
  <c r="D70" i="1" s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D62" i="1" s="1"/>
  <c r="B62" i="1"/>
  <c r="C61" i="1"/>
  <c r="B61" i="1"/>
  <c r="C60" i="1"/>
  <c r="D60" i="1" s="1"/>
  <c r="B60" i="1"/>
  <c r="C59" i="1"/>
  <c r="B59" i="1"/>
  <c r="C58" i="1"/>
  <c r="D58" i="1" s="1"/>
  <c r="B58" i="1"/>
  <c r="C57" i="1"/>
  <c r="B57" i="1"/>
  <c r="C56" i="1"/>
  <c r="D56" i="1" s="1"/>
  <c r="B56" i="1"/>
  <c r="C55" i="1"/>
  <c r="B55" i="1"/>
  <c r="C54" i="1"/>
  <c r="D54" i="1" s="1"/>
  <c r="B54" i="1"/>
  <c r="C53" i="1"/>
  <c r="B53" i="1"/>
  <c r="C52" i="1"/>
  <c r="D52" i="1" s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8" i="1"/>
  <c r="C98" i="1" s="1"/>
  <c r="B38" i="1"/>
  <c r="C37" i="1"/>
  <c r="B37" i="1"/>
  <c r="C36" i="1"/>
  <c r="D36" i="1" s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D24" i="1" s="1"/>
  <c r="B24" i="1"/>
  <c r="C23" i="1"/>
  <c r="B23" i="1"/>
  <c r="C22" i="1"/>
  <c r="D22" i="1" s="1"/>
  <c r="B22" i="1"/>
  <c r="C21" i="1"/>
  <c r="B21" i="1"/>
  <c r="C20" i="1"/>
  <c r="D20" i="1" s="1"/>
  <c r="B20" i="1"/>
  <c r="C19" i="1"/>
  <c r="B19" i="1"/>
  <c r="C18" i="1"/>
  <c r="D18" i="1" s="1"/>
  <c r="B18" i="1"/>
  <c r="C17" i="1"/>
  <c r="B17" i="1"/>
  <c r="B15" i="1" s="1"/>
  <c r="C16" i="1"/>
  <c r="D16" i="1" s="1"/>
  <c r="B16" i="1"/>
  <c r="C14" i="1"/>
  <c r="B14" i="1"/>
  <c r="C13" i="1"/>
  <c r="B13" i="1"/>
  <c r="D13" i="1" s="1"/>
  <c r="C12" i="1"/>
  <c r="B12" i="1"/>
  <c r="C10" i="1"/>
  <c r="B10" i="1"/>
  <c r="C9" i="1"/>
  <c r="B9" i="1"/>
  <c r="C8" i="1"/>
  <c r="B8" i="1"/>
  <c r="B7" i="1"/>
  <c r="D27" i="1" l="1"/>
  <c r="D29" i="1"/>
  <c r="D31" i="1"/>
  <c r="D33" i="1"/>
  <c r="D43" i="1"/>
  <c r="D45" i="1"/>
  <c r="D47" i="1"/>
  <c r="D49" i="1"/>
  <c r="D65" i="1"/>
  <c r="D67" i="1"/>
  <c r="D8" i="1"/>
  <c r="D10" i="1"/>
  <c r="B11" i="1"/>
  <c r="D74" i="1"/>
  <c r="D76" i="1"/>
  <c r="D78" i="1"/>
  <c r="D80" i="1"/>
  <c r="D82" i="1"/>
  <c r="D94" i="1"/>
  <c r="D96" i="1"/>
  <c r="B6" i="1"/>
  <c r="D9" i="1"/>
  <c r="D12" i="1"/>
  <c r="D14" i="1"/>
  <c r="D17" i="1"/>
  <c r="D19" i="1"/>
  <c r="D21" i="1"/>
  <c r="D23" i="1"/>
  <c r="D25" i="1"/>
  <c r="D28" i="1"/>
  <c r="D30" i="1"/>
  <c r="D32" i="1"/>
  <c r="D34" i="1"/>
  <c r="D38" i="1"/>
  <c r="D44" i="1"/>
  <c r="D46" i="1"/>
  <c r="D48" i="1"/>
  <c r="D51" i="1"/>
  <c r="D53" i="1"/>
  <c r="D55" i="1"/>
  <c r="D57" i="1"/>
  <c r="D59" i="1"/>
  <c r="D61" i="1"/>
  <c r="D63" i="1"/>
  <c r="D66" i="1"/>
  <c r="D68" i="1"/>
  <c r="D71" i="1"/>
  <c r="D73" i="1"/>
  <c r="D75" i="1"/>
  <c r="D77" i="1"/>
  <c r="D79" i="1"/>
  <c r="D81" i="1"/>
  <c r="D83" i="1"/>
  <c r="D86" i="1"/>
  <c r="D88" i="1"/>
  <c r="D90" i="1"/>
  <c r="D93" i="1"/>
  <c r="D95" i="1"/>
  <c r="C128" i="1"/>
  <c r="C132" i="1"/>
  <c r="B132" i="1"/>
  <c r="C7" i="1"/>
  <c r="C11" i="1"/>
  <c r="D11" i="1" s="1"/>
  <c r="C15" i="1"/>
  <c r="D15" i="1" s="1"/>
  <c r="C92" i="1"/>
  <c r="D92" i="1" s="1"/>
  <c r="B98" i="1"/>
  <c r="D7" i="1" l="1"/>
  <c r="C6" i="1"/>
  <c r="D6" i="1" s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<sst xmlns="http://schemas.openxmlformats.org/spreadsheetml/2006/main" count="125" uniqueCount="116">
  <si>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01.07.2020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</si>
  <si>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</si>
  <si>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</si>
  <si>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</si>
  <si>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01.07.2020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</si>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</sst>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V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7.20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938146.67738000001</v>
          </cell>
        </row>
        <row r="13">
          <cell r="E13">
            <v>9554281.6999999993</v>
          </cell>
          <cell r="F13">
            <v>3890099.4649199997</v>
          </cell>
        </row>
        <row r="32">
          <cell r="E32">
            <v>753281.68</v>
          </cell>
          <cell r="F32">
            <v>350853.44117999997</v>
          </cell>
        </row>
        <row r="35">
          <cell r="E35">
            <v>3032.2</v>
          </cell>
          <cell r="F35">
            <v>1443.79555</v>
          </cell>
        </row>
        <row r="41">
          <cell r="E41">
            <v>444691.17</v>
          </cell>
          <cell r="F41">
            <v>56517.428079999998</v>
          </cell>
        </row>
        <row r="42">
          <cell r="E42">
            <v>886219.91999999993</v>
          </cell>
          <cell r="F42">
            <v>339490.18427999999</v>
          </cell>
        </row>
        <row r="51">
          <cell r="E51">
            <v>271217.65999999997</v>
          </cell>
          <cell r="F51">
            <v>113742.70054000001</v>
          </cell>
        </row>
        <row r="59">
          <cell r="E59">
            <v>10.7</v>
          </cell>
          <cell r="F59">
            <v>2.8583699999999999</v>
          </cell>
        </row>
        <row r="76">
          <cell r="E76">
            <v>1303261.6199999999</v>
          </cell>
          <cell r="F76">
            <v>461813.54918000009</v>
          </cell>
        </row>
        <row r="107">
          <cell r="E107">
            <v>81529.02</v>
          </cell>
          <cell r="F107">
            <v>50883.24624</v>
          </cell>
        </row>
        <row r="117">
          <cell r="E117">
            <v>18473.710000000003</v>
          </cell>
          <cell r="F117">
            <v>10705.624600000001</v>
          </cell>
        </row>
        <row r="131">
          <cell r="E131">
            <v>402468.12000000005</v>
          </cell>
          <cell r="F131">
            <v>163963.66544000001</v>
          </cell>
        </row>
        <row r="154">
          <cell r="E154">
            <v>116.85</v>
          </cell>
          <cell r="F154">
            <v>49.8</v>
          </cell>
        </row>
        <row r="159">
          <cell r="E159">
            <v>39378.18</v>
          </cell>
          <cell r="F159">
            <v>83748.796549999999</v>
          </cell>
        </row>
        <row r="261">
          <cell r="E261">
            <v>4009</v>
          </cell>
          <cell r="F261">
            <v>-1944.60184</v>
          </cell>
        </row>
        <row r="267">
          <cell r="E267">
            <v>19982062.435230002</v>
          </cell>
          <cell r="F267">
            <v>8451447.9141699988</v>
          </cell>
        </row>
        <row r="268">
          <cell r="E268">
            <v>20011311.590020001</v>
          </cell>
          <cell r="F268">
            <v>8475664.5768899992</v>
          </cell>
        </row>
        <row r="269">
          <cell r="E269">
            <v>2000000</v>
          </cell>
          <cell r="F269">
            <v>850000</v>
          </cell>
        </row>
        <row r="273">
          <cell r="E273">
            <v>10803809.78685</v>
          </cell>
          <cell r="F273">
            <v>5605990.1828100001</v>
          </cell>
        </row>
        <row r="325">
          <cell r="E325">
            <v>1707648.6343299998</v>
          </cell>
          <cell r="F325">
            <v>122273.32893</v>
          </cell>
        </row>
        <row r="339">
          <cell r="E339">
            <v>5499853.1688400004</v>
          </cell>
          <cell r="F339">
            <v>1897401.0651499999</v>
          </cell>
        </row>
        <row r="410">
          <cell r="E410">
            <v>827.14</v>
          </cell>
          <cell r="F410">
            <v>902.14218000000005</v>
          </cell>
        </row>
        <row r="413">
          <cell r="E413">
            <v>239.11520999999999</v>
          </cell>
          <cell r="F413">
            <v>314.12117999999998</v>
          </cell>
        </row>
        <row r="415">
          <cell r="E415">
            <v>21035.14</v>
          </cell>
          <cell r="F415">
            <v>21173.897440000001</v>
          </cell>
        </row>
        <row r="421">
          <cell r="E421">
            <v>-51350.55</v>
          </cell>
          <cell r="F421">
            <v>-46606.823519999998</v>
          </cell>
        </row>
        <row r="443">
          <cell r="E443">
            <v>37105928.815229997</v>
          </cell>
          <cell r="F443">
            <v>15177911.645019997</v>
          </cell>
        </row>
        <row r="446">
          <cell r="E446">
            <v>2630749.1013300004</v>
          </cell>
          <cell r="F446">
            <v>1035705.25547</v>
          </cell>
        </row>
        <row r="485">
          <cell r="E485">
            <v>3866.22</v>
          </cell>
          <cell r="F485">
            <v>1644.93129</v>
          </cell>
        </row>
        <row r="489">
          <cell r="E489">
            <v>89870.101999999999</v>
          </cell>
          <cell r="F489">
            <v>30761.216170000003</v>
          </cell>
        </row>
        <row r="499">
          <cell r="E499">
            <v>1188181.4050300003</v>
          </cell>
          <cell r="F499">
            <v>480593.80792000005</v>
          </cell>
        </row>
        <row r="511">
          <cell r="E511">
            <v>187</v>
          </cell>
          <cell r="F511">
            <v>12.778740000000001</v>
          </cell>
        </row>
        <row r="514">
          <cell r="E514">
            <v>241004.24600000001</v>
          </cell>
          <cell r="F514">
            <v>94427.602799999993</v>
          </cell>
        </row>
        <row r="525">
          <cell r="E525">
            <v>10297</v>
          </cell>
          <cell r="F525">
            <v>4114.0904300000002</v>
          </cell>
        </row>
        <row r="533">
          <cell r="E533">
            <v>3866.22874</v>
          </cell>
          <cell r="F533">
            <v>0</v>
          </cell>
        </row>
        <row r="535">
          <cell r="E535">
            <v>2209.15</v>
          </cell>
          <cell r="F535">
            <v>404.95</v>
          </cell>
        </row>
        <row r="538">
          <cell r="E538">
            <v>1091267.7495599999</v>
          </cell>
          <cell r="F538">
            <v>423745.87812000001</v>
          </cell>
        </row>
        <row r="565">
          <cell r="E565">
            <v>86037.294999999998</v>
          </cell>
          <cell r="F565">
            <v>40768.603199999998</v>
          </cell>
        </row>
        <row r="578">
          <cell r="E578">
            <v>86037.294999999998</v>
          </cell>
          <cell r="F578">
            <v>40768.603199999998</v>
          </cell>
        </row>
        <row r="586">
          <cell r="E586">
            <v>5903749.9627800006</v>
          </cell>
          <cell r="F586">
            <v>1583943.2079</v>
          </cell>
        </row>
        <row r="650">
          <cell r="E650">
            <v>992459.71432999999</v>
          </cell>
          <cell r="F650">
            <v>327562.24500999996</v>
          </cell>
        </row>
        <row r="662">
          <cell r="E662">
            <v>4671703.8144500004</v>
          </cell>
          <cell r="F662">
            <v>1197373.3796999999</v>
          </cell>
        </row>
        <row r="673">
          <cell r="E673">
            <v>239586.43399999998</v>
          </cell>
          <cell r="F673">
            <v>59007.583190000005</v>
          </cell>
        </row>
        <row r="694">
          <cell r="E694">
            <v>2737620.7360300003</v>
          </cell>
          <cell r="F694">
            <v>799534.90409999993</v>
          </cell>
        </row>
        <row r="741">
          <cell r="E741">
            <v>719330.22470999998</v>
          </cell>
          <cell r="F741">
            <v>302044.42235000001</v>
          </cell>
        </row>
        <row r="754">
          <cell r="E754">
            <v>131970.05861000001</v>
          </cell>
          <cell r="F754">
            <v>33670.896610000003</v>
          </cell>
        </row>
        <row r="762">
          <cell r="E762">
            <v>1299242.3582100002</v>
          </cell>
          <cell r="F762">
            <v>188165.87052</v>
          </cell>
        </row>
        <row r="773">
          <cell r="E773">
            <v>0</v>
          </cell>
          <cell r="F773">
            <v>0</v>
          </cell>
        </row>
        <row r="776">
          <cell r="E776">
            <v>587078.09449999989</v>
          </cell>
          <cell r="F776">
            <v>275653.71461999998</v>
          </cell>
        </row>
        <row r="798">
          <cell r="E798">
            <v>3108.8968199999999</v>
          </cell>
          <cell r="F798">
            <v>595.60941000000003</v>
          </cell>
        </row>
        <row r="807">
          <cell r="E807">
            <v>3108.8968199999999</v>
          </cell>
          <cell r="F807">
            <v>595.60941000000003</v>
          </cell>
        </row>
        <row r="810">
          <cell r="E810">
            <v>0</v>
          </cell>
          <cell r="F810">
            <v>0</v>
          </cell>
        </row>
        <row r="812">
          <cell r="E812">
            <v>19814667.986740001</v>
          </cell>
          <cell r="F812">
            <v>8972866.8124100007</v>
          </cell>
        </row>
        <row r="854">
          <cell r="E854">
            <v>8141180.2460499993</v>
          </cell>
          <cell r="F854">
            <v>3199806.7582999999</v>
          </cell>
        </row>
        <row r="868">
          <cell r="E868">
            <v>8983986.0168900006</v>
          </cell>
          <cell r="F868">
            <v>4578621.8976199999</v>
          </cell>
        </row>
        <row r="881">
          <cell r="E881">
            <v>1255215.9060000002</v>
          </cell>
          <cell r="F881">
            <v>688124.72066999995</v>
          </cell>
        </row>
        <row r="888">
          <cell r="E888">
            <v>702219.02</v>
          </cell>
          <cell r="F888">
            <v>195347.56482999999</v>
          </cell>
        </row>
        <row r="911">
          <cell r="E911">
            <v>732066.79780000006</v>
          </cell>
          <cell r="F911">
            <v>310965.87098999997</v>
          </cell>
        </row>
        <row r="932">
          <cell r="E932">
            <v>1132826.9495100002</v>
          </cell>
          <cell r="F932">
            <v>527171.78760000004</v>
          </cell>
        </row>
        <row r="972">
          <cell r="E972">
            <v>1024954.60331</v>
          </cell>
          <cell r="F972">
            <v>480570.12754000002</v>
          </cell>
        </row>
        <row r="981">
          <cell r="E981">
            <v>27613.628000000001</v>
          </cell>
          <cell r="F981">
            <v>12105.516</v>
          </cell>
        </row>
        <row r="985">
          <cell r="E985">
            <v>80258.718200000003</v>
          </cell>
          <cell r="F985">
            <v>34496.144059999991</v>
          </cell>
        </row>
        <row r="1119">
          <cell r="E1119">
            <v>1774731.4283499999</v>
          </cell>
          <cell r="F1119">
            <v>547781.16029999999</v>
          </cell>
        </row>
        <row r="1165">
          <cell r="E1165">
            <v>36385.1</v>
          </cell>
          <cell r="F1165">
            <v>17123.104530000001</v>
          </cell>
        </row>
        <row r="1169">
          <cell r="E1169">
            <v>0</v>
          </cell>
          <cell r="F1169">
            <v>0</v>
          </cell>
        </row>
        <row r="1174">
          <cell r="E1174">
            <v>908158.47</v>
          </cell>
          <cell r="F1174">
            <v>440678.93578</v>
          </cell>
        </row>
        <row r="1188">
          <cell r="E1188">
            <v>739997.52434999996</v>
          </cell>
          <cell r="F1188">
            <v>55463.761629999994</v>
          </cell>
        </row>
        <row r="1196">
          <cell r="E1196">
            <v>90190.334000000003</v>
          </cell>
          <cell r="F1196">
            <v>34515.358359999998</v>
          </cell>
        </row>
        <row r="1211">
          <cell r="E1211">
            <v>1547949.6779399998</v>
          </cell>
          <cell r="F1211">
            <v>656761.61866000004</v>
          </cell>
        </row>
        <row r="1261">
          <cell r="E1261">
            <v>965262.97681999998</v>
          </cell>
          <cell r="F1261">
            <v>413591.55423999997</v>
          </cell>
        </row>
        <row r="1266">
          <cell r="E1266">
            <v>418099.73499999999</v>
          </cell>
          <cell r="F1266">
            <v>143047.58999000001</v>
          </cell>
        </row>
        <row r="1274">
          <cell r="E1274">
            <v>164586.96612</v>
          </cell>
          <cell r="F1274">
            <v>100122.47443</v>
          </cell>
        </row>
        <row r="1292">
          <cell r="E1292">
            <v>47861.995999999999</v>
          </cell>
          <cell r="F1292">
            <v>23701.505130000001</v>
          </cell>
        </row>
        <row r="1293">
          <cell r="E1293">
            <v>1183814.8931199999</v>
          </cell>
          <cell r="F1293">
            <v>398001.13741000002</v>
          </cell>
        </row>
        <row r="1296">
          <cell r="E1296">
            <v>1183814.8931199999</v>
          </cell>
          <cell r="F1296">
            <v>398001.13741000002</v>
          </cell>
        </row>
        <row r="1300">
          <cell r="E1300">
            <v>36863118.92362</v>
          </cell>
          <cell r="F1300">
            <v>14586831.601589998</v>
          </cell>
        </row>
        <row r="1306">
          <cell r="E1306">
            <v>3000000</v>
          </cell>
          <cell r="F1306">
            <v>0</v>
          </cell>
        </row>
        <row r="1307">
          <cell r="E1307">
            <v>0</v>
          </cell>
          <cell r="F1307">
            <v>0</v>
          </cell>
        </row>
        <row r="1310">
          <cell r="E1310">
            <v>1427090</v>
          </cell>
          <cell r="F1310">
            <v>0</v>
          </cell>
        </row>
        <row r="1311">
          <cell r="E1311">
            <v>-2010990</v>
          </cell>
          <cell r="F1311">
            <v>-200000</v>
          </cell>
        </row>
        <row r="1313">
          <cell r="F1313">
            <v>0</v>
          </cell>
        </row>
        <row r="1314">
          <cell r="E1314">
            <v>9902670</v>
          </cell>
          <cell r="F1314">
            <v>3485000</v>
          </cell>
        </row>
        <row r="1315">
          <cell r="E1315">
            <v>-12781270</v>
          </cell>
          <cell r="F1315">
            <v>-3485000</v>
          </cell>
        </row>
        <row r="1316">
          <cell r="E1316">
            <v>0</v>
          </cell>
        </row>
        <row r="1321">
          <cell r="E1321">
            <v>0</v>
          </cell>
          <cell r="F1321">
            <v>761751.36216999998</v>
          </cell>
        </row>
        <row r="1324">
          <cell r="E1324">
            <v>219690.10839000344</v>
          </cell>
          <cell r="F1324">
            <v>-1152831.4056000002</v>
          </cell>
        </row>
        <row r="1325">
          <cell r="E1325">
            <v>-51435688.815229997</v>
          </cell>
          <cell r="F1325">
            <v>-23438691.375050001</v>
          </cell>
        </row>
        <row r="1326">
          <cell r="E1326">
            <v>51655378.92362</v>
          </cell>
          <cell r="F1326">
            <v>22285859.969450001</v>
          </cell>
        </row>
      </sheetData>
      <sheetData sheetId="1"/>
      <sheetData sheetId="2">
        <row r="21">
          <cell r="D21">
            <v>583431.19999999995</v>
          </cell>
          <cell r="E21">
            <v>237260.47401000001</v>
          </cell>
        </row>
        <row r="29">
          <cell r="D29">
            <v>82529.45</v>
          </cell>
          <cell r="E29">
            <v>29686.606370000001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8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f>B7+B11+B15+B18+B19+B20+B21+B22+B23+B24+B25+B26+B10</f>
        <v>17123866.379999995</v>
      </c>
      <c r="C6" s="18">
        <f>C7+C11+C15+C18+C19+C20+C21+C22+C23+C24+C25+C26+C10</f>
        <v>6726463.7308499971</v>
      </c>
      <c r="D6" s="19">
        <f>C6/B6</f>
        <v>0.39281220616777546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f>B8+B9</f>
        <v>12250215.899999999</v>
      </c>
      <c r="C7" s="18">
        <f>C8+C9</f>
        <v>4828246.1522999993</v>
      </c>
      <c r="D7" s="19">
        <f t="shared" ref="D7:D34" si="0">C7/B7</f>
        <v>0.39413559660609737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f>'[1]Расшир на 01.07.20'!E9</f>
        <v>2695934.1999999997</v>
      </c>
      <c r="C8" s="24">
        <f>'[1]Расшир на 01.07.20'!F9</f>
        <v>938146.67738000001</v>
      </c>
      <c r="D8" s="19">
        <f t="shared" si="0"/>
        <v>0.34798574734502058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f>'[1]Расшир на 01.07.20'!E13</f>
        <v>9554281.6999999993</v>
      </c>
      <c r="C9" s="24">
        <f>'[1]Расшир на 01.07.20'!F13+0.01</f>
        <v>3890099.4749199995</v>
      </c>
      <c r="D9" s="19">
        <f t="shared" si="0"/>
        <v>0.40715771180579696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f>[1]экономика!D21</f>
        <v>583431.19999999995</v>
      </c>
      <c r="C10" s="18">
        <f>[1]экономика!E21</f>
        <v>237260.47401000001</v>
      </c>
      <c r="D10" s="19">
        <f t="shared" si="0"/>
        <v>0.40666401455732915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f>B12+B13+B14</f>
        <v>838843.33</v>
      </c>
      <c r="C11" s="18">
        <f>C12+C13+C14+0.01</f>
        <v>381983.86309999996</v>
      </c>
      <c r="D11" s="19">
        <f t="shared" si="0"/>
        <v>0.45536973286775728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f>'[1]Расшир на 01.07.20'!E32</f>
        <v>753281.68</v>
      </c>
      <c r="C12" s="24">
        <f>'[1]Расшир на 01.07.20'!F32</f>
        <v>350853.44117999997</v>
      </c>
      <c r="D12" s="19">
        <f t="shared" si="0"/>
        <v>0.46576659235891671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f>'[1]Расшир на 01.07.20'!E35</f>
        <v>3032.2</v>
      </c>
      <c r="C13" s="24">
        <f>'[1]Расшир на 01.07.20'!F35+0.01</f>
        <v>1443.80555</v>
      </c>
      <c r="D13" s="19">
        <f t="shared" si="0"/>
        <v>0.47615775674427813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f>[1]экономика!D29</f>
        <v>82529.45</v>
      </c>
      <c r="C14" s="23">
        <f>[1]экономика!E29</f>
        <v>29686.606370000001</v>
      </c>
      <c r="D14" s="19">
        <f t="shared" si="0"/>
        <v>0.35970924766855955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f>B16+B17</f>
        <v>1330911.0899999999</v>
      </c>
      <c r="C15" s="17">
        <f>C16+C17</f>
        <v>396007.61235999997</v>
      </c>
      <c r="D15" s="19">
        <f t="shared" si="0"/>
        <v>0.29754625634684584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f>'[1]Расшир на 01.07.20'!E41</f>
        <v>444691.17</v>
      </c>
      <c r="C16" s="23">
        <f>'[1]Расшир на 01.07.20'!F41</f>
        <v>56517.428079999998</v>
      </c>
      <c r="D16" s="19">
        <f t="shared" si="0"/>
        <v>0.12709365935914582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f>'[1]Расшир на 01.07.20'!E42</f>
        <v>886219.91999999993</v>
      </c>
      <c r="C17" s="23">
        <f>'[1]Расшир на 01.07.20'!F42</f>
        <v>339490.18427999999</v>
      </c>
      <c r="D17" s="19">
        <f t="shared" si="0"/>
        <v>0.38307667952216645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f>'[1]Расшир на 01.07.20'!E51</f>
        <v>271217.65999999997</v>
      </c>
      <c r="C18" s="17">
        <f>'[1]Расшир на 01.07.20'!F51</f>
        <v>113742.70054000001</v>
      </c>
      <c r="D18" s="19">
        <f t="shared" si="0"/>
        <v>0.41937792892984926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f>'[1]Расшир на 01.07.20'!E59</f>
        <v>10.7</v>
      </c>
      <c r="C19" s="17">
        <f>'[1]Расшир на 01.07.20'!F59</f>
        <v>2.8583699999999999</v>
      </c>
      <c r="D19" s="19">
        <f t="shared" si="0"/>
        <v>0.26713738317757008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f>'[1]Расшир на 01.07.20'!E76</f>
        <v>1303261.6199999999</v>
      </c>
      <c r="C20" s="17">
        <f>'[1]Расшир на 01.07.20'!F76</f>
        <v>461813.54918000009</v>
      </c>
      <c r="D20" s="19">
        <f t="shared" si="0"/>
        <v>0.35435214395402831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f>'[1]Расшир на 01.07.20'!E107</f>
        <v>81529.02</v>
      </c>
      <c r="C21" s="17">
        <f>'[1]Расшир на 01.07.20'!F107</f>
        <v>50883.24624</v>
      </c>
      <c r="D21" s="19">
        <f t="shared" si="0"/>
        <v>0.62411207984592476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f>'[1]Расшир на 01.07.20'!E117</f>
        <v>18473.710000000003</v>
      </c>
      <c r="C22" s="17">
        <f>'[1]Расшир на 01.07.20'!F117</f>
        <v>10705.624600000001</v>
      </c>
      <c r="D22" s="19">
        <f t="shared" si="0"/>
        <v>0.57950593573245435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f>'[1]Расшир на 01.07.20'!E131</f>
        <v>402468.12000000005</v>
      </c>
      <c r="C23" s="17">
        <f>'[1]Расшир на 01.07.20'!F131</f>
        <v>163963.66544000001</v>
      </c>
      <c r="D23" s="19">
        <f t="shared" si="0"/>
        <v>0.40739541169124149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f>'[1]Расшир на 01.07.20'!E154</f>
        <v>116.85</v>
      </c>
      <c r="C24" s="17">
        <f>'[1]Расшир на 01.07.20'!F154</f>
        <v>49.8</v>
      </c>
      <c r="D24" s="19">
        <f t="shared" si="0"/>
        <v>0.42618741976893454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f>'[1]Расшир на 01.07.20'!E159</f>
        <v>39378.18</v>
      </c>
      <c r="C25" s="17">
        <f>'[1]Расшир на 01.07.20'!F159</f>
        <v>83748.796549999999</v>
      </c>
      <c r="D25" s="19">
        <f t="shared" si="0"/>
        <v>2.126781800225404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f>'[1]Расшир на 01.07.20'!E261</f>
        <v>4009</v>
      </c>
      <c r="C26" s="17">
        <f>'[1]Расшир на 01.07.20'!F261-0.01</f>
        <v>-1944.61184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f>'[1]Расшир на 01.07.20'!E267</f>
        <v>19982062.435230002</v>
      </c>
      <c r="C27" s="17">
        <f>'[1]Расшир на 01.07.20'!F267</f>
        <v>8451447.9141699988</v>
      </c>
      <c r="D27" s="19">
        <f t="shared" si="0"/>
        <v>0.42295173191278834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f>'[1]Расшир на 01.07.20'!E268</f>
        <v>20011311.590020001</v>
      </c>
      <c r="C28" s="17">
        <f>'[1]Расшир на 01.07.20'!F268</f>
        <v>8475664.5768899992</v>
      </c>
      <c r="D28" s="19">
        <f t="shared" si="0"/>
        <v>0.42354368122062347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customHeight="1" x14ac:dyDescent="0.25">
      <c r="A29" s="28" t="s">
        <v>30</v>
      </c>
      <c r="B29" s="17">
        <f>'[1]Расшир на 01.07.20'!E410</f>
        <v>827.14</v>
      </c>
      <c r="C29" s="17">
        <f>'[1]Расшир на 01.07.20'!F410</f>
        <v>902.14218000000005</v>
      </c>
      <c r="D29" s="19">
        <f t="shared" si="0"/>
        <v>1.0906765239258167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hidden="1" customHeight="1" x14ac:dyDescent="0.25">
      <c r="A30" s="29" t="s">
        <v>31</v>
      </c>
      <c r="B30" s="23">
        <f>'[1]Расшир на 01.07.20'!E269</f>
        <v>2000000</v>
      </c>
      <c r="C30" s="23">
        <f>'[1]Расшир на 01.07.20'!F269</f>
        <v>850000</v>
      </c>
      <c r="D30" s="19">
        <f t="shared" si="0"/>
        <v>0.42499999999999999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f>'[1]Расшир на 01.07.20'!E273</f>
        <v>10803809.78685</v>
      </c>
      <c r="C31" s="23">
        <f>'[1]Расшир на 01.07.20'!F273</f>
        <v>5605990.1828100001</v>
      </c>
      <c r="D31" s="19">
        <f t="shared" si="0"/>
        <v>0.51889012241157795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3">
        <f>'[1]Расшир на 01.07.20'!E325</f>
        <v>1707648.6343299998</v>
      </c>
      <c r="C32" s="23">
        <f>'[1]Расшир на 01.07.20'!F325</f>
        <v>122273.32893</v>
      </c>
      <c r="D32" s="19">
        <f t="shared" si="0"/>
        <v>7.1603330141726873E-2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f>'[1]Расшир на 01.07.20'!E339</f>
        <v>5499853.1688400004</v>
      </c>
      <c r="C33" s="23">
        <f>'[1]Расшир на 01.07.20'!F339</f>
        <v>1897401.0651499999</v>
      </c>
      <c r="D33" s="19">
        <f t="shared" si="0"/>
        <v>0.3449912219293283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f>'[1]Расшир на 01.07.20'!E410</f>
        <v>827.14</v>
      </c>
      <c r="C34" s="17">
        <f>'[1]Расшир на 01.07.20'!F410</f>
        <v>902.14218000000005</v>
      </c>
      <c r="D34" s="19">
        <f t="shared" si="0"/>
        <v>1.0906765239258167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f>'[1]Расшир на 01.07.20'!E421</f>
        <v>-51350.55</v>
      </c>
      <c r="C35" s="17">
        <f>'[1]Расшир на 01.07.20'!F421</f>
        <v>-46606.823519999998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f>'[1]Расшир на 01.07.20'!E413</f>
        <v>239.11520999999999</v>
      </c>
      <c r="C36" s="17">
        <f>'[1]Расшир на 01.07.20'!F413</f>
        <v>314.12117999999998</v>
      </c>
      <c r="D36" s="19">
        <f>C36/B36</f>
        <v>1.3136813003238061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f>'[1]Расшир на 01.07.20'!E415</f>
        <v>21035.14</v>
      </c>
      <c r="C37" s="17">
        <f>'[1]Расшир на 01.07.20'!F415</f>
        <v>21173.897440000001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f>'[1]Расшир на 01.07.20'!E443</f>
        <v>37105928.815229997</v>
      </c>
      <c r="C38" s="17">
        <f>'[1]Расшир на 01.07.20'!F443</f>
        <v>15177911.645019997</v>
      </c>
      <c r="D38" s="19">
        <f>C38/B38</f>
        <v>0.40904276296650138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'[1]Расшир на 01.07.20'!E446</f>
        <v>2630749.1013300004</v>
      </c>
      <c r="C43" s="41">
        <f>'[1]Расшир на 01.07.20'!F446</f>
        <v>1035705.25547</v>
      </c>
      <c r="D43" s="42">
        <f t="shared" ref="D43:D49" si="1">C43/B43</f>
        <v>0.39369214454787393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'[1]Расшир на 01.07.20'!E485</f>
        <v>3866.22</v>
      </c>
      <c r="C44" s="43">
        <f>'[1]Расшир на 01.07.20'!F485</f>
        <v>1644.93129</v>
      </c>
      <c r="D44" s="44">
        <f t="shared" si="1"/>
        <v>0.42546241289942116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'[1]Расшир на 01.07.20'!E489</f>
        <v>89870.101999999999</v>
      </c>
      <c r="C45" s="43">
        <f>'[1]Расшир на 01.07.20'!F489</f>
        <v>30761.216170000003</v>
      </c>
      <c r="D45" s="44">
        <f t="shared" si="1"/>
        <v>0.34228531497605291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'[1]Расшир на 01.07.20'!E499-0.01</f>
        <v>1188181.3950300002</v>
      </c>
      <c r="C46" s="43">
        <f>'[1]Расшир на 01.07.20'!F499</f>
        <v>480593.80792000005</v>
      </c>
      <c r="D46" s="44">
        <f t="shared" si="1"/>
        <v>0.4044784827722922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'[1]Расшир на 01.07.20'!E511</f>
        <v>187</v>
      </c>
      <c r="C47" s="43">
        <f>'[1]Расшир на 01.07.20'!F511</f>
        <v>12.778740000000001</v>
      </c>
      <c r="D47" s="44">
        <f t="shared" si="1"/>
        <v>6.8335508021390379E-2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'[1]Расшир на 01.07.20'!E514</f>
        <v>241004.24600000001</v>
      </c>
      <c r="C48" s="43">
        <f>'[1]Расшир на 01.07.20'!F514</f>
        <v>94427.602799999993</v>
      </c>
      <c r="D48" s="44">
        <f t="shared" si="1"/>
        <v>0.39180887626353267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'[1]Расшир на 01.07.20'!E525</f>
        <v>10297</v>
      </c>
      <c r="C49" s="43">
        <f>'[1]Расшир на 01.07.20'!F525</f>
        <v>4114.0904300000002</v>
      </c>
      <c r="D49" s="44">
        <f t="shared" si="1"/>
        <v>0.39954262697873166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'[1]Расшир на 01.07.20'!E533</f>
        <v>3866.22874</v>
      </c>
      <c r="C50" s="43">
        <f>'[1]Расшир на 01.07.20'!F533</f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'[1]Расшир на 01.07.20'!E535</f>
        <v>2209.15</v>
      </c>
      <c r="C51" s="43">
        <f>'[1]Расшир на 01.07.20'!F535</f>
        <v>404.95</v>
      </c>
      <c r="D51" s="44">
        <f t="shared" ref="D51:D63" si="2">C51/B51</f>
        <v>0.18330579634701127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'[1]Расшир на 01.07.20'!E538</f>
        <v>1091267.7495599999</v>
      </c>
      <c r="C52" s="43">
        <f>'[1]Расшир на 01.07.20'!F538</f>
        <v>423745.87812000001</v>
      </c>
      <c r="D52" s="44">
        <f t="shared" si="2"/>
        <v>0.38830605806031993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'[1]Расшир на 01.07.20'!E565</f>
        <v>86037.294999999998</v>
      </c>
      <c r="C53" s="41">
        <f>'[1]Расшир на 01.07.20'!F565</f>
        <v>40768.603199999998</v>
      </c>
      <c r="D53" s="42">
        <f t="shared" si="2"/>
        <v>0.47384803532003184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'[1]Расшир на 01.07.20'!E577</f>
        <v>0</v>
      </c>
      <c r="C54" s="43">
        <f>'[1]Расшир на 01.07.20'!F577</f>
        <v>0</v>
      </c>
      <c r="D54" s="44" t="e">
        <f t="shared" si="2"/>
        <v>#DIV/0!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'[1]Расшир на 01.07.20'!E578</f>
        <v>86037.294999999998</v>
      </c>
      <c r="C55" s="43">
        <f>'[1]Расшир на 01.07.20'!F578</f>
        <v>40768.603199999998</v>
      </c>
      <c r="D55" s="44">
        <f t="shared" si="2"/>
        <v>0.47384803532003184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'[1]Расшир на 01.07.20'!E586-0.01</f>
        <v>5903749.9527800009</v>
      </c>
      <c r="C56" s="41">
        <f>'[1]Расшир на 01.07.20'!F586</f>
        <v>1583943.2079</v>
      </c>
      <c r="D56" s="42">
        <f t="shared" si="2"/>
        <v>0.26829442652023927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'[1]Расшир на 01.07.20'!E650</f>
        <v>992459.71432999999</v>
      </c>
      <c r="C57" s="43">
        <f>'[1]Расшир на 01.07.20'!F650</f>
        <v>327562.24500999996</v>
      </c>
      <c r="D57" s="44">
        <f t="shared" si="2"/>
        <v>0.33005092325700502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'[1]Расшир на 01.07.20'!E662</f>
        <v>4671703.8144500004</v>
      </c>
      <c r="C58" s="43">
        <f>'[1]Расшир на 01.07.20'!F662</f>
        <v>1197373.3796999999</v>
      </c>
      <c r="D58" s="44">
        <f t="shared" si="2"/>
        <v>0.25630335895790662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'[1]Расшир на 01.07.20'!E673</f>
        <v>239586.43399999998</v>
      </c>
      <c r="C59" s="50">
        <f>'[1]Расшир на 01.07.20'!F673</f>
        <v>59007.583190000005</v>
      </c>
      <c r="D59" s="44">
        <f t="shared" si="2"/>
        <v>0.2462893336857295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'[1]Расшир на 01.07.20'!E694-0.01</f>
        <v>2737620.7260300005</v>
      </c>
      <c r="C60" s="41">
        <f>'[1]Расшир на 01.07.20'!F694</f>
        <v>799534.90409999993</v>
      </c>
      <c r="D60" s="42">
        <f t="shared" si="2"/>
        <v>0.29205466502273925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'[1]Расшир на 01.07.20'!E741</f>
        <v>719330.22470999998</v>
      </c>
      <c r="C61" s="43">
        <f>'[1]Расшир на 01.07.20'!F741</f>
        <v>302044.42235000001</v>
      </c>
      <c r="D61" s="44">
        <f t="shared" si="2"/>
        <v>0.41989674835611152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'[1]Расшир на 01.07.20'!E754</f>
        <v>131970.05861000001</v>
      </c>
      <c r="C62" s="43">
        <f>'[1]Расшир на 01.07.20'!F754</f>
        <v>33670.896610000003</v>
      </c>
      <c r="D62" s="44">
        <f t="shared" si="2"/>
        <v>0.2551404232493733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'[1]Расшир на 01.07.20'!E762</f>
        <v>1299242.3582100002</v>
      </c>
      <c r="C63" s="43">
        <f>'[1]Расшир на 01.07.20'!F762</f>
        <v>188165.87052</v>
      </c>
      <c r="D63" s="44">
        <f t="shared" si="2"/>
        <v>0.14482738292125957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'[1]Расшир на 01.07.20'!E773</f>
        <v>0</v>
      </c>
      <c r="C64" s="43">
        <f>'[1]Расшир на 01.07.20'!F773</f>
        <v>0</v>
      </c>
      <c r="D64" s="44">
        <v>0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'[1]Расшир на 01.07.20'!E776</f>
        <v>587078.09449999989</v>
      </c>
      <c r="C65" s="43">
        <f>'[1]Расшир на 01.07.20'!F776</f>
        <v>275653.71461999998</v>
      </c>
      <c r="D65" s="44">
        <f>C65/B65</f>
        <v>0.46953500258729214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'[1]Расшир на 01.07.20'!E798</f>
        <v>3108.8968199999999</v>
      </c>
      <c r="C66" s="41">
        <f>'[1]Расшир на 01.07.20'!F798</f>
        <v>595.60941000000003</v>
      </c>
      <c r="D66" s="51">
        <f>C66/B66</f>
        <v>0.19158223784345471</v>
      </c>
      <c r="E66" s="20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'[1]Расшир на 01.07.20'!E806</f>
        <v>0</v>
      </c>
      <c r="C67" s="43">
        <f>'[1]Расшир на 01.07.20'!F806</f>
        <v>0</v>
      </c>
      <c r="D67" s="44" t="e">
        <f>C67/B67</f>
        <v>#DIV/0!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'[1]Расшир на 01.07.20'!E807</f>
        <v>3108.8968199999999</v>
      </c>
      <c r="C68" s="43">
        <f>'[1]Расшир на 01.07.20'!F807</f>
        <v>595.60941000000003</v>
      </c>
      <c r="D68" s="44">
        <f>C68/B68</f>
        <v>0.19158223784345471</v>
      </c>
      <c r="E68" s="20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'[1]Расшир на 01.07.20'!$E$810</f>
        <v>0</v>
      </c>
      <c r="C69" s="43">
        <f>'[1]Расшир на 01.07.20'!$F$810</f>
        <v>0</v>
      </c>
      <c r="D69" s="44"/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'[1]Расшир на 01.07.20'!E812+0.01</f>
        <v>19814667.996740002</v>
      </c>
      <c r="C70" s="41">
        <f>'[1]Расшир на 01.07.20'!F812</f>
        <v>8972866.8124100007</v>
      </c>
      <c r="D70" s="42">
        <f t="shared" ref="D70:D96" si="3">C70/B70</f>
        <v>0.45283962435738295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'[1]Расшир на 01.07.20'!E854</f>
        <v>8141180.2460499993</v>
      </c>
      <c r="C71" s="43">
        <f>'[1]Расшир на 01.07.20'!F854</f>
        <v>3199806.7582999999</v>
      </c>
      <c r="D71" s="44">
        <f t="shared" si="3"/>
        <v>0.39303966520732753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'[1]Расшир на 01.07.20'!E868</f>
        <v>8983986.0168900006</v>
      </c>
      <c r="C72" s="43">
        <f>'[1]Расшир на 01.07.20'!F868</f>
        <v>4578621.8976199999</v>
      </c>
      <c r="D72" s="44">
        <f t="shared" si="3"/>
        <v>0.50964258949336483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'[1]Расшир на 01.07.20'!E881</f>
        <v>1255215.9060000002</v>
      </c>
      <c r="C73" s="43">
        <f>'[1]Расшир на 01.07.20'!F881</f>
        <v>688124.72066999995</v>
      </c>
      <c r="D73" s="44">
        <f t="shared" si="3"/>
        <v>0.54821223773593564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'[1]Расшир на 01.07.20'!E888</f>
        <v>702219.02</v>
      </c>
      <c r="C74" s="43">
        <f>'[1]Расшир на 01.07.20'!F888</f>
        <v>195347.56482999999</v>
      </c>
      <c r="D74" s="44">
        <f t="shared" si="3"/>
        <v>0.2781860918976532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'[1]Расшир на 01.07.20'!E911</f>
        <v>732066.79780000006</v>
      </c>
      <c r="C75" s="43">
        <f>'[1]Расшир на 01.07.20'!F911</f>
        <v>310965.87098999997</v>
      </c>
      <c r="D75" s="44">
        <f t="shared" si="3"/>
        <v>0.42477800103011304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'[1]Расшир на 01.07.20'!E932</f>
        <v>1132826.9495100002</v>
      </c>
      <c r="C76" s="41">
        <f>'[1]Расшир на 01.07.20'!F932</f>
        <v>527171.78760000004</v>
      </c>
      <c r="D76" s="42">
        <f t="shared" si="3"/>
        <v>0.46535950422791944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'[1]Расшир на 01.07.20'!E972</f>
        <v>1024954.60331</v>
      </c>
      <c r="C77" s="43">
        <f>'[1]Расшир на 01.07.20'!F972</f>
        <v>480570.12754000002</v>
      </c>
      <c r="D77" s="44">
        <f t="shared" si="3"/>
        <v>0.46886967089863435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'[1]Расшир на 01.07.20'!E981</f>
        <v>27613.628000000001</v>
      </c>
      <c r="C78" s="43">
        <f>'[1]Расшир на 01.07.20'!F981</f>
        <v>12105.516</v>
      </c>
      <c r="D78" s="44">
        <f t="shared" si="3"/>
        <v>0.43838918956972983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'[1]Расшир на 01.07.20'!E985</f>
        <v>80258.718200000003</v>
      </c>
      <c r="C79" s="43">
        <f>'[1]Расшир на 01.07.20'!F985</f>
        <v>34496.144059999991</v>
      </c>
      <c r="D79" s="44">
        <f t="shared" si="3"/>
        <v>0.42981179906259692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'[1]Расшир на 01.07.20'!E998</f>
        <v>0</v>
      </c>
      <c r="C80" s="41">
        <f>'[1]Расшир на 01.07.20'!F998</f>
        <v>0</v>
      </c>
      <c r="D80" s="51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'[1]Расшир на 01.07.20'!E1019</f>
        <v>0</v>
      </c>
      <c r="C81" s="43">
        <f>'[1]Расшир на 01.07.20'!F1019</f>
        <v>0</v>
      </c>
      <c r="D81" s="44" t="e">
        <f t="shared" si="3"/>
        <v>#DIV/0!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'[1]Расшир на 01.07.20'!E1119-0.01</f>
        <v>1774731.4183499999</v>
      </c>
      <c r="C82" s="41">
        <f>'[1]Расшир на 01.07.20'!F1119</f>
        <v>547781.16029999999</v>
      </c>
      <c r="D82" s="42">
        <f t="shared" si="3"/>
        <v>0.30865580821760741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'[1]Расшир на 01.07.20'!E1165</f>
        <v>36385.1</v>
      </c>
      <c r="C83" s="43">
        <f>'[1]Расшир на 01.07.20'!F1165</f>
        <v>17123.104530000001</v>
      </c>
      <c r="D83" s="44">
        <f t="shared" si="3"/>
        <v>0.47060759844002081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'[1]Расшир на 01.07.20'!E1169</f>
        <v>0</v>
      </c>
      <c r="C84" s="43">
        <f>'[1]Расшир на 01.07.20'!F1169</f>
        <v>0</v>
      </c>
      <c r="D84" s="44"/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'[1]Расшир на 01.07.20'!E1174</f>
        <v>908158.47</v>
      </c>
      <c r="C85" s="43">
        <f>'[1]Расшир на 01.07.20'!F1174</f>
        <v>440678.93578</v>
      </c>
      <c r="D85" s="44">
        <f t="shared" si="3"/>
        <v>0.48524453642985899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'[1]Расшир на 01.07.20'!E1188</f>
        <v>739997.52434999996</v>
      </c>
      <c r="C86" s="43">
        <f>'[1]Расшир на 01.07.20'!F1188</f>
        <v>55463.761629999994</v>
      </c>
      <c r="D86" s="44">
        <f t="shared" si="3"/>
        <v>7.4951279977211183E-2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'[1]Расшир на 01.07.20'!E1196</f>
        <v>90190.334000000003</v>
      </c>
      <c r="C87" s="43">
        <f>'[1]Расшир на 01.07.20'!F1196</f>
        <v>34515.358359999998</v>
      </c>
      <c r="D87" s="44">
        <f t="shared" si="3"/>
        <v>0.38269465062630764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'[1]Расшир на 01.07.20'!E1211</f>
        <v>1547949.6779399998</v>
      </c>
      <c r="C88" s="41">
        <f>'[1]Расшир на 01.07.20'!F1211-0.01</f>
        <v>656761.60866000003</v>
      </c>
      <c r="D88" s="42">
        <f t="shared" si="3"/>
        <v>0.42427839743086065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'[1]Расшир на 01.07.20'!E1261</f>
        <v>965262.97681999998</v>
      </c>
      <c r="C89" s="43">
        <f>'[1]Расшир на 01.07.20'!F1261</f>
        <v>413591.55423999997</v>
      </c>
      <c r="D89" s="44">
        <f t="shared" si="3"/>
        <v>0.4284755182494952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'[1]Расшир на 01.07.20'!E1266-0.01</f>
        <v>418099.72499999998</v>
      </c>
      <c r="C90" s="43">
        <f>'[1]Расшир на 01.07.20'!F1266</f>
        <v>143047.58999000001</v>
      </c>
      <c r="D90" s="44">
        <f t="shared" si="3"/>
        <v>0.34213748882518402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'[1]Расшир на 01.07.20'!E1274</f>
        <v>164586.96612</v>
      </c>
      <c r="C91" s="43">
        <f>'[1]Расшир на 01.07.20'!F1274</f>
        <v>100122.47443</v>
      </c>
      <c r="D91" s="44">
        <f t="shared" si="3"/>
        <v>0.60832565779844883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47861.995999999999</v>
      </c>
      <c r="C92" s="41">
        <f>C93</f>
        <v>23701.505130000001</v>
      </c>
      <c r="D92" s="42">
        <f t="shared" si="3"/>
        <v>0.49520511284151214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'[1]Расшир на 01.07.20'!E1292</f>
        <v>47861.995999999999</v>
      </c>
      <c r="C93" s="43">
        <f>'[1]Расшир на 01.07.20'!F1292</f>
        <v>23701.505130000001</v>
      </c>
      <c r="D93" s="44">
        <f t="shared" si="3"/>
        <v>0.49520511284151214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'[1]Расшир на 01.07.20'!E1293</f>
        <v>1183814.8931199999</v>
      </c>
      <c r="C94" s="41">
        <f>'[1]Расшир на 01.07.20'!F1293</f>
        <v>398001.13741000002</v>
      </c>
      <c r="D94" s="42">
        <f t="shared" si="3"/>
        <v>0.33620217123730323</v>
      </c>
      <c r="E94" s="20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'[1]Расшир на 01.07.20'!E1296</f>
        <v>1183814.8931199999</v>
      </c>
      <c r="C95" s="43">
        <f>'[1]Расшир на 01.07.20'!F1296</f>
        <v>398001.13741000002</v>
      </c>
      <c r="D95" s="44">
        <f t="shared" si="3"/>
        <v>0.33620217123730323</v>
      </c>
      <c r="E95" s="20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'[1]Расшир на 01.07.20'!E1300</f>
        <v>36863118.92362</v>
      </c>
      <c r="C96" s="54">
        <f>'[1]Расшир на 01.07.20'!F1300</f>
        <v>14586831.601589998</v>
      </c>
      <c r="D96" s="55">
        <f t="shared" si="3"/>
        <v>0.39570258913288814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2"/>
      <c r="B97" s="23"/>
      <c r="C97" s="23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7">
        <f>B38-B96</f>
        <v>242809.89160999656</v>
      </c>
      <c r="C98" s="17">
        <f>C38-C96</f>
        <v>591080.04342999868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/>
      <c r="B99" s="23"/>
      <c r="C99" s="23"/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8" t="s">
        <v>96</v>
      </c>
      <c r="B100" s="17">
        <f>B101+B102</f>
        <v>3000000</v>
      </c>
      <c r="C100" s="17">
        <f>C101+C102</f>
        <v>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x14ac:dyDescent="0.25">
      <c r="A101" s="22" t="s">
        <v>97</v>
      </c>
      <c r="B101" s="23">
        <f>'[1]Расшир на 01.07.20'!E1306</f>
        <v>3000000</v>
      </c>
      <c r="C101" s="23">
        <f>'[1]Расшир на 01.07.20'!F1306</f>
        <v>0</v>
      </c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2" t="s">
        <v>98</v>
      </c>
      <c r="B102" s="23">
        <f>'[1]Расшир на 01.07.20'!E1307</f>
        <v>0</v>
      </c>
      <c r="C102" s="23">
        <f>'[1]Расшир на 01.07.20'!F1307</f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2"/>
      <c r="B103" s="23"/>
      <c r="C103" s="23"/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7">
        <f>B105+B106</f>
        <v>-583900</v>
      </c>
      <c r="C104" s="17">
        <f>C105+C106</f>
        <v>-200000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3">
        <f>'[1]Расшир на 01.07.20'!E1310</f>
        <v>1427090</v>
      </c>
      <c r="C105" s="23">
        <f>'[1]Расшир на 01.07.20'!F1310</f>
        <v>0</v>
      </c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3">
        <f>'[1]Расшир на 01.07.20'!E1311</f>
        <v>-2010990</v>
      </c>
      <c r="C106" s="23">
        <f>'[1]Расшир на 01.07.20'!F1311</f>
        <v>-200000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2"/>
      <c r="B107" s="23"/>
      <c r="C107" s="23"/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7">
        <f>B109+B110</f>
        <v>-2878600</v>
      </c>
      <c r="C108" s="17">
        <f>'[1]Расшир на 01.07.20'!F1313</f>
        <v>0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2" t="s">
        <v>103</v>
      </c>
      <c r="B109" s="23">
        <f>'[1]Расшир на 01.07.20'!E1314</f>
        <v>9902670</v>
      </c>
      <c r="C109" s="23">
        <f>'[1]Расшир на 01.07.20'!F1314</f>
        <v>3485000</v>
      </c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3">
        <f>'[1]Расшир на 01.07.20'!E1315</f>
        <v>-12781270</v>
      </c>
      <c r="C110" s="23">
        <f>'[1]Расшир на 01.07.20'!F1315</f>
        <v>-3485000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3"/>
      <c r="C111" s="23"/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761751.36216999998</v>
      </c>
      <c r="D112" s="19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61">
        <f>'[1]Расшир на 01.07.20'!F1321</f>
        <v>761751.36216999998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7">
        <f>B115+B116-0.01</f>
        <v>219690.10839000135</v>
      </c>
      <c r="C114" s="17">
        <f>C115+C116</f>
        <v>-1152831.4056000002</v>
      </c>
      <c r="D114" s="19"/>
      <c r="E114" s="62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2" t="s">
        <v>108</v>
      </c>
      <c r="B115" s="23">
        <f>'[1]Расшир на 01.07.20'!E1325+0.01</f>
        <v>-51435688.805229999</v>
      </c>
      <c r="C115" s="23">
        <f>'[1]Расшир на 01.07.20'!F1325</f>
        <v>-23438691.375050001</v>
      </c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2" t="s">
        <v>109</v>
      </c>
      <c r="B116" s="23">
        <f>'[1]Расшир на 01.07.20'!E1326</f>
        <v>51655378.92362</v>
      </c>
      <c r="C116" s="23">
        <f>'[1]Расшир на 01.07.20'!F1326</f>
        <v>22285859.969450001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3"/>
      <c r="C117" s="23"/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7">
        <f>'[1]Расшир на 01.07.20'!E1316</f>
        <v>0</v>
      </c>
      <c r="C118" s="17">
        <f>C121+C123</f>
        <v>761751.36216999998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3" t="s">
        <v>111</v>
      </c>
      <c r="B119" s="64">
        <f>B120</f>
        <v>0</v>
      </c>
      <c r="C119" s="64">
        <f>C120</f>
        <v>0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5" t="s">
        <v>112</v>
      </c>
      <c r="B120" s="23">
        <v>0</v>
      </c>
      <c r="C120" s="23">
        <f>'[1]Расшир на 01.07.20'!F1318</f>
        <v>0</v>
      </c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6" t="s">
        <v>105</v>
      </c>
      <c r="B121" s="67">
        <f>'[1]Расшир на 01.07.20'!E1321</f>
        <v>0</v>
      </c>
      <c r="C121" s="61">
        <f>'[1]Расшир на 01.07.20'!F1321</f>
        <v>761751.36216999998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5"/>
      <c r="B122" s="23"/>
      <c r="C122" s="23"/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8" t="s">
        <v>113</v>
      </c>
      <c r="B123" s="64">
        <f>B124</f>
        <v>0</v>
      </c>
      <c r="C123" s="64">
        <f>C124</f>
        <v>0</v>
      </c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9" t="s">
        <v>114</v>
      </c>
      <c r="B124" s="70">
        <f>'[1]Расшир на 01.07.20'!E1320</f>
        <v>0</v>
      </c>
      <c r="C124" s="70">
        <f>'[1]Расшир на 01.07.20'!F1320</f>
        <v>0</v>
      </c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2"/>
      <c r="B125" s="23"/>
      <c r="C125" s="23"/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2"/>
      <c r="B126" s="23"/>
      <c r="C126" s="23"/>
      <c r="D126" s="1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3">
        <v>0</v>
      </c>
      <c r="C127" s="23">
        <f>C121</f>
        <v>761751.36216999998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54">
        <f>B100+B104+B108+B114+B118</f>
        <v>-242809.89160999865</v>
      </c>
      <c r="C128" s="54">
        <f>C100+C104+C108+C114+C118</f>
        <v>-591080.04343000019</v>
      </c>
      <c r="D128" s="71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7">
        <f>'[1]Расшир на 01.07.20'!E1324</f>
        <v>219690.10839000344</v>
      </c>
      <c r="C129" s="17">
        <f>'[1]Расшир на 01.07.20'!F1324</f>
        <v>-1152831.4056000002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2" t="s">
        <v>108</v>
      </c>
      <c r="B130" s="23">
        <f>'[1]Расшир на 01.07.20'!E1325+0.01</f>
        <v>-51435688.805229999</v>
      </c>
      <c r="C130" s="23">
        <f>'[1]Расшир на 01.07.20'!F1325</f>
        <v>-23438691.375050001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2" t="s">
        <v>109</v>
      </c>
      <c r="B131" s="23">
        <f>'[1]Расшир на 01.07.20'!E1326</f>
        <v>51655378.92362</v>
      </c>
      <c r="C131" s="23">
        <f>'[1]Расшир на 01.07.20'!F1326</f>
        <v>22285859.969450001</v>
      </c>
      <c r="D131" s="19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32.25" customHeight="1" x14ac:dyDescent="0.25">
      <c r="A132" s="28" t="s">
        <v>115</v>
      </c>
      <c r="B132" s="17">
        <f>B104+B108+B118+B129+B100</f>
        <v>-242809.89160999656</v>
      </c>
      <c r="C132" s="17">
        <f>C104+C108+C118+C129+C100</f>
        <v>-591080.04343000019</v>
      </c>
      <c r="D132" s="19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27.75" customHeight="1" x14ac:dyDescent="0.25">
      <c r="A133" s="72"/>
      <c r="B133" s="73"/>
      <c r="C133" s="73"/>
      <c r="D133" s="74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60" customHeight="1" x14ac:dyDescent="0.25">
      <c r="A134" s="75"/>
      <c r="B134" s="76"/>
      <c r="C134" s="77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0.5" hidden="1" customHeight="1" x14ac:dyDescent="0.25">
      <c r="A135" s="75"/>
      <c r="B135" s="78"/>
      <c r="C135" s="79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51" customHeight="1" x14ac:dyDescent="0.25">
      <c r="A136" s="75"/>
      <c r="B136" s="78"/>
      <c r="C136" s="79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0.5" customHeight="1" x14ac:dyDescent="0.25">
      <c r="A137" s="80"/>
      <c r="B137" s="78"/>
      <c r="C137" s="79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" customHeight="1" x14ac:dyDescent="0.25">
      <c r="A138" s="80"/>
      <c r="B138" s="78"/>
      <c r="C138" s="79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2.75" customHeight="1" x14ac:dyDescent="0.25">
      <c r="A139" s="80"/>
      <c r="B139" s="78"/>
      <c r="C139" s="7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5.75" x14ac:dyDescent="0.25">
      <c r="A237" s="8"/>
      <c r="B237" s="7"/>
      <c r="C237" s="9"/>
      <c r="D237" s="10"/>
      <c r="E237" s="7"/>
      <c r="F237" s="7"/>
      <c r="G237" s="7"/>
      <c r="H237" s="7"/>
      <c r="I237" s="7"/>
      <c r="J237" s="7"/>
      <c r="K237" s="7"/>
      <c r="L237" s="7"/>
      <c r="M237" s="7"/>
    </row>
    <row r="419" spans="5:5" x14ac:dyDescent="0.2">
      <c r="E419" s="81"/>
    </row>
    <row r="504" spans="3:3" ht="18.75" x14ac:dyDescent="0.3">
      <c r="C504" s="82"/>
    </row>
    <row r="505" spans="3:3" ht="18.75" x14ac:dyDescent="0.3">
      <c r="C505" s="82"/>
    </row>
    <row r="508" spans="3:3" x14ac:dyDescent="0.2">
      <c r="C508" s="83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9A2ABB-7366-4A79-90AE-C4FD39F0ACAA}"/>
</file>

<file path=customXml/itemProps2.xml><?xml version="1.0" encoding="utf-8"?>
<ds:datastoreItem xmlns:ds="http://schemas.openxmlformats.org/officeDocument/2006/customXml" ds:itemID="{D1131F41-0C2D-4BB6-8625-61069FADC014}"/>
</file>

<file path=customXml/itemProps3.xml><?xml version="1.0" encoding="utf-8"?>
<ds:datastoreItem xmlns:ds="http://schemas.openxmlformats.org/officeDocument/2006/customXml" ds:itemID="{ADAB6AE9-2029-47DF-9B2F-06CFE9E0C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01.07.2020</vt:lpstr>
      <vt:lpstr>'на 01.07.2020'!Область_печати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2020-07-08T10:41:20Z</dcterms:created>
  <dcterms:modified xsi:type="dcterms:W3CDTF">2020-07-10T10:32:23Z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