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075"/>
  </bookViews>
  <sheets>
    <sheet name="на 01.03.2020" sheetId="1" r:id="rId1"/>
  </sheets>
  <externalReferences>
    <externalReference r:id="rId2"/>
  </externalReferences>
  <definedNames>
    <definedName name="Z_3A62FDFE_B33F_4285_AF26_B946B57D89E5_.wvu.Rows" localSheetId="0" hidden="1">'на 01.03.2020'!$29:$29,'на 01.03.2020'!$39:$39,'на 01.03.2020'!$80:$81,'на 01.03.2020'!$99:$102,'на 01.03.2020'!$121:$121,'на 01.03.2020'!$125:$125,'на 01.03.2020'!$135:$135</definedName>
    <definedName name="Z_5F4BDBB1_E645_4516_8FC8_7D1E2AFE448F_.wvu.Rows" localSheetId="0" hidden="1">'на 01.03.2020'!$29:$29,'на 01.03.2020'!$39:$39,'на 01.03.2020'!$64:$64,'на 01.03.2020'!$80:$81,'на 01.03.2020'!$99:$102,'на 01.03.2020'!$121:$121,'на 01.03.2020'!$125:$125</definedName>
    <definedName name="Z_791A6B44_A126_477F_8F66_87C81269CCAF_.wvu.Rows" localSheetId="0" hidden="1">'на 01.03.2020'!#REF!,'на 01.03.2020'!$119:$120,'на 01.03.2020'!$126:$126</definedName>
    <definedName name="Z_941B9BCB_D95B_4828_B060_DECC595C9511_.wvu.Rows" localSheetId="0" hidden="1">'на 01.03.2020'!$29:$29,'на 01.03.2020'!$32:$32,'на 01.03.2020'!$39:$39,'на 01.03.2020'!$47:$47,'на 01.03.2020'!$64:$64,'на 01.03.2020'!$69:$69,'на 01.03.2020'!$80:$81,'на 01.03.2020'!$99:$102,'на 01.03.2020'!$118:$126,'на 01.03.2020'!$135:$135</definedName>
    <definedName name="Z_AD8B40E3_4B89_443C_9ACF_B6D22B3A77E7_.wvu.Rows" localSheetId="0" hidden="1">'на 01.03.2020'!$29:$29,'на 01.03.2020'!$32:$32,'на 01.03.2020'!$39:$39,'на 01.03.2020'!$47:$47,'на 01.03.2020'!$64:$64,'на 01.03.2020'!$69:$69,'на 01.03.2020'!$80:$81,'на 01.03.2020'!$99:$102,'на 01.03.2020'!$118:$126,'на 01.03.2020'!$135:$135</definedName>
    <definedName name="Z_AFEF4DE1_67D6_48C6_A8C8_B9E9198BBD0E_.wvu.PrintArea" localSheetId="0" hidden="1">'на 01.03.2020'!$A$1:$D$138</definedName>
    <definedName name="Z_AFEF4DE1_67D6_48C6_A8C8_B9E9198BBD0E_.wvu.Rows" localSheetId="0" hidden="1">'на 01.03.2020'!$29:$29,'на 01.03.2020'!$39:$39,'на 01.03.2020'!$54:$54,'на 01.03.2020'!$64:$64,'на 01.03.2020'!$67:$67,'на 01.03.2020'!$69:$69,'на 01.03.2020'!$80:$81,'на 01.03.2020'!$84:$84,'на 01.03.2020'!$99:$102,'на 01.03.2020'!$119:$120,'на 01.03.2020'!$122:$126,'на 01.03.2020'!$128:$128,'на 01.03.2020'!$135:$135</definedName>
    <definedName name="Z_CAE69FAB_AFBE_4188_8F32_69E048226F14_.wvu.Rows" localSheetId="0" hidden="1">'на 01.03.2020'!$29:$29,'на 01.03.2020'!$32:$32,'на 01.03.2020'!$39:$39,'на 01.03.2020'!$47:$47,'на 01.03.2020'!$64:$64,'на 01.03.2020'!$69:$69,'на 01.03.2020'!$80:$81,'на 01.03.2020'!$99:$102,'на 01.03.2020'!$118:$126,'на 01.03.2020'!$135:$135</definedName>
    <definedName name="Z_D2DF83CF_573E_4A86_A4BE_5A992E023C65_.wvu.Rows" localSheetId="0" hidden="1">'на 01.03.2020'!#REF!,'на 01.03.2020'!$119:$120,'на 01.03.2020'!$126:$126</definedName>
    <definedName name="Z_E2CE03E0_A708_4616_8DFD_0910D1C70A9E_.wvu.Rows" localSheetId="0" hidden="1">'на 01.03.2020'!#REF!,'на 01.03.2020'!$119:$120,'на 01.03.2020'!$126:$126</definedName>
    <definedName name="Z_E6F394BB_DB4B_47AB_A066_DC195B03AE3E_.wvu.Rows" localSheetId="0" hidden="1">'на 01.03.2020'!$29:$29,'на 01.03.2020'!$39:$39,'на 01.03.2020'!$64:$64,'на 01.03.2020'!$67:$67,'на 01.03.2020'!$69:$69,'на 01.03.2020'!$80:$81,'на 01.03.2020'!$99:$102,'на 01.03.2020'!$111:$116,'на 01.03.2020'!$122:$126,'на 01.03.2020'!$128:$128,'на 01.03.2020'!$135:$135</definedName>
    <definedName name="Z_E8991B2E_0E9F_48F3_A4D6_3B340ABE8C8E_.wvu.Rows" localSheetId="0" hidden="1">'на 01.03.2020'!$39:$40,'на 01.03.2020'!$126:$126</definedName>
    <definedName name="Z_F385514D_10E2_4F02_BC23_DB9B134ACC31_.wvu.PrintArea" localSheetId="0" hidden="1">'на 01.03.2020'!$A$1:$D$138</definedName>
    <definedName name="Z_F385514D_10E2_4F02_BC23_DB9B134ACC31_.wvu.Rows" localSheetId="0" hidden="1">'на 01.03.2020'!$29:$29,'на 01.03.2020'!$39:$39,'на 01.03.2020'!$54:$54,'на 01.03.2020'!$64:$64,'на 01.03.2020'!$67:$67,'на 01.03.2020'!$69:$69,'на 01.03.2020'!$80:$81,'на 01.03.2020'!$84:$84,'на 01.03.2020'!$99:$102,'на 01.03.2020'!$119:$120,'на 01.03.2020'!$122:$126,'на 01.03.2020'!$128:$128,'на 01.03.2020'!$135:$135</definedName>
    <definedName name="Z_F59D258D_974D_4B2B_B7CC_86B99245EC3C_.wvu.PrintArea" localSheetId="0" hidden="1">'на 01.03.2020'!$A$1:$D$138</definedName>
    <definedName name="Z_F59D258D_974D_4B2B_B7CC_86B99245EC3C_.wvu.Rows" localSheetId="0" hidden="1">'на 01.03.2020'!$29:$29,'на 01.03.2020'!$32:$32,'на 01.03.2020'!$39:$40,'на 01.03.2020'!$47:$47,'на 01.03.2020'!$64:$64,'на 01.03.2020'!$69:$69,'на 01.03.2020'!$80:$81,'на 01.03.2020'!$99:$102,'на 01.03.2020'!$121:$121,'на 01.03.2020'!$125:$125,'на 01.03.2020'!$135:$135</definedName>
    <definedName name="Z_F8542D9D_A523_4F6F_8CFE_9BA4BA3D5B88_.wvu.Rows" localSheetId="0" hidden="1">'на 01.03.2020'!$39:$39,'на 01.03.2020'!$99:$102,'на 01.03.2020'!$119:$121,'на 01.03.2020'!$125:$125</definedName>
    <definedName name="Z_FAFBB87E_73E9_461E_A4E8_A0EB3259EED0_.wvu.PrintArea" localSheetId="0" hidden="1">'на 01.03.2020'!$A$1:$D$138</definedName>
    <definedName name="Z_FAFBB87E_73E9_461E_A4E8_A0EB3259EED0_.wvu.Rows" localSheetId="0" hidden="1">'на 01.03.2020'!$30:$30,'на 01.03.2020'!$39:$39,'на 01.03.2020'!$99:$102,'на 01.03.2020'!$119:$121,'на 01.03.2020'!$125:$125</definedName>
    <definedName name="_xlnm.Print_Area" localSheetId="0">'на 01.03.2020'!$A$1:$D$132</definedName>
  </definedNames>
  <calcPr calcId="145621"/>
</workbook>
</file>

<file path=xl/calcChain.xml><?xml version="1.0" encoding="utf-8"?>
<calcChain xmlns="http://schemas.openxmlformats.org/spreadsheetml/2006/main">
  <c r="C131" i="1" l="1"/>
  <c r="B131" i="1"/>
  <c r="C130" i="1"/>
  <c r="B130" i="1"/>
  <c r="C129" i="1"/>
  <c r="B129" i="1"/>
  <c r="C124" i="1"/>
  <c r="B124" i="1"/>
  <c r="B123" i="1" s="1"/>
  <c r="C123" i="1"/>
  <c r="C121" i="1"/>
  <c r="C127" i="1" s="1"/>
  <c r="B121" i="1"/>
  <c r="C120" i="1"/>
  <c r="C119" i="1"/>
  <c r="B119" i="1"/>
  <c r="C118" i="1"/>
  <c r="B118" i="1"/>
  <c r="C116" i="1"/>
  <c r="B116" i="1"/>
  <c r="C115" i="1"/>
  <c r="C114" i="1" s="1"/>
  <c r="B115" i="1"/>
  <c r="B114" i="1"/>
  <c r="C113" i="1"/>
  <c r="C112" i="1" s="1"/>
  <c r="C110" i="1"/>
  <c r="B110" i="1"/>
  <c r="C109" i="1"/>
  <c r="B109" i="1"/>
  <c r="B108" i="1" s="1"/>
  <c r="C108" i="1"/>
  <c r="C106" i="1"/>
  <c r="B106" i="1"/>
  <c r="C105" i="1"/>
  <c r="B105" i="1"/>
  <c r="C104" i="1"/>
  <c r="B104" i="1"/>
  <c r="C102" i="1"/>
  <c r="B102" i="1"/>
  <c r="C101" i="1"/>
  <c r="C100" i="1" s="1"/>
  <c r="C128" i="1" s="1"/>
  <c r="B101" i="1"/>
  <c r="B100" i="1" s="1"/>
  <c r="C96" i="1"/>
  <c r="B96" i="1"/>
  <c r="D96" i="1" s="1"/>
  <c r="C95" i="1"/>
  <c r="B95" i="1"/>
  <c r="C94" i="1"/>
  <c r="B94" i="1"/>
  <c r="C93" i="1"/>
  <c r="B93" i="1"/>
  <c r="B92" i="1" s="1"/>
  <c r="C91" i="1"/>
  <c r="D91" i="1" s="1"/>
  <c r="B91" i="1"/>
  <c r="C90" i="1"/>
  <c r="B90" i="1"/>
  <c r="C89" i="1"/>
  <c r="D89" i="1" s="1"/>
  <c r="B89" i="1"/>
  <c r="C88" i="1"/>
  <c r="B88" i="1"/>
  <c r="C87" i="1"/>
  <c r="D87" i="1" s="1"/>
  <c r="B87" i="1"/>
  <c r="C86" i="1"/>
  <c r="B86" i="1"/>
  <c r="C85" i="1"/>
  <c r="D85" i="1" s="1"/>
  <c r="B85" i="1"/>
  <c r="C84" i="1"/>
  <c r="B84" i="1"/>
  <c r="C83" i="1"/>
  <c r="D83" i="1" s="1"/>
  <c r="B83" i="1"/>
  <c r="C82" i="1"/>
  <c r="B82" i="1"/>
  <c r="C81" i="1"/>
  <c r="D81" i="1" s="1"/>
  <c r="B81" i="1"/>
  <c r="C80" i="1"/>
  <c r="B80" i="1"/>
  <c r="C79" i="1"/>
  <c r="D79" i="1" s="1"/>
  <c r="B79" i="1"/>
  <c r="C78" i="1"/>
  <c r="B78" i="1"/>
  <c r="C77" i="1"/>
  <c r="D77" i="1" s="1"/>
  <c r="B77" i="1"/>
  <c r="C76" i="1"/>
  <c r="B76" i="1"/>
  <c r="C75" i="1"/>
  <c r="D75" i="1" s="1"/>
  <c r="B75" i="1"/>
  <c r="C74" i="1"/>
  <c r="B74" i="1"/>
  <c r="C73" i="1"/>
  <c r="D73" i="1" s="1"/>
  <c r="B73" i="1"/>
  <c r="C72" i="1"/>
  <c r="B72" i="1"/>
  <c r="C71" i="1"/>
  <c r="D71" i="1" s="1"/>
  <c r="B71" i="1"/>
  <c r="C70" i="1"/>
  <c r="B70" i="1"/>
  <c r="C69" i="1"/>
  <c r="B69" i="1"/>
  <c r="C68" i="1"/>
  <c r="D68" i="1" s="1"/>
  <c r="B68" i="1"/>
  <c r="C67" i="1"/>
  <c r="B67" i="1"/>
  <c r="C66" i="1"/>
  <c r="D66" i="1" s="1"/>
  <c r="B66" i="1"/>
  <c r="C65" i="1"/>
  <c r="B65" i="1"/>
  <c r="C64" i="1"/>
  <c r="B64" i="1"/>
  <c r="C63" i="1"/>
  <c r="D63" i="1" s="1"/>
  <c r="B63" i="1"/>
  <c r="C62" i="1"/>
  <c r="B62" i="1"/>
  <c r="C61" i="1"/>
  <c r="D61" i="1" s="1"/>
  <c r="B61" i="1"/>
  <c r="C60" i="1"/>
  <c r="B60" i="1"/>
  <c r="C59" i="1"/>
  <c r="D59" i="1" s="1"/>
  <c r="B59" i="1"/>
  <c r="C58" i="1"/>
  <c r="B58" i="1"/>
  <c r="C57" i="1"/>
  <c r="D57" i="1" s="1"/>
  <c r="B57" i="1"/>
  <c r="C56" i="1"/>
  <c r="B56" i="1"/>
  <c r="C55" i="1"/>
  <c r="D55" i="1" s="1"/>
  <c r="B55" i="1"/>
  <c r="C54" i="1"/>
  <c r="B54" i="1"/>
  <c r="C53" i="1"/>
  <c r="D53" i="1" s="1"/>
  <c r="B53" i="1"/>
  <c r="C52" i="1"/>
  <c r="B52" i="1"/>
  <c r="C51" i="1"/>
  <c r="D51" i="1" s="1"/>
  <c r="B51" i="1"/>
  <c r="C50" i="1"/>
  <c r="B50" i="1"/>
  <c r="C49" i="1"/>
  <c r="B49" i="1"/>
  <c r="C48" i="1"/>
  <c r="D48" i="1" s="1"/>
  <c r="B48" i="1"/>
  <c r="C47" i="1"/>
  <c r="B47" i="1"/>
  <c r="C46" i="1"/>
  <c r="D46" i="1" s="1"/>
  <c r="B46" i="1"/>
  <c r="C45" i="1"/>
  <c r="B45" i="1"/>
  <c r="C44" i="1"/>
  <c r="D44" i="1" s="1"/>
  <c r="B44" i="1"/>
  <c r="C43" i="1"/>
  <c r="B43" i="1"/>
  <c r="D39" i="1"/>
  <c r="C38" i="1"/>
  <c r="C98" i="1" s="1"/>
  <c r="B38" i="1"/>
  <c r="D38" i="1" s="1"/>
  <c r="C37" i="1"/>
  <c r="B37" i="1"/>
  <c r="C36" i="1"/>
  <c r="B36" i="1"/>
  <c r="C35" i="1"/>
  <c r="B35" i="1"/>
  <c r="C34" i="1"/>
  <c r="B34" i="1"/>
  <c r="D34" i="1" s="1"/>
  <c r="C33" i="1"/>
  <c r="B33" i="1"/>
  <c r="C32" i="1"/>
  <c r="B32" i="1"/>
  <c r="D32" i="1" s="1"/>
  <c r="C31" i="1"/>
  <c r="B31" i="1"/>
  <c r="C30" i="1"/>
  <c r="B30" i="1"/>
  <c r="C29" i="1"/>
  <c r="B29" i="1"/>
  <c r="C28" i="1"/>
  <c r="B28" i="1"/>
  <c r="D28" i="1" s="1"/>
  <c r="C27" i="1"/>
  <c r="B27" i="1"/>
  <c r="C26" i="1"/>
  <c r="B26" i="1"/>
  <c r="D26" i="1" s="1"/>
  <c r="C25" i="1"/>
  <c r="B25" i="1"/>
  <c r="C24" i="1"/>
  <c r="B24" i="1"/>
  <c r="D24" i="1" s="1"/>
  <c r="C23" i="1"/>
  <c r="B23" i="1"/>
  <c r="C22" i="1"/>
  <c r="B22" i="1"/>
  <c r="D22" i="1" s="1"/>
  <c r="C21" i="1"/>
  <c r="B21" i="1"/>
  <c r="C20" i="1"/>
  <c r="B20" i="1"/>
  <c r="D20" i="1" s="1"/>
  <c r="C19" i="1"/>
  <c r="B19" i="1"/>
  <c r="C18" i="1"/>
  <c r="B18" i="1"/>
  <c r="D18" i="1" s="1"/>
  <c r="C17" i="1"/>
  <c r="B17" i="1"/>
  <c r="C16" i="1"/>
  <c r="C15" i="1" s="1"/>
  <c r="B16" i="1"/>
  <c r="D16" i="1" s="1"/>
  <c r="C14" i="1"/>
  <c r="B14" i="1"/>
  <c r="C13" i="1"/>
  <c r="B13" i="1"/>
  <c r="C12" i="1"/>
  <c r="B12" i="1"/>
  <c r="C11" i="1"/>
  <c r="C10" i="1"/>
  <c r="B10" i="1"/>
  <c r="D10" i="1" s="1"/>
  <c r="C9" i="1"/>
  <c r="B9" i="1"/>
  <c r="C8" i="1"/>
  <c r="B8" i="1"/>
  <c r="D8" i="1" s="1"/>
  <c r="C7" i="1"/>
  <c r="B128" i="1" l="1"/>
  <c r="B132" i="1"/>
  <c r="D12" i="1"/>
  <c r="D14" i="1"/>
  <c r="C132" i="1"/>
  <c r="D9" i="1"/>
  <c r="D17" i="1"/>
  <c r="D19" i="1"/>
  <c r="D21" i="1"/>
  <c r="D23" i="1"/>
  <c r="D25" i="1"/>
  <c r="D27" i="1"/>
  <c r="D31" i="1"/>
  <c r="D33" i="1"/>
  <c r="D36" i="1"/>
  <c r="D43" i="1"/>
  <c r="D45" i="1"/>
  <c r="D47" i="1"/>
  <c r="D49" i="1"/>
  <c r="D52" i="1"/>
  <c r="D54" i="1"/>
  <c r="D56" i="1"/>
  <c r="D58" i="1"/>
  <c r="D60" i="1"/>
  <c r="D62" i="1"/>
  <c r="D65" i="1"/>
  <c r="D67" i="1"/>
  <c r="D70" i="1"/>
  <c r="D72" i="1"/>
  <c r="D74" i="1"/>
  <c r="D76" i="1"/>
  <c r="D78" i="1"/>
  <c r="D80" i="1"/>
  <c r="D82" i="1"/>
  <c r="D84" i="1"/>
  <c r="D86" i="1"/>
  <c r="D88" i="1"/>
  <c r="D90" i="1"/>
  <c r="D93" i="1"/>
  <c r="D95" i="1"/>
  <c r="D13" i="1"/>
  <c r="D94" i="1"/>
  <c r="C6" i="1"/>
  <c r="B7" i="1"/>
  <c r="B11" i="1"/>
  <c r="D11" i="1" s="1"/>
  <c r="B15" i="1"/>
  <c r="D15" i="1" s="1"/>
  <c r="C92" i="1"/>
  <c r="D92" i="1" s="1"/>
  <c r="B98" i="1"/>
  <c r="B6" i="1" l="1"/>
  <c r="D6" i="1" s="1"/>
  <c r="D7" i="1"/>
</calcChain>
</file>

<file path=xl/sharedStrings.xml><?xml version="1.0" encoding="utf-8"?>
<sst xmlns="http://schemas.openxmlformats.org/spreadsheetml/2006/main" count="125" uniqueCount="116">
  <si>
    <t xml:space="preserve">                           Сведения об исполнении бюджета г. Красноярска на 01.03.2020 г.</t>
  </si>
  <si>
    <t>тыс. руб.</t>
  </si>
  <si>
    <t>Наименование показателей</t>
  </si>
  <si>
    <t>Бюджет города на 2020 год с учетом изменений</t>
  </si>
  <si>
    <t>Исполнено на 01.03.2020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</si>
  <si>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</si>
  <si>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</si>
  <si>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</si>
  <si>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</si>
  <si>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</si>
  <si>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</si>
  <si>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</si>
  <si>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</si>
  <si>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</si>
  <si>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</si>
  <si>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</si>
  <si>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</si>
  <si>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</si>
  <si>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</si>
  <si>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</si>
  <si>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</si>
  <si>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</si>
  <si>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</si>
  <si>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</si>
  <si>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</si>
  <si>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</si>
  <si>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</si>
  <si>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</si>
  <si>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</si>
  <si>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</si>
  <si>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</si>
  <si>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-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</si>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</sst>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р_."/>
    <numFmt numFmtId="165" formatCode="0.0%"/>
    <numFmt numFmtId="166" formatCode="#,##0.00000"/>
    <numFmt numFmtId="167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167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9" fillId="0" borderId="1" xfId="0" applyNumberFormat="1" applyFont="1" applyFill="1" applyBorder="1" applyAlignment="1" applyProtection="1">
      <alignment horizontal="center" vertical="center"/>
    </xf>
  </cellXfs>
  <cellStyles count="6">
    <cellStyle name="Normal" xfId="1"/>
    <cellStyle name="Обычный" xfId="0" builtinId="0"/>
    <cellStyle name="Процентный 2" xfId="2"/>
    <cellStyle name="Процентный 2 2" xfId="3"/>
    <cellStyle name="Процентный 2 3" xfId="4"/>
    <cellStyle name="Процентный 2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0/II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2695934.1999999997</v>
          </cell>
          <cell r="F9">
            <v>164981.18464999998</v>
          </cell>
        </row>
        <row r="13">
          <cell r="E13">
            <v>9554281.6999999993</v>
          </cell>
          <cell r="F13">
            <v>1191395.1661999999</v>
          </cell>
        </row>
        <row r="32">
          <cell r="E32">
            <v>753281.68</v>
          </cell>
          <cell r="F32">
            <v>199774.99306000001</v>
          </cell>
        </row>
        <row r="35">
          <cell r="E35">
            <v>3032.2</v>
          </cell>
          <cell r="F35">
            <v>141.00314</v>
          </cell>
        </row>
        <row r="41">
          <cell r="E41">
            <v>444691.17</v>
          </cell>
          <cell r="F41">
            <v>25996.335139999999</v>
          </cell>
        </row>
        <row r="42">
          <cell r="E42">
            <v>886219.91999999993</v>
          </cell>
          <cell r="F42">
            <v>160727.69112999999</v>
          </cell>
        </row>
        <row r="51">
          <cell r="E51">
            <v>271217.65999999997</v>
          </cell>
          <cell r="F51">
            <v>38924.23343</v>
          </cell>
        </row>
        <row r="59">
          <cell r="E59">
            <v>10.7</v>
          </cell>
          <cell r="F59">
            <v>7.6299999999999979E-3</v>
          </cell>
        </row>
        <row r="76">
          <cell r="E76">
            <v>1303261.6199999999</v>
          </cell>
          <cell r="F76">
            <v>140048.82368</v>
          </cell>
        </row>
        <row r="107">
          <cell r="E107">
            <v>81529.02</v>
          </cell>
          <cell r="F107">
            <v>1119.02629</v>
          </cell>
        </row>
        <row r="117">
          <cell r="E117">
            <v>18473.710000000003</v>
          </cell>
          <cell r="F117">
            <v>2437.40112</v>
          </cell>
        </row>
        <row r="131">
          <cell r="E131">
            <v>402468.12000000005</v>
          </cell>
          <cell r="F131">
            <v>97215.161989999993</v>
          </cell>
        </row>
        <row r="154">
          <cell r="E154">
            <v>116.85</v>
          </cell>
          <cell r="F154">
            <v>20.3</v>
          </cell>
        </row>
        <row r="159">
          <cell r="E159">
            <v>39378.18</v>
          </cell>
          <cell r="F159">
            <v>22143.879169999997</v>
          </cell>
        </row>
        <row r="257">
          <cell r="E257">
            <v>4009</v>
          </cell>
          <cell r="F257">
            <v>-2057.3272800000004</v>
          </cell>
        </row>
        <row r="263">
          <cell r="E263">
            <v>16566732.452380002</v>
          </cell>
          <cell r="F263">
            <v>1839219.9860200002</v>
          </cell>
        </row>
        <row r="264">
          <cell r="E264">
            <v>16565516.197170001</v>
          </cell>
          <cell r="F264">
            <v>1859809.90393</v>
          </cell>
        </row>
        <row r="265">
          <cell r="E265">
            <v>0</v>
          </cell>
          <cell r="F265">
            <v>0</v>
          </cell>
        </row>
        <row r="269">
          <cell r="E269">
            <v>10440498.884350002</v>
          </cell>
          <cell r="F269">
            <v>1419610.5106599999</v>
          </cell>
        </row>
        <row r="321">
          <cell r="E321">
            <v>1246494.1000000001</v>
          </cell>
          <cell r="F321">
            <v>1354.6090099999999</v>
          </cell>
        </row>
        <row r="334">
          <cell r="E334">
            <v>4878523.21282</v>
          </cell>
          <cell r="F334">
            <v>438844.78425999999</v>
          </cell>
        </row>
        <row r="405">
          <cell r="E405">
            <v>977.14</v>
          </cell>
          <cell r="F405">
            <v>977.14218000000005</v>
          </cell>
        </row>
        <row r="408">
          <cell r="E408">
            <v>239.11520999999999</v>
          </cell>
          <cell r="F408">
            <v>314.12117999999998</v>
          </cell>
        </row>
        <row r="410">
          <cell r="E410">
            <v>0</v>
          </cell>
          <cell r="F410">
            <v>20294.136450000002</v>
          </cell>
        </row>
        <row r="416">
          <cell r="E416">
            <v>0</v>
          </cell>
          <cell r="F416">
            <v>-42175.317719999999</v>
          </cell>
        </row>
        <row r="438">
          <cell r="E438">
            <v>33690598.832379997</v>
          </cell>
          <cell r="F438">
            <v>3977907.2805900001</v>
          </cell>
        </row>
        <row r="441">
          <cell r="E441">
            <v>2607819.6488299994</v>
          </cell>
          <cell r="F441">
            <v>276653.62188999995</v>
          </cell>
        </row>
        <row r="480">
          <cell r="E480">
            <v>3638.22</v>
          </cell>
          <cell r="F480">
            <v>430.73532999999998</v>
          </cell>
        </row>
        <row r="484">
          <cell r="E484">
            <v>83577.731999999989</v>
          </cell>
          <cell r="F484">
            <v>7822.8370500000001</v>
          </cell>
        </row>
        <row r="494">
          <cell r="E494">
            <v>1090455.2500000002</v>
          </cell>
          <cell r="F494">
            <v>141503.96129000006</v>
          </cell>
        </row>
        <row r="506">
          <cell r="E506">
            <v>187</v>
          </cell>
          <cell r="F506">
            <v>0</v>
          </cell>
        </row>
        <row r="509">
          <cell r="E509">
            <v>217264.38099999999</v>
          </cell>
          <cell r="F509">
            <v>24898.56323</v>
          </cell>
        </row>
        <row r="520">
          <cell r="E520">
            <v>9369</v>
          </cell>
          <cell r="F520">
            <v>1056.4137000000001</v>
          </cell>
        </row>
        <row r="528">
          <cell r="E528">
            <v>117784.74770000001</v>
          </cell>
          <cell r="F528">
            <v>0</v>
          </cell>
        </row>
        <row r="530">
          <cell r="E530">
            <v>2209.15</v>
          </cell>
          <cell r="F530">
            <v>0</v>
          </cell>
        </row>
        <row r="533">
          <cell r="E533">
            <v>1083334.1681299999</v>
          </cell>
          <cell r="F533">
            <v>100941.11129000002</v>
          </cell>
        </row>
        <row r="560">
          <cell r="E560">
            <v>82327.184999999998</v>
          </cell>
          <cell r="F560">
            <v>13886.766740000001</v>
          </cell>
        </row>
        <row r="573">
          <cell r="E573">
            <v>82327.184999999998</v>
          </cell>
          <cell r="F573">
            <v>13886.766740000001</v>
          </cell>
        </row>
        <row r="581">
          <cell r="E581">
            <v>5531707.5744800009</v>
          </cell>
          <cell r="F581">
            <v>258188.14361000003</v>
          </cell>
        </row>
        <row r="643">
          <cell r="E643">
            <v>983642.27</v>
          </cell>
          <cell r="F643">
            <v>93459.859169999996</v>
          </cell>
        </row>
        <row r="655">
          <cell r="E655">
            <v>4389826.12048</v>
          </cell>
          <cell r="F655">
            <v>154500.57035999998</v>
          </cell>
        </row>
        <row r="666">
          <cell r="E666">
            <v>158239.18400000001</v>
          </cell>
          <cell r="F666">
            <v>10227.714080000002</v>
          </cell>
        </row>
        <row r="685">
          <cell r="E685">
            <v>2219268.1573899998</v>
          </cell>
          <cell r="F685">
            <v>123015.45394000001</v>
          </cell>
        </row>
        <row r="732">
          <cell r="E732">
            <v>613997.87813999993</v>
          </cell>
          <cell r="F732">
            <v>18776.459170000002</v>
          </cell>
        </row>
        <row r="745">
          <cell r="E745">
            <v>130406.26</v>
          </cell>
          <cell r="F745">
            <v>1894.2683999999999</v>
          </cell>
        </row>
        <row r="753">
          <cell r="E753">
            <v>1052330.85525</v>
          </cell>
          <cell r="F753">
            <v>40786.931270000001</v>
          </cell>
        </row>
        <row r="763">
          <cell r="E763">
            <v>0</v>
          </cell>
          <cell r="F763">
            <v>0</v>
          </cell>
        </row>
        <row r="766">
          <cell r="E766">
            <v>422533.16399999993</v>
          </cell>
          <cell r="F766">
            <v>61557.795100000003</v>
          </cell>
        </row>
        <row r="788">
          <cell r="E788">
            <v>3860</v>
          </cell>
          <cell r="F788">
            <v>0</v>
          </cell>
        </row>
        <row r="797">
          <cell r="E797">
            <v>3860</v>
          </cell>
          <cell r="F797">
            <v>0</v>
          </cell>
        </row>
        <row r="800">
          <cell r="E800">
            <v>0</v>
          </cell>
          <cell r="F800">
            <v>0</v>
          </cell>
        </row>
        <row r="802">
          <cell r="E802">
            <v>19250266.329999998</v>
          </cell>
          <cell r="F802">
            <v>2584533.2139900001</v>
          </cell>
        </row>
        <row r="844">
          <cell r="E844">
            <v>8073617.7734800009</v>
          </cell>
          <cell r="F844">
            <v>793555.93913999991</v>
          </cell>
        </row>
        <row r="858">
          <cell r="E858">
            <v>8661479.7310500015</v>
          </cell>
          <cell r="F858">
            <v>1486978.0066800001</v>
          </cell>
        </row>
        <row r="871">
          <cell r="E871">
            <v>1234510.8119999999</v>
          </cell>
          <cell r="F871">
            <v>170027.95</v>
          </cell>
        </row>
        <row r="878">
          <cell r="E878">
            <v>603332.10846999998</v>
          </cell>
          <cell r="F878">
            <v>48410.497580000003</v>
          </cell>
        </row>
        <row r="901">
          <cell r="E901">
            <v>677325.90499999991</v>
          </cell>
          <cell r="F901">
            <v>85560.820589999988</v>
          </cell>
        </row>
        <row r="922">
          <cell r="E922">
            <v>961903.16899999988</v>
          </cell>
          <cell r="F922">
            <v>164968.92607999998</v>
          </cell>
        </row>
        <row r="962">
          <cell r="E962">
            <v>862183.728</v>
          </cell>
          <cell r="F962">
            <v>151684.45123000001</v>
          </cell>
        </row>
        <row r="971">
          <cell r="E971">
            <v>29233.312000000002</v>
          </cell>
          <cell r="F971">
            <v>3861.828</v>
          </cell>
        </row>
        <row r="975">
          <cell r="E975">
            <v>70486.129000000001</v>
          </cell>
          <cell r="F975">
            <v>9422.6468499999992</v>
          </cell>
        </row>
        <row r="1109">
          <cell r="E1109">
            <v>1701011.8283499999</v>
          </cell>
          <cell r="F1109">
            <v>140327.81299000001</v>
          </cell>
        </row>
        <row r="1155">
          <cell r="E1155">
            <v>36385.1</v>
          </cell>
          <cell r="F1155">
            <v>3768.8612499999999</v>
          </cell>
        </row>
        <row r="1159">
          <cell r="E1159">
            <v>0</v>
          </cell>
          <cell r="F1159">
            <v>0</v>
          </cell>
        </row>
        <row r="1164">
          <cell r="E1164">
            <v>823125.37000000011</v>
          </cell>
          <cell r="F1164">
            <v>125859.05885</v>
          </cell>
        </row>
        <row r="1178">
          <cell r="E1178">
            <v>757725.32435000001</v>
          </cell>
          <cell r="F1178">
            <v>4369.9800999999998</v>
          </cell>
        </row>
        <row r="1186">
          <cell r="E1186">
            <v>83776.034</v>
          </cell>
          <cell r="F1186">
            <v>6329.9127900000012</v>
          </cell>
        </row>
        <row r="1201">
          <cell r="E1201">
            <v>1458876.09567</v>
          </cell>
          <cell r="F1201">
            <v>230003.34263</v>
          </cell>
        </row>
        <row r="1251">
          <cell r="E1251">
            <v>916028.29641000007</v>
          </cell>
          <cell r="F1251">
            <v>134672.19565000001</v>
          </cell>
        </row>
        <row r="1256">
          <cell r="E1256">
            <v>383316.99313999992</v>
          </cell>
          <cell r="F1256">
            <v>61589.987090000002</v>
          </cell>
        </row>
        <row r="1264">
          <cell r="E1264">
            <v>159530.80612000002</v>
          </cell>
          <cell r="F1264">
            <v>33741.159890000003</v>
          </cell>
        </row>
        <row r="1282">
          <cell r="E1282">
            <v>46204.995999999999</v>
          </cell>
          <cell r="F1282">
            <v>6985.87183</v>
          </cell>
        </row>
        <row r="1283">
          <cell r="E1283">
            <v>1201305.6233600001</v>
          </cell>
          <cell r="F1283">
            <v>127781.92017</v>
          </cell>
        </row>
        <row r="1286">
          <cell r="E1286">
            <v>1201305.6233600001</v>
          </cell>
          <cell r="F1286">
            <v>127781.92017</v>
          </cell>
        </row>
        <row r="1290">
          <cell r="E1290">
            <v>35064550.60808</v>
          </cell>
          <cell r="F1290">
            <v>3926345.07387</v>
          </cell>
        </row>
        <row r="1296">
          <cell r="E1296">
            <v>0</v>
          </cell>
          <cell r="F1296">
            <v>0</v>
          </cell>
        </row>
        <row r="1297">
          <cell r="E1297">
            <v>0</v>
          </cell>
          <cell r="F1297">
            <v>0</v>
          </cell>
        </row>
        <row r="1300">
          <cell r="E1300">
            <v>2780090</v>
          </cell>
          <cell r="F1300">
            <v>0</v>
          </cell>
        </row>
        <row r="1301">
          <cell r="E1301">
            <v>-1901390</v>
          </cell>
          <cell r="F1301">
            <v>0</v>
          </cell>
        </row>
        <row r="1303">
          <cell r="F1303">
            <v>0</v>
          </cell>
        </row>
        <row r="1304">
          <cell r="E1304">
            <v>13255570</v>
          </cell>
          <cell r="F1304">
            <v>0</v>
          </cell>
        </row>
        <row r="1305">
          <cell r="E1305">
            <v>-12781270</v>
          </cell>
          <cell r="F1305">
            <v>0</v>
          </cell>
        </row>
        <row r="1306">
          <cell r="E1306">
            <v>0</v>
          </cell>
        </row>
        <row r="1311">
          <cell r="E1311">
            <v>0</v>
          </cell>
          <cell r="F1311">
            <v>554368.16766000004</v>
          </cell>
        </row>
        <row r="1314">
          <cell r="E1314">
            <v>20951.775700002909</v>
          </cell>
          <cell r="F1314">
            <v>-605930.37437999994</v>
          </cell>
        </row>
        <row r="1315">
          <cell r="E1315">
            <v>-49726258.832379997</v>
          </cell>
          <cell r="F1315">
            <v>-5295747.2922299998</v>
          </cell>
        </row>
        <row r="1316">
          <cell r="E1316">
            <v>49747210.60808</v>
          </cell>
          <cell r="F1316">
            <v>4689816.9178499999</v>
          </cell>
        </row>
      </sheetData>
      <sheetData sheetId="1"/>
      <sheetData sheetId="2">
        <row r="21">
          <cell r="D21">
            <v>583431.19999999995</v>
          </cell>
          <cell r="E21">
            <v>86202.336219999997</v>
          </cell>
        </row>
        <row r="29">
          <cell r="D29">
            <v>82529.45</v>
          </cell>
          <cell r="E29">
            <v>9617.0789999999997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7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2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7.45" customHeight="1" x14ac:dyDescent="0.25">
      <c r="A3" s="8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</row>
    <row r="4" spans="1:13" ht="15.75" x14ac:dyDescent="0.25">
      <c r="A4" s="8"/>
      <c r="B4" s="7"/>
      <c r="C4" s="9"/>
      <c r="D4" s="10" t="s">
        <v>1</v>
      </c>
      <c r="E4" s="7"/>
      <c r="F4" s="7"/>
      <c r="G4" s="7"/>
      <c r="H4" s="7"/>
      <c r="I4" s="7"/>
      <c r="J4" s="7"/>
      <c r="K4" s="7"/>
      <c r="L4" s="7"/>
      <c r="M4" s="7"/>
    </row>
    <row r="5" spans="1:13" ht="38.25" x14ac:dyDescent="0.2">
      <c r="A5" s="11" t="s">
        <v>2</v>
      </c>
      <c r="B5" s="12" t="s">
        <v>3</v>
      </c>
      <c r="C5" s="13" t="s">
        <v>4</v>
      </c>
      <c r="D5" s="12" t="s">
        <v>5</v>
      </c>
      <c r="E5" s="14"/>
      <c r="F5" s="14"/>
      <c r="G5" s="14"/>
      <c r="H5" s="14"/>
      <c r="I5" s="14"/>
      <c r="J5" s="14"/>
      <c r="K5" s="14"/>
      <c r="L5" s="14"/>
      <c r="M5" s="14"/>
    </row>
    <row r="6" spans="1:13" ht="22.5" customHeight="1" x14ac:dyDescent="0.25">
      <c r="A6" s="15" t="s">
        <v>6</v>
      </c>
      <c r="B6" s="16">
        <f>B7+B11+B15+B18+B19+B20+B21+B22+B23+B24+B25+B26+B10</f>
        <v>17123866.379999995</v>
      </c>
      <c r="C6" s="17">
        <f>C7+C11+C15+C18+C19+C20+C21+C22+C23+C24+C25+C26+C10-0.01</f>
        <v>2138687.2945699999</v>
      </c>
      <c r="D6" s="18">
        <f>C6/B6</f>
        <v>0.12489511697357689</v>
      </c>
      <c r="E6" s="19"/>
      <c r="F6" s="7"/>
      <c r="G6" s="7"/>
      <c r="H6" s="7"/>
      <c r="I6" s="7"/>
      <c r="J6" s="7"/>
      <c r="K6" s="7"/>
      <c r="L6" s="7"/>
      <c r="M6" s="7"/>
    </row>
    <row r="7" spans="1:13" ht="22.5" customHeight="1" x14ac:dyDescent="0.25">
      <c r="A7" s="20" t="s">
        <v>7</v>
      </c>
      <c r="B7" s="16">
        <f>B8+B9</f>
        <v>12250215.899999999</v>
      </c>
      <c r="C7" s="17">
        <f>C8+C9+0.01</f>
        <v>1356376.3508499998</v>
      </c>
      <c r="D7" s="18">
        <f>C7/B7</f>
        <v>0.11072264863919663</v>
      </c>
      <c r="E7" s="19"/>
      <c r="F7" s="7"/>
      <c r="G7" s="7"/>
      <c r="H7" s="7"/>
      <c r="I7" s="7"/>
      <c r="J7" s="7"/>
      <c r="K7" s="7"/>
      <c r="L7" s="7"/>
      <c r="M7" s="7"/>
    </row>
    <row r="8" spans="1:13" ht="22.5" customHeight="1" x14ac:dyDescent="0.25">
      <c r="A8" s="21" t="s">
        <v>8</v>
      </c>
      <c r="B8" s="22">
        <f>[1]Расшир!E9</f>
        <v>2695934.1999999997</v>
      </c>
      <c r="C8" s="23">
        <f>[1]Расшир!F9</f>
        <v>164981.18464999998</v>
      </c>
      <c r="D8" s="18">
        <f>C8/B8</f>
        <v>6.1196295017140995E-2</v>
      </c>
      <c r="E8" s="19"/>
      <c r="F8" s="7"/>
      <c r="G8" s="7"/>
      <c r="H8" s="7"/>
      <c r="I8" s="7"/>
      <c r="J8" s="7"/>
      <c r="K8" s="7"/>
      <c r="L8" s="7"/>
      <c r="M8" s="7"/>
    </row>
    <row r="9" spans="1:13" ht="22.5" customHeight="1" x14ac:dyDescent="0.25">
      <c r="A9" s="21" t="s">
        <v>9</v>
      </c>
      <c r="B9" s="22">
        <f>[1]Расшир!E13</f>
        <v>9554281.6999999993</v>
      </c>
      <c r="C9" s="23">
        <f>[1]Расшир!F13-0.01</f>
        <v>1191395.1561999999</v>
      </c>
      <c r="D9" s="24">
        <f>C9/B9</f>
        <v>0.12469751192284816</v>
      </c>
      <c r="E9" s="19"/>
      <c r="F9" s="7"/>
      <c r="G9" s="7"/>
      <c r="H9" s="7"/>
      <c r="I9" s="7"/>
      <c r="J9" s="7"/>
      <c r="K9" s="7"/>
      <c r="L9" s="7"/>
      <c r="M9" s="7"/>
    </row>
    <row r="10" spans="1:13" ht="22.5" customHeight="1" x14ac:dyDescent="0.25">
      <c r="A10" s="25" t="s">
        <v>10</v>
      </c>
      <c r="B10" s="16">
        <f>[1]экономика!D21</f>
        <v>583431.19999999995</v>
      </c>
      <c r="C10" s="17">
        <f>[1]экономика!E21</f>
        <v>86202.336219999997</v>
      </c>
      <c r="D10" s="18">
        <f>C10/B10</f>
        <v>0.14775064518318529</v>
      </c>
      <c r="E10" s="19"/>
      <c r="F10" s="7"/>
      <c r="G10" s="7"/>
      <c r="H10" s="7"/>
      <c r="I10" s="7"/>
      <c r="J10" s="7"/>
      <c r="K10" s="7"/>
      <c r="L10" s="7"/>
      <c r="M10" s="7"/>
    </row>
    <row r="11" spans="1:13" ht="22.5" customHeight="1" x14ac:dyDescent="0.25">
      <c r="A11" s="20" t="s">
        <v>11</v>
      </c>
      <c r="B11" s="16">
        <f>B12+B13+B14</f>
        <v>838843.33</v>
      </c>
      <c r="C11" s="16">
        <f>C12+C13+C14</f>
        <v>209533.0852</v>
      </c>
      <c r="D11" s="18">
        <f t="shared" ref="D11:D96" si="0">C11/B11</f>
        <v>0.24978810429356338</v>
      </c>
      <c r="E11" s="19"/>
      <c r="F11" s="7"/>
      <c r="G11" s="7"/>
      <c r="H11" s="7"/>
      <c r="I11" s="7"/>
      <c r="J11" s="7"/>
      <c r="K11" s="7"/>
      <c r="L11" s="7"/>
      <c r="M11" s="7"/>
    </row>
    <row r="12" spans="1:13" ht="22.5" customHeight="1" x14ac:dyDescent="0.25">
      <c r="A12" s="26" t="s">
        <v>12</v>
      </c>
      <c r="B12" s="22">
        <f>[1]Расшир!E32</f>
        <v>753281.68</v>
      </c>
      <c r="C12" s="22">
        <f>[1]Расшир!F32</f>
        <v>199774.99306000001</v>
      </c>
      <c r="D12" s="24">
        <f t="shared" si="0"/>
        <v>0.26520622811376482</v>
      </c>
      <c r="E12" s="19"/>
      <c r="F12" s="7"/>
      <c r="G12" s="7"/>
      <c r="H12" s="7"/>
      <c r="I12" s="7"/>
      <c r="J12" s="7"/>
      <c r="K12" s="7"/>
      <c r="L12" s="7"/>
      <c r="M12" s="7"/>
    </row>
    <row r="13" spans="1:13" ht="22.5" customHeight="1" x14ac:dyDescent="0.25">
      <c r="A13" s="21" t="s">
        <v>13</v>
      </c>
      <c r="B13" s="22">
        <f>[1]Расшир!E35</f>
        <v>3032.2</v>
      </c>
      <c r="C13" s="22">
        <f>[1]Расшир!F35+0.01</f>
        <v>141.01313999999999</v>
      </c>
      <c r="D13" s="24">
        <f t="shared" si="0"/>
        <v>4.6505223929819935E-2</v>
      </c>
      <c r="E13" s="19"/>
      <c r="F13" s="7"/>
      <c r="G13" s="7"/>
      <c r="H13" s="7"/>
      <c r="I13" s="7"/>
      <c r="J13" s="7"/>
      <c r="K13" s="7"/>
      <c r="L13" s="7"/>
      <c r="M13" s="7"/>
    </row>
    <row r="14" spans="1:13" ht="36.75" customHeight="1" x14ac:dyDescent="0.25">
      <c r="A14" s="27" t="s">
        <v>14</v>
      </c>
      <c r="B14" s="22">
        <f>[1]экономика!D29</f>
        <v>82529.45</v>
      </c>
      <c r="C14" s="22">
        <f>[1]экономика!E29</f>
        <v>9617.0789999999997</v>
      </c>
      <c r="D14" s="24">
        <f t="shared" si="0"/>
        <v>0.11652905720321655</v>
      </c>
      <c r="E14" s="19"/>
      <c r="F14" s="7"/>
      <c r="G14" s="7"/>
      <c r="H14" s="7"/>
      <c r="I14" s="7"/>
      <c r="J14" s="7"/>
      <c r="K14" s="7"/>
      <c r="L14" s="7"/>
      <c r="M14" s="7"/>
    </row>
    <row r="15" spans="1:13" ht="22.5" customHeight="1" x14ac:dyDescent="0.25">
      <c r="A15" s="20" t="s">
        <v>15</v>
      </c>
      <c r="B15" s="16">
        <f>B16+B17</f>
        <v>1330911.0899999999</v>
      </c>
      <c r="C15" s="16">
        <f>C16+C17</f>
        <v>186724.02627</v>
      </c>
      <c r="D15" s="18">
        <f>C15/B15</f>
        <v>0.14029789643574164</v>
      </c>
      <c r="E15" s="19"/>
      <c r="F15" s="7"/>
      <c r="G15" s="7"/>
      <c r="H15" s="7"/>
      <c r="I15" s="7"/>
      <c r="J15" s="7"/>
      <c r="K15" s="7"/>
      <c r="L15" s="7"/>
      <c r="M15" s="7"/>
    </row>
    <row r="16" spans="1:13" ht="22.5" customHeight="1" x14ac:dyDescent="0.25">
      <c r="A16" s="21" t="s">
        <v>16</v>
      </c>
      <c r="B16" s="22">
        <f>[1]Расшир!E41</f>
        <v>444691.17</v>
      </c>
      <c r="C16" s="22">
        <f>[1]Расшир!F41</f>
        <v>25996.335139999999</v>
      </c>
      <c r="D16" s="24">
        <f>C16/B16</f>
        <v>5.8459301406861758E-2</v>
      </c>
      <c r="E16" s="19"/>
      <c r="F16" s="7"/>
      <c r="G16" s="7"/>
      <c r="H16" s="7"/>
      <c r="I16" s="7"/>
      <c r="J16" s="7"/>
      <c r="K16" s="7"/>
      <c r="L16" s="7"/>
      <c r="M16" s="7"/>
    </row>
    <row r="17" spans="1:13" ht="22.5" customHeight="1" x14ac:dyDescent="0.25">
      <c r="A17" s="21" t="s">
        <v>17</v>
      </c>
      <c r="B17" s="22">
        <f>[1]Расшир!E42</f>
        <v>886219.91999999993</v>
      </c>
      <c r="C17" s="22">
        <f>[1]Расшир!F42</f>
        <v>160727.69112999999</v>
      </c>
      <c r="D17" s="24">
        <f t="shared" si="0"/>
        <v>0.18136321188763169</v>
      </c>
      <c r="E17" s="19"/>
      <c r="F17" s="7"/>
      <c r="G17" s="7"/>
      <c r="H17" s="7"/>
      <c r="I17" s="7"/>
      <c r="J17" s="7"/>
      <c r="K17" s="7"/>
      <c r="L17" s="7"/>
      <c r="M17" s="7"/>
    </row>
    <row r="18" spans="1:13" ht="22.5" customHeight="1" x14ac:dyDescent="0.25">
      <c r="A18" s="20" t="s">
        <v>18</v>
      </c>
      <c r="B18" s="16">
        <f>[1]Расшир!E51</f>
        <v>271217.65999999997</v>
      </c>
      <c r="C18" s="16">
        <f>[1]Расшир!F51</f>
        <v>38924.23343</v>
      </c>
      <c r="D18" s="18">
        <f t="shared" si="0"/>
        <v>0.14351658896400774</v>
      </c>
      <c r="E18" s="19"/>
      <c r="F18" s="7"/>
      <c r="G18" s="7"/>
      <c r="H18" s="7"/>
      <c r="I18" s="7"/>
      <c r="J18" s="7"/>
      <c r="K18" s="7"/>
      <c r="L18" s="7"/>
      <c r="M18" s="7"/>
    </row>
    <row r="19" spans="1:13" ht="31.15" customHeight="1" x14ac:dyDescent="0.25">
      <c r="A19" s="28" t="s">
        <v>19</v>
      </c>
      <c r="B19" s="16">
        <f>[1]Расшир!E59</f>
        <v>10.7</v>
      </c>
      <c r="C19" s="16">
        <f>[1]Расшир!F59</f>
        <v>7.6299999999999979E-3</v>
      </c>
      <c r="D19" s="18">
        <f>C19/B19</f>
        <v>7.1308411214953261E-4</v>
      </c>
      <c r="E19" s="19"/>
      <c r="F19" s="7"/>
      <c r="G19" s="7"/>
      <c r="H19" s="7"/>
      <c r="I19" s="7"/>
      <c r="J19" s="7"/>
      <c r="K19" s="7"/>
      <c r="L19" s="7"/>
      <c r="M19" s="7"/>
    </row>
    <row r="20" spans="1:13" ht="34.5" customHeight="1" x14ac:dyDescent="0.25">
      <c r="A20" s="28" t="s">
        <v>20</v>
      </c>
      <c r="B20" s="16">
        <f>[1]Расшир!E76</f>
        <v>1303261.6199999999</v>
      </c>
      <c r="C20" s="16">
        <f>[1]Расшир!F76</f>
        <v>140048.82368</v>
      </c>
      <c r="D20" s="18">
        <f t="shared" si="0"/>
        <v>0.1074602532068734</v>
      </c>
      <c r="E20" s="19"/>
      <c r="F20" s="7"/>
      <c r="G20" s="7"/>
      <c r="H20" s="7"/>
      <c r="I20" s="7"/>
      <c r="J20" s="7"/>
      <c r="K20" s="7"/>
      <c r="L20" s="7"/>
      <c r="M20" s="7"/>
    </row>
    <row r="21" spans="1:13" ht="22.5" customHeight="1" x14ac:dyDescent="0.25">
      <c r="A21" s="28" t="s">
        <v>21</v>
      </c>
      <c r="B21" s="16">
        <f>[1]Расшир!E107</f>
        <v>81529.02</v>
      </c>
      <c r="C21" s="16">
        <f>[1]Расшир!F107</f>
        <v>1119.02629</v>
      </c>
      <c r="D21" s="18">
        <f t="shared" si="0"/>
        <v>1.3725496639110834E-2</v>
      </c>
      <c r="E21" s="19"/>
      <c r="F21" s="7"/>
      <c r="G21" s="7"/>
      <c r="H21" s="7"/>
      <c r="I21" s="7"/>
      <c r="J21" s="7"/>
      <c r="K21" s="7"/>
      <c r="L21" s="7"/>
      <c r="M21" s="7"/>
    </row>
    <row r="22" spans="1:13" ht="22.5" customHeight="1" x14ac:dyDescent="0.25">
      <c r="A22" s="28" t="s">
        <v>22</v>
      </c>
      <c r="B22" s="16">
        <f>[1]Расшир!E117</f>
        <v>18473.710000000003</v>
      </c>
      <c r="C22" s="16">
        <f>[1]Расшир!F117</f>
        <v>2437.40112</v>
      </c>
      <c r="D22" s="18">
        <f t="shared" si="0"/>
        <v>0.13193890777759312</v>
      </c>
      <c r="E22" s="19"/>
      <c r="F22" s="7"/>
      <c r="G22" s="7"/>
      <c r="H22" s="7"/>
      <c r="I22" s="7"/>
      <c r="J22" s="7"/>
      <c r="K22" s="7"/>
      <c r="L22" s="7"/>
      <c r="M22" s="7"/>
    </row>
    <row r="23" spans="1:13" ht="22.5" customHeight="1" x14ac:dyDescent="0.25">
      <c r="A23" s="28" t="s">
        <v>23</v>
      </c>
      <c r="B23" s="16">
        <f>[1]Расшир!E131</f>
        <v>402468.12000000005</v>
      </c>
      <c r="C23" s="16">
        <f>[1]Расшир!F131</f>
        <v>97215.161989999993</v>
      </c>
      <c r="D23" s="18">
        <f t="shared" si="0"/>
        <v>0.24154748453119709</v>
      </c>
      <c r="E23" s="19"/>
      <c r="F23" s="7"/>
      <c r="G23" s="7"/>
      <c r="H23" s="7"/>
      <c r="I23" s="7"/>
      <c r="J23" s="7"/>
      <c r="K23" s="7"/>
      <c r="L23" s="7"/>
      <c r="M23" s="7"/>
    </row>
    <row r="24" spans="1:13" ht="22.5" customHeight="1" x14ac:dyDescent="0.25">
      <c r="A24" s="20" t="s">
        <v>24</v>
      </c>
      <c r="B24" s="16">
        <f>[1]Расшир!E154</f>
        <v>116.85</v>
      </c>
      <c r="C24" s="16">
        <f>[1]Расшир!F154</f>
        <v>20.3</v>
      </c>
      <c r="D24" s="18">
        <f t="shared" si="0"/>
        <v>0.17372700042789904</v>
      </c>
      <c r="E24" s="19"/>
      <c r="F24" s="7"/>
      <c r="G24" s="7"/>
      <c r="H24" s="7"/>
      <c r="I24" s="7"/>
      <c r="J24" s="7"/>
      <c r="K24" s="7"/>
      <c r="L24" s="7"/>
      <c r="M24" s="7"/>
    </row>
    <row r="25" spans="1:13" ht="22.5" customHeight="1" x14ac:dyDescent="0.25">
      <c r="A25" s="20" t="s">
        <v>25</v>
      </c>
      <c r="B25" s="16">
        <f>[1]Расшир!E159</f>
        <v>39378.18</v>
      </c>
      <c r="C25" s="16">
        <f>[1]Расшир!F159</f>
        <v>22143.879169999997</v>
      </c>
      <c r="D25" s="18">
        <f t="shared" si="0"/>
        <v>0.56233881733487923</v>
      </c>
      <c r="E25" s="19"/>
      <c r="F25" s="7"/>
      <c r="G25" s="7"/>
      <c r="H25" s="7"/>
      <c r="I25" s="7"/>
      <c r="J25" s="7"/>
      <c r="K25" s="7"/>
      <c r="L25" s="7"/>
      <c r="M25" s="7"/>
    </row>
    <row r="26" spans="1:13" ht="22.5" customHeight="1" x14ac:dyDescent="0.25">
      <c r="A26" s="28" t="s">
        <v>26</v>
      </c>
      <c r="B26" s="16">
        <f>[1]Расшир!E257</f>
        <v>4009</v>
      </c>
      <c r="C26" s="16">
        <f>[1]Расшир!F257</f>
        <v>-2057.3272800000004</v>
      </c>
      <c r="D26" s="18">
        <f t="shared" si="0"/>
        <v>-0.51317717136443008</v>
      </c>
      <c r="E26" s="19"/>
      <c r="F26" s="7"/>
      <c r="G26" s="7"/>
      <c r="H26" s="7"/>
      <c r="I26" s="7"/>
      <c r="J26" s="7"/>
      <c r="K26" s="7"/>
      <c r="L26" s="7"/>
      <c r="M26" s="7"/>
    </row>
    <row r="27" spans="1:13" ht="22.5" customHeight="1" x14ac:dyDescent="0.25">
      <c r="A27" s="20" t="s">
        <v>27</v>
      </c>
      <c r="B27" s="16">
        <f>[1]Расшир!E263</f>
        <v>16566732.452380002</v>
      </c>
      <c r="C27" s="16">
        <f>[1]Расшир!F263</f>
        <v>1839219.9860200002</v>
      </c>
      <c r="D27" s="18">
        <f t="shared" si="0"/>
        <v>0.11101887419904431</v>
      </c>
      <c r="E27" s="19"/>
      <c r="F27" s="7"/>
      <c r="G27" s="7"/>
      <c r="H27" s="7"/>
      <c r="I27" s="7"/>
      <c r="J27" s="7"/>
      <c r="K27" s="7"/>
      <c r="L27" s="7"/>
      <c r="M27" s="7"/>
    </row>
    <row r="28" spans="1:13" ht="31.9" customHeight="1" x14ac:dyDescent="0.25">
      <c r="A28" s="28" t="s">
        <v>28</v>
      </c>
      <c r="B28" s="16">
        <f>[1]Расшир!E264</f>
        <v>16565516.197170001</v>
      </c>
      <c r="C28" s="16">
        <f>[1]Расшир!F264</f>
        <v>1859809.90393</v>
      </c>
      <c r="D28" s="18">
        <f t="shared" si="0"/>
        <v>0.11226996380877789</v>
      </c>
      <c r="E28" s="19"/>
      <c r="F28" s="7"/>
      <c r="G28" s="7"/>
      <c r="H28" s="7"/>
      <c r="I28" s="7"/>
      <c r="J28" s="7"/>
      <c r="K28" s="7"/>
      <c r="L28" s="7"/>
      <c r="M28" s="7"/>
    </row>
    <row r="29" spans="1:13" ht="44.25" hidden="1" customHeight="1" x14ac:dyDescent="0.25">
      <c r="A29" s="28" t="s">
        <v>29</v>
      </c>
      <c r="B29" s="16">
        <f>[1]Расшир!E405</f>
        <v>977.14</v>
      </c>
      <c r="C29" s="16">
        <f>[1]Расшир!F405</f>
        <v>977.14218000000005</v>
      </c>
      <c r="D29" s="18">
        <v>0</v>
      </c>
      <c r="E29" s="19"/>
      <c r="F29" s="7"/>
      <c r="G29" s="7"/>
      <c r="H29" s="7"/>
      <c r="I29" s="7"/>
      <c r="J29" s="7"/>
      <c r="K29" s="7"/>
      <c r="L29" s="7"/>
      <c r="M29" s="7"/>
    </row>
    <row r="30" spans="1:13" ht="22.5" customHeight="1" x14ac:dyDescent="0.25">
      <c r="A30" s="29" t="s">
        <v>30</v>
      </c>
      <c r="B30" s="22">
        <f>[1]Расшир!E265</f>
        <v>0</v>
      </c>
      <c r="C30" s="22">
        <f>[1]Расшир!F265</f>
        <v>0</v>
      </c>
      <c r="D30" s="24" t="s">
        <v>31</v>
      </c>
      <c r="E30" s="19"/>
      <c r="F30" s="7"/>
      <c r="G30" s="7"/>
      <c r="H30" s="7"/>
      <c r="I30" s="7"/>
      <c r="J30" s="7"/>
      <c r="K30" s="7"/>
      <c r="L30" s="7"/>
      <c r="M30" s="7"/>
    </row>
    <row r="31" spans="1:13" ht="22.5" customHeight="1" x14ac:dyDescent="0.25">
      <c r="A31" s="29" t="s">
        <v>32</v>
      </c>
      <c r="B31" s="22">
        <f>[1]Расшир!E269</f>
        <v>10440498.884350002</v>
      </c>
      <c r="C31" s="22">
        <f>[1]Расшир!F269</f>
        <v>1419610.5106599999</v>
      </c>
      <c r="D31" s="24">
        <f>C31/B31</f>
        <v>0.13597152074676758</v>
      </c>
      <c r="E31" s="19"/>
      <c r="F31" s="7"/>
      <c r="G31" s="7"/>
      <c r="H31" s="7"/>
      <c r="I31" s="7"/>
      <c r="J31" s="7"/>
      <c r="K31" s="7"/>
      <c r="L31" s="7"/>
      <c r="M31" s="7"/>
    </row>
    <row r="32" spans="1:13" ht="22.5" customHeight="1" x14ac:dyDescent="0.25">
      <c r="A32" s="29" t="s">
        <v>33</v>
      </c>
      <c r="B32" s="22">
        <f>[1]Расшир!E321</f>
        <v>1246494.1000000001</v>
      </c>
      <c r="C32" s="22">
        <f>[1]Расшир!F321</f>
        <v>1354.6090099999999</v>
      </c>
      <c r="D32" s="24">
        <f>C32/B32</f>
        <v>1.0867351959387532E-3</v>
      </c>
      <c r="E32" s="19"/>
      <c r="F32" s="7"/>
      <c r="G32" s="7"/>
      <c r="H32" s="7"/>
      <c r="I32" s="7"/>
      <c r="J32" s="7"/>
      <c r="K32" s="7"/>
      <c r="L32" s="7"/>
      <c r="M32" s="7"/>
    </row>
    <row r="33" spans="1:13" ht="33" customHeight="1" x14ac:dyDescent="0.25">
      <c r="A33" s="29" t="s">
        <v>34</v>
      </c>
      <c r="B33" s="22">
        <f>[1]Расшир!E334</f>
        <v>4878523.21282</v>
      </c>
      <c r="C33" s="22">
        <f>[1]Расшир!F334</f>
        <v>438844.78425999999</v>
      </c>
      <c r="D33" s="24">
        <f t="shared" si="0"/>
        <v>8.9954431928659095E-2</v>
      </c>
      <c r="E33" s="19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5">
      <c r="A34" s="28" t="s">
        <v>35</v>
      </c>
      <c r="B34" s="16">
        <f>[1]Расшир!E405</f>
        <v>977.14</v>
      </c>
      <c r="C34" s="16">
        <f>[1]Расшир!F405</f>
        <v>977.14218000000005</v>
      </c>
      <c r="D34" s="18">
        <f t="shared" si="0"/>
        <v>1.0000022310006755</v>
      </c>
      <c r="E34" s="19"/>
      <c r="F34" s="7"/>
      <c r="G34" s="7"/>
      <c r="H34" s="7"/>
      <c r="I34" s="7"/>
      <c r="J34" s="7"/>
      <c r="K34" s="7"/>
      <c r="L34" s="7"/>
      <c r="M34" s="7"/>
    </row>
    <row r="35" spans="1:13" ht="34.5" customHeight="1" x14ac:dyDescent="0.25">
      <c r="A35" s="28" t="s">
        <v>36</v>
      </c>
      <c r="B35" s="16">
        <f>[1]Расшир!E416</f>
        <v>0</v>
      </c>
      <c r="C35" s="16">
        <f>[1]Расшир!F416</f>
        <v>-42175.317719999999</v>
      </c>
      <c r="D35" s="18" t="s">
        <v>31</v>
      </c>
      <c r="E35" s="19"/>
      <c r="F35" s="7"/>
      <c r="G35" s="7"/>
      <c r="H35" s="7"/>
      <c r="I35" s="7"/>
      <c r="J35" s="7"/>
      <c r="K35" s="7"/>
      <c r="L35" s="7"/>
      <c r="M35" s="7"/>
    </row>
    <row r="36" spans="1:13" ht="22.5" customHeight="1" x14ac:dyDescent="0.25">
      <c r="A36" s="28" t="s">
        <v>37</v>
      </c>
      <c r="B36" s="16">
        <f>[1]Расшир!E408</f>
        <v>239.11520999999999</v>
      </c>
      <c r="C36" s="16">
        <f>[1]Расшир!F408</f>
        <v>314.12117999999998</v>
      </c>
      <c r="D36" s="18">
        <f t="shared" si="0"/>
        <v>1.3136813003238061</v>
      </c>
      <c r="E36" s="19"/>
      <c r="F36" s="7"/>
      <c r="G36" s="7"/>
      <c r="H36" s="7"/>
      <c r="I36" s="7"/>
      <c r="J36" s="7"/>
      <c r="K36" s="7"/>
      <c r="L36" s="7"/>
      <c r="M36" s="7"/>
    </row>
    <row r="37" spans="1:13" ht="36" customHeight="1" x14ac:dyDescent="0.25">
      <c r="A37" s="30" t="s">
        <v>38</v>
      </c>
      <c r="B37" s="16">
        <f>[1]Расшир!E410</f>
        <v>0</v>
      </c>
      <c r="C37" s="16">
        <f>[1]Расшир!F410</f>
        <v>20294.136450000002</v>
      </c>
      <c r="D37" s="18" t="s">
        <v>31</v>
      </c>
      <c r="E37" s="19"/>
      <c r="F37" s="7"/>
      <c r="G37" s="7"/>
      <c r="H37" s="7"/>
      <c r="I37" s="7"/>
      <c r="J37" s="7"/>
      <c r="K37" s="7"/>
      <c r="L37" s="7"/>
      <c r="M37" s="7"/>
    </row>
    <row r="38" spans="1:13" s="34" customFormat="1" ht="18.75" x14ac:dyDescent="0.3">
      <c r="A38" s="31" t="s">
        <v>39</v>
      </c>
      <c r="B38" s="16">
        <f>[1]Расшир!E438</f>
        <v>33690598.832379997</v>
      </c>
      <c r="C38" s="16">
        <f>[1]Расшир!F438</f>
        <v>3977907.2805900001</v>
      </c>
      <c r="D38" s="18">
        <f t="shared" si="0"/>
        <v>0.11807172975408314</v>
      </c>
      <c r="E38" s="32"/>
      <c r="F38" s="33"/>
      <c r="G38" s="33"/>
      <c r="H38" s="33"/>
      <c r="I38" s="33"/>
      <c r="J38" s="33"/>
      <c r="K38" s="33"/>
      <c r="L38" s="33"/>
      <c r="M38" s="33"/>
    </row>
    <row r="39" spans="1:13" ht="15.75" hidden="1" x14ac:dyDescent="0.25">
      <c r="A39" s="21"/>
      <c r="B39" s="35"/>
      <c r="C39" s="35"/>
      <c r="D39" s="36" t="e">
        <f t="shared" si="0"/>
        <v>#DIV/0!</v>
      </c>
      <c r="E39" s="19"/>
      <c r="F39" s="7"/>
      <c r="G39" s="7"/>
      <c r="H39" s="7"/>
      <c r="I39" s="7"/>
      <c r="J39" s="7"/>
      <c r="K39" s="7"/>
      <c r="L39" s="7"/>
      <c r="M39" s="7"/>
    </row>
    <row r="40" spans="1:13" ht="15" customHeight="1" x14ac:dyDescent="0.2">
      <c r="A40" s="37"/>
      <c r="B40" s="38"/>
      <c r="C40" s="38"/>
      <c r="D40" s="39"/>
    </row>
    <row r="41" spans="1:13" ht="22.5" customHeight="1" x14ac:dyDescent="0.25">
      <c r="A41" s="20" t="s">
        <v>40</v>
      </c>
      <c r="B41" s="35"/>
      <c r="C41" s="35"/>
      <c r="D41" s="36"/>
      <c r="E41" s="19"/>
      <c r="F41" s="7"/>
      <c r="G41" s="7"/>
      <c r="H41" s="7"/>
      <c r="I41" s="7"/>
      <c r="J41" s="7"/>
      <c r="K41" s="7"/>
      <c r="L41" s="7"/>
      <c r="M41" s="7"/>
    </row>
    <row r="42" spans="1:13" ht="15.75" customHeight="1" x14ac:dyDescent="0.25">
      <c r="A42" s="21"/>
      <c r="B42" s="35"/>
      <c r="C42" s="35"/>
      <c r="D42" s="36"/>
      <c r="E42" s="19"/>
      <c r="F42" s="7"/>
      <c r="G42" s="7"/>
      <c r="H42" s="7"/>
      <c r="I42" s="7"/>
      <c r="J42" s="7"/>
      <c r="K42" s="7"/>
      <c r="L42" s="7"/>
      <c r="M42" s="7"/>
    </row>
    <row r="43" spans="1:13" ht="22.5" customHeight="1" x14ac:dyDescent="0.25">
      <c r="A43" s="40" t="s">
        <v>41</v>
      </c>
      <c r="B43" s="41">
        <f>[1]Расшир!E441</f>
        <v>2607819.6488299994</v>
      </c>
      <c r="C43" s="41">
        <f>[1]Расшир!F441</f>
        <v>276653.62188999995</v>
      </c>
      <c r="D43" s="42">
        <f t="shared" si="0"/>
        <v>0.10608617893270374</v>
      </c>
      <c r="E43" s="19"/>
      <c r="F43" s="7"/>
      <c r="G43" s="7"/>
      <c r="H43" s="7"/>
      <c r="I43" s="7"/>
      <c r="J43" s="7"/>
      <c r="K43" s="7"/>
      <c r="L43" s="7"/>
      <c r="M43" s="7"/>
    </row>
    <row r="44" spans="1:13" ht="31.5" x14ac:dyDescent="0.25">
      <c r="A44" s="27" t="s">
        <v>42</v>
      </c>
      <c r="B44" s="43">
        <f>[1]Расшир!E480</f>
        <v>3638.22</v>
      </c>
      <c r="C44" s="43">
        <f>[1]Расшир!F480</f>
        <v>430.73532999999998</v>
      </c>
      <c r="D44" s="44">
        <f t="shared" si="0"/>
        <v>0.11839177674797016</v>
      </c>
      <c r="E44" s="19"/>
      <c r="F44" s="7"/>
      <c r="G44" s="7"/>
      <c r="H44" s="7"/>
      <c r="I44" s="7"/>
      <c r="J44" s="7"/>
      <c r="K44" s="7"/>
      <c r="L44" s="7"/>
      <c r="M44" s="7"/>
    </row>
    <row r="45" spans="1:13" ht="39.75" customHeight="1" x14ac:dyDescent="0.25">
      <c r="A45" s="27" t="s">
        <v>43</v>
      </c>
      <c r="B45" s="43">
        <f>[1]Расшир!E484</f>
        <v>83577.731999999989</v>
      </c>
      <c r="C45" s="43">
        <f>[1]Расшир!F484</f>
        <v>7822.8370500000001</v>
      </c>
      <c r="D45" s="44">
        <f t="shared" si="0"/>
        <v>9.3599537374381023E-2</v>
      </c>
      <c r="E45" s="19"/>
      <c r="F45" s="7"/>
      <c r="G45" s="7"/>
      <c r="H45" s="7"/>
      <c r="I45" s="7"/>
      <c r="J45" s="7"/>
      <c r="K45" s="7"/>
      <c r="L45" s="7"/>
      <c r="M45" s="7"/>
    </row>
    <row r="46" spans="1:13" ht="31.5" x14ac:dyDescent="0.25">
      <c r="A46" s="27" t="s">
        <v>44</v>
      </c>
      <c r="B46" s="43">
        <f>[1]Расшир!E494</f>
        <v>1090455.2500000002</v>
      </c>
      <c r="C46" s="43">
        <f>[1]Расшир!F494</f>
        <v>141503.96129000006</v>
      </c>
      <c r="D46" s="44">
        <f t="shared" si="0"/>
        <v>0.1297659498544301</v>
      </c>
      <c r="E46" s="19"/>
      <c r="F46" s="7"/>
      <c r="G46" s="7"/>
      <c r="H46" s="7"/>
      <c r="I46" s="7"/>
      <c r="J46" s="7"/>
      <c r="K46" s="7"/>
      <c r="L46" s="7"/>
      <c r="M46" s="7"/>
    </row>
    <row r="47" spans="1:13" ht="15.75" x14ac:dyDescent="0.25">
      <c r="A47" s="27" t="s">
        <v>45</v>
      </c>
      <c r="B47" s="43">
        <f>[1]Расшир!E506</f>
        <v>187</v>
      </c>
      <c r="C47" s="43">
        <f>[1]Расшир!F506</f>
        <v>0</v>
      </c>
      <c r="D47" s="44">
        <f t="shared" si="0"/>
        <v>0</v>
      </c>
      <c r="E47" s="19"/>
      <c r="F47" s="7"/>
      <c r="G47" s="7"/>
      <c r="H47" s="7"/>
      <c r="I47" s="7"/>
      <c r="J47" s="7"/>
      <c r="K47" s="7"/>
      <c r="L47" s="7"/>
      <c r="M47" s="7"/>
    </row>
    <row r="48" spans="1:13" ht="31.5" x14ac:dyDescent="0.25">
      <c r="A48" s="27" t="s">
        <v>46</v>
      </c>
      <c r="B48" s="43">
        <f>[1]Расшир!E509</f>
        <v>217264.38099999999</v>
      </c>
      <c r="C48" s="43">
        <f>[1]Расшир!F509</f>
        <v>24898.56323</v>
      </c>
      <c r="D48" s="44">
        <f t="shared" si="0"/>
        <v>0.1146002999451622</v>
      </c>
      <c r="E48" s="19"/>
      <c r="F48" s="45"/>
      <c r="G48" s="7"/>
      <c r="H48" s="7"/>
      <c r="I48" s="7"/>
      <c r="J48" s="7"/>
      <c r="K48" s="7"/>
      <c r="L48" s="7"/>
      <c r="M48" s="7"/>
    </row>
    <row r="49" spans="1:13" ht="22.5" customHeight="1" x14ac:dyDescent="0.25">
      <c r="A49" s="27" t="s">
        <v>47</v>
      </c>
      <c r="B49" s="43">
        <f>[1]Расшир!E520</f>
        <v>9369</v>
      </c>
      <c r="C49" s="43">
        <f>[1]Расшир!F520</f>
        <v>1056.4137000000001</v>
      </c>
      <c r="D49" s="44">
        <f t="shared" si="0"/>
        <v>0.11275629202689721</v>
      </c>
      <c r="E49" s="19"/>
      <c r="F49" s="7"/>
      <c r="G49" s="7"/>
      <c r="H49" s="7"/>
      <c r="I49" s="7"/>
      <c r="J49" s="7"/>
      <c r="K49" s="7"/>
      <c r="L49" s="7"/>
      <c r="M49" s="7"/>
    </row>
    <row r="50" spans="1:13" ht="22.5" customHeight="1" x14ac:dyDescent="0.25">
      <c r="A50" s="27" t="s">
        <v>48</v>
      </c>
      <c r="B50" s="43">
        <f>[1]Расшир!E528</f>
        <v>117784.74770000001</v>
      </c>
      <c r="C50" s="43">
        <f>[1]Расшир!F528</f>
        <v>0</v>
      </c>
      <c r="D50" s="44" t="s">
        <v>31</v>
      </c>
      <c r="E50" s="19"/>
      <c r="F50" s="7"/>
      <c r="G50" s="7"/>
      <c r="H50" s="7"/>
      <c r="I50" s="7"/>
      <c r="J50" s="7"/>
      <c r="K50" s="7"/>
      <c r="L50" s="7"/>
      <c r="M50" s="7"/>
    </row>
    <row r="51" spans="1:13" ht="22.5" customHeight="1" x14ac:dyDescent="0.25">
      <c r="A51" s="27" t="s">
        <v>49</v>
      </c>
      <c r="B51" s="43">
        <f>[1]Расшир!E530</f>
        <v>2209.15</v>
      </c>
      <c r="C51" s="43">
        <f>[1]Расшир!F530</f>
        <v>0</v>
      </c>
      <c r="D51" s="44">
        <f t="shared" si="0"/>
        <v>0</v>
      </c>
      <c r="E51" s="19"/>
      <c r="F51" s="7"/>
      <c r="G51" s="7"/>
      <c r="H51" s="7"/>
      <c r="I51" s="7"/>
      <c r="J51" s="7"/>
      <c r="K51" s="7"/>
      <c r="L51" s="7"/>
      <c r="M51" s="7"/>
    </row>
    <row r="52" spans="1:13" ht="22.5" customHeight="1" x14ac:dyDescent="0.25">
      <c r="A52" s="27" t="s">
        <v>50</v>
      </c>
      <c r="B52" s="43">
        <f>[1]Расшир!E533</f>
        <v>1083334.1681299999</v>
      </c>
      <c r="C52" s="43">
        <f>[1]Расшир!F533</f>
        <v>100941.11129000002</v>
      </c>
      <c r="D52" s="44">
        <f t="shared" si="0"/>
        <v>9.3176338621572125E-2</v>
      </c>
      <c r="E52" s="19"/>
      <c r="F52" s="7"/>
      <c r="G52" s="7"/>
      <c r="H52" s="7"/>
      <c r="I52" s="7"/>
      <c r="J52" s="7"/>
      <c r="K52" s="7"/>
      <c r="L52" s="7"/>
      <c r="M52" s="7"/>
    </row>
    <row r="53" spans="1:13" ht="35.25" customHeight="1" x14ac:dyDescent="0.25">
      <c r="A53" s="46" t="s">
        <v>51</v>
      </c>
      <c r="B53" s="41">
        <f>[1]Расшир!E560</f>
        <v>82327.184999999998</v>
      </c>
      <c r="C53" s="41">
        <f>[1]Расшир!F560</f>
        <v>13886.766740000001</v>
      </c>
      <c r="D53" s="42">
        <f t="shared" si="0"/>
        <v>0.16867777927788982</v>
      </c>
      <c r="E53" s="19"/>
      <c r="F53" s="7"/>
      <c r="G53" s="7"/>
      <c r="H53" s="7"/>
      <c r="I53" s="7"/>
      <c r="J53" s="7"/>
      <c r="K53" s="7"/>
      <c r="L53" s="7"/>
      <c r="M53" s="7"/>
    </row>
    <row r="54" spans="1:13" ht="22.5" hidden="1" customHeight="1" x14ac:dyDescent="0.25">
      <c r="A54" s="47" t="s">
        <v>52</v>
      </c>
      <c r="B54" s="43">
        <f>[1]Расшир!E572</f>
        <v>0</v>
      </c>
      <c r="C54" s="43">
        <f>[1]Расшир!F572</f>
        <v>0</v>
      </c>
      <c r="D54" s="44" t="e">
        <f>C54/B54</f>
        <v>#DIV/0!</v>
      </c>
      <c r="E54" s="19"/>
      <c r="F54" s="7"/>
      <c r="G54" s="7"/>
      <c r="H54" s="7"/>
      <c r="I54" s="7"/>
      <c r="J54" s="7"/>
      <c r="K54" s="7"/>
      <c r="L54" s="7"/>
      <c r="M54" s="7"/>
    </row>
    <row r="55" spans="1:13" ht="37.5" customHeight="1" x14ac:dyDescent="0.25">
      <c r="A55" s="48" t="s">
        <v>53</v>
      </c>
      <c r="B55" s="43">
        <f>[1]Расшир!E573</f>
        <v>82327.184999999998</v>
      </c>
      <c r="C55" s="43">
        <f>[1]Расшир!F573</f>
        <v>13886.766740000001</v>
      </c>
      <c r="D55" s="44">
        <f>C55/B55</f>
        <v>0.16867777927788982</v>
      </c>
      <c r="E55" s="19"/>
      <c r="F55" s="7"/>
      <c r="G55" s="7"/>
      <c r="H55" s="7"/>
      <c r="I55" s="7"/>
      <c r="J55" s="7"/>
      <c r="K55" s="7"/>
      <c r="L55" s="7"/>
      <c r="M55" s="7"/>
    </row>
    <row r="56" spans="1:13" ht="22.5" customHeight="1" x14ac:dyDescent="0.25">
      <c r="A56" s="40" t="s">
        <v>54</v>
      </c>
      <c r="B56" s="41">
        <f>[1]Расшир!E581</f>
        <v>5531707.5744800009</v>
      </c>
      <c r="C56" s="41">
        <f>[1]Расшир!F581</f>
        <v>258188.14361000003</v>
      </c>
      <c r="D56" s="42">
        <f t="shared" si="0"/>
        <v>4.6674221320216945E-2</v>
      </c>
      <c r="E56" s="19"/>
      <c r="F56" s="7"/>
      <c r="G56" s="7"/>
      <c r="H56" s="7"/>
      <c r="I56" s="7"/>
      <c r="J56" s="7"/>
      <c r="K56" s="7"/>
      <c r="L56" s="7"/>
      <c r="M56" s="7"/>
    </row>
    <row r="57" spans="1:13" ht="22.5" customHeight="1" x14ac:dyDescent="0.25">
      <c r="A57" s="27" t="s">
        <v>55</v>
      </c>
      <c r="B57" s="43">
        <f>[1]Расшир!E643</f>
        <v>983642.27</v>
      </c>
      <c r="C57" s="43">
        <f>[1]Расшир!F643</f>
        <v>93459.859169999996</v>
      </c>
      <c r="D57" s="44">
        <f t="shared" si="0"/>
        <v>9.5014073734346532E-2</v>
      </c>
      <c r="E57" s="19"/>
      <c r="F57" s="7"/>
      <c r="G57" s="7"/>
      <c r="H57" s="7"/>
      <c r="I57" s="7"/>
      <c r="J57" s="7"/>
      <c r="K57" s="7"/>
      <c r="L57" s="7"/>
      <c r="M57" s="7"/>
    </row>
    <row r="58" spans="1:13" ht="22.5" customHeight="1" x14ac:dyDescent="0.25">
      <c r="A58" s="27" t="s">
        <v>56</v>
      </c>
      <c r="B58" s="43">
        <f>[1]Расшир!E655</f>
        <v>4389826.12048</v>
      </c>
      <c r="C58" s="43">
        <f>[1]Расшир!F655</f>
        <v>154500.57035999998</v>
      </c>
      <c r="D58" s="44">
        <f t="shared" si="0"/>
        <v>3.5195145802974608E-2</v>
      </c>
      <c r="E58" s="19"/>
      <c r="F58" s="7"/>
      <c r="G58" s="7"/>
      <c r="H58" s="7"/>
      <c r="I58" s="7"/>
      <c r="J58" s="7"/>
      <c r="K58" s="7"/>
      <c r="L58" s="7"/>
      <c r="M58" s="7"/>
    </row>
    <row r="59" spans="1:13" ht="22.5" customHeight="1" x14ac:dyDescent="0.25">
      <c r="A59" s="27" t="s">
        <v>57</v>
      </c>
      <c r="B59" s="49">
        <f>[1]Расшир!E666</f>
        <v>158239.18400000001</v>
      </c>
      <c r="C59" s="50">
        <f>[1]Расшир!F666</f>
        <v>10227.714080000002</v>
      </c>
      <c r="D59" s="44">
        <f t="shared" si="0"/>
        <v>6.4634522382269119E-2</v>
      </c>
      <c r="E59" s="19"/>
      <c r="F59" s="7"/>
      <c r="G59" s="7"/>
      <c r="H59" s="7"/>
      <c r="I59" s="7"/>
      <c r="J59" s="7"/>
      <c r="K59" s="7"/>
      <c r="L59" s="7"/>
      <c r="M59" s="7"/>
    </row>
    <row r="60" spans="1:13" ht="22.5" customHeight="1" x14ac:dyDescent="0.25">
      <c r="A60" s="40" t="s">
        <v>58</v>
      </c>
      <c r="B60" s="41">
        <f>[1]Расшир!E685</f>
        <v>2219268.1573899998</v>
      </c>
      <c r="C60" s="41">
        <f>[1]Расшир!F685+0.01</f>
        <v>123015.46394</v>
      </c>
      <c r="D60" s="42">
        <f t="shared" si="0"/>
        <v>5.5430644345690061E-2</v>
      </c>
      <c r="E60" s="19"/>
      <c r="F60" s="7"/>
      <c r="G60" s="7"/>
      <c r="H60" s="7"/>
      <c r="I60" s="7"/>
      <c r="J60" s="7"/>
      <c r="K60" s="7"/>
      <c r="L60" s="7"/>
      <c r="M60" s="7"/>
    </row>
    <row r="61" spans="1:13" ht="22.5" customHeight="1" x14ac:dyDescent="0.25">
      <c r="A61" s="27" t="s">
        <v>59</v>
      </c>
      <c r="B61" s="43">
        <f>[1]Расшир!E732</f>
        <v>613997.87813999993</v>
      </c>
      <c r="C61" s="43">
        <f>[1]Расшир!F732</f>
        <v>18776.459170000002</v>
      </c>
      <c r="D61" s="44">
        <f t="shared" si="0"/>
        <v>3.0580658074715224E-2</v>
      </c>
      <c r="E61" s="19"/>
      <c r="F61" s="7"/>
      <c r="G61" s="7"/>
      <c r="H61" s="7"/>
      <c r="I61" s="7"/>
      <c r="J61" s="7"/>
      <c r="K61" s="7"/>
      <c r="L61" s="7"/>
      <c r="M61" s="7"/>
    </row>
    <row r="62" spans="1:13" ht="22.5" customHeight="1" x14ac:dyDescent="0.25">
      <c r="A62" s="27" t="s">
        <v>60</v>
      </c>
      <c r="B62" s="43">
        <f>[1]Расшир!E745</f>
        <v>130406.26</v>
      </c>
      <c r="C62" s="43">
        <f>[1]Расшир!F745</f>
        <v>1894.2683999999999</v>
      </c>
      <c r="D62" s="44">
        <f t="shared" si="0"/>
        <v>1.4525900827153543E-2</v>
      </c>
      <c r="E62" s="19"/>
      <c r="F62" s="7"/>
      <c r="G62" s="7"/>
      <c r="H62" s="7"/>
      <c r="I62" s="7"/>
      <c r="J62" s="7"/>
      <c r="K62" s="7"/>
      <c r="L62" s="7"/>
      <c r="M62" s="7"/>
    </row>
    <row r="63" spans="1:13" ht="22.5" customHeight="1" x14ac:dyDescent="0.25">
      <c r="A63" s="27" t="s">
        <v>61</v>
      </c>
      <c r="B63" s="43">
        <f>[1]Расшир!E753</f>
        <v>1052330.85525</v>
      </c>
      <c r="C63" s="43">
        <f>[1]Расшир!F753</f>
        <v>40786.931270000001</v>
      </c>
      <c r="D63" s="44">
        <f t="shared" si="0"/>
        <v>3.8758657570969288E-2</v>
      </c>
      <c r="E63" s="19"/>
      <c r="F63" s="7"/>
      <c r="G63" s="7"/>
      <c r="H63" s="7"/>
      <c r="I63" s="7"/>
      <c r="J63" s="7"/>
      <c r="K63" s="7"/>
      <c r="L63" s="7"/>
      <c r="M63" s="7"/>
    </row>
    <row r="64" spans="1:13" ht="22.5" hidden="1" customHeight="1" x14ac:dyDescent="0.25">
      <c r="A64" s="27" t="s">
        <v>62</v>
      </c>
      <c r="B64" s="43">
        <f>[1]Расшир!E763</f>
        <v>0</v>
      </c>
      <c r="C64" s="43">
        <f>[1]Расшир!F763</f>
        <v>0</v>
      </c>
      <c r="D64" s="44">
        <v>0</v>
      </c>
      <c r="E64" s="19"/>
      <c r="F64" s="7"/>
      <c r="G64" s="7"/>
      <c r="H64" s="7"/>
      <c r="I64" s="7"/>
      <c r="J64" s="7"/>
      <c r="K64" s="7"/>
      <c r="L64" s="7"/>
      <c r="M64" s="7"/>
    </row>
    <row r="65" spans="1:13" ht="22.5" customHeight="1" x14ac:dyDescent="0.25">
      <c r="A65" s="27" t="s">
        <v>63</v>
      </c>
      <c r="B65" s="43">
        <f>[1]Расшир!E766</f>
        <v>422533.16399999993</v>
      </c>
      <c r="C65" s="43">
        <f>[1]Расшир!F766</f>
        <v>61557.795100000003</v>
      </c>
      <c r="D65" s="44">
        <f t="shared" si="0"/>
        <v>0.14568748762168171</v>
      </c>
      <c r="E65" s="19"/>
      <c r="F65" s="7"/>
      <c r="G65" s="7"/>
      <c r="H65" s="7"/>
      <c r="I65" s="7"/>
      <c r="J65" s="7"/>
      <c r="K65" s="7"/>
      <c r="L65" s="7"/>
      <c r="M65" s="7"/>
    </row>
    <row r="66" spans="1:13" ht="22.5" customHeight="1" x14ac:dyDescent="0.25">
      <c r="A66" s="40" t="s">
        <v>64</v>
      </c>
      <c r="B66" s="41">
        <f>[1]Расшир!E788</f>
        <v>3860</v>
      </c>
      <c r="C66" s="41">
        <f>[1]Расшир!F788</f>
        <v>0</v>
      </c>
      <c r="D66" s="51">
        <f>C66/B66</f>
        <v>0</v>
      </c>
      <c r="E66" s="19"/>
      <c r="F66" s="7"/>
      <c r="G66" s="7"/>
      <c r="H66" s="7"/>
      <c r="I66" s="7"/>
      <c r="J66" s="7"/>
      <c r="K66" s="7"/>
      <c r="L66" s="7"/>
      <c r="M66" s="7"/>
    </row>
    <row r="67" spans="1:13" ht="22.5" hidden="1" customHeight="1" x14ac:dyDescent="0.25">
      <c r="A67" s="52" t="s">
        <v>65</v>
      </c>
      <c r="B67" s="43">
        <f>[1]Расшир!E796</f>
        <v>0</v>
      </c>
      <c r="C67" s="43">
        <f>[1]Расшир!F796</f>
        <v>0</v>
      </c>
      <c r="D67" s="44" t="e">
        <f>C67/B67</f>
        <v>#DIV/0!</v>
      </c>
      <c r="E67" s="19"/>
      <c r="F67" s="7"/>
      <c r="G67" s="7"/>
      <c r="H67" s="7"/>
      <c r="I67" s="7"/>
      <c r="J67" s="7"/>
      <c r="K67" s="7"/>
      <c r="L67" s="7"/>
      <c r="M67" s="7"/>
    </row>
    <row r="68" spans="1:13" ht="22.5" customHeight="1" x14ac:dyDescent="0.25">
      <c r="A68" s="48" t="s">
        <v>66</v>
      </c>
      <c r="B68" s="43">
        <f>[1]Расшир!E797</f>
        <v>3860</v>
      </c>
      <c r="C68" s="43">
        <f>[1]Расшир!F797</f>
        <v>0</v>
      </c>
      <c r="D68" s="44">
        <f t="shared" si="0"/>
        <v>0</v>
      </c>
      <c r="E68" s="19"/>
      <c r="F68" s="7"/>
      <c r="G68" s="7"/>
      <c r="H68" s="7"/>
      <c r="I68" s="7"/>
      <c r="J68" s="7"/>
      <c r="K68" s="7"/>
      <c r="L68" s="7"/>
      <c r="M68" s="7"/>
    </row>
    <row r="69" spans="1:13" ht="22.5" hidden="1" customHeight="1" x14ac:dyDescent="0.25">
      <c r="A69" s="48" t="s">
        <v>67</v>
      </c>
      <c r="B69" s="43">
        <f>[1]Расшир!$E$800</f>
        <v>0</v>
      </c>
      <c r="C69" s="43">
        <f>[1]Расшир!$F$800</f>
        <v>0</v>
      </c>
      <c r="D69" s="44"/>
      <c r="E69" s="19"/>
      <c r="F69" s="7"/>
      <c r="G69" s="7"/>
      <c r="H69" s="7"/>
      <c r="I69" s="7"/>
      <c r="J69" s="7"/>
      <c r="K69" s="7"/>
      <c r="L69" s="7"/>
      <c r="M69" s="7"/>
    </row>
    <row r="70" spans="1:13" ht="22.5" customHeight="1" x14ac:dyDescent="0.25">
      <c r="A70" s="40" t="s">
        <v>68</v>
      </c>
      <c r="B70" s="41">
        <f>[1]Расшир!E802</f>
        <v>19250266.329999998</v>
      </c>
      <c r="C70" s="41">
        <f>[1]Расшир!F802</f>
        <v>2584533.2139900001</v>
      </c>
      <c r="D70" s="42">
        <f t="shared" si="0"/>
        <v>0.13425960813654886</v>
      </c>
      <c r="E70" s="19"/>
      <c r="F70" s="7"/>
      <c r="G70" s="7"/>
      <c r="H70" s="7"/>
      <c r="I70" s="7"/>
      <c r="J70" s="7"/>
      <c r="K70" s="7"/>
      <c r="L70" s="7"/>
      <c r="M70" s="7"/>
    </row>
    <row r="71" spans="1:13" ht="22.5" customHeight="1" x14ac:dyDescent="0.25">
      <c r="A71" s="27" t="s">
        <v>69</v>
      </c>
      <c r="B71" s="43">
        <f>[1]Расшир!E844</f>
        <v>8073617.7734800009</v>
      </c>
      <c r="C71" s="43">
        <f>[1]Расшир!F844</f>
        <v>793555.93913999991</v>
      </c>
      <c r="D71" s="44">
        <f t="shared" si="0"/>
        <v>9.8290005968160982E-2</v>
      </c>
      <c r="E71" s="19"/>
      <c r="F71" s="7"/>
      <c r="G71" s="7"/>
      <c r="H71" s="7"/>
      <c r="I71" s="7"/>
      <c r="J71" s="7"/>
      <c r="K71" s="7"/>
      <c r="L71" s="7"/>
      <c r="M71" s="7"/>
    </row>
    <row r="72" spans="1:13" ht="22.5" customHeight="1" x14ac:dyDescent="0.25">
      <c r="A72" s="27" t="s">
        <v>70</v>
      </c>
      <c r="B72" s="43">
        <f>[1]Расшир!E858</f>
        <v>8661479.7310500015</v>
      </c>
      <c r="C72" s="43">
        <f>[1]Расшир!F858-0.01</f>
        <v>1486977.9966800001</v>
      </c>
      <c r="D72" s="44">
        <f t="shared" si="0"/>
        <v>0.17167713172027926</v>
      </c>
      <c r="E72" s="19"/>
      <c r="F72" s="7"/>
      <c r="G72" s="7"/>
      <c r="H72" s="7"/>
      <c r="I72" s="7"/>
      <c r="J72" s="7"/>
      <c r="K72" s="7"/>
      <c r="L72" s="7"/>
      <c r="M72" s="7"/>
    </row>
    <row r="73" spans="1:13" ht="22.5" customHeight="1" x14ac:dyDescent="0.25">
      <c r="A73" s="27" t="s">
        <v>71</v>
      </c>
      <c r="B73" s="43">
        <f>[1]Расшир!E871</f>
        <v>1234510.8119999999</v>
      </c>
      <c r="C73" s="43">
        <f>[1]Расшир!F871</f>
        <v>170027.95</v>
      </c>
      <c r="D73" s="44">
        <f t="shared" si="0"/>
        <v>0.13772900840337074</v>
      </c>
      <c r="E73" s="19"/>
      <c r="F73" s="7"/>
      <c r="G73" s="7"/>
      <c r="H73" s="7"/>
      <c r="I73" s="7"/>
      <c r="J73" s="7"/>
      <c r="K73" s="7"/>
      <c r="L73" s="7"/>
      <c r="M73" s="7"/>
    </row>
    <row r="74" spans="1:13" ht="22.5" customHeight="1" x14ac:dyDescent="0.25">
      <c r="A74" s="27" t="s">
        <v>72</v>
      </c>
      <c r="B74" s="43">
        <f>[1]Расшир!E878</f>
        <v>603332.10846999998</v>
      </c>
      <c r="C74" s="43">
        <f>[1]Расшир!F878</f>
        <v>48410.497580000003</v>
      </c>
      <c r="D74" s="44">
        <f t="shared" si="0"/>
        <v>8.0238556676131487E-2</v>
      </c>
      <c r="E74" s="19"/>
      <c r="F74" s="7"/>
      <c r="G74" s="7"/>
      <c r="H74" s="7"/>
      <c r="I74" s="7"/>
      <c r="J74" s="7"/>
      <c r="K74" s="7"/>
      <c r="L74" s="7"/>
      <c r="M74" s="7"/>
    </row>
    <row r="75" spans="1:13" ht="22.5" customHeight="1" x14ac:dyDescent="0.25">
      <c r="A75" s="27" t="s">
        <v>73</v>
      </c>
      <c r="B75" s="43">
        <f>[1]Расшир!E901</f>
        <v>677325.90499999991</v>
      </c>
      <c r="C75" s="43">
        <f>[1]Расшир!F901</f>
        <v>85560.820589999988</v>
      </c>
      <c r="D75" s="44">
        <f t="shared" si="0"/>
        <v>0.12632149451009111</v>
      </c>
      <c r="E75" s="19"/>
      <c r="F75" s="7"/>
      <c r="G75" s="7"/>
      <c r="H75" s="7"/>
      <c r="I75" s="7"/>
      <c r="J75" s="7"/>
      <c r="K75" s="7"/>
      <c r="L75" s="7"/>
      <c r="M75" s="7"/>
    </row>
    <row r="76" spans="1:13" ht="22.5" customHeight="1" x14ac:dyDescent="0.25">
      <c r="A76" s="46" t="s">
        <v>74</v>
      </c>
      <c r="B76" s="41">
        <f>[1]Расшир!E922</f>
        <v>961903.16899999988</v>
      </c>
      <c r="C76" s="41">
        <f>[1]Расшир!F922</f>
        <v>164968.92607999998</v>
      </c>
      <c r="D76" s="42">
        <f t="shared" si="0"/>
        <v>0.17150263290171153</v>
      </c>
      <c r="E76" s="19"/>
      <c r="F76" s="7"/>
      <c r="G76" s="7"/>
      <c r="H76" s="7"/>
      <c r="I76" s="7"/>
      <c r="J76" s="7"/>
      <c r="K76" s="7"/>
      <c r="L76" s="7"/>
      <c r="M76" s="7"/>
    </row>
    <row r="77" spans="1:13" ht="22.5" customHeight="1" x14ac:dyDescent="0.25">
      <c r="A77" s="27" t="s">
        <v>75</v>
      </c>
      <c r="B77" s="43">
        <f>[1]Расшир!E962</f>
        <v>862183.728</v>
      </c>
      <c r="C77" s="43">
        <f>[1]Расшир!F962</f>
        <v>151684.45123000001</v>
      </c>
      <c r="D77" s="44">
        <f t="shared" si="0"/>
        <v>0.17593054276477832</v>
      </c>
      <c r="E77" s="19"/>
      <c r="F77" s="7"/>
      <c r="G77" s="7"/>
      <c r="H77" s="7"/>
      <c r="I77" s="7"/>
      <c r="J77" s="7"/>
      <c r="K77" s="7"/>
      <c r="L77" s="7"/>
      <c r="M77" s="7"/>
    </row>
    <row r="78" spans="1:13" ht="22.5" customHeight="1" x14ac:dyDescent="0.25">
      <c r="A78" s="27" t="s">
        <v>76</v>
      </c>
      <c r="B78" s="43">
        <f>[1]Расшир!E971</f>
        <v>29233.312000000002</v>
      </c>
      <c r="C78" s="43">
        <f>[1]Расшир!F971</f>
        <v>3861.828</v>
      </c>
      <c r="D78" s="44">
        <f>C78/B78</f>
        <v>0.13210367679173676</v>
      </c>
      <c r="E78" s="19"/>
      <c r="F78" s="7"/>
      <c r="G78" s="7"/>
      <c r="H78" s="7"/>
      <c r="I78" s="7"/>
      <c r="J78" s="7"/>
      <c r="K78" s="7"/>
      <c r="L78" s="7"/>
      <c r="M78" s="7"/>
    </row>
    <row r="79" spans="1:13" ht="32.25" customHeight="1" x14ac:dyDescent="0.25">
      <c r="A79" s="27" t="s">
        <v>77</v>
      </c>
      <c r="B79" s="43">
        <f>[1]Расшир!E975</f>
        <v>70486.129000000001</v>
      </c>
      <c r="C79" s="43">
        <f>[1]Расшир!F975</f>
        <v>9422.6468499999992</v>
      </c>
      <c r="D79" s="44">
        <f t="shared" si="0"/>
        <v>0.13368086719587055</v>
      </c>
      <c r="E79" s="19"/>
      <c r="F79" s="7"/>
      <c r="G79" s="7"/>
      <c r="H79" s="7"/>
      <c r="I79" s="7"/>
      <c r="J79" s="7"/>
      <c r="K79" s="7"/>
      <c r="L79" s="7"/>
      <c r="M79" s="7"/>
    </row>
    <row r="80" spans="1:13" ht="26.25" hidden="1" customHeight="1" x14ac:dyDescent="0.25">
      <c r="A80" s="46" t="s">
        <v>78</v>
      </c>
      <c r="B80" s="41">
        <f>[1]Расшир!E988</f>
        <v>0</v>
      </c>
      <c r="C80" s="41">
        <f>[1]Расшир!F988</f>
        <v>0</v>
      </c>
      <c r="D80" s="51" t="e">
        <f t="shared" si="0"/>
        <v>#DIV/0!</v>
      </c>
      <c r="E80" s="19"/>
      <c r="F80" s="7"/>
      <c r="G80" s="7"/>
      <c r="H80" s="7"/>
      <c r="I80" s="7"/>
      <c r="J80" s="7"/>
      <c r="K80" s="7"/>
      <c r="L80" s="7"/>
      <c r="M80" s="7"/>
    </row>
    <row r="81" spans="1:13" ht="18" hidden="1" customHeight="1" x14ac:dyDescent="0.25">
      <c r="A81" s="48" t="s">
        <v>79</v>
      </c>
      <c r="B81" s="43">
        <f>[1]Расшир!E1009</f>
        <v>0</v>
      </c>
      <c r="C81" s="43">
        <f>[1]Расшир!F1009</f>
        <v>0</v>
      </c>
      <c r="D81" s="44" t="e">
        <f t="shared" si="0"/>
        <v>#DIV/0!</v>
      </c>
      <c r="E81" s="19"/>
      <c r="F81" s="7"/>
      <c r="G81" s="7"/>
      <c r="H81" s="7"/>
      <c r="I81" s="7"/>
      <c r="J81" s="7"/>
      <c r="K81" s="7"/>
      <c r="L81" s="7"/>
      <c r="M81" s="7"/>
    </row>
    <row r="82" spans="1:13" ht="22.5" customHeight="1" x14ac:dyDescent="0.25">
      <c r="A82" s="40" t="s">
        <v>80</v>
      </c>
      <c r="B82" s="41">
        <f>[1]Расшир!E1109-0.01</f>
        <v>1701011.8183499998</v>
      </c>
      <c r="C82" s="41">
        <f>[1]Расшир!F1109</f>
        <v>140327.81299000001</v>
      </c>
      <c r="D82" s="42">
        <f t="shared" si="0"/>
        <v>8.249667137887351E-2</v>
      </c>
      <c r="E82" s="19"/>
      <c r="F82" s="7"/>
      <c r="G82" s="7"/>
      <c r="H82" s="7"/>
      <c r="I82" s="7"/>
      <c r="J82" s="7"/>
      <c r="K82" s="7"/>
      <c r="L82" s="7"/>
      <c r="M82" s="7"/>
    </row>
    <row r="83" spans="1:13" ht="22.5" customHeight="1" x14ac:dyDescent="0.25">
      <c r="A83" s="27" t="s">
        <v>81</v>
      </c>
      <c r="B83" s="43">
        <f>[1]Расшир!E1155</f>
        <v>36385.1</v>
      </c>
      <c r="C83" s="43">
        <f>[1]Расшир!F1155</f>
        <v>3768.8612499999999</v>
      </c>
      <c r="D83" s="44">
        <f t="shared" si="0"/>
        <v>0.10358254477794482</v>
      </c>
      <c r="E83" s="19"/>
      <c r="F83" s="7"/>
      <c r="G83" s="7"/>
      <c r="H83" s="7"/>
      <c r="I83" s="7"/>
      <c r="J83" s="7"/>
      <c r="K83" s="7"/>
      <c r="L83" s="7"/>
      <c r="M83" s="7"/>
    </row>
    <row r="84" spans="1:13" ht="22.5" hidden="1" customHeight="1" x14ac:dyDescent="0.25">
      <c r="A84" s="27" t="s">
        <v>82</v>
      </c>
      <c r="B84" s="43">
        <f>[1]Расшир!E1159</f>
        <v>0</v>
      </c>
      <c r="C84" s="43">
        <f>[1]Расшир!F1159</f>
        <v>0</v>
      </c>
      <c r="D84" s="44" t="e">
        <f t="shared" si="0"/>
        <v>#DIV/0!</v>
      </c>
      <c r="E84" s="19"/>
      <c r="F84" s="7"/>
      <c r="G84" s="7"/>
      <c r="H84" s="7"/>
      <c r="I84" s="7"/>
      <c r="J84" s="7"/>
      <c r="K84" s="7"/>
      <c r="L84" s="7"/>
      <c r="M84" s="7"/>
    </row>
    <row r="85" spans="1:13" ht="22.5" customHeight="1" x14ac:dyDescent="0.25">
      <c r="A85" s="27" t="s">
        <v>83</v>
      </c>
      <c r="B85" s="43">
        <f>[1]Расшир!E1164</f>
        <v>823125.37000000011</v>
      </c>
      <c r="C85" s="43">
        <f>[1]Расшир!F1164</f>
        <v>125859.05885</v>
      </c>
      <c r="D85" s="44">
        <f t="shared" si="0"/>
        <v>0.15290387520190271</v>
      </c>
      <c r="E85" s="19"/>
      <c r="F85" s="7"/>
      <c r="G85" s="7"/>
      <c r="H85" s="7"/>
      <c r="I85" s="7"/>
      <c r="J85" s="7"/>
      <c r="K85" s="7"/>
      <c r="L85" s="7"/>
      <c r="M85" s="7"/>
    </row>
    <row r="86" spans="1:13" ht="22.5" customHeight="1" x14ac:dyDescent="0.25">
      <c r="A86" s="27" t="s">
        <v>84</v>
      </c>
      <c r="B86" s="43">
        <f>[1]Расшир!E1178</f>
        <v>757725.32435000001</v>
      </c>
      <c r="C86" s="43">
        <f>[1]Расшир!F1178</f>
        <v>4369.9800999999998</v>
      </c>
      <c r="D86" s="44">
        <f>C86/B86</f>
        <v>5.7672351174862775E-3</v>
      </c>
      <c r="E86" s="19"/>
      <c r="F86" s="7"/>
      <c r="G86" s="7"/>
      <c r="H86" s="7"/>
      <c r="I86" s="7"/>
      <c r="J86" s="7"/>
      <c r="K86" s="7"/>
      <c r="L86" s="7"/>
      <c r="M86" s="7"/>
    </row>
    <row r="87" spans="1:13" ht="22.5" customHeight="1" x14ac:dyDescent="0.25">
      <c r="A87" s="27" t="s">
        <v>85</v>
      </c>
      <c r="B87" s="43">
        <f>[1]Расшир!E1186</f>
        <v>83776.034</v>
      </c>
      <c r="C87" s="43">
        <f>[1]Расшир!F1186</f>
        <v>6329.9127900000012</v>
      </c>
      <c r="D87" s="44">
        <f t="shared" si="0"/>
        <v>7.5557560889072423E-2</v>
      </c>
      <c r="E87" s="19"/>
      <c r="F87" s="7"/>
      <c r="G87" s="7"/>
      <c r="H87" s="7"/>
      <c r="I87" s="7"/>
      <c r="J87" s="7"/>
      <c r="K87" s="7"/>
      <c r="L87" s="7"/>
      <c r="M87" s="7"/>
    </row>
    <row r="88" spans="1:13" ht="22.5" customHeight="1" x14ac:dyDescent="0.25">
      <c r="A88" s="40" t="s">
        <v>86</v>
      </c>
      <c r="B88" s="41">
        <f>[1]Расшир!E1201</f>
        <v>1458876.09567</v>
      </c>
      <c r="C88" s="41">
        <f>[1]Расшир!F1201</f>
        <v>230003.34263</v>
      </c>
      <c r="D88" s="42">
        <f t="shared" si="0"/>
        <v>0.15765790070360239</v>
      </c>
      <c r="E88" s="19"/>
      <c r="F88" s="7"/>
      <c r="G88" s="7"/>
      <c r="H88" s="7"/>
      <c r="I88" s="7"/>
      <c r="J88" s="7"/>
      <c r="K88" s="7"/>
      <c r="L88" s="7"/>
      <c r="M88" s="7"/>
    </row>
    <row r="89" spans="1:13" ht="22.5" customHeight="1" x14ac:dyDescent="0.25">
      <c r="A89" s="27" t="s">
        <v>87</v>
      </c>
      <c r="B89" s="43">
        <f>[1]Расшир!E1251</f>
        <v>916028.29641000007</v>
      </c>
      <c r="C89" s="43">
        <f>[1]Расшир!F1251-0.01</f>
        <v>134672.18565</v>
      </c>
      <c r="D89" s="44">
        <f t="shared" si="0"/>
        <v>0.14701749517759746</v>
      </c>
      <c r="E89" s="19"/>
      <c r="F89" s="7"/>
      <c r="G89" s="7"/>
      <c r="H89" s="7"/>
      <c r="I89" s="7"/>
      <c r="J89" s="7"/>
      <c r="K89" s="7"/>
      <c r="L89" s="7"/>
      <c r="M89" s="7"/>
    </row>
    <row r="90" spans="1:13" ht="22.5" customHeight="1" x14ac:dyDescent="0.25">
      <c r="A90" s="27" t="s">
        <v>88</v>
      </c>
      <c r="B90" s="43">
        <f>[1]Расшир!E1256</f>
        <v>383316.99313999992</v>
      </c>
      <c r="C90" s="43">
        <f>[1]Расшир!F1256</f>
        <v>61589.987090000002</v>
      </c>
      <c r="D90" s="44">
        <f t="shared" si="0"/>
        <v>0.16067638062553966</v>
      </c>
      <c r="E90" s="19"/>
      <c r="F90" s="7"/>
      <c r="G90" s="7"/>
      <c r="H90" s="7"/>
      <c r="I90" s="7"/>
      <c r="J90" s="7"/>
      <c r="K90" s="7"/>
      <c r="L90" s="7"/>
      <c r="M90" s="7"/>
    </row>
    <row r="91" spans="1:13" ht="22.5" customHeight="1" x14ac:dyDescent="0.25">
      <c r="A91" s="27" t="s">
        <v>89</v>
      </c>
      <c r="B91" s="43">
        <f>[1]Расшир!E1264</f>
        <v>159530.80612000002</v>
      </c>
      <c r="C91" s="43">
        <f>[1]Расшир!F1264</f>
        <v>33741.159890000003</v>
      </c>
      <c r="D91" s="44">
        <f t="shared" si="0"/>
        <v>0.21150247222232238</v>
      </c>
      <c r="E91" s="19"/>
      <c r="F91" s="7"/>
      <c r="G91" s="7"/>
      <c r="H91" s="7"/>
      <c r="I91" s="7"/>
      <c r="J91" s="7"/>
      <c r="K91" s="7"/>
      <c r="L91" s="7"/>
      <c r="M91" s="7"/>
    </row>
    <row r="92" spans="1:13" ht="22.5" customHeight="1" x14ac:dyDescent="0.25">
      <c r="A92" s="53" t="s">
        <v>90</v>
      </c>
      <c r="B92" s="41">
        <f>B93</f>
        <v>46204.995999999999</v>
      </c>
      <c r="C92" s="41">
        <f>C93</f>
        <v>6985.87183</v>
      </c>
      <c r="D92" s="42">
        <f t="shared" si="0"/>
        <v>0.15119299718151691</v>
      </c>
      <c r="E92" s="19"/>
      <c r="F92" s="7"/>
      <c r="G92" s="7"/>
      <c r="H92" s="7"/>
      <c r="I92" s="7"/>
      <c r="J92" s="7"/>
      <c r="K92" s="7"/>
      <c r="L92" s="7"/>
      <c r="M92" s="7"/>
    </row>
    <row r="93" spans="1:13" ht="22.5" customHeight="1" x14ac:dyDescent="0.25">
      <c r="A93" s="27" t="s">
        <v>91</v>
      </c>
      <c r="B93" s="43">
        <f>[1]Расшир!E1282</f>
        <v>46204.995999999999</v>
      </c>
      <c r="C93" s="43">
        <f>[1]Расшир!F1282</f>
        <v>6985.87183</v>
      </c>
      <c r="D93" s="44">
        <f t="shared" si="0"/>
        <v>0.15119299718151691</v>
      </c>
      <c r="E93" s="19"/>
      <c r="F93" s="7"/>
      <c r="G93" s="7"/>
      <c r="H93" s="7"/>
      <c r="I93" s="7"/>
      <c r="J93" s="7"/>
      <c r="K93" s="7"/>
      <c r="L93" s="7"/>
      <c r="M93" s="7"/>
    </row>
    <row r="94" spans="1:13" ht="22.5" customHeight="1" x14ac:dyDescent="0.25">
      <c r="A94" s="46" t="s">
        <v>92</v>
      </c>
      <c r="B94" s="41">
        <f>[1]Расшир!E1283</f>
        <v>1201305.6233600001</v>
      </c>
      <c r="C94" s="41">
        <f>[1]Расшир!F1283</f>
        <v>127781.92017</v>
      </c>
      <c r="D94" s="42">
        <f t="shared" si="0"/>
        <v>0.10636920171288258</v>
      </c>
      <c r="E94" s="19"/>
      <c r="F94" s="7"/>
      <c r="G94" s="7"/>
      <c r="H94" s="7"/>
      <c r="I94" s="7"/>
      <c r="J94" s="7"/>
      <c r="K94" s="7"/>
      <c r="L94" s="7"/>
      <c r="M94" s="7"/>
    </row>
    <row r="95" spans="1:13" ht="22.5" customHeight="1" x14ac:dyDescent="0.25">
      <c r="A95" s="27" t="s">
        <v>93</v>
      </c>
      <c r="B95" s="43">
        <f>[1]Расшир!E1286</f>
        <v>1201305.6233600001</v>
      </c>
      <c r="C95" s="43">
        <f>[1]Расшир!F1286</f>
        <v>127781.92017</v>
      </c>
      <c r="D95" s="44">
        <f t="shared" si="0"/>
        <v>0.10636920171288258</v>
      </c>
      <c r="E95" s="19"/>
      <c r="F95" s="7"/>
      <c r="G95" s="7"/>
      <c r="H95" s="7"/>
      <c r="I95" s="7"/>
      <c r="J95" s="7"/>
      <c r="K95" s="7"/>
      <c r="L95" s="7"/>
      <c r="M95" s="7"/>
    </row>
    <row r="96" spans="1:13" s="34" customFormat="1" ht="21" customHeight="1" x14ac:dyDescent="0.3">
      <c r="A96" s="31" t="s">
        <v>94</v>
      </c>
      <c r="B96" s="54">
        <f>[1]Расшир!E1290</f>
        <v>35064550.60808</v>
      </c>
      <c r="C96" s="54">
        <f>[1]Расшир!F1290</f>
        <v>3926345.07387</v>
      </c>
      <c r="D96" s="55">
        <f t="shared" si="0"/>
        <v>0.11197477240633005</v>
      </c>
      <c r="E96" s="32"/>
      <c r="F96" s="33"/>
      <c r="G96" s="33"/>
      <c r="H96" s="33"/>
      <c r="I96" s="33"/>
      <c r="J96" s="33"/>
      <c r="K96" s="33"/>
      <c r="L96" s="33"/>
      <c r="M96" s="33"/>
    </row>
    <row r="97" spans="1:13" ht="12.75" customHeight="1" x14ac:dyDescent="0.25">
      <c r="A97" s="21"/>
      <c r="B97" s="22"/>
      <c r="C97" s="22"/>
      <c r="D97" s="56"/>
      <c r="E97" s="7"/>
      <c r="F97" s="7"/>
      <c r="G97" s="7"/>
      <c r="H97" s="7"/>
      <c r="I97" s="7"/>
      <c r="J97" s="7"/>
      <c r="K97" s="7"/>
      <c r="L97" s="7"/>
      <c r="M97" s="7"/>
    </row>
    <row r="98" spans="1:13" ht="31.5" x14ac:dyDescent="0.25">
      <c r="A98" s="28" t="s">
        <v>95</v>
      </c>
      <c r="B98" s="16">
        <f>B38-B96</f>
        <v>-1373951.7757000029</v>
      </c>
      <c r="C98" s="16">
        <f>C38-C96</f>
        <v>51562.206720000133</v>
      </c>
      <c r="D98" s="18"/>
      <c r="E98" s="7"/>
      <c r="F98" s="7"/>
      <c r="G98" s="7"/>
      <c r="H98" s="7"/>
      <c r="I98" s="7"/>
      <c r="J98" s="7"/>
      <c r="K98" s="7"/>
      <c r="L98" s="7"/>
      <c r="M98" s="7"/>
    </row>
    <row r="99" spans="1:13" ht="15.75" hidden="1" x14ac:dyDescent="0.25">
      <c r="A99" s="21"/>
      <c r="B99" s="22"/>
      <c r="C99" s="22"/>
      <c r="D99" s="18"/>
      <c r="E99" s="7"/>
      <c r="F99" s="7"/>
      <c r="G99" s="7"/>
      <c r="H99" s="7"/>
      <c r="I99" s="7"/>
      <c r="J99" s="7"/>
      <c r="K99" s="7"/>
      <c r="L99" s="7"/>
      <c r="M99" s="7"/>
    </row>
    <row r="100" spans="1:13" ht="15.75" hidden="1" x14ac:dyDescent="0.25">
      <c r="A100" s="28" t="s">
        <v>96</v>
      </c>
      <c r="B100" s="16">
        <f>B101+B102</f>
        <v>0</v>
      </c>
      <c r="C100" s="16">
        <f>C101+C102</f>
        <v>0</v>
      </c>
      <c r="D100" s="18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5.75" hidden="1" x14ac:dyDescent="0.25">
      <c r="A101" s="21" t="s">
        <v>97</v>
      </c>
      <c r="B101" s="22">
        <f>[1]Расшир!E1296</f>
        <v>0</v>
      </c>
      <c r="C101" s="22">
        <f>[1]Расшир!F1296</f>
        <v>0</v>
      </c>
      <c r="D101" s="18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5.75" hidden="1" x14ac:dyDescent="0.25">
      <c r="A102" s="21" t="s">
        <v>98</v>
      </c>
      <c r="B102" s="22">
        <f>[1]Расшир!E1297</f>
        <v>0</v>
      </c>
      <c r="C102" s="22">
        <f>[1]Расшир!F1297</f>
        <v>0</v>
      </c>
      <c r="D102" s="18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5" customHeight="1" x14ac:dyDescent="0.25">
      <c r="A103" s="21"/>
      <c r="B103" s="22"/>
      <c r="C103" s="22"/>
      <c r="D103" s="18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31.5" x14ac:dyDescent="0.25">
      <c r="A104" s="28" t="s">
        <v>99</v>
      </c>
      <c r="B104" s="16">
        <f>B105+B106</f>
        <v>878700</v>
      </c>
      <c r="C104" s="16">
        <f>C105+C106</f>
        <v>0</v>
      </c>
      <c r="D104" s="18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22.5" customHeight="1" x14ac:dyDescent="0.25">
      <c r="A105" s="26" t="s">
        <v>100</v>
      </c>
      <c r="B105" s="22">
        <f>[1]Расшир!E1300</f>
        <v>2780090</v>
      </c>
      <c r="C105" s="22">
        <f>[1]Расшир!F1300</f>
        <v>0</v>
      </c>
      <c r="D105" s="18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31.5" x14ac:dyDescent="0.25">
      <c r="A106" s="26" t="s">
        <v>101</v>
      </c>
      <c r="B106" s="22">
        <f>[1]Расшир!E1301</f>
        <v>-1901390</v>
      </c>
      <c r="C106" s="22">
        <f>[1]Расшир!F1301</f>
        <v>0</v>
      </c>
      <c r="D106" s="18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4.25" customHeight="1" x14ac:dyDescent="0.25">
      <c r="A107" s="21"/>
      <c r="B107" s="22"/>
      <c r="C107" s="22"/>
      <c r="D107" s="18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2.5" customHeight="1" x14ac:dyDescent="0.25">
      <c r="A108" s="28" t="s">
        <v>102</v>
      </c>
      <c r="B108" s="16">
        <f>B109+B110</f>
        <v>474300</v>
      </c>
      <c r="C108" s="16">
        <f>[1]Расшир!F1303</f>
        <v>0</v>
      </c>
      <c r="D108" s="18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22.5" customHeight="1" x14ac:dyDescent="0.25">
      <c r="A109" s="21" t="s">
        <v>103</v>
      </c>
      <c r="B109" s="22">
        <f>[1]Расшир!E1304</f>
        <v>13255570</v>
      </c>
      <c r="C109" s="22">
        <f>[1]Расшир!F1304</f>
        <v>0</v>
      </c>
      <c r="D109" s="18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22.5" customHeight="1" x14ac:dyDescent="0.25">
      <c r="A110" s="26" t="s">
        <v>104</v>
      </c>
      <c r="B110" s="22">
        <f>[1]Расшир!E1305</f>
        <v>-12781270</v>
      </c>
      <c r="C110" s="22">
        <f>[1]Расшир!F1305</f>
        <v>0</v>
      </c>
      <c r="D110" s="18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5.75" customHeight="1" x14ac:dyDescent="0.25">
      <c r="A111" s="26"/>
      <c r="B111" s="22"/>
      <c r="C111" s="22"/>
      <c r="D111" s="18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34.5" customHeight="1" x14ac:dyDescent="0.25">
      <c r="A112" s="25" t="s">
        <v>105</v>
      </c>
      <c r="B112" s="57">
        <v>0</v>
      </c>
      <c r="C112" s="58">
        <f>C113</f>
        <v>554368.15766000003</v>
      </c>
      <c r="D112" s="18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50.25" customHeight="1" x14ac:dyDescent="0.25">
      <c r="A113" s="59" t="s">
        <v>106</v>
      </c>
      <c r="B113" s="60">
        <v>0</v>
      </c>
      <c r="C113" s="83">
        <f>[1]Расшир!F1311-0.01</f>
        <v>554368.15766000003</v>
      </c>
      <c r="D113" s="18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33" customHeight="1" x14ac:dyDescent="0.25">
      <c r="A114" s="28" t="s">
        <v>107</v>
      </c>
      <c r="B114" s="16">
        <f>B115+B116</f>
        <v>20951.775700002909</v>
      </c>
      <c r="C114" s="16">
        <f>C115+C116</f>
        <v>-605930.37437999994</v>
      </c>
      <c r="D114" s="18"/>
      <c r="E114" s="61"/>
      <c r="F114" s="7"/>
      <c r="G114" s="7"/>
      <c r="H114" s="7"/>
      <c r="I114" s="7"/>
      <c r="J114" s="7"/>
      <c r="K114" s="7"/>
      <c r="L114" s="7"/>
      <c r="M114" s="7"/>
    </row>
    <row r="115" spans="1:13" ht="22.5" customHeight="1" x14ac:dyDescent="0.25">
      <c r="A115" s="21" t="s">
        <v>108</v>
      </c>
      <c r="B115" s="22">
        <f>[1]Расшир!E1315</f>
        <v>-49726258.832379997</v>
      </c>
      <c r="C115" s="22">
        <f>[1]Расшир!F1315</f>
        <v>-5295747.2922299998</v>
      </c>
      <c r="D115" s="18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22.5" customHeight="1" x14ac:dyDescent="0.25">
      <c r="A116" s="21" t="s">
        <v>109</v>
      </c>
      <c r="B116" s="22">
        <f>[1]Расшир!E1316</f>
        <v>49747210.60808</v>
      </c>
      <c r="C116" s="22">
        <f>[1]Расшир!F1316</f>
        <v>4689816.9178499999</v>
      </c>
      <c r="D116" s="18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5" customHeight="1" x14ac:dyDescent="0.25">
      <c r="A117" s="26"/>
      <c r="B117" s="22"/>
      <c r="C117" s="22"/>
      <c r="D117" s="18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31.5" x14ac:dyDescent="0.25">
      <c r="A118" s="28" t="s">
        <v>110</v>
      </c>
      <c r="B118" s="16">
        <f>[1]Расшир!E1306</f>
        <v>0</v>
      </c>
      <c r="C118" s="16">
        <f>C121+C123</f>
        <v>554368.15766000003</v>
      </c>
      <c r="D118" s="18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37.5" hidden="1" customHeight="1" x14ac:dyDescent="0.25">
      <c r="A119" s="62" t="s">
        <v>111</v>
      </c>
      <c r="B119" s="63">
        <f>B120</f>
        <v>0</v>
      </c>
      <c r="C119" s="63">
        <f>C120</f>
        <v>0</v>
      </c>
      <c r="D119" s="18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31.5" hidden="1" x14ac:dyDescent="0.25">
      <c r="A120" s="64" t="s">
        <v>112</v>
      </c>
      <c r="B120" s="22">
        <v>0</v>
      </c>
      <c r="C120" s="22">
        <f>[1]Расшир!F1308</f>
        <v>0</v>
      </c>
      <c r="D120" s="18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31.5" x14ac:dyDescent="0.25">
      <c r="A121" s="65" t="s">
        <v>105</v>
      </c>
      <c r="B121" s="66">
        <f>[1]Расшир!E1311</f>
        <v>0</v>
      </c>
      <c r="C121" s="83">
        <f>[1]Расшир!F1311-0.01</f>
        <v>554368.15766000003</v>
      </c>
      <c r="D121" s="18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5.75" hidden="1" x14ac:dyDescent="0.25">
      <c r="A122" s="64"/>
      <c r="B122" s="22"/>
      <c r="C122" s="22"/>
      <c r="D122" s="18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29.45" hidden="1" customHeight="1" x14ac:dyDescent="0.25">
      <c r="A123" s="67" t="s">
        <v>113</v>
      </c>
      <c r="B123" s="63">
        <f>B124</f>
        <v>0</v>
      </c>
      <c r="C123" s="63">
        <f>C124</f>
        <v>0</v>
      </c>
      <c r="D123" s="18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5.75" hidden="1" x14ac:dyDescent="0.25">
      <c r="A124" s="68" t="s">
        <v>114</v>
      </c>
      <c r="B124" s="69">
        <f>[1]Расшир!E1310</f>
        <v>0</v>
      </c>
      <c r="C124" s="69">
        <f>[1]Расшир!F1310</f>
        <v>0</v>
      </c>
      <c r="D124" s="18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5.75" hidden="1" x14ac:dyDescent="0.25">
      <c r="A125" s="21"/>
      <c r="B125" s="22"/>
      <c r="C125" s="22"/>
      <c r="D125" s="18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5.75" hidden="1" x14ac:dyDescent="0.25">
      <c r="A126" s="21"/>
      <c r="B126" s="22"/>
      <c r="C126" s="22"/>
      <c r="D126" s="18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47.25" x14ac:dyDescent="0.25">
      <c r="A127" s="59" t="s">
        <v>106</v>
      </c>
      <c r="B127" s="22">
        <v>0</v>
      </c>
      <c r="C127" s="22">
        <f>C121</f>
        <v>554368.15766000003</v>
      </c>
      <c r="D127" s="18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32.25" hidden="1" customHeight="1" x14ac:dyDescent="0.25">
      <c r="A128" s="28" t="s">
        <v>115</v>
      </c>
      <c r="B128" s="70">
        <f>B100+B104+B108+B114+B118</f>
        <v>1373951.7757000029</v>
      </c>
      <c r="C128" s="70">
        <f>C100+C104+C108+C114+C118</f>
        <v>-51562.216719999909</v>
      </c>
      <c r="D128" s="71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32.25" customHeight="1" x14ac:dyDescent="0.25">
      <c r="A129" s="28" t="s">
        <v>107</v>
      </c>
      <c r="B129" s="16">
        <f>[1]Расшир!E1314</f>
        <v>20951.775700002909</v>
      </c>
      <c r="C129" s="16">
        <f>[1]Расшир!F1314</f>
        <v>-605930.37437999994</v>
      </c>
      <c r="D129" s="18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22.5" customHeight="1" x14ac:dyDescent="0.25">
      <c r="A130" s="21" t="s">
        <v>108</v>
      </c>
      <c r="B130" s="22">
        <f>[1]Расшир!E1315</f>
        <v>-49726258.832379997</v>
      </c>
      <c r="C130" s="22">
        <f>[1]Расшир!F1315</f>
        <v>-5295747.2922299998</v>
      </c>
      <c r="D130" s="18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22.5" customHeight="1" x14ac:dyDescent="0.25">
      <c r="A131" s="21" t="s">
        <v>109</v>
      </c>
      <c r="B131" s="22">
        <f>[1]Расшир!E1316</f>
        <v>49747210.60808</v>
      </c>
      <c r="C131" s="22">
        <f>[1]Расшир!F1316</f>
        <v>4689816.9178499999</v>
      </c>
      <c r="D131" s="18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27.75" customHeight="1" x14ac:dyDescent="0.25">
      <c r="A132" s="28" t="s">
        <v>115</v>
      </c>
      <c r="B132" s="16">
        <f>B104+B108+B118+B129</f>
        <v>1373951.7757000029</v>
      </c>
      <c r="C132" s="16">
        <f>C104+C108+C118+C129+0.01</f>
        <v>-51562.206719999907</v>
      </c>
      <c r="D132" s="18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67.5" customHeight="1" x14ac:dyDescent="0.25">
      <c r="A133" s="72"/>
      <c r="B133" s="73"/>
      <c r="C133" s="73"/>
      <c r="D133" s="74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39" customHeight="1" x14ac:dyDescent="0.25">
      <c r="A134" s="75"/>
      <c r="B134" s="76"/>
      <c r="C134" s="76"/>
      <c r="D134" s="10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0.5" hidden="1" customHeight="1" x14ac:dyDescent="0.25">
      <c r="A135" s="75"/>
      <c r="B135" s="77"/>
      <c r="C135" s="78"/>
      <c r="D135" s="10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23.25" customHeight="1" x14ac:dyDescent="0.25">
      <c r="A136" s="79"/>
      <c r="B136" s="77"/>
      <c r="C136" s="78"/>
      <c r="D136" s="10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2" customHeight="1" x14ac:dyDescent="0.25">
      <c r="A137" s="79"/>
      <c r="B137" s="77"/>
      <c r="C137" s="78"/>
      <c r="D137" s="10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2.75" customHeight="1" x14ac:dyDescent="0.25">
      <c r="A138" s="79"/>
      <c r="B138" s="77"/>
      <c r="C138" s="78"/>
      <c r="D138" s="10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5.75" x14ac:dyDescent="0.25">
      <c r="A139" s="8"/>
      <c r="B139" s="7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5.75" x14ac:dyDescent="0.25">
      <c r="A140" s="8"/>
      <c r="B140" s="7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5.75" x14ac:dyDescent="0.25">
      <c r="A141" s="8"/>
      <c r="B141" s="7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5.75" x14ac:dyDescent="0.25">
      <c r="A142" s="8"/>
      <c r="B142" s="7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5.75" x14ac:dyDescent="0.25">
      <c r="A143" s="8"/>
      <c r="B143" s="7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5.75" x14ac:dyDescent="0.25">
      <c r="A144" s="8"/>
      <c r="B144" s="7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5.75" x14ac:dyDescent="0.25">
      <c r="A145" s="8"/>
      <c r="B145" s="7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5.75" x14ac:dyDescent="0.25">
      <c r="A146" s="8"/>
      <c r="B146" s="7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5.75" x14ac:dyDescent="0.25">
      <c r="A147" s="8"/>
      <c r="B147" s="7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5.75" x14ac:dyDescent="0.25">
      <c r="A148" s="8"/>
      <c r="B148" s="7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5.75" x14ac:dyDescent="0.25">
      <c r="A149" s="8"/>
      <c r="B149" s="7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5.75" x14ac:dyDescent="0.25">
      <c r="A150" s="8"/>
      <c r="B150" s="7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5.75" x14ac:dyDescent="0.25">
      <c r="A151" s="8"/>
      <c r="B151" s="7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5.75" x14ac:dyDescent="0.25">
      <c r="A152" s="8"/>
      <c r="B152" s="7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5.75" x14ac:dyDescent="0.25">
      <c r="A153" s="8"/>
      <c r="B153" s="7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5.75" x14ac:dyDescent="0.25">
      <c r="A154" s="8"/>
      <c r="B154" s="7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5.75" x14ac:dyDescent="0.25">
      <c r="A155" s="8"/>
      <c r="B155" s="7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5.75" x14ac:dyDescent="0.25">
      <c r="A156" s="8"/>
      <c r="B156" s="7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5.75" x14ac:dyDescent="0.25">
      <c r="A157" s="8"/>
      <c r="B157" s="7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5.75" x14ac:dyDescent="0.25">
      <c r="A158" s="8"/>
      <c r="B158" s="7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5.75" x14ac:dyDescent="0.25">
      <c r="A159" s="8"/>
      <c r="B159" s="7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5.75" x14ac:dyDescent="0.25">
      <c r="A160" s="8"/>
      <c r="B160" s="7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5.75" x14ac:dyDescent="0.25">
      <c r="A161" s="8"/>
      <c r="B161" s="7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5.75" x14ac:dyDescent="0.25">
      <c r="A162" s="8"/>
      <c r="B162" s="7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5.75" x14ac:dyDescent="0.25">
      <c r="A163" s="8"/>
      <c r="B163" s="7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5.75" x14ac:dyDescent="0.25">
      <c r="A164" s="8"/>
      <c r="B164" s="7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5.75" x14ac:dyDescent="0.25">
      <c r="A165" s="8"/>
      <c r="B165" s="7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5.75" x14ac:dyDescent="0.25">
      <c r="A166" s="8"/>
      <c r="B166" s="7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5.75" x14ac:dyDescent="0.25">
      <c r="A167" s="8"/>
      <c r="B167" s="7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5.75" x14ac:dyDescent="0.25">
      <c r="A168" s="8"/>
      <c r="B168" s="7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5.75" x14ac:dyDescent="0.25">
      <c r="A169" s="8"/>
      <c r="B169" s="7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5.75" x14ac:dyDescent="0.25">
      <c r="A170" s="8"/>
      <c r="B170" s="7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5.75" x14ac:dyDescent="0.25">
      <c r="A171" s="8"/>
      <c r="B171" s="7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5.75" x14ac:dyDescent="0.25">
      <c r="A172" s="8"/>
      <c r="B172" s="7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5.75" x14ac:dyDescent="0.25">
      <c r="A173" s="8"/>
      <c r="B173" s="7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5.75" x14ac:dyDescent="0.25">
      <c r="A174" s="8"/>
      <c r="B174" s="7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5.75" x14ac:dyDescent="0.25">
      <c r="A175" s="8"/>
      <c r="B175" s="7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5.75" x14ac:dyDescent="0.25">
      <c r="A176" s="8"/>
      <c r="B176" s="7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5.75" x14ac:dyDescent="0.25">
      <c r="A177" s="8"/>
      <c r="B177" s="7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5.75" x14ac:dyDescent="0.25">
      <c r="A178" s="8"/>
      <c r="B178" s="7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5.75" x14ac:dyDescent="0.25">
      <c r="A179" s="8"/>
      <c r="B179" s="7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5.75" x14ac:dyDescent="0.25">
      <c r="A180" s="8"/>
      <c r="B180" s="7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5.75" x14ac:dyDescent="0.25">
      <c r="A181" s="8"/>
      <c r="B181" s="7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5.75" x14ac:dyDescent="0.25">
      <c r="A182" s="8"/>
      <c r="B182" s="7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5.75" x14ac:dyDescent="0.25">
      <c r="A183" s="8"/>
      <c r="B183" s="7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5.75" x14ac:dyDescent="0.25">
      <c r="A184" s="8"/>
      <c r="B184" s="7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5.75" x14ac:dyDescent="0.25">
      <c r="A185" s="8"/>
      <c r="B185" s="7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5.75" x14ac:dyDescent="0.25">
      <c r="A186" s="8"/>
      <c r="B186" s="7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5.75" x14ac:dyDescent="0.25">
      <c r="A187" s="8"/>
      <c r="B187" s="7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5.75" x14ac:dyDescent="0.25">
      <c r="A188" s="8"/>
      <c r="B188" s="7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5.75" x14ac:dyDescent="0.25">
      <c r="A189" s="8"/>
      <c r="B189" s="7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5.75" x14ac:dyDescent="0.25">
      <c r="A190" s="8"/>
      <c r="B190" s="7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5.75" x14ac:dyDescent="0.25">
      <c r="A191" s="8"/>
      <c r="B191" s="7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5.75" x14ac:dyDescent="0.25">
      <c r="A192" s="8"/>
      <c r="B192" s="7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5.75" x14ac:dyDescent="0.25">
      <c r="A193" s="8"/>
      <c r="B193" s="7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5.75" x14ac:dyDescent="0.25">
      <c r="A194" s="8"/>
      <c r="B194" s="7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5.75" x14ac:dyDescent="0.25">
      <c r="A195" s="8"/>
      <c r="B195" s="7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5.75" x14ac:dyDescent="0.25">
      <c r="A196" s="8"/>
      <c r="B196" s="7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5.75" x14ac:dyDescent="0.25">
      <c r="A197" s="8"/>
      <c r="B197" s="7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5.75" x14ac:dyDescent="0.25">
      <c r="A198" s="8"/>
      <c r="B198" s="7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5.75" x14ac:dyDescent="0.25">
      <c r="A199" s="8"/>
      <c r="B199" s="7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5.75" x14ac:dyDescent="0.25">
      <c r="A200" s="8"/>
      <c r="B200" s="7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5.75" x14ac:dyDescent="0.25">
      <c r="A201" s="8"/>
      <c r="B201" s="7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5.75" x14ac:dyDescent="0.25">
      <c r="A202" s="8"/>
      <c r="B202" s="7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5.75" x14ac:dyDescent="0.25">
      <c r="A203" s="8"/>
      <c r="B203" s="7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5.75" x14ac:dyDescent="0.25">
      <c r="A204" s="8"/>
      <c r="B204" s="7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5.75" x14ac:dyDescent="0.25">
      <c r="A205" s="8"/>
      <c r="B205" s="7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5.75" x14ac:dyDescent="0.25">
      <c r="A206" s="8"/>
      <c r="B206" s="7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5.75" x14ac:dyDescent="0.25">
      <c r="A207" s="8"/>
      <c r="B207" s="7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5.75" x14ac:dyDescent="0.25">
      <c r="A208" s="8"/>
      <c r="B208" s="7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5.75" x14ac:dyDescent="0.25">
      <c r="A209" s="8"/>
      <c r="B209" s="7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5.75" x14ac:dyDescent="0.25">
      <c r="A210" s="8"/>
      <c r="B210" s="7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5.75" x14ac:dyDescent="0.25">
      <c r="A211" s="8"/>
      <c r="B211" s="7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5.75" x14ac:dyDescent="0.25">
      <c r="A212" s="8"/>
      <c r="B212" s="7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5.75" x14ac:dyDescent="0.25">
      <c r="A213" s="8"/>
      <c r="B213" s="7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5.75" x14ac:dyDescent="0.25">
      <c r="A214" s="8"/>
      <c r="B214" s="7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5.75" x14ac:dyDescent="0.25">
      <c r="A215" s="8"/>
      <c r="B215" s="7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5.75" x14ac:dyDescent="0.25">
      <c r="A216" s="8"/>
      <c r="B216" s="7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5.75" x14ac:dyDescent="0.25">
      <c r="A217" s="8"/>
      <c r="B217" s="7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5.75" x14ac:dyDescent="0.25">
      <c r="A218" s="8"/>
      <c r="B218" s="7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5.75" x14ac:dyDescent="0.25">
      <c r="A219" s="8"/>
      <c r="B219" s="7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5.75" x14ac:dyDescent="0.25">
      <c r="A220" s="8"/>
      <c r="B220" s="7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5.75" x14ac:dyDescent="0.25">
      <c r="A221" s="8"/>
      <c r="B221" s="7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5.75" x14ac:dyDescent="0.25">
      <c r="A222" s="8"/>
      <c r="B222" s="7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5.75" x14ac:dyDescent="0.25">
      <c r="A223" s="8"/>
      <c r="B223" s="7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5.75" x14ac:dyDescent="0.25">
      <c r="A224" s="8"/>
      <c r="B224" s="7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5.75" x14ac:dyDescent="0.25">
      <c r="A225" s="8"/>
      <c r="B225" s="7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5.75" x14ac:dyDescent="0.25">
      <c r="A226" s="8"/>
      <c r="B226" s="7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5.75" x14ac:dyDescent="0.25">
      <c r="A227" s="8"/>
      <c r="B227" s="7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5.75" x14ac:dyDescent="0.25">
      <c r="A228" s="8"/>
      <c r="B228" s="7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5.75" x14ac:dyDescent="0.25">
      <c r="A229" s="8"/>
      <c r="B229" s="7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5.75" x14ac:dyDescent="0.25">
      <c r="A230" s="8"/>
      <c r="B230" s="7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5.75" x14ac:dyDescent="0.25">
      <c r="A231" s="8"/>
      <c r="B231" s="7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5.75" x14ac:dyDescent="0.25">
      <c r="A232" s="8"/>
      <c r="B232" s="7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5.75" x14ac:dyDescent="0.25">
      <c r="A233" s="8"/>
      <c r="B233" s="7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5.75" x14ac:dyDescent="0.25">
      <c r="A234" s="8"/>
      <c r="B234" s="7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5.75" x14ac:dyDescent="0.25">
      <c r="A235" s="8"/>
      <c r="B235" s="7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5.75" x14ac:dyDescent="0.25">
      <c r="A236" s="8"/>
      <c r="B236" s="7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</row>
    <row r="418" spans="5:5" x14ac:dyDescent="0.2">
      <c r="E418" s="80"/>
    </row>
    <row r="503" spans="1:3" s="4" customFormat="1" ht="18.75" x14ac:dyDescent="0.3">
      <c r="A503" s="1"/>
      <c r="B503" s="2"/>
      <c r="C503" s="81"/>
    </row>
    <row r="504" spans="1:3" s="4" customFormat="1" ht="18.75" x14ac:dyDescent="0.3">
      <c r="A504" s="1"/>
      <c r="B504" s="2"/>
      <c r="C504" s="81"/>
    </row>
    <row r="507" spans="1:3" s="4" customFormat="1" x14ac:dyDescent="0.2">
      <c r="A507" s="1"/>
      <c r="B507" s="2"/>
      <c r="C507" s="82"/>
    </row>
  </sheetData>
  <pageMargins left="0.15748031496062992" right="0.15748031496062992" top="0.15748031496062992" bottom="0.23622047244094491" header="0.15748031496062992" footer="0.19685039370078741"/>
  <pageSetup paperSize="9" scale="78" fitToHeight="2" orientation="portrait" r:id="rId1"/>
  <rowBreaks count="2" manualBreakCount="2">
    <brk id="40" max="16383" man="1"/>
    <brk id="8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058EE7-C4EF-4F53-8B05-5646FE9186BC}"/>
</file>

<file path=customXml/itemProps2.xml><?xml version="1.0" encoding="utf-8"?>
<ds:datastoreItem xmlns:ds="http://schemas.openxmlformats.org/officeDocument/2006/customXml" ds:itemID="{E97F457D-BA6F-45D7-AFFC-175CC44C7D94}"/>
</file>

<file path=customXml/itemProps3.xml><?xml version="1.0" encoding="utf-8"?>
<ds:datastoreItem xmlns:ds="http://schemas.openxmlformats.org/officeDocument/2006/customXml" ds:itemID="{4CACE5CC-E131-454A-8E0E-05D19247C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01.03.2020</vt:lpstr>
      <vt:lpstr>'на 01.03.2020'!Область_печати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2020-03-18T04:00:18Z</dcterms:created>
  <dcterms:modified xsi:type="dcterms:W3CDTF">2020-03-18T07:47:40Z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