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075"/>
  </bookViews>
  <sheets>
    <sheet name="на 01.02.2020" sheetId="1" r:id="rId1"/>
  </sheets>
  <externalReferences>
    <externalReference r:id="rId2"/>
  </externalReferences>
  <definedNames>
    <definedName name="Z_3A62FDFE_B33F_4285_AF26_B946B57D89E5_.wvu.Rows" localSheetId="0" hidden="1">'на 01.02.2020'!$29:$29,'на 01.02.2020'!$39:$39,'на 01.02.2020'!$80:$81,'на 01.02.2020'!$99:$102,'на 01.02.2020'!$121:$121,'на 01.02.2020'!$125:$125,'на 01.02.2020'!$135:$135</definedName>
    <definedName name="Z_5F4BDBB1_E645_4516_8FC8_7D1E2AFE448F_.wvu.Rows" localSheetId="0" hidden="1">'на 01.02.2020'!$29:$29,'на 01.02.2020'!$39:$39,'на 01.02.2020'!$64:$64,'на 01.02.2020'!$80:$81,'на 01.02.2020'!$99:$102,'на 01.02.2020'!$121:$121,'на 01.02.2020'!$125:$125</definedName>
    <definedName name="Z_791A6B44_A126_477F_8F66_87C81269CCAF_.wvu.Rows" localSheetId="0" hidden="1">'на 01.02.2020'!#REF!,'на 01.02.2020'!$119:$120,'на 01.02.2020'!$126:$126</definedName>
    <definedName name="Z_941B9BCB_D95B_4828_B060_DECC595C9511_.wvu.Rows" localSheetId="0" hidden="1">'на 01.02.2020'!$29:$29,'на 01.02.2020'!$32:$32,'на 01.02.2020'!$39:$39,'на 01.02.2020'!$47:$47,'на 01.02.2020'!$64:$64,'на 01.02.2020'!$69:$69,'на 01.02.2020'!$80:$81,'на 01.02.2020'!$99:$102,'на 01.02.2020'!$118:$126,'на 01.02.2020'!$135:$135</definedName>
    <definedName name="Z_AD8B40E3_4B89_443C_9ACF_B6D22B3A77E7_.wvu.Rows" localSheetId="0" hidden="1">'на 01.02.2020'!$29:$29,'на 01.02.2020'!$32:$32,'на 01.02.2020'!$39:$39,'на 01.02.2020'!$47:$47,'на 01.02.2020'!$64:$64,'на 01.02.2020'!$69:$69,'на 01.02.2020'!$80:$81,'на 01.02.2020'!$99:$102,'на 01.02.2020'!$118:$126,'на 01.02.2020'!$135:$135</definedName>
    <definedName name="Z_AFEF4DE1_67D6_48C6_A8C8_B9E9198BBD0E_.wvu.Rows" localSheetId="0" hidden="1">'на 01.02.2020'!#REF!,'на 01.02.2020'!$126:$126</definedName>
    <definedName name="Z_CAE69FAB_AFBE_4188_8F32_69E048226F14_.wvu.Rows" localSheetId="0" hidden="1">'на 01.02.2020'!$29:$29,'на 01.02.2020'!$32:$32,'на 01.02.2020'!$39:$39,'на 01.02.2020'!$47:$47,'на 01.02.2020'!$64:$64,'на 01.02.2020'!$69:$69,'на 01.02.2020'!$80:$81,'на 01.02.2020'!$99:$102,'на 01.02.2020'!$118:$126,'на 01.02.2020'!$135:$135</definedName>
    <definedName name="Z_D2DF83CF_573E_4A86_A4BE_5A992E023C65_.wvu.Rows" localSheetId="0" hidden="1">'на 01.02.2020'!#REF!,'на 01.02.2020'!$119:$120,'на 01.02.2020'!$126:$126</definedName>
    <definedName name="Z_E2CE03E0_A708_4616_8DFD_0910D1C70A9E_.wvu.Rows" localSheetId="0" hidden="1">'на 01.02.2020'!#REF!,'на 01.02.2020'!$119:$120,'на 01.02.2020'!$126:$126</definedName>
    <definedName name="Z_E6F394BB_DB4B_47AB_A066_DC195B03AE3E_.wvu.Rows" localSheetId="0" hidden="1">'на 01.02.2020'!$29:$29,'на 01.02.2020'!$39:$39,'на 01.02.2020'!$64:$64,'на 01.02.2020'!$67:$67,'на 01.02.2020'!$69:$69,'на 01.02.2020'!$80:$81,'на 01.02.2020'!$99:$102,'на 01.02.2020'!$111:$116,'на 01.02.2020'!$122:$126,'на 01.02.2020'!$128:$128,'на 01.02.2020'!$135:$135</definedName>
    <definedName name="Z_E8991B2E_0E9F_48F3_A4D6_3B340ABE8C8E_.wvu.Rows" localSheetId="0" hidden="1">'на 01.02.2020'!$39:$40,'на 01.02.2020'!$126:$126</definedName>
    <definedName name="Z_F385514D_10E2_4F02_BC23_DB9B134ACC31_.wvu.PrintArea" localSheetId="0" hidden="1">'на 01.02.2020'!$A$1:$D$138</definedName>
    <definedName name="Z_F385514D_10E2_4F02_BC23_DB9B134ACC31_.wvu.Rows" localSheetId="0" hidden="1">'на 01.02.2020'!$29:$29,'на 01.02.2020'!$39:$39,'на 01.02.2020'!$54:$54,'на 01.02.2020'!$64:$64,'на 01.02.2020'!$67:$67,'на 01.02.2020'!$69:$69,'на 01.02.2020'!$80:$81,'на 01.02.2020'!$84:$84,'на 01.02.2020'!$99:$102,'на 01.02.2020'!$119:$120,'на 01.02.2020'!$122:$126,'на 01.02.2020'!$128:$128,'на 01.02.2020'!$135:$135</definedName>
    <definedName name="Z_F59D258D_974D_4B2B_B7CC_86B99245EC3C_.wvu.PrintArea" localSheetId="0" hidden="1">'на 01.02.2020'!$A$1:$D$138</definedName>
    <definedName name="Z_F59D258D_974D_4B2B_B7CC_86B99245EC3C_.wvu.Rows" localSheetId="0" hidden="1">'на 01.02.2020'!$29:$29,'на 01.02.2020'!$32:$32,'на 01.02.2020'!$39:$40,'на 01.02.2020'!$47:$47,'на 01.02.2020'!$64:$64,'на 01.02.2020'!$69:$69,'на 01.02.2020'!$80:$81,'на 01.02.2020'!$99:$102,'на 01.02.2020'!$121:$121,'на 01.02.2020'!$125:$125,'на 01.02.2020'!$135:$135</definedName>
    <definedName name="Z_F8542D9D_A523_4F6F_8CFE_9BA4BA3D5B88_.wvu.Rows" localSheetId="0" hidden="1">'на 01.02.2020'!$39:$39,'на 01.02.2020'!$99:$102,'на 01.02.2020'!$119:$121,'на 01.02.2020'!$125:$125</definedName>
    <definedName name="Z_FAFBB87E_73E9_461E_A4E8_A0EB3259EED0_.wvu.PrintArea" localSheetId="0" hidden="1">'на 01.02.2020'!$A$1:$D$138</definedName>
    <definedName name="Z_FAFBB87E_73E9_461E_A4E8_A0EB3259EED0_.wvu.Rows" localSheetId="0" hidden="1">'на 01.02.2020'!$30:$30,'на 01.02.2020'!$39:$39,'на 01.02.2020'!$99:$102,'на 01.02.2020'!$119:$121,'на 01.02.2020'!$125:$125</definedName>
    <definedName name="_xlnm.Print_Area" localSheetId="0">'на 01.02.2020'!$A$1:$D$132</definedName>
  </definedNames>
  <calcPr calcId="145621"/>
</workbook>
</file>

<file path=xl/calcChain.xml><?xml version="1.0" encoding="utf-8"?>
<calcChain xmlns="http://schemas.openxmlformats.org/spreadsheetml/2006/main">
  <c r="C131" i="1" l="1"/>
  <c r="B131" i="1"/>
  <c r="C130" i="1"/>
  <c r="B130" i="1"/>
  <c r="C129" i="1"/>
  <c r="B129" i="1"/>
  <c r="C124" i="1"/>
  <c r="C123" i="1" s="1"/>
  <c r="C118" i="1" s="1"/>
  <c r="B124" i="1"/>
  <c r="B123" i="1"/>
  <c r="C121" i="1"/>
  <c r="C127" i="1" s="1"/>
  <c r="B121" i="1"/>
  <c r="C120" i="1"/>
  <c r="C119" i="1" s="1"/>
  <c r="B119" i="1"/>
  <c r="B118" i="1"/>
  <c r="C116" i="1"/>
  <c r="B116" i="1"/>
  <c r="C115" i="1"/>
  <c r="B115" i="1"/>
  <c r="C114" i="1"/>
  <c r="B114" i="1"/>
  <c r="C113" i="1"/>
  <c r="C112" i="1" s="1"/>
  <c r="C110" i="1"/>
  <c r="B110" i="1"/>
  <c r="C109" i="1"/>
  <c r="B109" i="1"/>
  <c r="C108" i="1"/>
  <c r="B108" i="1"/>
  <c r="C106" i="1"/>
  <c r="B106" i="1"/>
  <c r="C105" i="1"/>
  <c r="B105" i="1"/>
  <c r="B104" i="1" s="1"/>
  <c r="B132" i="1" s="1"/>
  <c r="C104" i="1"/>
  <c r="C102" i="1"/>
  <c r="B102" i="1"/>
  <c r="C101" i="1"/>
  <c r="C100" i="1" s="1"/>
  <c r="C128" i="1" s="1"/>
  <c r="B101" i="1"/>
  <c r="B100" i="1"/>
  <c r="C96" i="1"/>
  <c r="D96" i="1" s="1"/>
  <c r="B96" i="1"/>
  <c r="C95" i="1"/>
  <c r="B95" i="1"/>
  <c r="C94" i="1"/>
  <c r="D94" i="1" s="1"/>
  <c r="B94" i="1"/>
  <c r="C93" i="1"/>
  <c r="B93" i="1"/>
  <c r="B92" i="1" s="1"/>
  <c r="C92" i="1"/>
  <c r="C91" i="1"/>
  <c r="B91" i="1"/>
  <c r="C90" i="1"/>
  <c r="D90" i="1" s="1"/>
  <c r="B90" i="1"/>
  <c r="C89" i="1"/>
  <c r="B89" i="1"/>
  <c r="C88" i="1"/>
  <c r="D88" i="1" s="1"/>
  <c r="B88" i="1"/>
  <c r="C87" i="1"/>
  <c r="D87" i="1" s="1"/>
  <c r="B87" i="1"/>
  <c r="C86" i="1"/>
  <c r="D86" i="1" s="1"/>
  <c r="B86" i="1"/>
  <c r="C85" i="1"/>
  <c r="D85" i="1" s="1"/>
  <c r="B85" i="1"/>
  <c r="C84" i="1"/>
  <c r="D84" i="1" s="1"/>
  <c r="B84" i="1"/>
  <c r="C83" i="1"/>
  <c r="D83" i="1" s="1"/>
  <c r="B83" i="1"/>
  <c r="C82" i="1"/>
  <c r="D82" i="1" s="1"/>
  <c r="B82" i="1"/>
  <c r="C81" i="1"/>
  <c r="D81" i="1" s="1"/>
  <c r="B81" i="1"/>
  <c r="C80" i="1"/>
  <c r="D80" i="1" s="1"/>
  <c r="B80" i="1"/>
  <c r="C79" i="1"/>
  <c r="D79" i="1" s="1"/>
  <c r="B79" i="1"/>
  <c r="C78" i="1"/>
  <c r="B78" i="1"/>
  <c r="C77" i="1"/>
  <c r="D77" i="1" s="1"/>
  <c r="B77" i="1"/>
  <c r="C76" i="1"/>
  <c r="D76" i="1" s="1"/>
  <c r="B76" i="1"/>
  <c r="C75" i="1"/>
  <c r="D75" i="1" s="1"/>
  <c r="B75" i="1"/>
  <c r="C74" i="1"/>
  <c r="D74" i="1" s="1"/>
  <c r="B74" i="1"/>
  <c r="C73" i="1"/>
  <c r="D73" i="1" s="1"/>
  <c r="B73" i="1"/>
  <c r="C72" i="1"/>
  <c r="D72" i="1" s="1"/>
  <c r="B72" i="1"/>
  <c r="C71" i="1"/>
  <c r="D71" i="1" s="1"/>
  <c r="B71" i="1"/>
  <c r="C70" i="1"/>
  <c r="D70" i="1" s="1"/>
  <c r="B70" i="1"/>
  <c r="C69" i="1"/>
  <c r="B69" i="1"/>
  <c r="C68" i="1"/>
  <c r="D68" i="1" s="1"/>
  <c r="B68" i="1"/>
  <c r="C67" i="1"/>
  <c r="D67" i="1" s="1"/>
  <c r="B67" i="1"/>
  <c r="C66" i="1"/>
  <c r="D66" i="1" s="1"/>
  <c r="B66" i="1"/>
  <c r="C65" i="1"/>
  <c r="D65" i="1" s="1"/>
  <c r="B65" i="1"/>
  <c r="C64" i="1"/>
  <c r="B64" i="1"/>
  <c r="C63" i="1"/>
  <c r="D63" i="1" s="1"/>
  <c r="B63" i="1"/>
  <c r="C62" i="1"/>
  <c r="D62" i="1" s="1"/>
  <c r="B62" i="1"/>
  <c r="C61" i="1"/>
  <c r="D61" i="1" s="1"/>
  <c r="B61" i="1"/>
  <c r="C60" i="1"/>
  <c r="D60" i="1" s="1"/>
  <c r="B60" i="1"/>
  <c r="C59" i="1"/>
  <c r="D59" i="1" s="1"/>
  <c r="B59" i="1"/>
  <c r="C58" i="1"/>
  <c r="D58" i="1" s="1"/>
  <c r="B58" i="1"/>
  <c r="C57" i="1"/>
  <c r="D57" i="1" s="1"/>
  <c r="B57" i="1"/>
  <c r="C56" i="1"/>
  <c r="D56" i="1" s="1"/>
  <c r="B56" i="1"/>
  <c r="C55" i="1"/>
  <c r="D55" i="1" s="1"/>
  <c r="B55" i="1"/>
  <c r="C54" i="1"/>
  <c r="D54" i="1" s="1"/>
  <c r="B54" i="1"/>
  <c r="C53" i="1"/>
  <c r="D53" i="1" s="1"/>
  <c r="B53" i="1"/>
  <c r="C52" i="1"/>
  <c r="D52" i="1" s="1"/>
  <c r="B52" i="1"/>
  <c r="C51" i="1"/>
  <c r="D51" i="1" s="1"/>
  <c r="B51" i="1"/>
  <c r="C50" i="1"/>
  <c r="B50" i="1"/>
  <c r="C49" i="1"/>
  <c r="D49" i="1" s="1"/>
  <c r="B49" i="1"/>
  <c r="C48" i="1"/>
  <c r="D48" i="1" s="1"/>
  <c r="B48" i="1"/>
  <c r="C47" i="1"/>
  <c r="D47" i="1" s="1"/>
  <c r="B47" i="1"/>
  <c r="C46" i="1"/>
  <c r="D46" i="1" s="1"/>
  <c r="B46" i="1"/>
  <c r="C45" i="1"/>
  <c r="D45" i="1" s="1"/>
  <c r="B45" i="1"/>
  <c r="C44" i="1"/>
  <c r="D44" i="1" s="1"/>
  <c r="B44" i="1"/>
  <c r="C43" i="1"/>
  <c r="D43" i="1" s="1"/>
  <c r="B43" i="1"/>
  <c r="D39" i="1"/>
  <c r="C38" i="1"/>
  <c r="C98" i="1" s="1"/>
  <c r="B38" i="1"/>
  <c r="B98" i="1" s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C15" i="1" s="1"/>
  <c r="B16" i="1"/>
  <c r="B15" i="1" s="1"/>
  <c r="C14" i="1"/>
  <c r="B14" i="1"/>
  <c r="C13" i="1"/>
  <c r="B13" i="1"/>
  <c r="C12" i="1"/>
  <c r="B12" i="1"/>
  <c r="B11" i="1" s="1"/>
  <c r="D11" i="1" s="1"/>
  <c r="C11" i="1"/>
  <c r="C10" i="1"/>
  <c r="B10" i="1"/>
  <c r="C9" i="1"/>
  <c r="C7" i="1" s="1"/>
  <c r="C6" i="1" s="1"/>
  <c r="B9" i="1"/>
  <c r="C8" i="1"/>
  <c r="B8" i="1"/>
  <c r="B7" i="1" s="1"/>
  <c r="B6" i="1" l="1"/>
  <c r="D89" i="1"/>
  <c r="D91" i="1"/>
  <c r="D93" i="1"/>
  <c r="D95" i="1"/>
  <c r="D92" i="1"/>
  <c r="C132" i="1"/>
  <c r="B128" i="1"/>
  <c r="D6" i="1"/>
  <c r="D7" i="1"/>
  <c r="D8" i="1"/>
  <c r="D9" i="1"/>
  <c r="D10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31" i="1"/>
  <c r="D32" i="1"/>
  <c r="D33" i="1"/>
  <c r="D34" i="1"/>
  <c r="D36" i="1"/>
  <c r="D78" i="1"/>
  <c r="D38" i="1"/>
</calcChain>
</file>

<file path=xl/sharedStrings.xml><?xml version="1.0" encoding="utf-8"?>
<sst xmlns="http://schemas.openxmlformats.org/spreadsheetml/2006/main" count="125" uniqueCount="116">
  <si>
    <t xml:space="preserve">                           Сведения об исполнении бюджета г. Красноярска на 01.02.2020 г.</t>
  </si>
  <si>
    <t>тыс. руб.</t>
  </si>
  <si>
    <t>Наименование показателей</t>
  </si>
  <si>
    <t>Бюджет города на 2020 год с учетом изменений</t>
  </si>
  <si>
    <t>Исполнено на 01.02.2020 г.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</si>
  <si>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</si>
  <si>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</si>
  <si>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</si>
  <si>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</si>
  <si>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</si>
  <si>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</si>
  <si>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</si>
  <si>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</si>
  <si>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</si>
  <si>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</si>
  <si>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</si>
  <si>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</si>
  <si>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</si>
  <si>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</si>
  <si>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</si>
  <si>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</si>
  <si>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</si>
  <si>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</si>
  <si>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</si>
  <si>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</si>
  <si>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</si>
  <si>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</si>
  <si>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</si>
  <si>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</si>
  <si>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БЕЗВОЗМЕЗДНЫЕ ПОСТУПЛЕНИЯ ОТ НЕГОСУДАРСТВЕННЫХ ОРГАНИЗАЦИЙ</t>
  </si>
  <si>
    <t>Дотации бюджетам бюджетной системы Российской Федерации</t>
  </si>
  <si>
    <t>-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</si>
  <si>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</si>
  <si>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</si>
  <si>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</si>
  <si>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БЕЗВОЗМЕЗДНЫЕ ПОСТУПЛЕНИЯ ОТ НЕГОСУДАРСТВЕННЫХ ОРГАНИЗАЦИЙ В БЮДЖЕТЫ ГОРОДСКИХ ОКРУГОВ</t>
  </si>
  <si>
    <t>Возврат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</si>
  <si>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</si>
  <si>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</si>
  <si>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</si>
  <si>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</t>
  </si>
  <si>
    <t>ОБЩЕГОСУДАРСТВЕННЫЕ РАСХОДЫ</t>
  </si>
  <si>
    <t>Функционирование высшего должностного лица субъекта РФ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</si>
  <si>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</si>
  <si>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РФ, высших органов исполнительной власти субъектов РФ, местных администраций</t>
  </si>
  <si>
    <t>Судебная система</t>
  </si>
  <si>
    <t>Обеспечение деятельности финансовых, налоговых и таможенных органов  и органов финансового (финсово-бюджетного) надзора</t>
  </si>
  <si>
    <t>Обеспечение проведения выборов и референдумов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</si>
  <si>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</si>
  <si>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</si>
  <si>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</si>
  <si>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БЕЗОПАСНОСТЬ И ПРАВООХРАНИТЕЛЬНАЯ ДЕЯТЕЛЬНОСТЬ</t>
  </si>
  <si>
    <t>Органы внутренних дел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</si>
  <si>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</si>
  <si>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НАЦИОНАЛЬНАЯ ЭКОНОМИКА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</si>
  <si>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</si>
  <si>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</si>
  <si>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</si>
  <si>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</si>
  <si>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</si>
  <si>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</si>
  <si>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</si>
  <si>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</si>
  <si>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</si>
  <si>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</si>
  <si>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</si>
  <si>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</si>
  <si>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</si>
  <si>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</si>
  <si>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</si>
  <si>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</si>
  <si>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</si>
  <si>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 и оздоровление детей</t>
  </si>
  <si>
    <t>Другие вопросы в области образования</t>
  </si>
  <si>
    <t>КУЛЬТУРА, КИНЕМАТОГРАФИЯ, СРЕДСТВА МАССОВОЙ ИНФОРМАЦИИ</t>
  </si>
  <si>
    <t>Культура</t>
  </si>
  <si>
    <t>Кинематография</t>
  </si>
  <si>
    <t>Другие вопросы в области культуры, кинематографии, средств массовой информации</t>
  </si>
  <si>
    <t>ЗДРАВООХРАНЕНИЕ</t>
  </si>
  <si>
    <t>Стационарная медицинская помощь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</si>
  <si>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</si>
  <si>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</si>
  <si>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</si>
  <si>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</si>
  <si>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</si>
  <si>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</si>
  <si>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</si>
  <si>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  </t>
  </si>
  <si>
    <t>Массовый спорт</t>
  </si>
  <si>
    <t>Другие вопросы в области физической культуры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</si>
  <si>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</si>
  <si>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</si>
  <si>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</si>
  <si>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и муниципального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</si>
  <si>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</si>
  <si>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</si>
  <si>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</si>
  <si>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</si>
  <si>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</si>
  <si>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</si>
  <si>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</si>
  <si>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</si>
  <si>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</si>
  <si>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</si>
  <si>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</si>
  <si>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ОПЕРАЦИИ ПО УПРАВЛЕНИЮ ОСТАТКАМИ СРЕДСТВ НА ЕДИНЫХ СЧЕТАХ БЮДЖЕТА</t>
  </si>
  <si>
    <t xml:space="preserve">УВЕЛИЧЕНИЕ ФИНАНСОВЫХ АКТИВОВ В ГОСУДАРСТВЕННОЙ (МУНИЦИПАЛЬНОЙ) СОБСТВЕННОСТИ ЗА СЧЕТ СРЕДСТВ УЧРЕЖДЕНИЙ (ОРГАНИЗАЦИЙ) 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</si>
  <si>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</si>
  <si>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</si>
  <si>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</si>
  <si>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ИНЫЕ ИСТОЧНИКИ ВНУТРЕННЕГО ФИНАНСИРОВАНИЯ ДЕФИЦИТА БЮДЖЕТА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</si>
  <si>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</si>
  <si>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</si>
  <si>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БЮДЖЕТНЫЕ КРЕДИТЫ, ПРЕДОСТАВЛЕННЫЕ ВНУТРИ СТРАНЫ</t>
  </si>
  <si>
    <t>Возврат бюджетных кредитов, предоставленных внутри страны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</si>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</sst>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_р_."/>
    <numFmt numFmtId="165" formatCode="0.0%"/>
    <numFmt numFmtId="166" formatCode="#,##0.00000"/>
    <numFmt numFmtId="167" formatCode="0.000"/>
  </numFmts>
  <fonts count="15" x14ac:knownFonts="1">
    <font>
      <sz val="10"/>
      <name val="Arial Cyr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164" fontId="4" fillId="0" borderId="0" xfId="0" applyNumberFormat="1" applyFont="1"/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6" fillId="2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/>
    <xf numFmtId="49" fontId="7" fillId="2" borderId="1" xfId="0" applyNumberFormat="1" applyFont="1" applyFill="1" applyBorder="1" applyAlignment="1" applyProtection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 wrapText="1"/>
    </xf>
    <xf numFmtId="165" fontId="4" fillId="0" borderId="0" xfId="0" applyNumberFormat="1" applyFont="1"/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" fontId="4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0" fontId="8" fillId="0" borderId="1" xfId="0" applyFont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165" fontId="10" fillId="0" borderId="0" xfId="0" applyNumberFormat="1" applyFont="1"/>
    <xf numFmtId="0" fontId="10" fillId="0" borderId="0" xfId="0" applyFont="1"/>
    <xf numFmtId="0" fontId="3" fillId="0" borderId="0" xfId="0" applyFont="1"/>
    <xf numFmtId="4" fontId="4" fillId="3" borderId="1" xfId="0" applyNumberFormat="1" applyFont="1" applyFill="1" applyBorder="1"/>
    <xf numFmtId="0" fontId="4" fillId="3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vertical="center"/>
    </xf>
    <xf numFmtId="4" fontId="0" fillId="3" borderId="1" xfId="0" applyNumberFormat="1" applyFont="1" applyFill="1" applyBorder="1"/>
    <xf numFmtId="0" fontId="0" fillId="3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vertical="center"/>
    </xf>
    <xf numFmtId="4" fontId="8" fillId="4" borderId="1" xfId="0" applyNumberFormat="1" applyFont="1" applyFill="1" applyBorder="1" applyAlignment="1">
      <alignment horizontal="center" vertical="center"/>
    </xf>
    <xf numFmtId="165" fontId="8" fillId="4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/>
    <xf numFmtId="0" fontId="8" fillId="4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4" fontId="4" fillId="2" borderId="1" xfId="0" applyNumberFormat="1" applyFont="1" applyFill="1" applyBorder="1" applyAlignment="1" applyProtection="1">
      <alignment horizontal="center"/>
    </xf>
    <xf numFmtId="4" fontId="4" fillId="2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49" fontId="8" fillId="4" borderId="1" xfId="0" applyNumberFormat="1" applyFont="1" applyFill="1" applyBorder="1" applyAlignment="1" applyProtection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6" fontId="8" fillId="0" borderId="1" xfId="0" applyNumberFormat="1" applyFont="1" applyFill="1" applyBorder="1" applyAlignment="1" applyProtection="1">
      <alignment horizontal="center" vertical="center"/>
    </xf>
    <xf numFmtId="4" fontId="8" fillId="0" borderId="1" xfId="0" applyNumberFormat="1" applyFont="1" applyFill="1" applyBorder="1" applyAlignment="1" applyProtection="1">
      <alignment horizontal="center" vertical="center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166" fontId="9" fillId="0" borderId="1" xfId="0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Fill="1" applyBorder="1" applyAlignment="1" applyProtection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vertical="center" wrapText="1"/>
    </xf>
    <xf numFmtId="49" fontId="8" fillId="0" borderId="1" xfId="0" applyNumberFormat="1" applyFont="1" applyFill="1" applyBorder="1" applyAlignment="1" applyProtection="1">
      <alignment horizontal="left" vertical="center" wrapText="1"/>
    </xf>
    <xf numFmtId="4" fontId="4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Border="1" applyAlignment="1">
      <alignment vertical="center" wrapText="1"/>
    </xf>
    <xf numFmtId="0" fontId="11" fillId="0" borderId="1" xfId="0" applyNumberFormat="1" applyFont="1" applyBorder="1" applyAlignment="1">
      <alignment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4" fontId="8" fillId="5" borderId="1" xfId="0" applyNumberFormat="1" applyFont="1" applyFill="1" applyBorder="1" applyAlignment="1">
      <alignment horizontal="center" vertical="center"/>
    </xf>
    <xf numFmtId="165" fontId="8" fillId="5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167" fontId="4" fillId="0" borderId="0" xfId="0" applyNumberFormat="1" applyFont="1" applyBorder="1"/>
    <xf numFmtId="0" fontId="4" fillId="0" borderId="0" xfId="0" applyFont="1" applyBorder="1" applyAlignment="1">
      <alignment horizontal="center" wrapText="1"/>
    </xf>
    <xf numFmtId="49" fontId="9" fillId="2" borderId="0" xfId="0" applyNumberFormat="1" applyFont="1" applyFill="1" applyBorder="1" applyAlignment="1" applyProtection="1">
      <alignment horizontal="left" vertical="center" wrapText="1"/>
    </xf>
    <xf numFmtId="3" fontId="13" fillId="2" borderId="0" xfId="0" applyNumberFormat="1" applyFont="1" applyFill="1" applyBorder="1" applyAlignment="1" applyProtection="1">
      <alignment vertical="center"/>
    </xf>
    <xf numFmtId="3" fontId="13" fillId="2" borderId="0" xfId="0" applyNumberFormat="1" applyFont="1" applyFill="1" applyBorder="1" applyAlignment="1" applyProtection="1">
      <alignment horizontal="center" vertical="center"/>
    </xf>
    <xf numFmtId="3" fontId="9" fillId="2" borderId="0" xfId="0" applyNumberFormat="1" applyFont="1" applyFill="1" applyBorder="1" applyAlignment="1" applyProtection="1">
      <alignment horizontal="center" vertical="center"/>
    </xf>
    <xf numFmtId="49" fontId="6" fillId="2" borderId="0" xfId="0" applyNumberFormat="1" applyFont="1" applyFill="1" applyBorder="1" applyAlignment="1" applyProtection="1">
      <alignment horizontal="left" vertical="center" wrapText="1"/>
    </xf>
    <xf numFmtId="9" fontId="0" fillId="0" borderId="0" xfId="0" applyNumberFormat="1" applyFont="1"/>
    <xf numFmtId="164" fontId="10" fillId="0" borderId="0" xfId="0" applyNumberFormat="1" applyFont="1"/>
    <xf numFmtId="164" fontId="5" fillId="0" borderId="0" xfId="0" applyNumberFormat="1" applyFont="1"/>
  </cellXfs>
  <cellStyles count="6">
    <cellStyle name="Normal" xfId="1"/>
    <cellStyle name="Обычный" xfId="0" builtinId="0"/>
    <cellStyle name="Процентный 2" xfId="2"/>
    <cellStyle name="Процентный 2 2" xfId="3"/>
    <cellStyle name="Процентный 2 3" xfId="4"/>
    <cellStyle name="Процентный 2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20/&#1057;&#1072;&#1081;&#1090;/2020/&#1086;&#1089;&#1085;&#1086;&#1074;&#1085;&#1072;&#1103;%20&#1085;&#1072;%2001.02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"/>
      <sheetName val="Денисовой"/>
      <sheetName val="экономика"/>
      <sheetName val="Скоку и банкам"/>
      <sheetName val="ОРИБО(Фазлеевой)+Доходы"/>
      <sheetName val="Скоку"/>
      <sheetName val="Лист1"/>
      <sheetName val="банки "/>
      <sheetName val="горнов"/>
      <sheetName val="Лист2"/>
      <sheetName val="Лист3"/>
    </sheetNames>
    <sheetDataSet>
      <sheetData sheetId="0">
        <row r="9">
          <cell r="E9">
            <v>2695934.1999999997</v>
          </cell>
          <cell r="F9">
            <v>73838.44862000001</v>
          </cell>
        </row>
        <row r="13">
          <cell r="E13">
            <v>9554281.6999999993</v>
          </cell>
          <cell r="F13">
            <v>460961.27414999995</v>
          </cell>
        </row>
        <row r="32">
          <cell r="E32">
            <v>753281.68</v>
          </cell>
          <cell r="F32">
            <v>188508.06714</v>
          </cell>
        </row>
        <row r="35">
          <cell r="E35">
            <v>3032.2</v>
          </cell>
          <cell r="F35">
            <v>32.356000000000002</v>
          </cell>
        </row>
        <row r="41">
          <cell r="E41">
            <v>444691.17</v>
          </cell>
          <cell r="F41">
            <v>15523.777830000001</v>
          </cell>
        </row>
        <row r="42">
          <cell r="E42">
            <v>886219.91999999993</v>
          </cell>
          <cell r="F42">
            <v>79320.409509999998</v>
          </cell>
        </row>
        <row r="51">
          <cell r="E51">
            <v>271217.65999999997</v>
          </cell>
          <cell r="F51">
            <v>16480.416669999999</v>
          </cell>
        </row>
        <row r="59">
          <cell r="E59">
            <v>10.7</v>
          </cell>
          <cell r="F59">
            <v>-0.1739</v>
          </cell>
        </row>
        <row r="76">
          <cell r="E76">
            <v>1303261.6199999999</v>
          </cell>
          <cell r="F76">
            <v>66548.337799999994</v>
          </cell>
        </row>
        <row r="107">
          <cell r="E107">
            <v>81529.02</v>
          </cell>
          <cell r="F107">
            <v>49.120109999999997</v>
          </cell>
        </row>
        <row r="117">
          <cell r="E117">
            <v>18473.710000000003</v>
          </cell>
          <cell r="F117">
            <v>1218.75452</v>
          </cell>
        </row>
        <row r="131">
          <cell r="E131">
            <v>402468.12000000005</v>
          </cell>
          <cell r="F131">
            <v>41410.241529999999</v>
          </cell>
        </row>
        <row r="154">
          <cell r="E154">
            <v>116.85</v>
          </cell>
          <cell r="F154">
            <v>12</v>
          </cell>
        </row>
        <row r="159">
          <cell r="E159">
            <v>39378.18</v>
          </cell>
          <cell r="F159">
            <v>3641.5201699999998</v>
          </cell>
        </row>
        <row r="248">
          <cell r="E248">
            <v>4009</v>
          </cell>
          <cell r="F248">
            <v>1921.9327499999999</v>
          </cell>
        </row>
        <row r="254">
          <cell r="E254">
            <v>16527286.292380001</v>
          </cell>
          <cell r="F254">
            <v>921300.34319000004</v>
          </cell>
        </row>
        <row r="255">
          <cell r="E255">
            <v>16526070.03717</v>
          </cell>
          <cell r="F255">
            <v>952440.97591000004</v>
          </cell>
        </row>
        <row r="256">
          <cell r="E256">
            <v>0</v>
          </cell>
          <cell r="F256">
            <v>0</v>
          </cell>
        </row>
        <row r="260">
          <cell r="E260">
            <v>10401339.424350001</v>
          </cell>
          <cell r="F260">
            <v>650240.17590999999</v>
          </cell>
        </row>
        <row r="312">
          <cell r="E312">
            <v>1246207.3999999999</v>
          </cell>
          <cell r="F312">
            <v>0</v>
          </cell>
        </row>
        <row r="325">
          <cell r="E325">
            <v>4878523.21282</v>
          </cell>
          <cell r="F325">
            <v>302200.8</v>
          </cell>
        </row>
        <row r="396">
          <cell r="E396">
            <v>977.14</v>
          </cell>
          <cell r="F396">
            <v>0</v>
          </cell>
        </row>
        <row r="399">
          <cell r="E399">
            <v>239.11520999999999</v>
          </cell>
          <cell r="F399">
            <v>0</v>
          </cell>
        </row>
        <row r="401">
          <cell r="E401">
            <v>0</v>
          </cell>
          <cell r="F401">
            <v>2876.5397500000004</v>
          </cell>
        </row>
        <row r="407">
          <cell r="E407">
            <v>0</v>
          </cell>
          <cell r="F407">
            <v>-34017.172469999998</v>
          </cell>
        </row>
        <row r="429">
          <cell r="E429">
            <v>33651152.67238</v>
          </cell>
          <cell r="F429">
            <v>1921245.9570499999</v>
          </cell>
        </row>
        <row r="432">
          <cell r="E432">
            <v>2619034.9011300001</v>
          </cell>
          <cell r="F432">
            <v>133626.76066</v>
          </cell>
        </row>
        <row r="471">
          <cell r="E471">
            <v>3638.22</v>
          </cell>
          <cell r="F471">
            <v>127.55057000000001</v>
          </cell>
        </row>
        <row r="475">
          <cell r="E475">
            <v>83577.731999999989</v>
          </cell>
          <cell r="F475">
            <v>2687.3949699999998</v>
          </cell>
        </row>
        <row r="485">
          <cell r="E485">
            <v>1090455.2500000002</v>
          </cell>
          <cell r="F485">
            <v>59810.497900000002</v>
          </cell>
        </row>
        <row r="497">
          <cell r="E497">
            <v>187</v>
          </cell>
          <cell r="F497">
            <v>0</v>
          </cell>
        </row>
        <row r="500">
          <cell r="E500">
            <v>217264.38099999999</v>
          </cell>
          <cell r="F500">
            <v>16925.61968</v>
          </cell>
        </row>
        <row r="511">
          <cell r="E511">
            <v>9369</v>
          </cell>
          <cell r="F511">
            <v>348.27944000000002</v>
          </cell>
        </row>
        <row r="519">
          <cell r="E519">
            <v>129000</v>
          </cell>
          <cell r="F519">
            <v>0</v>
          </cell>
        </row>
        <row r="521">
          <cell r="E521">
            <v>2209.15</v>
          </cell>
          <cell r="F521">
            <v>0</v>
          </cell>
        </row>
        <row r="524">
          <cell r="E524">
            <v>1083334.1681299999</v>
          </cell>
          <cell r="F524">
            <v>53727.418099999995</v>
          </cell>
        </row>
        <row r="551">
          <cell r="E551">
            <v>82040.476999999999</v>
          </cell>
          <cell r="F551">
            <v>9681.0998599999984</v>
          </cell>
        </row>
        <row r="564">
          <cell r="E564">
            <v>82040.476999999999</v>
          </cell>
          <cell r="F564">
            <v>9681.0998599999984</v>
          </cell>
        </row>
        <row r="572">
          <cell r="E572">
            <v>5311446.2144800005</v>
          </cell>
          <cell r="F572">
            <v>113958.07949000002</v>
          </cell>
        </row>
        <row r="634">
          <cell r="E634">
            <v>983642.27</v>
          </cell>
          <cell r="F634">
            <v>25363.872469999998</v>
          </cell>
        </row>
        <row r="646">
          <cell r="E646">
            <v>4169564.7604799997</v>
          </cell>
          <cell r="F646">
            <v>85745.092050000007</v>
          </cell>
        </row>
        <row r="657">
          <cell r="E657">
            <v>158239.18400000001</v>
          </cell>
          <cell r="F657">
            <v>2849.1149699999996</v>
          </cell>
        </row>
        <row r="676">
          <cell r="E676">
            <v>2188805.1693899999</v>
          </cell>
          <cell r="F676">
            <v>44699.103840000003</v>
          </cell>
        </row>
        <row r="723">
          <cell r="E723">
            <v>594263.7824400001</v>
          </cell>
          <cell r="F723">
            <v>3289.3680000000004</v>
          </cell>
        </row>
        <row r="736">
          <cell r="E736">
            <v>130406.26</v>
          </cell>
          <cell r="F736">
            <v>1004.00432</v>
          </cell>
        </row>
        <row r="744">
          <cell r="E744">
            <v>1041601.96295</v>
          </cell>
          <cell r="F744">
            <v>12380.92425</v>
          </cell>
        </row>
        <row r="754">
          <cell r="E754">
            <v>0</v>
          </cell>
          <cell r="F754">
            <v>0</v>
          </cell>
        </row>
        <row r="757">
          <cell r="E757">
            <v>422533.16399999993</v>
          </cell>
          <cell r="F757">
            <v>28024.807270000001</v>
          </cell>
        </row>
        <row r="779">
          <cell r="E779">
            <v>3860</v>
          </cell>
          <cell r="F779">
            <v>0</v>
          </cell>
        </row>
        <row r="788">
          <cell r="E788">
            <v>3860</v>
          </cell>
          <cell r="F788">
            <v>0</v>
          </cell>
        </row>
        <row r="791">
          <cell r="E791">
            <v>0</v>
          </cell>
          <cell r="F791">
            <v>0</v>
          </cell>
        </row>
        <row r="793">
          <cell r="E793">
            <v>19166801.189999998</v>
          </cell>
          <cell r="F793">
            <v>1450238.9729299999</v>
          </cell>
        </row>
        <row r="835">
          <cell r="E835">
            <v>8047598.0999999996</v>
          </cell>
          <cell r="F835">
            <v>350609.27805999998</v>
          </cell>
        </row>
        <row r="849">
          <cell r="E849">
            <v>8652058.0445300005</v>
          </cell>
          <cell r="F849">
            <v>974959.99930000002</v>
          </cell>
        </row>
        <row r="862">
          <cell r="E862">
            <v>1186487.0319999999</v>
          </cell>
          <cell r="F862">
            <v>69144.100460000001</v>
          </cell>
        </row>
        <row r="869">
          <cell r="E869">
            <v>603332.10846999998</v>
          </cell>
          <cell r="F869">
            <v>20299.85269</v>
          </cell>
        </row>
        <row r="892">
          <cell r="E892">
            <v>677325.90499999991</v>
          </cell>
          <cell r="F892">
            <v>35225.742420000002</v>
          </cell>
        </row>
        <row r="913">
          <cell r="E913">
            <v>952834.66899999999</v>
          </cell>
          <cell r="F913">
            <v>62390.412389999998</v>
          </cell>
        </row>
        <row r="953">
          <cell r="E953">
            <v>853488.61300000001</v>
          </cell>
          <cell r="F953">
            <v>57279.857400000001</v>
          </cell>
        </row>
        <row r="962">
          <cell r="E962">
            <v>28859.927</v>
          </cell>
          <cell r="F962">
            <v>1703.2860000000001</v>
          </cell>
        </row>
        <row r="966">
          <cell r="E966">
            <v>70486.129000000001</v>
          </cell>
          <cell r="F966">
            <v>3407.2689899999996</v>
          </cell>
        </row>
        <row r="1100">
          <cell r="E1100">
            <v>1548740.8445499998</v>
          </cell>
          <cell r="F1100">
            <v>51658.201229999999</v>
          </cell>
        </row>
        <row r="1146">
          <cell r="E1146">
            <v>36385.1</v>
          </cell>
          <cell r="F1146">
            <v>387.02399000000003</v>
          </cell>
        </row>
        <row r="1150">
          <cell r="E1150">
            <v>0</v>
          </cell>
          <cell r="F1150">
            <v>0</v>
          </cell>
        </row>
        <row r="1155">
          <cell r="E1155">
            <v>805028.05</v>
          </cell>
          <cell r="F1155">
            <v>48597.362789999999</v>
          </cell>
        </row>
        <row r="1169">
          <cell r="E1169">
            <v>623551.66055000003</v>
          </cell>
          <cell r="F1169">
            <v>1356.33015</v>
          </cell>
        </row>
        <row r="1177">
          <cell r="E1177">
            <v>83776.034</v>
          </cell>
          <cell r="F1177">
            <v>1317.4842999999996</v>
          </cell>
        </row>
        <row r="1192">
          <cell r="E1192">
            <v>1439491.4956699999</v>
          </cell>
          <cell r="F1192">
            <v>106738.68084</v>
          </cell>
        </row>
        <row r="1242">
          <cell r="E1242">
            <v>896643.69640999998</v>
          </cell>
          <cell r="F1242">
            <v>64644.747810000001</v>
          </cell>
        </row>
        <row r="1247">
          <cell r="E1247">
            <v>383316.99313999992</v>
          </cell>
          <cell r="F1247">
            <v>31075.129800000002</v>
          </cell>
        </row>
        <row r="1255">
          <cell r="E1255">
            <v>159530.80612000002</v>
          </cell>
          <cell r="F1255">
            <v>11018.80323</v>
          </cell>
        </row>
        <row r="1273">
          <cell r="E1273">
            <v>46204.995999999999</v>
          </cell>
          <cell r="F1273">
            <v>3392.5559899999998</v>
          </cell>
        </row>
        <row r="1274">
          <cell r="E1274">
            <v>1201305.6233600001</v>
          </cell>
          <cell r="F1274">
            <v>58973.661699999997</v>
          </cell>
        </row>
        <row r="1277">
          <cell r="E1277">
            <v>1201305.6233600001</v>
          </cell>
          <cell r="F1277">
            <v>58973.661699999997</v>
          </cell>
        </row>
        <row r="1281">
          <cell r="E1281">
            <v>34560565.580579996</v>
          </cell>
          <cell r="F1281">
            <v>2035357.52893</v>
          </cell>
        </row>
        <row r="1287">
          <cell r="E1287">
            <v>0</v>
          </cell>
          <cell r="F1287">
            <v>0</v>
          </cell>
        </row>
        <row r="1288">
          <cell r="E1288">
            <v>0</v>
          </cell>
          <cell r="F1288">
            <v>0</v>
          </cell>
        </row>
        <row r="1291">
          <cell r="E1291">
            <v>2780090</v>
          </cell>
          <cell r="F1291">
            <v>0</v>
          </cell>
        </row>
        <row r="1292">
          <cell r="E1292">
            <v>-1901390</v>
          </cell>
          <cell r="F1292">
            <v>0</v>
          </cell>
        </row>
        <row r="1294">
          <cell r="F1294">
            <v>0</v>
          </cell>
        </row>
        <row r="1295">
          <cell r="E1295">
            <v>13255570</v>
          </cell>
          <cell r="F1295">
            <v>0</v>
          </cell>
        </row>
        <row r="1296">
          <cell r="E1296">
            <v>-12781270</v>
          </cell>
          <cell r="F1296">
            <v>0</v>
          </cell>
        </row>
        <row r="1297">
          <cell r="E1297">
            <v>0</v>
          </cell>
        </row>
        <row r="1302">
          <cell r="E1302">
            <v>0</v>
          </cell>
          <cell r="F1302">
            <v>657728.83695000003</v>
          </cell>
        </row>
        <row r="1305">
          <cell r="E1305">
            <v>-443587.09179999679</v>
          </cell>
          <cell r="F1305">
            <v>-543617.2650700002</v>
          </cell>
        </row>
        <row r="1306">
          <cell r="E1306">
            <v>-49686812.67238</v>
          </cell>
          <cell r="F1306">
            <v>-2722404.8208900001</v>
          </cell>
        </row>
        <row r="1307">
          <cell r="E1307">
            <v>49243225.580580004</v>
          </cell>
          <cell r="F1307">
            <v>2178787.5558199999</v>
          </cell>
        </row>
      </sheetData>
      <sheetData sheetId="1"/>
      <sheetData sheetId="2">
        <row r="21">
          <cell r="D21">
            <v>583431.19999999995</v>
          </cell>
          <cell r="E21">
            <v>45596.750899999999</v>
          </cell>
        </row>
        <row r="29">
          <cell r="D29">
            <v>82529.45</v>
          </cell>
          <cell r="E29">
            <v>4882.3700600000002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507"/>
  <sheetViews>
    <sheetView tabSelected="1" view="pageBreakPreview" topLeftCell="A58" zoomScale="90" zoomScaleNormal="100" zoomScaleSheetLayoutView="90" workbookViewId="0">
      <selection activeCell="A5" sqref="A5"/>
    </sheetView>
  </sheetViews>
  <sheetFormatPr defaultRowHeight="12.75" x14ac:dyDescent="0.2"/>
  <cols>
    <col min="1" max="1" width="81" style="1" customWidth="1"/>
    <col min="2" max="2" width="17.85546875" style="2" customWidth="1"/>
    <col min="3" max="3" width="17.85546875" style="3" customWidth="1"/>
    <col min="4" max="4" width="13.5703125" style="4" customWidth="1"/>
    <col min="5" max="5" width="15" style="2" bestFit="1" customWidth="1"/>
    <col min="6" max="6" width="13.7109375" style="2" bestFit="1" customWidth="1"/>
    <col min="7" max="16384" width="9.140625" style="2"/>
  </cols>
  <sheetData>
    <row r="1" spans="1:13" ht="12.6" customHeight="1" x14ac:dyDescent="0.2"/>
    <row r="2" spans="1:13" ht="16.149999999999999" customHeight="1" x14ac:dyDescent="0.25">
      <c r="A2" s="5" t="s">
        <v>0</v>
      </c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</row>
    <row r="3" spans="1:13" ht="17.45" customHeight="1" x14ac:dyDescent="0.25">
      <c r="A3" s="8"/>
      <c r="B3" s="7"/>
      <c r="C3" s="9"/>
      <c r="D3" s="10"/>
      <c r="E3" s="7"/>
      <c r="F3" s="7"/>
      <c r="G3" s="7"/>
      <c r="H3" s="7"/>
      <c r="I3" s="7"/>
      <c r="J3" s="7"/>
      <c r="K3" s="7"/>
      <c r="L3" s="7"/>
      <c r="M3" s="7"/>
    </row>
    <row r="4" spans="1:13" ht="15.75" x14ac:dyDescent="0.25">
      <c r="A4" s="8"/>
      <c r="B4" s="7"/>
      <c r="C4" s="9"/>
      <c r="D4" s="10" t="s">
        <v>1</v>
      </c>
      <c r="E4" s="7"/>
      <c r="F4" s="7"/>
      <c r="G4" s="7"/>
      <c r="H4" s="7"/>
      <c r="I4" s="7"/>
      <c r="J4" s="7"/>
      <c r="K4" s="7"/>
      <c r="L4" s="7"/>
      <c r="M4" s="7"/>
    </row>
    <row r="5" spans="1:13" ht="38.25" x14ac:dyDescent="0.2">
      <c r="A5" s="11" t="s">
        <v>2</v>
      </c>
      <c r="B5" s="12" t="s">
        <v>3</v>
      </c>
      <c r="C5" s="13" t="s">
        <v>4</v>
      </c>
      <c r="D5" s="12" t="s">
        <v>5</v>
      </c>
      <c r="E5" s="14"/>
      <c r="F5" s="14"/>
      <c r="G5" s="14"/>
      <c r="H5" s="14"/>
      <c r="I5" s="14"/>
      <c r="J5" s="14"/>
      <c r="K5" s="14"/>
      <c r="L5" s="14"/>
      <c r="M5" s="14"/>
    </row>
    <row r="6" spans="1:13" ht="22.5" customHeight="1" x14ac:dyDescent="0.25">
      <c r="A6" s="15" t="s">
        <v>6</v>
      </c>
      <c r="B6" s="16">
        <f>B7+B11+B15+B18+B19+B20+B21+B22+B23+B24+B25+B26+B10</f>
        <v>17123866.379999995</v>
      </c>
      <c r="C6" s="17">
        <f>C7+C11+C15+C18+C19+C20+C21+C22+C23+C24+C25+C26+C10</f>
        <v>999945.61385999992</v>
      </c>
      <c r="D6" s="18">
        <f>C6/B6</f>
        <v>5.8394850302493438E-2</v>
      </c>
      <c r="E6" s="19"/>
      <c r="F6" s="7"/>
      <c r="G6" s="7"/>
      <c r="H6" s="7"/>
      <c r="I6" s="7"/>
      <c r="J6" s="7"/>
      <c r="K6" s="7"/>
      <c r="L6" s="7"/>
      <c r="M6" s="7"/>
    </row>
    <row r="7" spans="1:13" ht="22.5" customHeight="1" x14ac:dyDescent="0.25">
      <c r="A7" s="20" t="s">
        <v>7</v>
      </c>
      <c r="B7" s="16">
        <f>B8+B9</f>
        <v>12250215.899999999</v>
      </c>
      <c r="C7" s="17">
        <f>C8+C9</f>
        <v>534799.72276999999</v>
      </c>
      <c r="D7" s="18">
        <f>C7/B7</f>
        <v>4.3656350805213164E-2</v>
      </c>
      <c r="E7" s="19"/>
      <c r="F7" s="7"/>
      <c r="G7" s="7"/>
      <c r="H7" s="7"/>
      <c r="I7" s="7"/>
      <c r="J7" s="7"/>
      <c r="K7" s="7"/>
      <c r="L7" s="7"/>
      <c r="M7" s="7"/>
    </row>
    <row r="8" spans="1:13" ht="22.5" customHeight="1" x14ac:dyDescent="0.25">
      <c r="A8" s="21" t="s">
        <v>8</v>
      </c>
      <c r="B8" s="22">
        <f>[1]Расшир!E9</f>
        <v>2695934.1999999997</v>
      </c>
      <c r="C8" s="23">
        <f>[1]Расшир!F9</f>
        <v>73838.44862000001</v>
      </c>
      <c r="D8" s="18">
        <f>C8/B8</f>
        <v>2.7388817063858612E-2</v>
      </c>
      <c r="E8" s="19"/>
      <c r="F8" s="7"/>
      <c r="G8" s="7"/>
      <c r="H8" s="7"/>
      <c r="I8" s="7"/>
      <c r="J8" s="7"/>
      <c r="K8" s="7"/>
      <c r="L8" s="7"/>
      <c r="M8" s="7"/>
    </row>
    <row r="9" spans="1:13" ht="22.5" customHeight="1" x14ac:dyDescent="0.25">
      <c r="A9" s="21" t="s">
        <v>9</v>
      </c>
      <c r="B9" s="22">
        <f>[1]Расшир!E13</f>
        <v>9554281.6999999993</v>
      </c>
      <c r="C9" s="23">
        <f>[1]Расшир!F13</f>
        <v>460961.27414999995</v>
      </c>
      <c r="D9" s="24">
        <f>C9/B9</f>
        <v>4.8246565113314585E-2</v>
      </c>
      <c r="E9" s="19"/>
      <c r="F9" s="7"/>
      <c r="G9" s="7"/>
      <c r="H9" s="7"/>
      <c r="I9" s="7"/>
      <c r="J9" s="7"/>
      <c r="K9" s="7"/>
      <c r="L9" s="7"/>
      <c r="M9" s="7"/>
    </row>
    <row r="10" spans="1:13" ht="22.5" customHeight="1" x14ac:dyDescent="0.25">
      <c r="A10" s="25" t="s">
        <v>10</v>
      </c>
      <c r="B10" s="16">
        <f>[1]экономика!D21</f>
        <v>583431.19999999995</v>
      </c>
      <c r="C10" s="17">
        <f>[1]экономика!E21</f>
        <v>45596.750899999999</v>
      </c>
      <c r="D10" s="18">
        <f>C10/B10</f>
        <v>7.8152746887722155E-2</v>
      </c>
      <c r="E10" s="19"/>
      <c r="F10" s="7"/>
      <c r="G10" s="7"/>
      <c r="H10" s="7"/>
      <c r="I10" s="7"/>
      <c r="J10" s="7"/>
      <c r="K10" s="7"/>
      <c r="L10" s="7"/>
      <c r="M10" s="7"/>
    </row>
    <row r="11" spans="1:13" ht="22.5" customHeight="1" x14ac:dyDescent="0.25">
      <c r="A11" s="20" t="s">
        <v>11</v>
      </c>
      <c r="B11" s="16">
        <f>B12+B13+B14</f>
        <v>838843.33</v>
      </c>
      <c r="C11" s="16">
        <f>C12+C13+C14+0.01</f>
        <v>193422.80319999999</v>
      </c>
      <c r="D11" s="18">
        <f t="shared" ref="D11:D96" si="0">C11/B11</f>
        <v>0.23058275160869432</v>
      </c>
      <c r="E11" s="19"/>
      <c r="F11" s="7"/>
      <c r="G11" s="7"/>
      <c r="H11" s="7"/>
      <c r="I11" s="7"/>
      <c r="J11" s="7"/>
      <c r="K11" s="7"/>
      <c r="L11" s="7"/>
      <c r="M11" s="7"/>
    </row>
    <row r="12" spans="1:13" ht="22.5" customHeight="1" x14ac:dyDescent="0.25">
      <c r="A12" s="26" t="s">
        <v>12</v>
      </c>
      <c r="B12" s="22">
        <f>[1]Расшир!E32</f>
        <v>753281.68</v>
      </c>
      <c r="C12" s="22">
        <f>[1]Расшир!F32</f>
        <v>188508.06714</v>
      </c>
      <c r="D12" s="24">
        <f t="shared" si="0"/>
        <v>0.25024910620420238</v>
      </c>
      <c r="E12" s="19"/>
      <c r="F12" s="7"/>
      <c r="G12" s="7"/>
      <c r="H12" s="7"/>
      <c r="I12" s="7"/>
      <c r="J12" s="7"/>
      <c r="K12" s="7"/>
      <c r="L12" s="7"/>
      <c r="M12" s="7"/>
    </row>
    <row r="13" spans="1:13" ht="22.5" customHeight="1" x14ac:dyDescent="0.25">
      <c r="A13" s="21" t="s">
        <v>13</v>
      </c>
      <c r="B13" s="22">
        <f>[1]Расшир!E35</f>
        <v>3032.2</v>
      </c>
      <c r="C13" s="22">
        <f>[1]Расшир!F35</f>
        <v>32.356000000000002</v>
      </c>
      <c r="D13" s="24">
        <f t="shared" si="0"/>
        <v>1.0670800079150453E-2</v>
      </c>
      <c r="E13" s="19"/>
      <c r="F13" s="7"/>
      <c r="G13" s="7"/>
      <c r="H13" s="7"/>
      <c r="I13" s="7"/>
      <c r="J13" s="7"/>
      <c r="K13" s="7"/>
      <c r="L13" s="7"/>
      <c r="M13" s="7"/>
    </row>
    <row r="14" spans="1:13" ht="36.75" customHeight="1" x14ac:dyDescent="0.25">
      <c r="A14" s="27" t="s">
        <v>14</v>
      </c>
      <c r="B14" s="22">
        <f>[1]экономика!D29</f>
        <v>82529.45</v>
      </c>
      <c r="C14" s="22">
        <f>[1]экономика!E29</f>
        <v>4882.3700600000002</v>
      </c>
      <c r="D14" s="24">
        <f t="shared" si="0"/>
        <v>5.9159125136542173E-2</v>
      </c>
      <c r="E14" s="19"/>
      <c r="F14" s="7"/>
      <c r="G14" s="7"/>
      <c r="H14" s="7"/>
      <c r="I14" s="7"/>
      <c r="J14" s="7"/>
      <c r="K14" s="7"/>
      <c r="L14" s="7"/>
      <c r="M14" s="7"/>
    </row>
    <row r="15" spans="1:13" ht="22.5" customHeight="1" x14ac:dyDescent="0.25">
      <c r="A15" s="20" t="s">
        <v>15</v>
      </c>
      <c r="B15" s="16">
        <f>B16+B17</f>
        <v>1330911.0899999999</v>
      </c>
      <c r="C15" s="16">
        <f>C16+C17</f>
        <v>94844.187340000004</v>
      </c>
      <c r="D15" s="18">
        <f>C15/B15</f>
        <v>7.1262602027006933E-2</v>
      </c>
      <c r="E15" s="19"/>
      <c r="F15" s="7"/>
      <c r="G15" s="7"/>
      <c r="H15" s="7"/>
      <c r="I15" s="7"/>
      <c r="J15" s="7"/>
      <c r="K15" s="7"/>
      <c r="L15" s="7"/>
      <c r="M15" s="7"/>
    </row>
    <row r="16" spans="1:13" ht="22.5" customHeight="1" x14ac:dyDescent="0.25">
      <c r="A16" s="21" t="s">
        <v>16</v>
      </c>
      <c r="B16" s="22">
        <f>[1]Расшир!E41</f>
        <v>444691.17</v>
      </c>
      <c r="C16" s="22">
        <f>[1]Расшир!F41</f>
        <v>15523.777830000001</v>
      </c>
      <c r="D16" s="24">
        <f>C16/B16</f>
        <v>3.4909120929925375E-2</v>
      </c>
      <c r="E16" s="19"/>
      <c r="F16" s="7"/>
      <c r="G16" s="7"/>
      <c r="H16" s="7"/>
      <c r="I16" s="7"/>
      <c r="J16" s="7"/>
      <c r="K16" s="7"/>
      <c r="L16" s="7"/>
      <c r="M16" s="7"/>
    </row>
    <row r="17" spans="1:13" ht="22.5" customHeight="1" x14ac:dyDescent="0.25">
      <c r="A17" s="21" t="s">
        <v>17</v>
      </c>
      <c r="B17" s="22">
        <f>[1]Расшир!E42</f>
        <v>886219.91999999993</v>
      </c>
      <c r="C17" s="22">
        <f>[1]Расшир!F42</f>
        <v>79320.409509999998</v>
      </c>
      <c r="D17" s="24">
        <f t="shared" si="0"/>
        <v>8.9504205130031392E-2</v>
      </c>
      <c r="E17" s="19"/>
      <c r="F17" s="7"/>
      <c r="G17" s="7"/>
      <c r="H17" s="7"/>
      <c r="I17" s="7"/>
      <c r="J17" s="7"/>
      <c r="K17" s="7"/>
      <c r="L17" s="7"/>
      <c r="M17" s="7"/>
    </row>
    <row r="18" spans="1:13" ht="22.5" customHeight="1" x14ac:dyDescent="0.25">
      <c r="A18" s="20" t="s">
        <v>18</v>
      </c>
      <c r="B18" s="16">
        <f>[1]Расшир!E51</f>
        <v>271217.65999999997</v>
      </c>
      <c r="C18" s="16">
        <f>[1]Расшир!F51</f>
        <v>16480.416669999999</v>
      </c>
      <c r="D18" s="18">
        <f t="shared" si="0"/>
        <v>6.0764541180688601E-2</v>
      </c>
      <c r="E18" s="19"/>
      <c r="F18" s="7"/>
      <c r="G18" s="7"/>
      <c r="H18" s="7"/>
      <c r="I18" s="7"/>
      <c r="J18" s="7"/>
      <c r="K18" s="7"/>
      <c r="L18" s="7"/>
      <c r="M18" s="7"/>
    </row>
    <row r="19" spans="1:13" ht="31.15" customHeight="1" x14ac:dyDescent="0.25">
      <c r="A19" s="28" t="s">
        <v>19</v>
      </c>
      <c r="B19" s="16">
        <f>[1]Расшир!E59</f>
        <v>10.7</v>
      </c>
      <c r="C19" s="16">
        <f>[1]Расшир!F59</f>
        <v>-0.1739</v>
      </c>
      <c r="D19" s="18">
        <f>C19/B19</f>
        <v>-1.6252336448598134E-2</v>
      </c>
      <c r="E19" s="19"/>
      <c r="F19" s="7"/>
      <c r="G19" s="7"/>
      <c r="H19" s="7"/>
      <c r="I19" s="7"/>
      <c r="J19" s="7"/>
      <c r="K19" s="7"/>
      <c r="L19" s="7"/>
      <c r="M19" s="7"/>
    </row>
    <row r="20" spans="1:13" ht="34.5" customHeight="1" x14ac:dyDescent="0.25">
      <c r="A20" s="28" t="s">
        <v>20</v>
      </c>
      <c r="B20" s="16">
        <f>[1]Расшир!E76</f>
        <v>1303261.6199999999</v>
      </c>
      <c r="C20" s="16">
        <f>[1]Расшир!F76</f>
        <v>66548.337799999994</v>
      </c>
      <c r="D20" s="18">
        <f t="shared" si="0"/>
        <v>5.1062915364606533E-2</v>
      </c>
      <c r="E20" s="19"/>
      <c r="F20" s="7"/>
      <c r="G20" s="7"/>
      <c r="H20" s="7"/>
      <c r="I20" s="7"/>
      <c r="J20" s="7"/>
      <c r="K20" s="7"/>
      <c r="L20" s="7"/>
      <c r="M20" s="7"/>
    </row>
    <row r="21" spans="1:13" ht="22.5" customHeight="1" x14ac:dyDescent="0.25">
      <c r="A21" s="28" t="s">
        <v>21</v>
      </c>
      <c r="B21" s="16">
        <f>[1]Расшир!E107</f>
        <v>81529.02</v>
      </c>
      <c r="C21" s="16">
        <f>[1]Расшир!F107</f>
        <v>49.120109999999997</v>
      </c>
      <c r="D21" s="18">
        <f t="shared" si="0"/>
        <v>6.0248620675190255E-4</v>
      </c>
      <c r="E21" s="19"/>
      <c r="F21" s="7"/>
      <c r="G21" s="7"/>
      <c r="H21" s="7"/>
      <c r="I21" s="7"/>
      <c r="J21" s="7"/>
      <c r="K21" s="7"/>
      <c r="L21" s="7"/>
      <c r="M21" s="7"/>
    </row>
    <row r="22" spans="1:13" ht="22.5" customHeight="1" x14ac:dyDescent="0.25">
      <c r="A22" s="28" t="s">
        <v>22</v>
      </c>
      <c r="B22" s="16">
        <f>[1]Расшир!E117</f>
        <v>18473.710000000003</v>
      </c>
      <c r="C22" s="16">
        <f>[1]Расшир!F117</f>
        <v>1218.75452</v>
      </c>
      <c r="D22" s="18">
        <f t="shared" si="0"/>
        <v>6.5972374796399849E-2</v>
      </c>
      <c r="E22" s="19"/>
      <c r="F22" s="7"/>
      <c r="G22" s="7"/>
      <c r="H22" s="7"/>
      <c r="I22" s="7"/>
      <c r="J22" s="7"/>
      <c r="K22" s="7"/>
      <c r="L22" s="7"/>
      <c r="M22" s="7"/>
    </row>
    <row r="23" spans="1:13" ht="22.5" customHeight="1" x14ac:dyDescent="0.25">
      <c r="A23" s="28" t="s">
        <v>23</v>
      </c>
      <c r="B23" s="16">
        <f>[1]Расшир!E131</f>
        <v>402468.12000000005</v>
      </c>
      <c r="C23" s="16">
        <f>[1]Расшир!F131</f>
        <v>41410.241529999999</v>
      </c>
      <c r="D23" s="18">
        <f t="shared" si="0"/>
        <v>0.10289073710981132</v>
      </c>
      <c r="E23" s="19"/>
      <c r="F23" s="7"/>
      <c r="G23" s="7"/>
      <c r="H23" s="7"/>
      <c r="I23" s="7"/>
      <c r="J23" s="7"/>
      <c r="K23" s="7"/>
      <c r="L23" s="7"/>
      <c r="M23" s="7"/>
    </row>
    <row r="24" spans="1:13" ht="22.5" customHeight="1" x14ac:dyDescent="0.25">
      <c r="A24" s="20" t="s">
        <v>24</v>
      </c>
      <c r="B24" s="16">
        <f>[1]Расшир!E154</f>
        <v>116.85</v>
      </c>
      <c r="C24" s="16">
        <f>[1]Расшир!F154</f>
        <v>12</v>
      </c>
      <c r="D24" s="18">
        <f t="shared" si="0"/>
        <v>0.10269576379974327</v>
      </c>
      <c r="E24" s="19"/>
      <c r="F24" s="7"/>
      <c r="G24" s="7"/>
      <c r="H24" s="7"/>
      <c r="I24" s="7"/>
      <c r="J24" s="7"/>
      <c r="K24" s="7"/>
      <c r="L24" s="7"/>
      <c r="M24" s="7"/>
    </row>
    <row r="25" spans="1:13" ht="22.5" customHeight="1" x14ac:dyDescent="0.25">
      <c r="A25" s="20" t="s">
        <v>25</v>
      </c>
      <c r="B25" s="16">
        <f>[1]Расшир!E159</f>
        <v>39378.18</v>
      </c>
      <c r="C25" s="16">
        <f>[1]Расшир!F159</f>
        <v>3641.5201699999998</v>
      </c>
      <c r="D25" s="18">
        <f t="shared" si="0"/>
        <v>9.2475583432245975E-2</v>
      </c>
      <c r="E25" s="19"/>
      <c r="F25" s="7"/>
      <c r="G25" s="7"/>
      <c r="H25" s="7"/>
      <c r="I25" s="7"/>
      <c r="J25" s="7"/>
      <c r="K25" s="7"/>
      <c r="L25" s="7"/>
      <c r="M25" s="7"/>
    </row>
    <row r="26" spans="1:13" ht="22.5" customHeight="1" x14ac:dyDescent="0.25">
      <c r="A26" s="28" t="s">
        <v>26</v>
      </c>
      <c r="B26" s="16">
        <f>[1]Расшир!E248</f>
        <v>4009</v>
      </c>
      <c r="C26" s="16">
        <f>[1]Расшир!F248</f>
        <v>1921.9327499999999</v>
      </c>
      <c r="D26" s="18">
        <f t="shared" si="0"/>
        <v>0.47940452731354449</v>
      </c>
      <c r="E26" s="19"/>
      <c r="F26" s="7"/>
      <c r="G26" s="7"/>
      <c r="H26" s="7"/>
      <c r="I26" s="7"/>
      <c r="J26" s="7"/>
      <c r="K26" s="7"/>
      <c r="L26" s="7"/>
      <c r="M26" s="7"/>
    </row>
    <row r="27" spans="1:13" ht="22.5" customHeight="1" x14ac:dyDescent="0.25">
      <c r="A27" s="20" t="s">
        <v>27</v>
      </c>
      <c r="B27" s="16">
        <f>[1]Расшир!E254</f>
        <v>16527286.292380001</v>
      </c>
      <c r="C27" s="16">
        <f>[1]Расшир!F254</f>
        <v>921300.34319000004</v>
      </c>
      <c r="D27" s="18">
        <f t="shared" si="0"/>
        <v>5.5744199434287697E-2</v>
      </c>
      <c r="E27" s="19"/>
      <c r="F27" s="7"/>
      <c r="G27" s="7"/>
      <c r="H27" s="7"/>
      <c r="I27" s="7"/>
      <c r="J27" s="7"/>
      <c r="K27" s="7"/>
      <c r="L27" s="7"/>
      <c r="M27" s="7"/>
    </row>
    <row r="28" spans="1:13" ht="31.9" customHeight="1" x14ac:dyDescent="0.25">
      <c r="A28" s="28" t="s">
        <v>28</v>
      </c>
      <c r="B28" s="16">
        <f>[1]Расшир!E255</f>
        <v>16526070.03717</v>
      </c>
      <c r="C28" s="16">
        <f>[1]Расшир!F255</f>
        <v>952440.97591000004</v>
      </c>
      <c r="D28" s="18">
        <f t="shared" si="0"/>
        <v>5.7632635815278221E-2</v>
      </c>
      <c r="E28" s="19"/>
      <c r="F28" s="7"/>
      <c r="G28" s="7"/>
      <c r="H28" s="7"/>
      <c r="I28" s="7"/>
      <c r="J28" s="7"/>
      <c r="K28" s="7"/>
      <c r="L28" s="7"/>
      <c r="M28" s="7"/>
    </row>
    <row r="29" spans="1:13" ht="44.25" hidden="1" customHeight="1" x14ac:dyDescent="0.25">
      <c r="A29" s="28" t="s">
        <v>29</v>
      </c>
      <c r="B29" s="16">
        <f>[1]Расшир!E396</f>
        <v>977.14</v>
      </c>
      <c r="C29" s="16">
        <f>[1]Расшир!F396</f>
        <v>0</v>
      </c>
      <c r="D29" s="18">
        <v>0</v>
      </c>
      <c r="E29" s="19"/>
      <c r="F29" s="7"/>
      <c r="G29" s="7"/>
      <c r="H29" s="7"/>
      <c r="I29" s="7"/>
      <c r="J29" s="7"/>
      <c r="K29" s="7"/>
      <c r="L29" s="7"/>
      <c r="M29" s="7"/>
    </row>
    <row r="30" spans="1:13" ht="22.5" customHeight="1" x14ac:dyDescent="0.25">
      <c r="A30" s="29" t="s">
        <v>30</v>
      </c>
      <c r="B30" s="22">
        <f>[1]Расшир!E256</f>
        <v>0</v>
      </c>
      <c r="C30" s="22">
        <f>[1]Расшир!F256</f>
        <v>0</v>
      </c>
      <c r="D30" s="24" t="s">
        <v>31</v>
      </c>
      <c r="E30" s="19"/>
      <c r="F30" s="7"/>
      <c r="G30" s="7"/>
      <c r="H30" s="7"/>
      <c r="I30" s="7"/>
      <c r="J30" s="7"/>
      <c r="K30" s="7"/>
      <c r="L30" s="7"/>
      <c r="M30" s="7"/>
    </row>
    <row r="31" spans="1:13" ht="22.5" customHeight="1" x14ac:dyDescent="0.25">
      <c r="A31" s="29" t="s">
        <v>32</v>
      </c>
      <c r="B31" s="22">
        <f>[1]Расшир!E260</f>
        <v>10401339.424350001</v>
      </c>
      <c r="C31" s="22">
        <f>[1]Расшир!F260</f>
        <v>650240.17590999999</v>
      </c>
      <c r="D31" s="24">
        <f>C31/B31</f>
        <v>6.2515042474987279E-2</v>
      </c>
      <c r="E31" s="19"/>
      <c r="F31" s="7"/>
      <c r="G31" s="7"/>
      <c r="H31" s="7"/>
      <c r="I31" s="7"/>
      <c r="J31" s="7"/>
      <c r="K31" s="7"/>
      <c r="L31" s="7"/>
      <c r="M31" s="7"/>
    </row>
    <row r="32" spans="1:13" ht="22.5" customHeight="1" x14ac:dyDescent="0.25">
      <c r="A32" s="29" t="s">
        <v>33</v>
      </c>
      <c r="B32" s="22">
        <f>[1]Расшир!E312</f>
        <v>1246207.3999999999</v>
      </c>
      <c r="C32" s="22">
        <f>[1]Расшир!F312</f>
        <v>0</v>
      </c>
      <c r="D32" s="24">
        <f>C32/B32</f>
        <v>0</v>
      </c>
      <c r="E32" s="19"/>
      <c r="F32" s="7"/>
      <c r="G32" s="7"/>
      <c r="H32" s="7"/>
      <c r="I32" s="7"/>
      <c r="J32" s="7"/>
      <c r="K32" s="7"/>
      <c r="L32" s="7"/>
      <c r="M32" s="7"/>
    </row>
    <row r="33" spans="1:13" ht="33" customHeight="1" x14ac:dyDescent="0.25">
      <c r="A33" s="29" t="s">
        <v>34</v>
      </c>
      <c r="B33" s="22">
        <f>[1]Расшир!E325</f>
        <v>4878523.21282</v>
      </c>
      <c r="C33" s="22">
        <f>[1]Расшир!F325</f>
        <v>302200.8</v>
      </c>
      <c r="D33" s="24">
        <f t="shared" si="0"/>
        <v>6.1945139300734142E-2</v>
      </c>
      <c r="E33" s="19"/>
      <c r="F33" s="7"/>
      <c r="G33" s="7"/>
      <c r="H33" s="7"/>
      <c r="I33" s="7"/>
      <c r="J33" s="7"/>
      <c r="K33" s="7"/>
      <c r="L33" s="7"/>
      <c r="M33" s="7"/>
    </row>
    <row r="34" spans="1:13" ht="33" customHeight="1" x14ac:dyDescent="0.25">
      <c r="A34" s="28" t="s">
        <v>35</v>
      </c>
      <c r="B34" s="16">
        <f>[1]Расшир!E396</f>
        <v>977.14</v>
      </c>
      <c r="C34" s="16">
        <f>[1]Расшир!F396</f>
        <v>0</v>
      </c>
      <c r="D34" s="18">
        <f t="shared" si="0"/>
        <v>0</v>
      </c>
      <c r="E34" s="19"/>
      <c r="F34" s="7"/>
      <c r="G34" s="7"/>
      <c r="H34" s="7"/>
      <c r="I34" s="7"/>
      <c r="J34" s="7"/>
      <c r="K34" s="7"/>
      <c r="L34" s="7"/>
      <c r="M34" s="7"/>
    </row>
    <row r="35" spans="1:13" ht="34.5" customHeight="1" x14ac:dyDescent="0.25">
      <c r="A35" s="28" t="s">
        <v>36</v>
      </c>
      <c r="B35" s="16">
        <f>[1]Расшир!E407</f>
        <v>0</v>
      </c>
      <c r="C35" s="16">
        <f>[1]Расшир!F407</f>
        <v>-34017.172469999998</v>
      </c>
      <c r="D35" s="18" t="s">
        <v>31</v>
      </c>
      <c r="E35" s="19"/>
      <c r="F35" s="7"/>
      <c r="G35" s="7"/>
      <c r="H35" s="7"/>
      <c r="I35" s="7"/>
      <c r="J35" s="7"/>
      <c r="K35" s="7"/>
      <c r="L35" s="7"/>
      <c r="M35" s="7"/>
    </row>
    <row r="36" spans="1:13" ht="22.5" customHeight="1" x14ac:dyDescent="0.25">
      <c r="A36" s="28" t="s">
        <v>37</v>
      </c>
      <c r="B36" s="16">
        <f>[1]Расшир!E399</f>
        <v>239.11520999999999</v>
      </c>
      <c r="C36" s="16">
        <f>[1]Расшир!F399</f>
        <v>0</v>
      </c>
      <c r="D36" s="18">
        <f t="shared" si="0"/>
        <v>0</v>
      </c>
      <c r="E36" s="19"/>
      <c r="F36" s="7"/>
      <c r="G36" s="7"/>
      <c r="H36" s="7"/>
      <c r="I36" s="7"/>
      <c r="J36" s="7"/>
      <c r="K36" s="7"/>
      <c r="L36" s="7"/>
      <c r="M36" s="7"/>
    </row>
    <row r="37" spans="1:13" ht="36" customHeight="1" x14ac:dyDescent="0.25">
      <c r="A37" s="30" t="s">
        <v>38</v>
      </c>
      <c r="B37" s="16">
        <f>[1]Расшир!E401</f>
        <v>0</v>
      </c>
      <c r="C37" s="16">
        <f>[1]Расшир!F401</f>
        <v>2876.5397500000004</v>
      </c>
      <c r="D37" s="18" t="s">
        <v>31</v>
      </c>
      <c r="E37" s="19"/>
      <c r="F37" s="7"/>
      <c r="G37" s="7"/>
      <c r="H37" s="7"/>
      <c r="I37" s="7"/>
      <c r="J37" s="7"/>
      <c r="K37" s="7"/>
      <c r="L37" s="7"/>
      <c r="M37" s="7"/>
    </row>
    <row r="38" spans="1:13" s="34" customFormat="1" ht="18.75" x14ac:dyDescent="0.3">
      <c r="A38" s="31" t="s">
        <v>39</v>
      </c>
      <c r="B38" s="16">
        <f>[1]Расшир!E429</f>
        <v>33651152.67238</v>
      </c>
      <c r="C38" s="16">
        <f>[1]Расшир!F429</f>
        <v>1921245.9570499999</v>
      </c>
      <c r="D38" s="18">
        <f t="shared" si="0"/>
        <v>5.709302072814014E-2</v>
      </c>
      <c r="E38" s="32"/>
      <c r="F38" s="33"/>
      <c r="G38" s="33"/>
      <c r="H38" s="33"/>
      <c r="I38" s="33"/>
      <c r="J38" s="33"/>
      <c r="K38" s="33"/>
      <c r="L38" s="33"/>
      <c r="M38" s="33"/>
    </row>
    <row r="39" spans="1:13" ht="15.75" hidden="1" x14ac:dyDescent="0.25">
      <c r="A39" s="21"/>
      <c r="B39" s="35"/>
      <c r="C39" s="35"/>
      <c r="D39" s="36" t="e">
        <f t="shared" si="0"/>
        <v>#DIV/0!</v>
      </c>
      <c r="E39" s="19"/>
      <c r="F39" s="7"/>
      <c r="G39" s="7"/>
      <c r="H39" s="7"/>
      <c r="I39" s="7"/>
      <c r="J39" s="7"/>
      <c r="K39" s="7"/>
      <c r="L39" s="7"/>
      <c r="M39" s="7"/>
    </row>
    <row r="40" spans="1:13" ht="15" customHeight="1" x14ac:dyDescent="0.2">
      <c r="A40" s="37"/>
      <c r="B40" s="38"/>
      <c r="C40" s="38"/>
      <c r="D40" s="39"/>
    </row>
    <row r="41" spans="1:13" ht="22.5" customHeight="1" x14ac:dyDescent="0.25">
      <c r="A41" s="20" t="s">
        <v>40</v>
      </c>
      <c r="B41" s="35"/>
      <c r="C41" s="35"/>
      <c r="D41" s="36"/>
      <c r="E41" s="19"/>
      <c r="F41" s="7"/>
      <c r="G41" s="7"/>
      <c r="H41" s="7"/>
      <c r="I41" s="7"/>
      <c r="J41" s="7"/>
      <c r="K41" s="7"/>
      <c r="L41" s="7"/>
      <c r="M41" s="7"/>
    </row>
    <row r="42" spans="1:13" ht="15.75" customHeight="1" x14ac:dyDescent="0.25">
      <c r="A42" s="21"/>
      <c r="B42" s="35"/>
      <c r="C42" s="35"/>
      <c r="D42" s="36"/>
      <c r="E42" s="19"/>
      <c r="F42" s="7"/>
      <c r="G42" s="7"/>
      <c r="H42" s="7"/>
      <c r="I42" s="7"/>
      <c r="J42" s="7"/>
      <c r="K42" s="7"/>
      <c r="L42" s="7"/>
      <c r="M42" s="7"/>
    </row>
    <row r="43" spans="1:13" ht="22.5" customHeight="1" x14ac:dyDescent="0.25">
      <c r="A43" s="40" t="s">
        <v>41</v>
      </c>
      <c r="B43" s="41">
        <f>[1]Расшир!E432</f>
        <v>2619034.9011300001</v>
      </c>
      <c r="C43" s="41">
        <f>[1]Расшир!F432+0.01</f>
        <v>133626.77066000001</v>
      </c>
      <c r="D43" s="42">
        <f t="shared" si="0"/>
        <v>5.1021378371989563E-2</v>
      </c>
      <c r="E43" s="19"/>
      <c r="F43" s="7"/>
      <c r="G43" s="7"/>
      <c r="H43" s="7"/>
      <c r="I43" s="7"/>
      <c r="J43" s="7"/>
      <c r="K43" s="7"/>
      <c r="L43" s="7"/>
      <c r="M43" s="7"/>
    </row>
    <row r="44" spans="1:13" ht="31.5" x14ac:dyDescent="0.25">
      <c r="A44" s="27" t="s">
        <v>42</v>
      </c>
      <c r="B44" s="43">
        <f>[1]Расшир!E471</f>
        <v>3638.22</v>
      </c>
      <c r="C44" s="43">
        <f>[1]Расшир!F471</f>
        <v>127.55057000000001</v>
      </c>
      <c r="D44" s="44">
        <f t="shared" si="0"/>
        <v>3.5058509380961021E-2</v>
      </c>
      <c r="E44" s="19"/>
      <c r="F44" s="7"/>
      <c r="G44" s="7"/>
      <c r="H44" s="7"/>
      <c r="I44" s="7"/>
      <c r="J44" s="7"/>
      <c r="K44" s="7"/>
      <c r="L44" s="7"/>
      <c r="M44" s="7"/>
    </row>
    <row r="45" spans="1:13" ht="39.75" customHeight="1" x14ac:dyDescent="0.25">
      <c r="A45" s="27" t="s">
        <v>43</v>
      </c>
      <c r="B45" s="43">
        <f>[1]Расшир!E475</f>
        <v>83577.731999999989</v>
      </c>
      <c r="C45" s="43">
        <f>[1]Расшир!F475+0.01</f>
        <v>2687.40497</v>
      </c>
      <c r="D45" s="44">
        <f t="shared" si="0"/>
        <v>3.2154557268914648E-2</v>
      </c>
      <c r="E45" s="19"/>
      <c r="F45" s="7"/>
      <c r="G45" s="7"/>
      <c r="H45" s="7"/>
      <c r="I45" s="7"/>
      <c r="J45" s="7"/>
      <c r="K45" s="7"/>
      <c r="L45" s="7"/>
      <c r="M45" s="7"/>
    </row>
    <row r="46" spans="1:13" ht="31.5" x14ac:dyDescent="0.25">
      <c r="A46" s="27" t="s">
        <v>44</v>
      </c>
      <c r="B46" s="43">
        <f>[1]Расшир!E485</f>
        <v>1090455.2500000002</v>
      </c>
      <c r="C46" s="43">
        <f>[1]Расшир!F485</f>
        <v>59810.497900000002</v>
      </c>
      <c r="D46" s="44">
        <f t="shared" si="0"/>
        <v>5.4849108113331553E-2</v>
      </c>
      <c r="E46" s="19"/>
      <c r="F46" s="7"/>
      <c r="G46" s="7"/>
      <c r="H46" s="7"/>
      <c r="I46" s="7"/>
      <c r="J46" s="7"/>
      <c r="K46" s="7"/>
      <c r="L46" s="7"/>
      <c r="M46" s="7"/>
    </row>
    <row r="47" spans="1:13" ht="15.75" x14ac:dyDescent="0.25">
      <c r="A47" s="27" t="s">
        <v>45</v>
      </c>
      <c r="B47" s="43">
        <f>[1]Расшир!E497</f>
        <v>187</v>
      </c>
      <c r="C47" s="43">
        <f>[1]Расшир!F497</f>
        <v>0</v>
      </c>
      <c r="D47" s="44">
        <f t="shared" si="0"/>
        <v>0</v>
      </c>
      <c r="E47" s="19"/>
      <c r="F47" s="7"/>
      <c r="G47" s="7"/>
      <c r="H47" s="7"/>
      <c r="I47" s="7"/>
      <c r="J47" s="7"/>
      <c r="K47" s="7"/>
      <c r="L47" s="7"/>
      <c r="M47" s="7"/>
    </row>
    <row r="48" spans="1:13" ht="31.5" x14ac:dyDescent="0.25">
      <c r="A48" s="27" t="s">
        <v>46</v>
      </c>
      <c r="B48" s="43">
        <f>[1]Расшир!E500</f>
        <v>217264.38099999999</v>
      </c>
      <c r="C48" s="43">
        <f>[1]Расшир!F500</f>
        <v>16925.61968</v>
      </c>
      <c r="D48" s="44">
        <f t="shared" si="0"/>
        <v>7.790333418711648E-2</v>
      </c>
      <c r="E48" s="19"/>
      <c r="F48" s="45"/>
      <c r="G48" s="7"/>
      <c r="H48" s="7"/>
      <c r="I48" s="7"/>
      <c r="J48" s="7"/>
      <c r="K48" s="7"/>
      <c r="L48" s="7"/>
      <c r="M48" s="7"/>
    </row>
    <row r="49" spans="1:13" ht="22.5" customHeight="1" x14ac:dyDescent="0.25">
      <c r="A49" s="27" t="s">
        <v>47</v>
      </c>
      <c r="B49" s="43">
        <f>[1]Расшир!E511</f>
        <v>9369</v>
      </c>
      <c r="C49" s="43">
        <f>[1]Расшир!F511</f>
        <v>348.27944000000002</v>
      </c>
      <c r="D49" s="44">
        <f t="shared" si="0"/>
        <v>3.7173598036076422E-2</v>
      </c>
      <c r="E49" s="19"/>
      <c r="F49" s="7"/>
      <c r="G49" s="7"/>
      <c r="H49" s="7"/>
      <c r="I49" s="7"/>
      <c r="J49" s="7"/>
      <c r="K49" s="7"/>
      <c r="L49" s="7"/>
      <c r="M49" s="7"/>
    </row>
    <row r="50" spans="1:13" ht="22.5" customHeight="1" x14ac:dyDescent="0.25">
      <c r="A50" s="27" t="s">
        <v>48</v>
      </c>
      <c r="B50" s="43">
        <f>[1]Расшир!E519</f>
        <v>129000</v>
      </c>
      <c r="C50" s="43">
        <f>[1]Расшир!F519</f>
        <v>0</v>
      </c>
      <c r="D50" s="44" t="s">
        <v>31</v>
      </c>
      <c r="E50" s="19"/>
      <c r="F50" s="7"/>
      <c r="G50" s="7"/>
      <c r="H50" s="7"/>
      <c r="I50" s="7"/>
      <c r="J50" s="7"/>
      <c r="K50" s="7"/>
      <c r="L50" s="7"/>
      <c r="M50" s="7"/>
    </row>
    <row r="51" spans="1:13" ht="22.5" customHeight="1" x14ac:dyDescent="0.25">
      <c r="A51" s="27" t="s">
        <v>49</v>
      </c>
      <c r="B51" s="43">
        <f>[1]Расшир!E521</f>
        <v>2209.15</v>
      </c>
      <c r="C51" s="43">
        <f>[1]Расшир!F521</f>
        <v>0</v>
      </c>
      <c r="D51" s="44">
        <f t="shared" si="0"/>
        <v>0</v>
      </c>
      <c r="E51" s="19"/>
      <c r="F51" s="7"/>
      <c r="G51" s="7"/>
      <c r="H51" s="7"/>
      <c r="I51" s="7"/>
      <c r="J51" s="7"/>
      <c r="K51" s="7"/>
      <c r="L51" s="7"/>
      <c r="M51" s="7"/>
    </row>
    <row r="52" spans="1:13" ht="22.5" customHeight="1" x14ac:dyDescent="0.25">
      <c r="A52" s="27" t="s">
        <v>50</v>
      </c>
      <c r="B52" s="43">
        <f>[1]Расшир!E524</f>
        <v>1083334.1681299999</v>
      </c>
      <c r="C52" s="43">
        <f>[1]Расшир!F524</f>
        <v>53727.418099999995</v>
      </c>
      <c r="D52" s="44">
        <f t="shared" si="0"/>
        <v>4.959450156800807E-2</v>
      </c>
      <c r="E52" s="19"/>
      <c r="F52" s="7"/>
      <c r="G52" s="7"/>
      <c r="H52" s="7"/>
      <c r="I52" s="7"/>
      <c r="J52" s="7"/>
      <c r="K52" s="7"/>
      <c r="L52" s="7"/>
      <c r="M52" s="7"/>
    </row>
    <row r="53" spans="1:13" ht="35.25" customHeight="1" x14ac:dyDescent="0.25">
      <c r="A53" s="46" t="s">
        <v>51</v>
      </c>
      <c r="B53" s="41">
        <f>[1]Расшир!E551</f>
        <v>82040.476999999999</v>
      </c>
      <c r="C53" s="41">
        <f>[1]Расшир!F551</f>
        <v>9681.0998599999984</v>
      </c>
      <c r="D53" s="42">
        <f t="shared" si="0"/>
        <v>0.11800394407750699</v>
      </c>
      <c r="E53" s="19"/>
      <c r="F53" s="7"/>
      <c r="G53" s="7"/>
      <c r="H53" s="7"/>
      <c r="I53" s="7"/>
      <c r="J53" s="7"/>
      <c r="K53" s="7"/>
      <c r="L53" s="7"/>
      <c r="M53" s="7"/>
    </row>
    <row r="54" spans="1:13" ht="22.5" hidden="1" customHeight="1" x14ac:dyDescent="0.25">
      <c r="A54" s="47" t="s">
        <v>52</v>
      </c>
      <c r="B54" s="43">
        <f>[1]Расшир!E563</f>
        <v>0</v>
      </c>
      <c r="C54" s="43">
        <f>[1]Расшир!F563</f>
        <v>0</v>
      </c>
      <c r="D54" s="44" t="e">
        <f>C54/B54</f>
        <v>#DIV/0!</v>
      </c>
      <c r="E54" s="19"/>
      <c r="F54" s="7"/>
      <c r="G54" s="7"/>
      <c r="H54" s="7"/>
      <c r="I54" s="7"/>
      <c r="J54" s="7"/>
      <c r="K54" s="7"/>
      <c r="L54" s="7"/>
      <c r="M54" s="7"/>
    </row>
    <row r="55" spans="1:13" ht="37.5" customHeight="1" x14ac:dyDescent="0.25">
      <c r="A55" s="48" t="s">
        <v>53</v>
      </c>
      <c r="B55" s="43">
        <f>[1]Расшир!E564</f>
        <v>82040.476999999999</v>
      </c>
      <c r="C55" s="43">
        <f>[1]Расшир!F564</f>
        <v>9681.0998599999984</v>
      </c>
      <c r="D55" s="44">
        <f>C55/B55</f>
        <v>0.11800394407750699</v>
      </c>
      <c r="E55" s="19"/>
      <c r="F55" s="7"/>
      <c r="G55" s="7"/>
      <c r="H55" s="7"/>
      <c r="I55" s="7"/>
      <c r="J55" s="7"/>
      <c r="K55" s="7"/>
      <c r="L55" s="7"/>
      <c r="M55" s="7"/>
    </row>
    <row r="56" spans="1:13" ht="22.5" customHeight="1" x14ac:dyDescent="0.25">
      <c r="A56" s="40" t="s">
        <v>54</v>
      </c>
      <c r="B56" s="41">
        <f>[1]Расшир!E572</f>
        <v>5311446.2144800005</v>
      </c>
      <c r="C56" s="41">
        <f>[1]Расшир!F572-0.01</f>
        <v>113958.06949000002</v>
      </c>
      <c r="D56" s="42">
        <f t="shared" si="0"/>
        <v>2.1455186570341032E-2</v>
      </c>
      <c r="E56" s="19"/>
      <c r="F56" s="7"/>
      <c r="G56" s="7"/>
      <c r="H56" s="7"/>
      <c r="I56" s="7"/>
      <c r="J56" s="7"/>
      <c r="K56" s="7"/>
      <c r="L56" s="7"/>
      <c r="M56" s="7"/>
    </row>
    <row r="57" spans="1:13" ht="22.5" customHeight="1" x14ac:dyDescent="0.25">
      <c r="A57" s="27" t="s">
        <v>55</v>
      </c>
      <c r="B57" s="43">
        <f>[1]Расшир!E634</f>
        <v>983642.27</v>
      </c>
      <c r="C57" s="43">
        <f>[1]Расшир!F634</f>
        <v>25363.872469999998</v>
      </c>
      <c r="D57" s="44">
        <f t="shared" si="0"/>
        <v>2.5785667456116945E-2</v>
      </c>
      <c r="E57" s="19"/>
      <c r="F57" s="7"/>
      <c r="G57" s="7"/>
      <c r="H57" s="7"/>
      <c r="I57" s="7"/>
      <c r="J57" s="7"/>
      <c r="K57" s="7"/>
      <c r="L57" s="7"/>
      <c r="M57" s="7"/>
    </row>
    <row r="58" spans="1:13" ht="22.5" customHeight="1" x14ac:dyDescent="0.25">
      <c r="A58" s="27" t="s">
        <v>56</v>
      </c>
      <c r="B58" s="43">
        <f>[1]Расшир!E646</f>
        <v>4169564.7604799997</v>
      </c>
      <c r="C58" s="43">
        <f>[1]Расшир!F646</f>
        <v>85745.092050000007</v>
      </c>
      <c r="D58" s="44">
        <f t="shared" si="0"/>
        <v>2.056451859501255E-2</v>
      </c>
      <c r="E58" s="19"/>
      <c r="F58" s="7"/>
      <c r="G58" s="7"/>
      <c r="H58" s="7"/>
      <c r="I58" s="7"/>
      <c r="J58" s="7"/>
      <c r="K58" s="7"/>
      <c r="L58" s="7"/>
      <c r="M58" s="7"/>
    </row>
    <row r="59" spans="1:13" ht="22.5" customHeight="1" x14ac:dyDescent="0.25">
      <c r="A59" s="27" t="s">
        <v>57</v>
      </c>
      <c r="B59" s="49">
        <f>[1]Расшир!E657</f>
        <v>158239.18400000001</v>
      </c>
      <c r="C59" s="50">
        <f>[1]Расшир!F657</f>
        <v>2849.1149699999996</v>
      </c>
      <c r="D59" s="44">
        <f t="shared" si="0"/>
        <v>1.8005116671986881E-2</v>
      </c>
      <c r="E59" s="19"/>
      <c r="F59" s="7"/>
      <c r="G59" s="7"/>
      <c r="H59" s="7"/>
      <c r="I59" s="7"/>
      <c r="J59" s="7"/>
      <c r="K59" s="7"/>
      <c r="L59" s="7"/>
      <c r="M59" s="7"/>
    </row>
    <row r="60" spans="1:13" ht="22.5" customHeight="1" x14ac:dyDescent="0.25">
      <c r="A60" s="40" t="s">
        <v>58</v>
      </c>
      <c r="B60" s="41">
        <f>[1]Расшир!E676-0.01</f>
        <v>2188805.1593900002</v>
      </c>
      <c r="C60" s="41">
        <f>[1]Расшир!F676+0.01</f>
        <v>44699.113840000005</v>
      </c>
      <c r="D60" s="42">
        <f t="shared" si="0"/>
        <v>2.0421696124134338E-2</v>
      </c>
      <c r="E60" s="19"/>
      <c r="F60" s="7"/>
      <c r="G60" s="7"/>
      <c r="H60" s="7"/>
      <c r="I60" s="7"/>
      <c r="J60" s="7"/>
      <c r="K60" s="7"/>
      <c r="L60" s="7"/>
      <c r="M60" s="7"/>
    </row>
    <row r="61" spans="1:13" ht="22.5" customHeight="1" x14ac:dyDescent="0.25">
      <c r="A61" s="27" t="s">
        <v>59</v>
      </c>
      <c r="B61" s="43">
        <f>[1]Расшир!E723</f>
        <v>594263.7824400001</v>
      </c>
      <c r="C61" s="43">
        <f>[1]Расшир!F723</f>
        <v>3289.3680000000004</v>
      </c>
      <c r="D61" s="44">
        <f t="shared" si="0"/>
        <v>5.5351985047685653E-3</v>
      </c>
      <c r="E61" s="19"/>
      <c r="F61" s="7"/>
      <c r="G61" s="7"/>
      <c r="H61" s="7"/>
      <c r="I61" s="7"/>
      <c r="J61" s="7"/>
      <c r="K61" s="7"/>
      <c r="L61" s="7"/>
      <c r="M61" s="7"/>
    </row>
    <row r="62" spans="1:13" ht="22.5" customHeight="1" x14ac:dyDescent="0.25">
      <c r="A62" s="27" t="s">
        <v>60</v>
      </c>
      <c r="B62" s="43">
        <f>[1]Расшир!E736</f>
        <v>130406.26</v>
      </c>
      <c r="C62" s="43">
        <f>[1]Расшир!F736</f>
        <v>1004.00432</v>
      </c>
      <c r="D62" s="44">
        <f t="shared" si="0"/>
        <v>7.699050030266952E-3</v>
      </c>
      <c r="E62" s="19"/>
      <c r="F62" s="7"/>
      <c r="G62" s="7"/>
      <c r="H62" s="7"/>
      <c r="I62" s="7"/>
      <c r="J62" s="7"/>
      <c r="K62" s="7"/>
      <c r="L62" s="7"/>
      <c r="M62" s="7"/>
    </row>
    <row r="63" spans="1:13" ht="22.5" customHeight="1" x14ac:dyDescent="0.25">
      <c r="A63" s="27" t="s">
        <v>61</v>
      </c>
      <c r="B63" s="43">
        <f>[1]Расшир!E744</f>
        <v>1041601.96295</v>
      </c>
      <c r="C63" s="43">
        <f>[1]Расшир!F744+0.01</f>
        <v>12380.93425</v>
      </c>
      <c r="D63" s="44">
        <f t="shared" si="0"/>
        <v>1.1886435212674731E-2</v>
      </c>
      <c r="E63" s="19"/>
      <c r="F63" s="7"/>
      <c r="G63" s="7"/>
      <c r="H63" s="7"/>
      <c r="I63" s="7"/>
      <c r="J63" s="7"/>
      <c r="K63" s="7"/>
      <c r="L63" s="7"/>
      <c r="M63" s="7"/>
    </row>
    <row r="64" spans="1:13" ht="22.5" hidden="1" customHeight="1" x14ac:dyDescent="0.25">
      <c r="A64" s="27" t="s">
        <v>62</v>
      </c>
      <c r="B64" s="43">
        <f>[1]Расшир!E754</f>
        <v>0</v>
      </c>
      <c r="C64" s="43">
        <f>[1]Расшир!F754</f>
        <v>0</v>
      </c>
      <c r="D64" s="44">
        <v>0</v>
      </c>
      <c r="E64" s="19"/>
      <c r="F64" s="7"/>
      <c r="G64" s="7"/>
      <c r="H64" s="7"/>
      <c r="I64" s="7"/>
      <c r="J64" s="7"/>
      <c r="K64" s="7"/>
      <c r="L64" s="7"/>
      <c r="M64" s="7"/>
    </row>
    <row r="65" spans="1:13" ht="22.5" customHeight="1" x14ac:dyDescent="0.25">
      <c r="A65" s="27" t="s">
        <v>63</v>
      </c>
      <c r="B65" s="43">
        <f>[1]Расшир!E757</f>
        <v>422533.16399999993</v>
      </c>
      <c r="C65" s="43">
        <f>[1]Расшир!F757</f>
        <v>28024.807270000001</v>
      </c>
      <c r="D65" s="44">
        <f t="shared" si="0"/>
        <v>6.6325698566941371E-2</v>
      </c>
      <c r="E65" s="19"/>
      <c r="F65" s="7"/>
      <c r="G65" s="7"/>
      <c r="H65" s="7"/>
      <c r="I65" s="7"/>
      <c r="J65" s="7"/>
      <c r="K65" s="7"/>
      <c r="L65" s="7"/>
      <c r="M65" s="7"/>
    </row>
    <row r="66" spans="1:13" ht="22.5" customHeight="1" x14ac:dyDescent="0.25">
      <c r="A66" s="40" t="s">
        <v>64</v>
      </c>
      <c r="B66" s="41">
        <f>[1]Расшир!E779</f>
        <v>3860</v>
      </c>
      <c r="C66" s="41">
        <f>[1]Расшир!F779</f>
        <v>0</v>
      </c>
      <c r="D66" s="51">
        <f>C66/B66</f>
        <v>0</v>
      </c>
      <c r="E66" s="19"/>
      <c r="F66" s="7"/>
      <c r="G66" s="7"/>
      <c r="H66" s="7"/>
      <c r="I66" s="7"/>
      <c r="J66" s="7"/>
      <c r="K66" s="7"/>
      <c r="L66" s="7"/>
      <c r="M66" s="7"/>
    </row>
    <row r="67" spans="1:13" ht="22.5" hidden="1" customHeight="1" x14ac:dyDescent="0.25">
      <c r="A67" s="52" t="s">
        <v>65</v>
      </c>
      <c r="B67" s="43">
        <f>[1]Расшир!E787</f>
        <v>0</v>
      </c>
      <c r="C67" s="43">
        <f>[1]Расшир!F787</f>
        <v>0</v>
      </c>
      <c r="D67" s="44" t="e">
        <f>C67/B67</f>
        <v>#DIV/0!</v>
      </c>
      <c r="E67" s="19"/>
      <c r="F67" s="7"/>
      <c r="G67" s="7"/>
      <c r="H67" s="7"/>
      <c r="I67" s="7"/>
      <c r="J67" s="7"/>
      <c r="K67" s="7"/>
      <c r="L67" s="7"/>
      <c r="M67" s="7"/>
    </row>
    <row r="68" spans="1:13" ht="22.5" customHeight="1" x14ac:dyDescent="0.25">
      <c r="A68" s="48" t="s">
        <v>66</v>
      </c>
      <c r="B68" s="43">
        <f>[1]Расшир!E788</f>
        <v>3860</v>
      </c>
      <c r="C68" s="43">
        <f>[1]Расшир!F788</f>
        <v>0</v>
      </c>
      <c r="D68" s="44">
        <f t="shared" si="0"/>
        <v>0</v>
      </c>
      <c r="E68" s="19"/>
      <c r="F68" s="7"/>
      <c r="G68" s="7"/>
      <c r="H68" s="7"/>
      <c r="I68" s="7"/>
      <c r="J68" s="7"/>
      <c r="K68" s="7"/>
      <c r="L68" s="7"/>
      <c r="M68" s="7"/>
    </row>
    <row r="69" spans="1:13" ht="22.5" hidden="1" customHeight="1" x14ac:dyDescent="0.25">
      <c r="A69" s="48" t="s">
        <v>67</v>
      </c>
      <c r="B69" s="43">
        <f>[1]Расшир!$E$791</f>
        <v>0</v>
      </c>
      <c r="C69" s="43">
        <f>[1]Расшир!$F$791</f>
        <v>0</v>
      </c>
      <c r="D69" s="44"/>
      <c r="E69" s="19"/>
      <c r="F69" s="7"/>
      <c r="G69" s="7"/>
      <c r="H69" s="7"/>
      <c r="I69" s="7"/>
      <c r="J69" s="7"/>
      <c r="K69" s="7"/>
      <c r="L69" s="7"/>
      <c r="M69" s="7"/>
    </row>
    <row r="70" spans="1:13" ht="22.5" customHeight="1" x14ac:dyDescent="0.25">
      <c r="A70" s="40" t="s">
        <v>68</v>
      </c>
      <c r="B70" s="41">
        <f>[1]Расшир!E793</f>
        <v>19166801.189999998</v>
      </c>
      <c r="C70" s="41">
        <f>[1]Расшир!F793</f>
        <v>1450238.9729299999</v>
      </c>
      <c r="D70" s="42">
        <f t="shared" si="0"/>
        <v>7.5664111009125568E-2</v>
      </c>
      <c r="E70" s="19"/>
      <c r="F70" s="7"/>
      <c r="G70" s="7"/>
      <c r="H70" s="7"/>
      <c r="I70" s="7"/>
      <c r="J70" s="7"/>
      <c r="K70" s="7"/>
      <c r="L70" s="7"/>
      <c r="M70" s="7"/>
    </row>
    <row r="71" spans="1:13" ht="22.5" customHeight="1" x14ac:dyDescent="0.25">
      <c r="A71" s="27" t="s">
        <v>69</v>
      </c>
      <c r="B71" s="43">
        <f>[1]Расшир!E835</f>
        <v>8047598.0999999996</v>
      </c>
      <c r="C71" s="43">
        <f>[1]Расшир!F835</f>
        <v>350609.27805999998</v>
      </c>
      <c r="D71" s="44">
        <f t="shared" si="0"/>
        <v>4.3566946771360263E-2</v>
      </c>
      <c r="E71" s="19"/>
      <c r="F71" s="7"/>
      <c r="G71" s="7"/>
      <c r="H71" s="7"/>
      <c r="I71" s="7"/>
      <c r="J71" s="7"/>
      <c r="K71" s="7"/>
      <c r="L71" s="7"/>
      <c r="M71" s="7"/>
    </row>
    <row r="72" spans="1:13" ht="22.5" customHeight="1" x14ac:dyDescent="0.25">
      <c r="A72" s="27" t="s">
        <v>70</v>
      </c>
      <c r="B72" s="43">
        <f>[1]Расшир!E849</f>
        <v>8652058.0445300005</v>
      </c>
      <c r="C72" s="43">
        <f>[1]Расшир!F849</f>
        <v>974959.99930000002</v>
      </c>
      <c r="D72" s="44">
        <f t="shared" si="0"/>
        <v>0.11268532807825864</v>
      </c>
      <c r="E72" s="19"/>
      <c r="F72" s="7"/>
      <c r="G72" s="7"/>
      <c r="H72" s="7"/>
      <c r="I72" s="7"/>
      <c r="J72" s="7"/>
      <c r="K72" s="7"/>
      <c r="L72" s="7"/>
      <c r="M72" s="7"/>
    </row>
    <row r="73" spans="1:13" ht="22.5" customHeight="1" x14ac:dyDescent="0.25">
      <c r="A73" s="27" t="s">
        <v>71</v>
      </c>
      <c r="B73" s="43">
        <f>[1]Расшир!E862</f>
        <v>1186487.0319999999</v>
      </c>
      <c r="C73" s="43">
        <f>[1]Расшир!F862</f>
        <v>69144.100460000001</v>
      </c>
      <c r="D73" s="44">
        <f t="shared" si="0"/>
        <v>5.8276322113228127E-2</v>
      </c>
      <c r="E73" s="19"/>
      <c r="F73" s="7"/>
      <c r="G73" s="7"/>
      <c r="H73" s="7"/>
      <c r="I73" s="7"/>
      <c r="J73" s="7"/>
      <c r="K73" s="7"/>
      <c r="L73" s="7"/>
      <c r="M73" s="7"/>
    </row>
    <row r="74" spans="1:13" ht="22.5" customHeight="1" x14ac:dyDescent="0.25">
      <c r="A74" s="27" t="s">
        <v>72</v>
      </c>
      <c r="B74" s="43">
        <f>[1]Расшир!E869</f>
        <v>603332.10846999998</v>
      </c>
      <c r="C74" s="43">
        <f>[1]Расшир!F869</f>
        <v>20299.85269</v>
      </c>
      <c r="D74" s="44">
        <f t="shared" si="0"/>
        <v>3.3646232986801805E-2</v>
      </c>
      <c r="E74" s="19"/>
      <c r="F74" s="7"/>
      <c r="G74" s="7"/>
      <c r="H74" s="7"/>
      <c r="I74" s="7"/>
      <c r="J74" s="7"/>
      <c r="K74" s="7"/>
      <c r="L74" s="7"/>
      <c r="M74" s="7"/>
    </row>
    <row r="75" spans="1:13" ht="22.5" customHeight="1" x14ac:dyDescent="0.25">
      <c r="A75" s="27" t="s">
        <v>73</v>
      </c>
      <c r="B75" s="43">
        <f>[1]Расшир!E892</f>
        <v>677325.90499999991</v>
      </c>
      <c r="C75" s="43">
        <f>[1]Расшир!F892</f>
        <v>35225.742420000002</v>
      </c>
      <c r="D75" s="44">
        <f t="shared" si="0"/>
        <v>5.2007079841424352E-2</v>
      </c>
      <c r="E75" s="19"/>
      <c r="F75" s="7"/>
      <c r="G75" s="7"/>
      <c r="H75" s="7"/>
      <c r="I75" s="7"/>
      <c r="J75" s="7"/>
      <c r="K75" s="7"/>
      <c r="L75" s="7"/>
      <c r="M75" s="7"/>
    </row>
    <row r="76" spans="1:13" ht="22.5" customHeight="1" x14ac:dyDescent="0.25">
      <c r="A76" s="46" t="s">
        <v>74</v>
      </c>
      <c r="B76" s="41">
        <f>[1]Расшир!E913</f>
        <v>952834.66899999999</v>
      </c>
      <c r="C76" s="41">
        <f>[1]Расшир!F913+0.01</f>
        <v>62390.42239</v>
      </c>
      <c r="D76" s="42">
        <f t="shared" si="0"/>
        <v>6.547874927292345E-2</v>
      </c>
      <c r="E76" s="19"/>
      <c r="F76" s="7"/>
      <c r="G76" s="7"/>
      <c r="H76" s="7"/>
      <c r="I76" s="7"/>
      <c r="J76" s="7"/>
      <c r="K76" s="7"/>
      <c r="L76" s="7"/>
      <c r="M76" s="7"/>
    </row>
    <row r="77" spans="1:13" ht="22.5" customHeight="1" x14ac:dyDescent="0.25">
      <c r="A77" s="27" t="s">
        <v>75</v>
      </c>
      <c r="B77" s="43">
        <f>[1]Расшир!E953</f>
        <v>853488.61300000001</v>
      </c>
      <c r="C77" s="43">
        <f>[1]Расшир!F953</f>
        <v>57279.857400000001</v>
      </c>
      <c r="D77" s="44">
        <f t="shared" si="0"/>
        <v>6.7112620517176133E-2</v>
      </c>
      <c r="E77" s="19"/>
      <c r="F77" s="7"/>
      <c r="G77" s="7"/>
      <c r="H77" s="7"/>
      <c r="I77" s="7"/>
      <c r="J77" s="7"/>
      <c r="K77" s="7"/>
      <c r="L77" s="7"/>
      <c r="M77" s="7"/>
    </row>
    <row r="78" spans="1:13" ht="22.5" customHeight="1" x14ac:dyDescent="0.25">
      <c r="A78" s="27" t="s">
        <v>76</v>
      </c>
      <c r="B78" s="43">
        <f>[1]Расшир!E962</f>
        <v>28859.927</v>
      </c>
      <c r="C78" s="43">
        <f>[1]Расшир!F962</f>
        <v>1703.2860000000001</v>
      </c>
      <c r="D78" s="44">
        <f>C78/B78</f>
        <v>5.9019068204850277E-2</v>
      </c>
      <c r="E78" s="19"/>
      <c r="F78" s="7"/>
      <c r="G78" s="7"/>
      <c r="H78" s="7"/>
      <c r="I78" s="7"/>
      <c r="J78" s="7"/>
      <c r="K78" s="7"/>
      <c r="L78" s="7"/>
      <c r="M78" s="7"/>
    </row>
    <row r="79" spans="1:13" ht="32.25" customHeight="1" x14ac:dyDescent="0.25">
      <c r="A79" s="27" t="s">
        <v>77</v>
      </c>
      <c r="B79" s="43">
        <f>[1]Расшир!E966</f>
        <v>70486.129000000001</v>
      </c>
      <c r="C79" s="43">
        <f>[1]Расшир!F966</f>
        <v>3407.2689899999996</v>
      </c>
      <c r="D79" s="44">
        <f t="shared" si="0"/>
        <v>4.8339567491357052E-2</v>
      </c>
      <c r="E79" s="19"/>
      <c r="F79" s="7"/>
      <c r="G79" s="7"/>
      <c r="H79" s="7"/>
      <c r="I79" s="7"/>
      <c r="J79" s="7"/>
      <c r="K79" s="7"/>
      <c r="L79" s="7"/>
      <c r="M79" s="7"/>
    </row>
    <row r="80" spans="1:13" ht="26.25" hidden="1" customHeight="1" x14ac:dyDescent="0.25">
      <c r="A80" s="46" t="s">
        <v>78</v>
      </c>
      <c r="B80" s="41">
        <f>[1]Расшир!E979</f>
        <v>0</v>
      </c>
      <c r="C80" s="41">
        <f>[1]Расшир!F979</f>
        <v>0</v>
      </c>
      <c r="D80" s="51" t="e">
        <f t="shared" si="0"/>
        <v>#DIV/0!</v>
      </c>
      <c r="E80" s="19"/>
      <c r="F80" s="7"/>
      <c r="G80" s="7"/>
      <c r="H80" s="7"/>
      <c r="I80" s="7"/>
      <c r="J80" s="7"/>
      <c r="K80" s="7"/>
      <c r="L80" s="7"/>
      <c r="M80" s="7"/>
    </row>
    <row r="81" spans="1:13" ht="18" hidden="1" customHeight="1" x14ac:dyDescent="0.25">
      <c r="A81" s="48" t="s">
        <v>79</v>
      </c>
      <c r="B81" s="43">
        <f>[1]Расшир!E1000</f>
        <v>0</v>
      </c>
      <c r="C81" s="43">
        <f>[1]Расшир!F1000</f>
        <v>0</v>
      </c>
      <c r="D81" s="44" t="e">
        <f t="shared" si="0"/>
        <v>#DIV/0!</v>
      </c>
      <c r="E81" s="19"/>
      <c r="F81" s="7"/>
      <c r="G81" s="7"/>
      <c r="H81" s="7"/>
      <c r="I81" s="7"/>
      <c r="J81" s="7"/>
      <c r="K81" s="7"/>
      <c r="L81" s="7"/>
      <c r="M81" s="7"/>
    </row>
    <row r="82" spans="1:13" ht="22.5" customHeight="1" x14ac:dyDescent="0.25">
      <c r="A82" s="40" t="s">
        <v>80</v>
      </c>
      <c r="B82" s="41">
        <f>[1]Расшир!E1100</f>
        <v>1548740.8445499998</v>
      </c>
      <c r="C82" s="41">
        <f>[1]Расшир!F1100-0.01</f>
        <v>51658.191229999997</v>
      </c>
      <c r="D82" s="42">
        <f t="shared" si="0"/>
        <v>3.3354961491320216E-2</v>
      </c>
      <c r="E82" s="19"/>
      <c r="F82" s="7"/>
      <c r="G82" s="7"/>
      <c r="H82" s="7"/>
      <c r="I82" s="7"/>
      <c r="J82" s="7"/>
      <c r="K82" s="7"/>
      <c r="L82" s="7"/>
      <c r="M82" s="7"/>
    </row>
    <row r="83" spans="1:13" ht="22.5" customHeight="1" x14ac:dyDescent="0.25">
      <c r="A83" s="27" t="s">
        <v>81</v>
      </c>
      <c r="B83" s="43">
        <f>[1]Расшир!E1146</f>
        <v>36385.1</v>
      </c>
      <c r="C83" s="43">
        <f>[1]Расшир!F1146</f>
        <v>387.02399000000003</v>
      </c>
      <c r="D83" s="44">
        <f t="shared" si="0"/>
        <v>1.0636881305809247E-2</v>
      </c>
      <c r="E83" s="19"/>
      <c r="F83" s="7"/>
      <c r="G83" s="7"/>
      <c r="H83" s="7"/>
      <c r="I83" s="7"/>
      <c r="J83" s="7"/>
      <c r="K83" s="7"/>
      <c r="L83" s="7"/>
      <c r="M83" s="7"/>
    </row>
    <row r="84" spans="1:13" ht="22.5" hidden="1" customHeight="1" x14ac:dyDescent="0.25">
      <c r="A84" s="27" t="s">
        <v>82</v>
      </c>
      <c r="B84" s="43">
        <f>[1]Расшир!E1150</f>
        <v>0</v>
      </c>
      <c r="C84" s="43">
        <f>[1]Расшир!F1150</f>
        <v>0</v>
      </c>
      <c r="D84" s="44" t="e">
        <f t="shared" si="0"/>
        <v>#DIV/0!</v>
      </c>
      <c r="E84" s="19"/>
      <c r="F84" s="7"/>
      <c r="G84" s="7"/>
      <c r="H84" s="7"/>
      <c r="I84" s="7"/>
      <c r="J84" s="7"/>
      <c r="K84" s="7"/>
      <c r="L84" s="7"/>
      <c r="M84" s="7"/>
    </row>
    <row r="85" spans="1:13" ht="22.5" customHeight="1" x14ac:dyDescent="0.25">
      <c r="A85" s="27" t="s">
        <v>83</v>
      </c>
      <c r="B85" s="43">
        <f>[1]Расшир!E1155</f>
        <v>805028.05</v>
      </c>
      <c r="C85" s="43">
        <f>[1]Расшир!F1155</f>
        <v>48597.362789999999</v>
      </c>
      <c r="D85" s="44">
        <f t="shared" si="0"/>
        <v>6.0367291288794221E-2</v>
      </c>
      <c r="E85" s="19"/>
      <c r="F85" s="7"/>
      <c r="G85" s="7"/>
      <c r="H85" s="7"/>
      <c r="I85" s="7"/>
      <c r="J85" s="7"/>
      <c r="K85" s="7"/>
      <c r="L85" s="7"/>
      <c r="M85" s="7"/>
    </row>
    <row r="86" spans="1:13" ht="22.5" customHeight="1" x14ac:dyDescent="0.25">
      <c r="A86" s="27" t="s">
        <v>84</v>
      </c>
      <c r="B86" s="43">
        <f>[1]Расшир!E1169</f>
        <v>623551.66055000003</v>
      </c>
      <c r="C86" s="43">
        <f>[1]Расшир!F1169</f>
        <v>1356.33015</v>
      </c>
      <c r="D86" s="44">
        <f>C86/B86</f>
        <v>2.1751688525753535E-3</v>
      </c>
      <c r="E86" s="19"/>
      <c r="F86" s="7"/>
      <c r="G86" s="7"/>
      <c r="H86" s="7"/>
      <c r="I86" s="7"/>
      <c r="J86" s="7"/>
      <c r="K86" s="7"/>
      <c r="L86" s="7"/>
      <c r="M86" s="7"/>
    </row>
    <row r="87" spans="1:13" ht="22.5" customHeight="1" x14ac:dyDescent="0.25">
      <c r="A87" s="27" t="s">
        <v>85</v>
      </c>
      <c r="B87" s="43">
        <f>[1]Расшир!E1177</f>
        <v>83776.034</v>
      </c>
      <c r="C87" s="43">
        <f>[1]Расшир!F1177</f>
        <v>1317.4842999999996</v>
      </c>
      <c r="D87" s="44">
        <f t="shared" si="0"/>
        <v>1.572626725204012E-2</v>
      </c>
      <c r="E87" s="19"/>
      <c r="F87" s="7"/>
      <c r="G87" s="7"/>
      <c r="H87" s="7"/>
      <c r="I87" s="7"/>
      <c r="J87" s="7"/>
      <c r="K87" s="7"/>
      <c r="L87" s="7"/>
      <c r="M87" s="7"/>
    </row>
    <row r="88" spans="1:13" ht="22.5" customHeight="1" x14ac:dyDescent="0.25">
      <c r="A88" s="40" t="s">
        <v>86</v>
      </c>
      <c r="B88" s="41">
        <f>[1]Расшир!E1192+0.01</f>
        <v>1439491.5056699999</v>
      </c>
      <c r="C88" s="41">
        <f>[1]Расшир!F1192</f>
        <v>106738.68084</v>
      </c>
      <c r="D88" s="42">
        <f t="shared" si="0"/>
        <v>7.4150267938065617E-2</v>
      </c>
      <c r="E88" s="19"/>
      <c r="F88" s="7"/>
      <c r="G88" s="7"/>
      <c r="H88" s="7"/>
      <c r="I88" s="7"/>
      <c r="J88" s="7"/>
      <c r="K88" s="7"/>
      <c r="L88" s="7"/>
      <c r="M88" s="7"/>
    </row>
    <row r="89" spans="1:13" ht="22.5" customHeight="1" x14ac:dyDescent="0.25">
      <c r="A89" s="27" t="s">
        <v>87</v>
      </c>
      <c r="B89" s="43">
        <f>[1]Расшир!E1242</f>
        <v>896643.69640999998</v>
      </c>
      <c r="C89" s="43">
        <f>[1]Расшир!F1242</f>
        <v>64644.747810000001</v>
      </c>
      <c r="D89" s="44">
        <f t="shared" si="0"/>
        <v>7.2096361206604065E-2</v>
      </c>
      <c r="E89" s="19"/>
      <c r="F89" s="7"/>
      <c r="G89" s="7"/>
      <c r="H89" s="7"/>
      <c r="I89" s="7"/>
      <c r="J89" s="7"/>
      <c r="K89" s="7"/>
      <c r="L89" s="7"/>
      <c r="M89" s="7"/>
    </row>
    <row r="90" spans="1:13" ht="22.5" customHeight="1" x14ac:dyDescent="0.25">
      <c r="A90" s="27" t="s">
        <v>88</v>
      </c>
      <c r="B90" s="43">
        <f>[1]Расшир!E1247+0.01</f>
        <v>383317.00313999993</v>
      </c>
      <c r="C90" s="43">
        <f>[1]Расшир!F1247</f>
        <v>31075.129800000002</v>
      </c>
      <c r="D90" s="44">
        <f t="shared" si="0"/>
        <v>8.1069009580695142E-2</v>
      </c>
      <c r="E90" s="19"/>
      <c r="F90" s="7"/>
      <c r="G90" s="7"/>
      <c r="H90" s="7"/>
      <c r="I90" s="7"/>
      <c r="J90" s="7"/>
      <c r="K90" s="7"/>
      <c r="L90" s="7"/>
      <c r="M90" s="7"/>
    </row>
    <row r="91" spans="1:13" ht="22.5" customHeight="1" x14ac:dyDescent="0.25">
      <c r="A91" s="27" t="s">
        <v>89</v>
      </c>
      <c r="B91" s="43">
        <f>[1]Расшир!E1255</f>
        <v>159530.80612000002</v>
      </c>
      <c r="C91" s="43">
        <f>[1]Расшир!F1255</f>
        <v>11018.80323</v>
      </c>
      <c r="D91" s="44">
        <f t="shared" si="0"/>
        <v>6.9070065512685935E-2</v>
      </c>
      <c r="E91" s="19"/>
      <c r="F91" s="7"/>
      <c r="G91" s="7"/>
      <c r="H91" s="7"/>
      <c r="I91" s="7"/>
      <c r="J91" s="7"/>
      <c r="K91" s="7"/>
      <c r="L91" s="7"/>
      <c r="M91" s="7"/>
    </row>
    <row r="92" spans="1:13" ht="22.5" customHeight="1" x14ac:dyDescent="0.25">
      <c r="A92" s="53" t="s">
        <v>90</v>
      </c>
      <c r="B92" s="41">
        <f>B93</f>
        <v>46204.995999999999</v>
      </c>
      <c r="C92" s="41">
        <f>C93</f>
        <v>3392.5559899999998</v>
      </c>
      <c r="D92" s="42">
        <f t="shared" si="0"/>
        <v>7.3424007871356597E-2</v>
      </c>
      <c r="E92" s="19"/>
      <c r="F92" s="7"/>
      <c r="G92" s="7"/>
      <c r="H92" s="7"/>
      <c r="I92" s="7"/>
      <c r="J92" s="7"/>
      <c r="K92" s="7"/>
      <c r="L92" s="7"/>
      <c r="M92" s="7"/>
    </row>
    <row r="93" spans="1:13" ht="22.5" customHeight="1" x14ac:dyDescent="0.25">
      <c r="A93" s="27" t="s">
        <v>91</v>
      </c>
      <c r="B93" s="43">
        <f>[1]Расшир!E1273</f>
        <v>46204.995999999999</v>
      </c>
      <c r="C93" s="43">
        <f>[1]Расшир!F1273</f>
        <v>3392.5559899999998</v>
      </c>
      <c r="D93" s="44">
        <f t="shared" si="0"/>
        <v>7.3424007871356597E-2</v>
      </c>
      <c r="E93" s="19"/>
      <c r="F93" s="7"/>
      <c r="G93" s="7"/>
      <c r="H93" s="7"/>
      <c r="I93" s="7"/>
      <c r="J93" s="7"/>
      <c r="K93" s="7"/>
      <c r="L93" s="7"/>
      <c r="M93" s="7"/>
    </row>
    <row r="94" spans="1:13" ht="22.5" customHeight="1" x14ac:dyDescent="0.25">
      <c r="A94" s="46" t="s">
        <v>92</v>
      </c>
      <c r="B94" s="41">
        <f>[1]Расшир!E1274</f>
        <v>1201305.6233600001</v>
      </c>
      <c r="C94" s="41">
        <f>[1]Расшир!F1274</f>
        <v>58973.661699999997</v>
      </c>
      <c r="D94" s="42">
        <f t="shared" si="0"/>
        <v>4.9091305786992993E-2</v>
      </c>
      <c r="E94" s="19"/>
      <c r="F94" s="7"/>
      <c r="G94" s="7"/>
      <c r="H94" s="7"/>
      <c r="I94" s="7"/>
      <c r="J94" s="7"/>
      <c r="K94" s="7"/>
      <c r="L94" s="7"/>
      <c r="M94" s="7"/>
    </row>
    <row r="95" spans="1:13" ht="22.5" customHeight="1" x14ac:dyDescent="0.25">
      <c r="A95" s="27" t="s">
        <v>93</v>
      </c>
      <c r="B95" s="43">
        <f>[1]Расшир!E1277</f>
        <v>1201305.6233600001</v>
      </c>
      <c r="C95" s="43">
        <f>[1]Расшир!F1277</f>
        <v>58973.661699999997</v>
      </c>
      <c r="D95" s="44">
        <f t="shared" si="0"/>
        <v>4.9091305786992993E-2</v>
      </c>
      <c r="E95" s="19"/>
      <c r="F95" s="7"/>
      <c r="G95" s="7"/>
      <c r="H95" s="7"/>
      <c r="I95" s="7"/>
      <c r="J95" s="7"/>
      <c r="K95" s="7"/>
      <c r="L95" s="7"/>
      <c r="M95" s="7"/>
    </row>
    <row r="96" spans="1:13" s="34" customFormat="1" ht="21" customHeight="1" x14ac:dyDescent="0.3">
      <c r="A96" s="31" t="s">
        <v>94</v>
      </c>
      <c r="B96" s="54">
        <f>[1]Расшир!E1281</f>
        <v>34560565.580579996</v>
      </c>
      <c r="C96" s="54">
        <f>[1]Расшир!F1281</f>
        <v>2035357.52893</v>
      </c>
      <c r="D96" s="55">
        <f t="shared" si="0"/>
        <v>5.8892483231631265E-2</v>
      </c>
      <c r="E96" s="32"/>
      <c r="F96" s="33"/>
      <c r="G96" s="33"/>
      <c r="H96" s="33"/>
      <c r="I96" s="33"/>
      <c r="J96" s="33"/>
      <c r="K96" s="33"/>
      <c r="L96" s="33"/>
      <c r="M96" s="33"/>
    </row>
    <row r="97" spans="1:13" ht="12.75" customHeight="1" x14ac:dyDescent="0.25">
      <c r="A97" s="21"/>
      <c r="B97" s="22"/>
      <c r="C97" s="22"/>
      <c r="D97" s="56"/>
      <c r="E97" s="7"/>
      <c r="F97" s="7"/>
      <c r="G97" s="7"/>
      <c r="H97" s="7"/>
      <c r="I97" s="7"/>
      <c r="J97" s="7"/>
      <c r="K97" s="7"/>
      <c r="L97" s="7"/>
      <c r="M97" s="7"/>
    </row>
    <row r="98" spans="1:13" ht="31.5" x14ac:dyDescent="0.25">
      <c r="A98" s="28" t="s">
        <v>95</v>
      </c>
      <c r="B98" s="16">
        <f>B38-B96</f>
        <v>-909412.90819999576</v>
      </c>
      <c r="C98" s="16">
        <f>C38-C96</f>
        <v>-114111.57188000018</v>
      </c>
      <c r="D98" s="18"/>
      <c r="E98" s="7"/>
      <c r="F98" s="7"/>
      <c r="G98" s="7"/>
      <c r="H98" s="7"/>
      <c r="I98" s="7"/>
      <c r="J98" s="7"/>
      <c r="K98" s="7"/>
      <c r="L98" s="7"/>
      <c r="M98" s="7"/>
    </row>
    <row r="99" spans="1:13" ht="15.75" hidden="1" x14ac:dyDescent="0.25">
      <c r="A99" s="21"/>
      <c r="B99" s="22"/>
      <c r="C99" s="22"/>
      <c r="D99" s="18"/>
      <c r="E99" s="7"/>
      <c r="F99" s="7"/>
      <c r="G99" s="7"/>
      <c r="H99" s="7"/>
      <c r="I99" s="7"/>
      <c r="J99" s="7"/>
      <c r="K99" s="7"/>
      <c r="L99" s="7"/>
      <c r="M99" s="7"/>
    </row>
    <row r="100" spans="1:13" ht="15.75" hidden="1" x14ac:dyDescent="0.25">
      <c r="A100" s="28" t="s">
        <v>96</v>
      </c>
      <c r="B100" s="16">
        <f>B101+B102</f>
        <v>0</v>
      </c>
      <c r="C100" s="16">
        <f>C101+C102</f>
        <v>0</v>
      </c>
      <c r="D100" s="18"/>
      <c r="E100" s="7"/>
      <c r="F100" s="7"/>
      <c r="G100" s="7"/>
      <c r="H100" s="7"/>
      <c r="I100" s="7"/>
      <c r="J100" s="7"/>
      <c r="K100" s="7"/>
      <c r="L100" s="7"/>
      <c r="M100" s="7"/>
    </row>
    <row r="101" spans="1:13" ht="15.75" hidden="1" x14ac:dyDescent="0.25">
      <c r="A101" s="21" t="s">
        <v>97</v>
      </c>
      <c r="B101" s="22">
        <f>[1]Расшир!E1287</f>
        <v>0</v>
      </c>
      <c r="C101" s="22">
        <f>[1]Расшир!F1287</f>
        <v>0</v>
      </c>
      <c r="D101" s="18"/>
      <c r="E101" s="7"/>
      <c r="F101" s="7"/>
      <c r="G101" s="7"/>
      <c r="H101" s="7"/>
      <c r="I101" s="7"/>
      <c r="J101" s="7"/>
      <c r="K101" s="7"/>
      <c r="L101" s="7"/>
      <c r="M101" s="7"/>
    </row>
    <row r="102" spans="1:13" ht="15.75" hidden="1" x14ac:dyDescent="0.25">
      <c r="A102" s="21" t="s">
        <v>98</v>
      </c>
      <c r="B102" s="22">
        <f>[1]Расшир!E1288</f>
        <v>0</v>
      </c>
      <c r="C102" s="22">
        <f>[1]Расшир!F1288</f>
        <v>0</v>
      </c>
      <c r="D102" s="18"/>
      <c r="E102" s="7"/>
      <c r="F102" s="7"/>
      <c r="G102" s="7"/>
      <c r="H102" s="7"/>
      <c r="I102" s="7"/>
      <c r="J102" s="7"/>
      <c r="K102" s="7"/>
      <c r="L102" s="7"/>
      <c r="M102" s="7"/>
    </row>
    <row r="103" spans="1:13" ht="13.5" customHeight="1" x14ac:dyDescent="0.25">
      <c r="A103" s="21"/>
      <c r="B103" s="22"/>
      <c r="C103" s="22"/>
      <c r="D103" s="18"/>
      <c r="E103" s="7"/>
      <c r="F103" s="7"/>
      <c r="G103" s="7"/>
      <c r="H103" s="7"/>
      <c r="I103" s="7"/>
      <c r="J103" s="7"/>
      <c r="K103" s="7"/>
      <c r="L103" s="7"/>
      <c r="M103" s="7"/>
    </row>
    <row r="104" spans="1:13" ht="31.5" x14ac:dyDescent="0.25">
      <c r="A104" s="28" t="s">
        <v>99</v>
      </c>
      <c r="B104" s="16">
        <f>B105+B106</f>
        <v>878700</v>
      </c>
      <c r="C104" s="16">
        <f>C105+C106</f>
        <v>0</v>
      </c>
      <c r="D104" s="18"/>
      <c r="E104" s="7"/>
      <c r="F104" s="7"/>
      <c r="G104" s="7"/>
      <c r="H104" s="7"/>
      <c r="I104" s="7"/>
      <c r="J104" s="7"/>
      <c r="K104" s="7"/>
      <c r="L104" s="7"/>
      <c r="M104" s="7"/>
    </row>
    <row r="105" spans="1:13" ht="22.5" customHeight="1" x14ac:dyDescent="0.25">
      <c r="A105" s="26" t="s">
        <v>100</v>
      </c>
      <c r="B105" s="22">
        <f>[1]Расшир!E1291</f>
        <v>2780090</v>
      </c>
      <c r="C105" s="22">
        <f>[1]Расшир!F1291</f>
        <v>0</v>
      </c>
      <c r="D105" s="18"/>
      <c r="E105" s="7"/>
      <c r="F105" s="7"/>
      <c r="G105" s="7"/>
      <c r="H105" s="7"/>
      <c r="I105" s="7"/>
      <c r="J105" s="7"/>
      <c r="K105" s="7"/>
      <c r="L105" s="7"/>
      <c r="M105" s="7"/>
    </row>
    <row r="106" spans="1:13" ht="31.5" x14ac:dyDescent="0.25">
      <c r="A106" s="26" t="s">
        <v>101</v>
      </c>
      <c r="B106" s="22">
        <f>[1]Расшир!E1292</f>
        <v>-1901390</v>
      </c>
      <c r="C106" s="22">
        <f>[1]Расшир!F1292</f>
        <v>0</v>
      </c>
      <c r="D106" s="18"/>
      <c r="E106" s="7"/>
      <c r="F106" s="7"/>
      <c r="G106" s="7"/>
      <c r="H106" s="7"/>
      <c r="I106" s="7"/>
      <c r="J106" s="7"/>
      <c r="K106" s="7"/>
      <c r="L106" s="7"/>
      <c r="M106" s="7"/>
    </row>
    <row r="107" spans="1:13" ht="14.25" customHeight="1" x14ac:dyDescent="0.25">
      <c r="A107" s="21"/>
      <c r="B107" s="22"/>
      <c r="C107" s="22"/>
      <c r="D107" s="18"/>
      <c r="E107" s="7"/>
      <c r="F107" s="7"/>
      <c r="G107" s="7"/>
      <c r="H107" s="7"/>
      <c r="I107" s="7"/>
      <c r="J107" s="7"/>
      <c r="K107" s="7"/>
      <c r="L107" s="7"/>
      <c r="M107" s="7"/>
    </row>
    <row r="108" spans="1:13" ht="22.5" customHeight="1" x14ac:dyDescent="0.25">
      <c r="A108" s="28" t="s">
        <v>102</v>
      </c>
      <c r="B108" s="16">
        <f>B109+B110</f>
        <v>474300</v>
      </c>
      <c r="C108" s="16">
        <f>[1]Расшир!F1294</f>
        <v>0</v>
      </c>
      <c r="D108" s="18"/>
      <c r="E108" s="7"/>
      <c r="F108" s="7"/>
      <c r="G108" s="7"/>
      <c r="H108" s="7"/>
      <c r="I108" s="7"/>
      <c r="J108" s="7"/>
      <c r="K108" s="7"/>
      <c r="L108" s="7"/>
      <c r="M108" s="7"/>
    </row>
    <row r="109" spans="1:13" ht="22.5" customHeight="1" x14ac:dyDescent="0.25">
      <c r="A109" s="21" t="s">
        <v>103</v>
      </c>
      <c r="B109" s="22">
        <f>[1]Расшир!E1295</f>
        <v>13255570</v>
      </c>
      <c r="C109" s="22">
        <f>[1]Расшир!F1295</f>
        <v>0</v>
      </c>
      <c r="D109" s="18"/>
      <c r="E109" s="7"/>
      <c r="F109" s="7"/>
      <c r="G109" s="7"/>
      <c r="H109" s="7"/>
      <c r="I109" s="7"/>
      <c r="J109" s="7"/>
      <c r="K109" s="7"/>
      <c r="L109" s="7"/>
      <c r="M109" s="7"/>
    </row>
    <row r="110" spans="1:13" ht="22.5" customHeight="1" x14ac:dyDescent="0.25">
      <c r="A110" s="26" t="s">
        <v>104</v>
      </c>
      <c r="B110" s="22">
        <f>[1]Расшир!E1296</f>
        <v>-12781270</v>
      </c>
      <c r="C110" s="22">
        <f>[1]Расшир!F1296</f>
        <v>0</v>
      </c>
      <c r="D110" s="18"/>
      <c r="E110" s="7"/>
      <c r="F110" s="7"/>
      <c r="G110" s="7"/>
      <c r="H110" s="7"/>
      <c r="I110" s="7"/>
      <c r="J110" s="7"/>
      <c r="K110" s="7"/>
      <c r="L110" s="7"/>
      <c r="M110" s="7"/>
    </row>
    <row r="111" spans="1:13" ht="15.75" customHeight="1" x14ac:dyDescent="0.25">
      <c r="A111" s="26"/>
      <c r="B111" s="22"/>
      <c r="C111" s="22"/>
      <c r="D111" s="18"/>
      <c r="E111" s="7"/>
      <c r="F111" s="7"/>
      <c r="G111" s="7"/>
      <c r="H111" s="7"/>
      <c r="I111" s="7"/>
      <c r="J111" s="7"/>
      <c r="K111" s="7"/>
      <c r="L111" s="7"/>
      <c r="M111" s="7"/>
    </row>
    <row r="112" spans="1:13" ht="34.5" customHeight="1" x14ac:dyDescent="0.25">
      <c r="A112" s="25" t="s">
        <v>105</v>
      </c>
      <c r="B112" s="57">
        <v>0</v>
      </c>
      <c r="C112" s="58">
        <f>C113</f>
        <v>657728.83695000003</v>
      </c>
      <c r="D112" s="18"/>
      <c r="E112" s="7"/>
      <c r="F112" s="7"/>
      <c r="G112" s="7"/>
      <c r="H112" s="7"/>
      <c r="I112" s="7"/>
      <c r="J112" s="7"/>
      <c r="K112" s="7"/>
      <c r="L112" s="7"/>
      <c r="M112" s="7"/>
    </row>
    <row r="113" spans="1:13" ht="50.25" customHeight="1" x14ac:dyDescent="0.25">
      <c r="A113" s="59" t="s">
        <v>106</v>
      </c>
      <c r="B113" s="60">
        <v>0</v>
      </c>
      <c r="C113" s="61">
        <f>[1]Расшир!F1302</f>
        <v>657728.83695000003</v>
      </c>
      <c r="D113" s="18"/>
      <c r="E113" s="7"/>
      <c r="F113" s="7"/>
      <c r="G113" s="7"/>
      <c r="H113" s="7"/>
      <c r="I113" s="7"/>
      <c r="J113" s="7"/>
      <c r="K113" s="7"/>
      <c r="L113" s="7"/>
      <c r="M113" s="7"/>
    </row>
    <row r="114" spans="1:13" ht="33" customHeight="1" x14ac:dyDescent="0.25">
      <c r="A114" s="28" t="s">
        <v>107</v>
      </c>
      <c r="B114" s="16">
        <f>B115+B116</f>
        <v>-443587.09179999679</v>
      </c>
      <c r="C114" s="16">
        <f>C115+C116+0.01</f>
        <v>-543617.26506999996</v>
      </c>
      <c r="D114" s="18"/>
      <c r="E114" s="62"/>
      <c r="F114" s="7"/>
      <c r="G114" s="7"/>
      <c r="H114" s="7"/>
      <c r="I114" s="7"/>
      <c r="J114" s="7"/>
      <c r="K114" s="7"/>
      <c r="L114" s="7"/>
      <c r="M114" s="7"/>
    </row>
    <row r="115" spans="1:13" ht="22.5" customHeight="1" x14ac:dyDescent="0.25">
      <c r="A115" s="21" t="s">
        <v>108</v>
      </c>
      <c r="B115" s="22">
        <f>[1]Расшир!E1306</f>
        <v>-49686812.67238</v>
      </c>
      <c r="C115" s="22">
        <f>[1]Расшир!F1306</f>
        <v>-2722404.8208900001</v>
      </c>
      <c r="D115" s="18"/>
      <c r="E115" s="7"/>
      <c r="F115" s="7"/>
      <c r="G115" s="7"/>
      <c r="H115" s="7"/>
      <c r="I115" s="7"/>
      <c r="J115" s="7"/>
      <c r="K115" s="7"/>
      <c r="L115" s="7"/>
      <c r="M115" s="7"/>
    </row>
    <row r="116" spans="1:13" ht="22.5" customHeight="1" x14ac:dyDescent="0.25">
      <c r="A116" s="21" t="s">
        <v>109</v>
      </c>
      <c r="B116" s="22">
        <f>[1]Расшир!E1307</f>
        <v>49243225.580580004</v>
      </c>
      <c r="C116" s="22">
        <f>[1]Расшир!F1307-0.01</f>
        <v>2178787.5458200001</v>
      </c>
      <c r="D116" s="18"/>
      <c r="E116" s="7"/>
      <c r="F116" s="7"/>
      <c r="G116" s="7"/>
      <c r="H116" s="7"/>
      <c r="I116" s="7"/>
      <c r="J116" s="7"/>
      <c r="K116" s="7"/>
      <c r="L116" s="7"/>
      <c r="M116" s="7"/>
    </row>
    <row r="117" spans="1:13" ht="13.5" customHeight="1" x14ac:dyDescent="0.25">
      <c r="A117" s="26"/>
      <c r="B117" s="22"/>
      <c r="C117" s="22"/>
      <c r="D117" s="18"/>
      <c r="E117" s="7"/>
      <c r="F117" s="7"/>
      <c r="G117" s="7"/>
      <c r="H117" s="7"/>
      <c r="I117" s="7"/>
      <c r="J117" s="7"/>
      <c r="K117" s="7"/>
      <c r="L117" s="7"/>
      <c r="M117" s="7"/>
    </row>
    <row r="118" spans="1:13" ht="31.5" x14ac:dyDescent="0.25">
      <c r="A118" s="28" t="s">
        <v>110</v>
      </c>
      <c r="B118" s="16">
        <f>[1]Расшир!E1297</f>
        <v>0</v>
      </c>
      <c r="C118" s="16">
        <f>C121+C123</f>
        <v>657728.83695000003</v>
      </c>
      <c r="D118" s="18"/>
      <c r="E118" s="7"/>
      <c r="F118" s="7"/>
      <c r="G118" s="7"/>
      <c r="H118" s="7"/>
      <c r="I118" s="7"/>
      <c r="J118" s="7"/>
      <c r="K118" s="7"/>
      <c r="L118" s="7"/>
      <c r="M118" s="7"/>
    </row>
    <row r="119" spans="1:13" ht="37.5" hidden="1" customHeight="1" x14ac:dyDescent="0.25">
      <c r="A119" s="63" t="s">
        <v>111</v>
      </c>
      <c r="B119" s="64">
        <f>B120</f>
        <v>0</v>
      </c>
      <c r="C119" s="64">
        <f>C120</f>
        <v>0</v>
      </c>
      <c r="D119" s="18"/>
      <c r="E119" s="7"/>
      <c r="F119" s="7"/>
      <c r="G119" s="7"/>
      <c r="H119" s="7"/>
      <c r="I119" s="7"/>
      <c r="J119" s="7"/>
      <c r="K119" s="7"/>
      <c r="L119" s="7"/>
      <c r="M119" s="7"/>
    </row>
    <row r="120" spans="1:13" ht="31.5" hidden="1" x14ac:dyDescent="0.25">
      <c r="A120" s="65" t="s">
        <v>112</v>
      </c>
      <c r="B120" s="22">
        <v>0</v>
      </c>
      <c r="C120" s="22">
        <f>[1]Расшир!F1299</f>
        <v>0</v>
      </c>
      <c r="D120" s="18"/>
      <c r="E120" s="7"/>
      <c r="F120" s="7"/>
      <c r="G120" s="7"/>
      <c r="H120" s="7"/>
      <c r="I120" s="7"/>
      <c r="J120" s="7"/>
      <c r="K120" s="7"/>
      <c r="L120" s="7"/>
      <c r="M120" s="7"/>
    </row>
    <row r="121" spans="1:13" ht="31.5" x14ac:dyDescent="0.25">
      <c r="A121" s="66" t="s">
        <v>105</v>
      </c>
      <c r="B121" s="67">
        <f>[1]Расшир!E1302</f>
        <v>0</v>
      </c>
      <c r="C121" s="61">
        <f>[1]Расшир!F1302</f>
        <v>657728.83695000003</v>
      </c>
      <c r="D121" s="18"/>
      <c r="E121" s="7"/>
      <c r="F121" s="7"/>
      <c r="G121" s="7"/>
      <c r="H121" s="7"/>
      <c r="I121" s="7"/>
      <c r="J121" s="7"/>
      <c r="K121" s="7"/>
      <c r="L121" s="7"/>
      <c r="M121" s="7"/>
    </row>
    <row r="122" spans="1:13" ht="15.75" hidden="1" x14ac:dyDescent="0.25">
      <c r="A122" s="65"/>
      <c r="B122" s="22"/>
      <c r="C122" s="22"/>
      <c r="D122" s="18"/>
      <c r="E122" s="7"/>
      <c r="F122" s="7"/>
      <c r="G122" s="7"/>
      <c r="H122" s="7"/>
      <c r="I122" s="7"/>
      <c r="J122" s="7"/>
      <c r="K122" s="7"/>
      <c r="L122" s="7"/>
      <c r="M122" s="7"/>
    </row>
    <row r="123" spans="1:13" ht="29.45" hidden="1" customHeight="1" x14ac:dyDescent="0.25">
      <c r="A123" s="68" t="s">
        <v>113</v>
      </c>
      <c r="B123" s="64">
        <f>B124</f>
        <v>0</v>
      </c>
      <c r="C123" s="64">
        <f>C124</f>
        <v>0</v>
      </c>
      <c r="D123" s="18"/>
      <c r="E123" s="7"/>
      <c r="F123" s="7"/>
      <c r="G123" s="7"/>
      <c r="H123" s="7"/>
      <c r="I123" s="7"/>
      <c r="J123" s="7"/>
      <c r="K123" s="7"/>
      <c r="L123" s="7"/>
      <c r="M123" s="7"/>
    </row>
    <row r="124" spans="1:13" ht="15.75" hidden="1" x14ac:dyDescent="0.25">
      <c r="A124" s="69" t="s">
        <v>114</v>
      </c>
      <c r="B124" s="70">
        <f>[1]Расшир!E1301</f>
        <v>0</v>
      </c>
      <c r="C124" s="70">
        <f>[1]Расшир!F1301</f>
        <v>0</v>
      </c>
      <c r="D124" s="18"/>
      <c r="E124" s="7"/>
      <c r="F124" s="7"/>
      <c r="G124" s="7"/>
      <c r="H124" s="7"/>
      <c r="I124" s="7"/>
      <c r="J124" s="7"/>
      <c r="K124" s="7"/>
      <c r="L124" s="7"/>
      <c r="M124" s="7"/>
    </row>
    <row r="125" spans="1:13" ht="15.75" hidden="1" x14ac:dyDescent="0.25">
      <c r="A125" s="21"/>
      <c r="B125" s="22"/>
      <c r="C125" s="22"/>
      <c r="D125" s="18"/>
      <c r="E125" s="7"/>
      <c r="F125" s="7"/>
      <c r="G125" s="7"/>
      <c r="H125" s="7"/>
      <c r="I125" s="7"/>
      <c r="J125" s="7"/>
      <c r="K125" s="7"/>
      <c r="L125" s="7"/>
      <c r="M125" s="7"/>
    </row>
    <row r="126" spans="1:13" ht="15.75" hidden="1" x14ac:dyDescent="0.25">
      <c r="A126" s="21"/>
      <c r="B126" s="22"/>
      <c r="C126" s="22"/>
      <c r="D126" s="18"/>
      <c r="E126" s="7"/>
      <c r="F126" s="7"/>
      <c r="G126" s="7"/>
      <c r="H126" s="7"/>
      <c r="I126" s="7"/>
      <c r="J126" s="7"/>
      <c r="K126" s="7"/>
      <c r="L126" s="7"/>
      <c r="M126" s="7"/>
    </row>
    <row r="127" spans="1:13" ht="47.25" x14ac:dyDescent="0.25">
      <c r="A127" s="59" t="s">
        <v>106</v>
      </c>
      <c r="B127" s="22">
        <v>0</v>
      </c>
      <c r="C127" s="22">
        <f>C121</f>
        <v>657728.83695000003</v>
      </c>
      <c r="D127" s="18"/>
      <c r="E127" s="7"/>
      <c r="F127" s="7"/>
      <c r="G127" s="7"/>
      <c r="H127" s="7"/>
      <c r="I127" s="7"/>
      <c r="J127" s="7"/>
      <c r="K127" s="7"/>
      <c r="L127" s="7"/>
      <c r="M127" s="7"/>
    </row>
    <row r="128" spans="1:13" ht="32.25" hidden="1" customHeight="1" x14ac:dyDescent="0.25">
      <c r="A128" s="28" t="s">
        <v>115</v>
      </c>
      <c r="B128" s="71">
        <f>B100+B104+B108+B114+B118</f>
        <v>909412.90820000321</v>
      </c>
      <c r="C128" s="71">
        <f>C100+C104+C108+C114+C118</f>
        <v>114111.57188000006</v>
      </c>
      <c r="D128" s="72"/>
      <c r="E128" s="7"/>
      <c r="F128" s="7"/>
      <c r="G128" s="7"/>
      <c r="H128" s="7"/>
      <c r="I128" s="7"/>
      <c r="J128" s="7"/>
      <c r="K128" s="7"/>
      <c r="L128" s="7"/>
      <c r="M128" s="7"/>
    </row>
    <row r="129" spans="1:13" ht="32.25" customHeight="1" x14ac:dyDescent="0.25">
      <c r="A129" s="28" t="s">
        <v>107</v>
      </c>
      <c r="B129" s="16">
        <f>[1]Расшир!E1305</f>
        <v>-443587.09179999679</v>
      </c>
      <c r="C129" s="16">
        <f>[1]Расшир!F1305</f>
        <v>-543617.2650700002</v>
      </c>
      <c r="D129" s="18"/>
      <c r="E129" s="7"/>
      <c r="F129" s="7"/>
      <c r="G129" s="7"/>
      <c r="H129" s="7"/>
      <c r="I129" s="7"/>
      <c r="J129" s="7"/>
      <c r="K129" s="7"/>
      <c r="L129" s="7"/>
      <c r="M129" s="7"/>
    </row>
    <row r="130" spans="1:13" ht="22.5" customHeight="1" x14ac:dyDescent="0.25">
      <c r="A130" s="21" t="s">
        <v>108</v>
      </c>
      <c r="B130" s="22">
        <f>[1]Расшир!E1306</f>
        <v>-49686812.67238</v>
      </c>
      <c r="C130" s="22">
        <f>[1]Расшир!F1306</f>
        <v>-2722404.8208900001</v>
      </c>
      <c r="D130" s="18"/>
      <c r="E130" s="7"/>
      <c r="F130" s="7"/>
      <c r="G130" s="7"/>
      <c r="H130" s="7"/>
      <c r="I130" s="7"/>
      <c r="J130" s="7"/>
      <c r="K130" s="7"/>
      <c r="L130" s="7"/>
      <c r="M130" s="7"/>
    </row>
    <row r="131" spans="1:13" ht="22.5" customHeight="1" x14ac:dyDescent="0.25">
      <c r="A131" s="21" t="s">
        <v>109</v>
      </c>
      <c r="B131" s="22">
        <f>[1]Расшир!E1307</f>
        <v>49243225.580580004</v>
      </c>
      <c r="C131" s="22">
        <f>[1]Расшир!F1307-0.01</f>
        <v>2178787.5458200001</v>
      </c>
      <c r="D131" s="18"/>
      <c r="E131" s="7"/>
      <c r="F131" s="7"/>
      <c r="G131" s="7"/>
      <c r="H131" s="7"/>
      <c r="I131" s="7"/>
      <c r="J131" s="7"/>
      <c r="K131" s="7"/>
      <c r="L131" s="7"/>
      <c r="M131" s="7"/>
    </row>
    <row r="132" spans="1:13" ht="27.75" customHeight="1" x14ac:dyDescent="0.25">
      <c r="A132" s="28" t="s">
        <v>115</v>
      </c>
      <c r="B132" s="16">
        <f>B104+B108+B118+B129</f>
        <v>909412.90820000321</v>
      </c>
      <c r="C132" s="16">
        <f>C104+C108+C118+C129</f>
        <v>114111.57187999983</v>
      </c>
      <c r="D132" s="18"/>
      <c r="E132" s="7"/>
      <c r="F132" s="7"/>
      <c r="G132" s="7"/>
      <c r="H132" s="7"/>
      <c r="I132" s="7"/>
      <c r="J132" s="7"/>
      <c r="K132" s="7"/>
      <c r="L132" s="7"/>
      <c r="M132" s="7"/>
    </row>
    <row r="133" spans="1:13" ht="67.5" customHeight="1" x14ac:dyDescent="0.25">
      <c r="A133" s="73"/>
      <c r="B133" s="74"/>
      <c r="C133" s="74"/>
      <c r="D133" s="75"/>
      <c r="E133" s="7"/>
      <c r="F133" s="7"/>
      <c r="G133" s="7"/>
      <c r="H133" s="7"/>
      <c r="I133" s="7"/>
      <c r="J133" s="7"/>
      <c r="K133" s="7"/>
      <c r="L133" s="7"/>
      <c r="M133" s="7"/>
    </row>
    <row r="134" spans="1:13" ht="39" customHeight="1" x14ac:dyDescent="0.25">
      <c r="A134" s="76"/>
      <c r="B134" s="77"/>
      <c r="C134" s="77"/>
      <c r="D134" s="10"/>
      <c r="E134" s="7"/>
      <c r="F134" s="7"/>
      <c r="G134" s="7"/>
      <c r="H134" s="7"/>
      <c r="I134" s="7"/>
      <c r="J134" s="7"/>
      <c r="K134" s="7"/>
      <c r="L134" s="7"/>
      <c r="M134" s="7"/>
    </row>
    <row r="135" spans="1:13" ht="10.5" hidden="1" customHeight="1" x14ac:dyDescent="0.25">
      <c r="A135" s="76"/>
      <c r="B135" s="78"/>
      <c r="C135" s="79"/>
      <c r="D135" s="10"/>
      <c r="E135" s="7"/>
      <c r="F135" s="7"/>
      <c r="G135" s="7"/>
      <c r="H135" s="7"/>
      <c r="I135" s="7"/>
      <c r="J135" s="7"/>
      <c r="K135" s="7"/>
      <c r="L135" s="7"/>
      <c r="M135" s="7"/>
    </row>
    <row r="136" spans="1:13" ht="23.25" customHeight="1" x14ac:dyDescent="0.25">
      <c r="A136" s="80"/>
      <c r="B136" s="78"/>
      <c r="C136" s="79"/>
      <c r="D136" s="10"/>
      <c r="E136" s="7"/>
      <c r="F136" s="7"/>
      <c r="G136" s="7"/>
      <c r="H136" s="7"/>
      <c r="I136" s="7"/>
      <c r="J136" s="7"/>
      <c r="K136" s="7"/>
      <c r="L136" s="7"/>
      <c r="M136" s="7"/>
    </row>
    <row r="137" spans="1:13" ht="12" customHeight="1" x14ac:dyDescent="0.25">
      <c r="A137" s="80"/>
      <c r="B137" s="78"/>
      <c r="C137" s="79"/>
      <c r="D137" s="10"/>
      <c r="E137" s="7"/>
      <c r="F137" s="7"/>
      <c r="G137" s="7"/>
      <c r="H137" s="7"/>
      <c r="I137" s="7"/>
      <c r="J137" s="7"/>
      <c r="K137" s="7"/>
      <c r="L137" s="7"/>
      <c r="M137" s="7"/>
    </row>
    <row r="138" spans="1:13" ht="12.75" customHeight="1" x14ac:dyDescent="0.25">
      <c r="A138" s="80"/>
      <c r="B138" s="78"/>
      <c r="C138" s="79"/>
      <c r="D138" s="10"/>
      <c r="E138" s="7"/>
      <c r="F138" s="7"/>
      <c r="G138" s="7"/>
      <c r="H138" s="7"/>
      <c r="I138" s="7"/>
      <c r="J138" s="7"/>
      <c r="K138" s="7"/>
      <c r="L138" s="7"/>
      <c r="M138" s="7"/>
    </row>
    <row r="139" spans="1:13" ht="15.75" x14ac:dyDescent="0.25">
      <c r="A139" s="8"/>
      <c r="B139" s="7"/>
      <c r="C139" s="9"/>
      <c r="D139" s="10"/>
      <c r="E139" s="7"/>
      <c r="F139" s="7"/>
      <c r="G139" s="7"/>
      <c r="H139" s="7"/>
      <c r="I139" s="7"/>
      <c r="J139" s="7"/>
      <c r="K139" s="7"/>
      <c r="L139" s="7"/>
      <c r="M139" s="7"/>
    </row>
    <row r="140" spans="1:13" ht="15.75" x14ac:dyDescent="0.25">
      <c r="A140" s="8"/>
      <c r="B140" s="7"/>
      <c r="C140" s="9"/>
      <c r="D140" s="10"/>
      <c r="E140" s="7"/>
      <c r="F140" s="7"/>
      <c r="G140" s="7"/>
      <c r="H140" s="7"/>
      <c r="I140" s="7"/>
      <c r="J140" s="7"/>
      <c r="K140" s="7"/>
      <c r="L140" s="7"/>
      <c r="M140" s="7"/>
    </row>
    <row r="141" spans="1:13" ht="15.75" x14ac:dyDescent="0.25">
      <c r="A141" s="8"/>
      <c r="B141" s="7"/>
      <c r="C141" s="9"/>
      <c r="D141" s="10"/>
      <c r="E141" s="7"/>
      <c r="F141" s="7"/>
      <c r="G141" s="7"/>
      <c r="H141" s="7"/>
      <c r="I141" s="7"/>
      <c r="J141" s="7"/>
      <c r="K141" s="7"/>
      <c r="L141" s="7"/>
      <c r="M141" s="7"/>
    </row>
    <row r="142" spans="1:13" ht="15.75" x14ac:dyDescent="0.25">
      <c r="A142" s="8"/>
      <c r="B142" s="7"/>
      <c r="C142" s="9"/>
      <c r="D142" s="10"/>
      <c r="E142" s="7"/>
      <c r="F142" s="7"/>
      <c r="G142" s="7"/>
      <c r="H142" s="7"/>
      <c r="I142" s="7"/>
      <c r="J142" s="7"/>
      <c r="K142" s="7"/>
      <c r="L142" s="7"/>
      <c r="M142" s="7"/>
    </row>
    <row r="143" spans="1:13" ht="15.75" x14ac:dyDescent="0.25">
      <c r="A143" s="8"/>
      <c r="B143" s="7"/>
      <c r="C143" s="9"/>
      <c r="D143" s="10"/>
      <c r="E143" s="7"/>
      <c r="F143" s="7"/>
      <c r="G143" s="7"/>
      <c r="H143" s="7"/>
      <c r="I143" s="7"/>
      <c r="J143" s="7"/>
      <c r="K143" s="7"/>
      <c r="L143" s="7"/>
      <c r="M143" s="7"/>
    </row>
    <row r="144" spans="1:13" ht="15.75" x14ac:dyDescent="0.25">
      <c r="A144" s="8"/>
      <c r="B144" s="7"/>
      <c r="C144" s="9"/>
      <c r="D144" s="10"/>
      <c r="E144" s="7"/>
      <c r="F144" s="7"/>
      <c r="G144" s="7"/>
      <c r="H144" s="7"/>
      <c r="I144" s="7"/>
      <c r="J144" s="7"/>
      <c r="K144" s="7"/>
      <c r="L144" s="7"/>
      <c r="M144" s="7"/>
    </row>
    <row r="145" spans="1:13" ht="15.75" x14ac:dyDescent="0.25">
      <c r="A145" s="8"/>
      <c r="B145" s="7"/>
      <c r="C145" s="9"/>
      <c r="D145" s="10"/>
      <c r="E145" s="7"/>
      <c r="F145" s="7"/>
      <c r="G145" s="7"/>
      <c r="H145" s="7"/>
      <c r="I145" s="7"/>
      <c r="J145" s="7"/>
      <c r="K145" s="7"/>
      <c r="L145" s="7"/>
      <c r="M145" s="7"/>
    </row>
    <row r="146" spans="1:13" ht="15.75" x14ac:dyDescent="0.25">
      <c r="A146" s="8"/>
      <c r="B146" s="7"/>
      <c r="C146" s="9"/>
      <c r="D146" s="10"/>
      <c r="E146" s="7"/>
      <c r="F146" s="7"/>
      <c r="G146" s="7"/>
      <c r="H146" s="7"/>
      <c r="I146" s="7"/>
      <c r="J146" s="7"/>
      <c r="K146" s="7"/>
      <c r="L146" s="7"/>
      <c r="M146" s="7"/>
    </row>
    <row r="147" spans="1:13" ht="15.75" x14ac:dyDescent="0.25">
      <c r="A147" s="8"/>
      <c r="B147" s="7"/>
      <c r="C147" s="9"/>
      <c r="D147" s="10"/>
      <c r="E147" s="7"/>
      <c r="F147" s="7"/>
      <c r="G147" s="7"/>
      <c r="H147" s="7"/>
      <c r="I147" s="7"/>
      <c r="J147" s="7"/>
      <c r="K147" s="7"/>
      <c r="L147" s="7"/>
      <c r="M147" s="7"/>
    </row>
    <row r="148" spans="1:13" ht="15.75" x14ac:dyDescent="0.25">
      <c r="A148" s="8"/>
      <c r="B148" s="7"/>
      <c r="C148" s="9"/>
      <c r="D148" s="10"/>
      <c r="E148" s="7"/>
      <c r="F148" s="7"/>
      <c r="G148" s="7"/>
      <c r="H148" s="7"/>
      <c r="I148" s="7"/>
      <c r="J148" s="7"/>
      <c r="K148" s="7"/>
      <c r="L148" s="7"/>
      <c r="M148" s="7"/>
    </row>
    <row r="149" spans="1:13" ht="15.75" x14ac:dyDescent="0.25">
      <c r="A149" s="8"/>
      <c r="B149" s="7"/>
      <c r="C149" s="9"/>
      <c r="D149" s="10"/>
      <c r="E149" s="7"/>
      <c r="F149" s="7"/>
      <c r="G149" s="7"/>
      <c r="H149" s="7"/>
      <c r="I149" s="7"/>
      <c r="J149" s="7"/>
      <c r="K149" s="7"/>
      <c r="L149" s="7"/>
      <c r="M149" s="7"/>
    </row>
    <row r="150" spans="1:13" ht="15.75" x14ac:dyDescent="0.25">
      <c r="A150" s="8"/>
      <c r="B150" s="7"/>
      <c r="C150" s="9"/>
      <c r="D150" s="10"/>
      <c r="E150" s="7"/>
      <c r="F150" s="7"/>
      <c r="G150" s="7"/>
      <c r="H150" s="7"/>
      <c r="I150" s="7"/>
      <c r="J150" s="7"/>
      <c r="K150" s="7"/>
      <c r="L150" s="7"/>
      <c r="M150" s="7"/>
    </row>
    <row r="151" spans="1:13" ht="15.75" x14ac:dyDescent="0.25">
      <c r="A151" s="8"/>
      <c r="B151" s="7"/>
      <c r="C151" s="9"/>
      <c r="D151" s="10"/>
      <c r="E151" s="7"/>
      <c r="F151" s="7"/>
      <c r="G151" s="7"/>
      <c r="H151" s="7"/>
      <c r="I151" s="7"/>
      <c r="J151" s="7"/>
      <c r="K151" s="7"/>
      <c r="L151" s="7"/>
      <c r="M151" s="7"/>
    </row>
    <row r="152" spans="1:13" ht="15.75" x14ac:dyDescent="0.25">
      <c r="A152" s="8"/>
      <c r="B152" s="7"/>
      <c r="C152" s="9"/>
      <c r="D152" s="10"/>
      <c r="E152" s="7"/>
      <c r="F152" s="7"/>
      <c r="G152" s="7"/>
      <c r="H152" s="7"/>
      <c r="I152" s="7"/>
      <c r="J152" s="7"/>
      <c r="K152" s="7"/>
      <c r="L152" s="7"/>
      <c r="M152" s="7"/>
    </row>
    <row r="153" spans="1:13" ht="15.75" x14ac:dyDescent="0.25">
      <c r="A153" s="8"/>
      <c r="B153" s="7"/>
      <c r="C153" s="9"/>
      <c r="D153" s="10"/>
      <c r="E153" s="7"/>
      <c r="F153" s="7"/>
      <c r="G153" s="7"/>
      <c r="H153" s="7"/>
      <c r="I153" s="7"/>
      <c r="J153" s="7"/>
      <c r="K153" s="7"/>
      <c r="L153" s="7"/>
      <c r="M153" s="7"/>
    </row>
    <row r="154" spans="1:13" ht="15.75" x14ac:dyDescent="0.25">
      <c r="A154" s="8"/>
      <c r="B154" s="7"/>
      <c r="C154" s="9"/>
      <c r="D154" s="10"/>
      <c r="E154" s="7"/>
      <c r="F154" s="7"/>
      <c r="G154" s="7"/>
      <c r="H154" s="7"/>
      <c r="I154" s="7"/>
      <c r="J154" s="7"/>
      <c r="K154" s="7"/>
      <c r="L154" s="7"/>
      <c r="M154" s="7"/>
    </row>
    <row r="155" spans="1:13" ht="15.75" x14ac:dyDescent="0.25">
      <c r="A155" s="8"/>
      <c r="B155" s="7"/>
      <c r="C155" s="9"/>
      <c r="D155" s="10"/>
      <c r="E155" s="7"/>
      <c r="F155" s="7"/>
      <c r="G155" s="7"/>
      <c r="H155" s="7"/>
      <c r="I155" s="7"/>
      <c r="J155" s="7"/>
      <c r="K155" s="7"/>
      <c r="L155" s="7"/>
      <c r="M155" s="7"/>
    </row>
    <row r="156" spans="1:13" ht="15.75" x14ac:dyDescent="0.25">
      <c r="A156" s="8"/>
      <c r="B156" s="7"/>
      <c r="C156" s="9"/>
      <c r="D156" s="10"/>
      <c r="E156" s="7"/>
      <c r="F156" s="7"/>
      <c r="G156" s="7"/>
      <c r="H156" s="7"/>
      <c r="I156" s="7"/>
      <c r="J156" s="7"/>
      <c r="K156" s="7"/>
      <c r="L156" s="7"/>
      <c r="M156" s="7"/>
    </row>
    <row r="157" spans="1:13" ht="15.75" x14ac:dyDescent="0.25">
      <c r="A157" s="8"/>
      <c r="B157" s="7"/>
      <c r="C157" s="9"/>
      <c r="D157" s="10"/>
      <c r="E157" s="7"/>
      <c r="F157" s="7"/>
      <c r="G157" s="7"/>
      <c r="H157" s="7"/>
      <c r="I157" s="7"/>
      <c r="J157" s="7"/>
      <c r="K157" s="7"/>
      <c r="L157" s="7"/>
      <c r="M157" s="7"/>
    </row>
    <row r="158" spans="1:13" ht="15.75" x14ac:dyDescent="0.25">
      <c r="A158" s="8"/>
      <c r="B158" s="7"/>
      <c r="C158" s="9"/>
      <c r="D158" s="10"/>
      <c r="E158" s="7"/>
      <c r="F158" s="7"/>
      <c r="G158" s="7"/>
      <c r="H158" s="7"/>
      <c r="I158" s="7"/>
      <c r="J158" s="7"/>
      <c r="K158" s="7"/>
      <c r="L158" s="7"/>
      <c r="M158" s="7"/>
    </row>
    <row r="159" spans="1:13" ht="15.75" x14ac:dyDescent="0.25">
      <c r="A159" s="8"/>
      <c r="B159" s="7"/>
      <c r="C159" s="9"/>
      <c r="D159" s="10"/>
      <c r="E159" s="7"/>
      <c r="F159" s="7"/>
      <c r="G159" s="7"/>
      <c r="H159" s="7"/>
      <c r="I159" s="7"/>
      <c r="J159" s="7"/>
      <c r="K159" s="7"/>
      <c r="L159" s="7"/>
      <c r="M159" s="7"/>
    </row>
    <row r="160" spans="1:13" ht="15.75" x14ac:dyDescent="0.25">
      <c r="A160" s="8"/>
      <c r="B160" s="7"/>
      <c r="C160" s="9"/>
      <c r="D160" s="10"/>
      <c r="E160" s="7"/>
      <c r="F160" s="7"/>
      <c r="G160" s="7"/>
      <c r="H160" s="7"/>
      <c r="I160" s="7"/>
      <c r="J160" s="7"/>
      <c r="K160" s="7"/>
      <c r="L160" s="7"/>
      <c r="M160" s="7"/>
    </row>
    <row r="161" spans="1:13" ht="15.75" x14ac:dyDescent="0.25">
      <c r="A161" s="8"/>
      <c r="B161" s="7"/>
      <c r="C161" s="9"/>
      <c r="D161" s="10"/>
      <c r="E161" s="7"/>
      <c r="F161" s="7"/>
      <c r="G161" s="7"/>
      <c r="H161" s="7"/>
      <c r="I161" s="7"/>
      <c r="J161" s="7"/>
      <c r="K161" s="7"/>
      <c r="L161" s="7"/>
      <c r="M161" s="7"/>
    </row>
    <row r="162" spans="1:13" ht="15.75" x14ac:dyDescent="0.25">
      <c r="A162" s="8"/>
      <c r="B162" s="7"/>
      <c r="C162" s="9"/>
      <c r="D162" s="10"/>
      <c r="E162" s="7"/>
      <c r="F162" s="7"/>
      <c r="G162" s="7"/>
      <c r="H162" s="7"/>
      <c r="I162" s="7"/>
      <c r="J162" s="7"/>
      <c r="K162" s="7"/>
      <c r="L162" s="7"/>
      <c r="M162" s="7"/>
    </row>
    <row r="163" spans="1:13" ht="15.75" x14ac:dyDescent="0.25">
      <c r="A163" s="8"/>
      <c r="B163" s="7"/>
      <c r="C163" s="9"/>
      <c r="D163" s="10"/>
      <c r="E163" s="7"/>
      <c r="F163" s="7"/>
      <c r="G163" s="7"/>
      <c r="H163" s="7"/>
      <c r="I163" s="7"/>
      <c r="J163" s="7"/>
      <c r="K163" s="7"/>
      <c r="L163" s="7"/>
      <c r="M163" s="7"/>
    </row>
    <row r="164" spans="1:13" ht="15.75" x14ac:dyDescent="0.25">
      <c r="A164" s="8"/>
      <c r="B164" s="7"/>
      <c r="C164" s="9"/>
      <c r="D164" s="10"/>
      <c r="E164" s="7"/>
      <c r="F164" s="7"/>
      <c r="G164" s="7"/>
      <c r="H164" s="7"/>
      <c r="I164" s="7"/>
      <c r="J164" s="7"/>
      <c r="K164" s="7"/>
      <c r="L164" s="7"/>
      <c r="M164" s="7"/>
    </row>
    <row r="165" spans="1:13" ht="15.75" x14ac:dyDescent="0.25">
      <c r="A165" s="8"/>
      <c r="B165" s="7"/>
      <c r="C165" s="9"/>
      <c r="D165" s="10"/>
      <c r="E165" s="7"/>
      <c r="F165" s="7"/>
      <c r="G165" s="7"/>
      <c r="H165" s="7"/>
      <c r="I165" s="7"/>
      <c r="J165" s="7"/>
      <c r="K165" s="7"/>
      <c r="L165" s="7"/>
      <c r="M165" s="7"/>
    </row>
    <row r="166" spans="1:13" ht="15.75" x14ac:dyDescent="0.25">
      <c r="A166" s="8"/>
      <c r="B166" s="7"/>
      <c r="C166" s="9"/>
      <c r="D166" s="10"/>
      <c r="E166" s="7"/>
      <c r="F166" s="7"/>
      <c r="G166" s="7"/>
      <c r="H166" s="7"/>
      <c r="I166" s="7"/>
      <c r="J166" s="7"/>
      <c r="K166" s="7"/>
      <c r="L166" s="7"/>
      <c r="M166" s="7"/>
    </row>
    <row r="167" spans="1:13" ht="15.75" x14ac:dyDescent="0.25">
      <c r="A167" s="8"/>
      <c r="B167" s="7"/>
      <c r="C167" s="9"/>
      <c r="D167" s="10"/>
      <c r="E167" s="7"/>
      <c r="F167" s="7"/>
      <c r="G167" s="7"/>
      <c r="H167" s="7"/>
      <c r="I167" s="7"/>
      <c r="J167" s="7"/>
      <c r="K167" s="7"/>
      <c r="L167" s="7"/>
      <c r="M167" s="7"/>
    </row>
    <row r="168" spans="1:13" ht="15.75" x14ac:dyDescent="0.25">
      <c r="A168" s="8"/>
      <c r="B168" s="7"/>
      <c r="C168" s="9"/>
      <c r="D168" s="10"/>
      <c r="E168" s="7"/>
      <c r="F168" s="7"/>
      <c r="G168" s="7"/>
      <c r="H168" s="7"/>
      <c r="I168" s="7"/>
      <c r="J168" s="7"/>
      <c r="K168" s="7"/>
      <c r="L168" s="7"/>
      <c r="M168" s="7"/>
    </row>
    <row r="169" spans="1:13" ht="15.75" x14ac:dyDescent="0.25">
      <c r="A169" s="8"/>
      <c r="B169" s="7"/>
      <c r="C169" s="9"/>
      <c r="D169" s="10"/>
      <c r="E169" s="7"/>
      <c r="F169" s="7"/>
      <c r="G169" s="7"/>
      <c r="H169" s="7"/>
      <c r="I169" s="7"/>
      <c r="J169" s="7"/>
      <c r="K169" s="7"/>
      <c r="L169" s="7"/>
      <c r="M169" s="7"/>
    </row>
    <row r="170" spans="1:13" ht="15.75" x14ac:dyDescent="0.25">
      <c r="A170" s="8"/>
      <c r="B170" s="7"/>
      <c r="C170" s="9"/>
      <c r="D170" s="10"/>
      <c r="E170" s="7"/>
      <c r="F170" s="7"/>
      <c r="G170" s="7"/>
      <c r="H170" s="7"/>
      <c r="I170" s="7"/>
      <c r="J170" s="7"/>
      <c r="K170" s="7"/>
      <c r="L170" s="7"/>
      <c r="M170" s="7"/>
    </row>
    <row r="171" spans="1:13" ht="15.75" x14ac:dyDescent="0.25">
      <c r="A171" s="8"/>
      <c r="B171" s="7"/>
      <c r="C171" s="9"/>
      <c r="D171" s="10"/>
      <c r="E171" s="7"/>
      <c r="F171" s="7"/>
      <c r="G171" s="7"/>
      <c r="H171" s="7"/>
      <c r="I171" s="7"/>
      <c r="J171" s="7"/>
      <c r="K171" s="7"/>
      <c r="L171" s="7"/>
      <c r="M171" s="7"/>
    </row>
    <row r="172" spans="1:13" ht="15.75" x14ac:dyDescent="0.25">
      <c r="A172" s="8"/>
      <c r="B172" s="7"/>
      <c r="C172" s="9"/>
      <c r="D172" s="10"/>
      <c r="E172" s="7"/>
      <c r="F172" s="7"/>
      <c r="G172" s="7"/>
      <c r="H172" s="7"/>
      <c r="I172" s="7"/>
      <c r="J172" s="7"/>
      <c r="K172" s="7"/>
      <c r="L172" s="7"/>
      <c r="M172" s="7"/>
    </row>
    <row r="173" spans="1:13" ht="15.75" x14ac:dyDescent="0.25">
      <c r="A173" s="8"/>
      <c r="B173" s="7"/>
      <c r="C173" s="9"/>
      <c r="D173" s="10"/>
      <c r="E173" s="7"/>
      <c r="F173" s="7"/>
      <c r="G173" s="7"/>
      <c r="H173" s="7"/>
      <c r="I173" s="7"/>
      <c r="J173" s="7"/>
      <c r="K173" s="7"/>
      <c r="L173" s="7"/>
      <c r="M173" s="7"/>
    </row>
    <row r="174" spans="1:13" ht="15.75" x14ac:dyDescent="0.25">
      <c r="A174" s="8"/>
      <c r="B174" s="7"/>
      <c r="C174" s="9"/>
      <c r="D174" s="10"/>
      <c r="E174" s="7"/>
      <c r="F174" s="7"/>
      <c r="G174" s="7"/>
      <c r="H174" s="7"/>
      <c r="I174" s="7"/>
      <c r="J174" s="7"/>
      <c r="K174" s="7"/>
      <c r="L174" s="7"/>
      <c r="M174" s="7"/>
    </row>
    <row r="175" spans="1:13" ht="15.75" x14ac:dyDescent="0.25">
      <c r="A175" s="8"/>
      <c r="B175" s="7"/>
      <c r="C175" s="9"/>
      <c r="D175" s="10"/>
      <c r="E175" s="7"/>
      <c r="F175" s="7"/>
      <c r="G175" s="7"/>
      <c r="H175" s="7"/>
      <c r="I175" s="7"/>
      <c r="J175" s="7"/>
      <c r="K175" s="7"/>
      <c r="L175" s="7"/>
      <c r="M175" s="7"/>
    </row>
    <row r="176" spans="1:13" ht="15.75" x14ac:dyDescent="0.25">
      <c r="A176" s="8"/>
      <c r="B176" s="7"/>
      <c r="C176" s="9"/>
      <c r="D176" s="10"/>
      <c r="E176" s="7"/>
      <c r="F176" s="7"/>
      <c r="G176" s="7"/>
      <c r="H176" s="7"/>
      <c r="I176" s="7"/>
      <c r="J176" s="7"/>
      <c r="K176" s="7"/>
      <c r="L176" s="7"/>
      <c r="M176" s="7"/>
    </row>
    <row r="177" spans="1:13" ht="15.75" x14ac:dyDescent="0.25">
      <c r="A177" s="8"/>
      <c r="B177" s="7"/>
      <c r="C177" s="9"/>
      <c r="D177" s="10"/>
      <c r="E177" s="7"/>
      <c r="F177" s="7"/>
      <c r="G177" s="7"/>
      <c r="H177" s="7"/>
      <c r="I177" s="7"/>
      <c r="J177" s="7"/>
      <c r="K177" s="7"/>
      <c r="L177" s="7"/>
      <c r="M177" s="7"/>
    </row>
    <row r="178" spans="1:13" ht="15.75" x14ac:dyDescent="0.25">
      <c r="A178" s="8"/>
      <c r="B178" s="7"/>
      <c r="C178" s="9"/>
      <c r="D178" s="10"/>
      <c r="E178" s="7"/>
      <c r="F178" s="7"/>
      <c r="G178" s="7"/>
      <c r="H178" s="7"/>
      <c r="I178" s="7"/>
      <c r="J178" s="7"/>
      <c r="K178" s="7"/>
      <c r="L178" s="7"/>
      <c r="M178" s="7"/>
    </row>
    <row r="179" spans="1:13" ht="15.75" x14ac:dyDescent="0.25">
      <c r="A179" s="8"/>
      <c r="B179" s="7"/>
      <c r="C179" s="9"/>
      <c r="D179" s="10"/>
      <c r="E179" s="7"/>
      <c r="F179" s="7"/>
      <c r="G179" s="7"/>
      <c r="H179" s="7"/>
      <c r="I179" s="7"/>
      <c r="J179" s="7"/>
      <c r="K179" s="7"/>
      <c r="L179" s="7"/>
      <c r="M179" s="7"/>
    </row>
    <row r="180" spans="1:13" ht="15.75" x14ac:dyDescent="0.25">
      <c r="A180" s="8"/>
      <c r="B180" s="7"/>
      <c r="C180" s="9"/>
      <c r="D180" s="10"/>
      <c r="E180" s="7"/>
      <c r="F180" s="7"/>
      <c r="G180" s="7"/>
      <c r="H180" s="7"/>
      <c r="I180" s="7"/>
      <c r="J180" s="7"/>
      <c r="K180" s="7"/>
      <c r="L180" s="7"/>
      <c r="M180" s="7"/>
    </row>
    <row r="181" spans="1:13" ht="15.75" x14ac:dyDescent="0.25">
      <c r="A181" s="8"/>
      <c r="B181" s="7"/>
      <c r="C181" s="9"/>
      <c r="D181" s="10"/>
      <c r="E181" s="7"/>
      <c r="F181" s="7"/>
      <c r="G181" s="7"/>
      <c r="H181" s="7"/>
      <c r="I181" s="7"/>
      <c r="J181" s="7"/>
      <c r="K181" s="7"/>
      <c r="L181" s="7"/>
      <c r="M181" s="7"/>
    </row>
    <row r="182" spans="1:13" ht="15.75" x14ac:dyDescent="0.25">
      <c r="A182" s="8"/>
      <c r="B182" s="7"/>
      <c r="C182" s="9"/>
      <c r="D182" s="10"/>
      <c r="E182" s="7"/>
      <c r="F182" s="7"/>
      <c r="G182" s="7"/>
      <c r="H182" s="7"/>
      <c r="I182" s="7"/>
      <c r="J182" s="7"/>
      <c r="K182" s="7"/>
      <c r="L182" s="7"/>
      <c r="M182" s="7"/>
    </row>
    <row r="183" spans="1:13" ht="15.75" x14ac:dyDescent="0.25">
      <c r="A183" s="8"/>
      <c r="B183" s="7"/>
      <c r="C183" s="9"/>
      <c r="D183" s="10"/>
      <c r="E183" s="7"/>
      <c r="F183" s="7"/>
      <c r="G183" s="7"/>
      <c r="H183" s="7"/>
      <c r="I183" s="7"/>
      <c r="J183" s="7"/>
      <c r="K183" s="7"/>
      <c r="L183" s="7"/>
      <c r="M183" s="7"/>
    </row>
    <row r="184" spans="1:13" ht="15.75" x14ac:dyDescent="0.25">
      <c r="A184" s="8"/>
      <c r="B184" s="7"/>
      <c r="C184" s="9"/>
      <c r="D184" s="10"/>
      <c r="E184" s="7"/>
      <c r="F184" s="7"/>
      <c r="G184" s="7"/>
      <c r="H184" s="7"/>
      <c r="I184" s="7"/>
      <c r="J184" s="7"/>
      <c r="K184" s="7"/>
      <c r="L184" s="7"/>
      <c r="M184" s="7"/>
    </row>
    <row r="185" spans="1:13" ht="15.75" x14ac:dyDescent="0.25">
      <c r="A185" s="8"/>
      <c r="B185" s="7"/>
      <c r="C185" s="9"/>
      <c r="D185" s="10"/>
      <c r="E185" s="7"/>
      <c r="F185" s="7"/>
      <c r="G185" s="7"/>
      <c r="H185" s="7"/>
      <c r="I185" s="7"/>
      <c r="J185" s="7"/>
      <c r="K185" s="7"/>
      <c r="L185" s="7"/>
      <c r="M185" s="7"/>
    </row>
    <row r="186" spans="1:13" ht="15.75" x14ac:dyDescent="0.25">
      <c r="A186" s="8"/>
      <c r="B186" s="7"/>
      <c r="C186" s="9"/>
      <c r="D186" s="10"/>
      <c r="E186" s="7"/>
      <c r="F186" s="7"/>
      <c r="G186" s="7"/>
      <c r="H186" s="7"/>
      <c r="I186" s="7"/>
      <c r="J186" s="7"/>
      <c r="K186" s="7"/>
      <c r="L186" s="7"/>
      <c r="M186" s="7"/>
    </row>
    <row r="187" spans="1:13" ht="15.75" x14ac:dyDescent="0.25">
      <c r="A187" s="8"/>
      <c r="B187" s="7"/>
      <c r="C187" s="9"/>
      <c r="D187" s="10"/>
      <c r="E187" s="7"/>
      <c r="F187" s="7"/>
      <c r="G187" s="7"/>
      <c r="H187" s="7"/>
      <c r="I187" s="7"/>
      <c r="J187" s="7"/>
      <c r="K187" s="7"/>
      <c r="L187" s="7"/>
      <c r="M187" s="7"/>
    </row>
    <row r="188" spans="1:13" ht="15.75" x14ac:dyDescent="0.25">
      <c r="A188" s="8"/>
      <c r="B188" s="7"/>
      <c r="C188" s="9"/>
      <c r="D188" s="10"/>
      <c r="E188" s="7"/>
      <c r="F188" s="7"/>
      <c r="G188" s="7"/>
      <c r="H188" s="7"/>
      <c r="I188" s="7"/>
      <c r="J188" s="7"/>
      <c r="K188" s="7"/>
      <c r="L188" s="7"/>
      <c r="M188" s="7"/>
    </row>
    <row r="189" spans="1:13" ht="15.75" x14ac:dyDescent="0.25">
      <c r="A189" s="8"/>
      <c r="B189" s="7"/>
      <c r="C189" s="9"/>
      <c r="D189" s="10"/>
      <c r="E189" s="7"/>
      <c r="F189" s="7"/>
      <c r="G189" s="7"/>
      <c r="H189" s="7"/>
      <c r="I189" s="7"/>
      <c r="J189" s="7"/>
      <c r="K189" s="7"/>
      <c r="L189" s="7"/>
      <c r="M189" s="7"/>
    </row>
    <row r="190" spans="1:13" ht="15.75" x14ac:dyDescent="0.25">
      <c r="A190" s="8"/>
      <c r="B190" s="7"/>
      <c r="C190" s="9"/>
      <c r="D190" s="10"/>
      <c r="E190" s="7"/>
      <c r="F190" s="7"/>
      <c r="G190" s="7"/>
      <c r="H190" s="7"/>
      <c r="I190" s="7"/>
      <c r="J190" s="7"/>
      <c r="K190" s="7"/>
      <c r="L190" s="7"/>
      <c r="M190" s="7"/>
    </row>
    <row r="191" spans="1:13" ht="15.75" x14ac:dyDescent="0.25">
      <c r="A191" s="8"/>
      <c r="B191" s="7"/>
      <c r="C191" s="9"/>
      <c r="D191" s="10"/>
      <c r="E191" s="7"/>
      <c r="F191" s="7"/>
      <c r="G191" s="7"/>
      <c r="H191" s="7"/>
      <c r="I191" s="7"/>
      <c r="J191" s="7"/>
      <c r="K191" s="7"/>
      <c r="L191" s="7"/>
      <c r="M191" s="7"/>
    </row>
    <row r="192" spans="1:13" ht="15.75" x14ac:dyDescent="0.25">
      <c r="A192" s="8"/>
      <c r="B192" s="7"/>
      <c r="C192" s="9"/>
      <c r="D192" s="10"/>
      <c r="E192" s="7"/>
      <c r="F192" s="7"/>
      <c r="G192" s="7"/>
      <c r="H192" s="7"/>
      <c r="I192" s="7"/>
      <c r="J192" s="7"/>
      <c r="K192" s="7"/>
      <c r="L192" s="7"/>
      <c r="M192" s="7"/>
    </row>
    <row r="193" spans="1:13" ht="15.75" x14ac:dyDescent="0.25">
      <c r="A193" s="8"/>
      <c r="B193" s="7"/>
      <c r="C193" s="9"/>
      <c r="D193" s="10"/>
      <c r="E193" s="7"/>
      <c r="F193" s="7"/>
      <c r="G193" s="7"/>
      <c r="H193" s="7"/>
      <c r="I193" s="7"/>
      <c r="J193" s="7"/>
      <c r="K193" s="7"/>
      <c r="L193" s="7"/>
      <c r="M193" s="7"/>
    </row>
    <row r="194" spans="1:13" ht="15.75" x14ac:dyDescent="0.25">
      <c r="A194" s="8"/>
      <c r="B194" s="7"/>
      <c r="C194" s="9"/>
      <c r="D194" s="10"/>
      <c r="E194" s="7"/>
      <c r="F194" s="7"/>
      <c r="G194" s="7"/>
      <c r="H194" s="7"/>
      <c r="I194" s="7"/>
      <c r="J194" s="7"/>
      <c r="K194" s="7"/>
      <c r="L194" s="7"/>
      <c r="M194" s="7"/>
    </row>
    <row r="195" spans="1:13" ht="15.75" x14ac:dyDescent="0.25">
      <c r="A195" s="8"/>
      <c r="B195" s="7"/>
      <c r="C195" s="9"/>
      <c r="D195" s="10"/>
      <c r="E195" s="7"/>
      <c r="F195" s="7"/>
      <c r="G195" s="7"/>
      <c r="H195" s="7"/>
      <c r="I195" s="7"/>
      <c r="J195" s="7"/>
      <c r="K195" s="7"/>
      <c r="L195" s="7"/>
      <c r="M195" s="7"/>
    </row>
    <row r="196" spans="1:13" ht="15.75" x14ac:dyDescent="0.25">
      <c r="A196" s="8"/>
      <c r="B196" s="7"/>
      <c r="C196" s="9"/>
      <c r="D196" s="10"/>
      <c r="E196" s="7"/>
      <c r="F196" s="7"/>
      <c r="G196" s="7"/>
      <c r="H196" s="7"/>
      <c r="I196" s="7"/>
      <c r="J196" s="7"/>
      <c r="K196" s="7"/>
      <c r="L196" s="7"/>
      <c r="M196" s="7"/>
    </row>
    <row r="197" spans="1:13" ht="15.75" x14ac:dyDescent="0.25">
      <c r="A197" s="8"/>
      <c r="B197" s="7"/>
      <c r="C197" s="9"/>
      <c r="D197" s="10"/>
      <c r="E197" s="7"/>
      <c r="F197" s="7"/>
      <c r="G197" s="7"/>
      <c r="H197" s="7"/>
      <c r="I197" s="7"/>
      <c r="J197" s="7"/>
      <c r="K197" s="7"/>
      <c r="L197" s="7"/>
      <c r="M197" s="7"/>
    </row>
    <row r="198" spans="1:13" ht="15.75" x14ac:dyDescent="0.25">
      <c r="A198" s="8"/>
      <c r="B198" s="7"/>
      <c r="C198" s="9"/>
      <c r="D198" s="10"/>
      <c r="E198" s="7"/>
      <c r="F198" s="7"/>
      <c r="G198" s="7"/>
      <c r="H198" s="7"/>
      <c r="I198" s="7"/>
      <c r="J198" s="7"/>
      <c r="K198" s="7"/>
      <c r="L198" s="7"/>
      <c r="M198" s="7"/>
    </row>
    <row r="199" spans="1:13" ht="15.75" x14ac:dyDescent="0.25">
      <c r="A199" s="8"/>
      <c r="B199" s="7"/>
      <c r="C199" s="9"/>
      <c r="D199" s="10"/>
      <c r="E199" s="7"/>
      <c r="F199" s="7"/>
      <c r="G199" s="7"/>
      <c r="H199" s="7"/>
      <c r="I199" s="7"/>
      <c r="J199" s="7"/>
      <c r="K199" s="7"/>
      <c r="L199" s="7"/>
      <c r="M199" s="7"/>
    </row>
    <row r="200" spans="1:13" ht="15.75" x14ac:dyDescent="0.25">
      <c r="A200" s="8"/>
      <c r="B200" s="7"/>
      <c r="C200" s="9"/>
      <c r="D200" s="10"/>
      <c r="E200" s="7"/>
      <c r="F200" s="7"/>
      <c r="G200" s="7"/>
      <c r="H200" s="7"/>
      <c r="I200" s="7"/>
      <c r="J200" s="7"/>
      <c r="K200" s="7"/>
      <c r="L200" s="7"/>
      <c r="M200" s="7"/>
    </row>
    <row r="201" spans="1:13" ht="15.75" x14ac:dyDescent="0.25">
      <c r="A201" s="8"/>
      <c r="B201" s="7"/>
      <c r="C201" s="9"/>
      <c r="D201" s="10"/>
      <c r="E201" s="7"/>
      <c r="F201" s="7"/>
      <c r="G201" s="7"/>
      <c r="H201" s="7"/>
      <c r="I201" s="7"/>
      <c r="J201" s="7"/>
      <c r="K201" s="7"/>
      <c r="L201" s="7"/>
      <c r="M201" s="7"/>
    </row>
    <row r="202" spans="1:13" ht="15.75" x14ac:dyDescent="0.25">
      <c r="A202" s="8"/>
      <c r="B202" s="7"/>
      <c r="C202" s="9"/>
      <c r="D202" s="10"/>
      <c r="E202" s="7"/>
      <c r="F202" s="7"/>
      <c r="G202" s="7"/>
      <c r="H202" s="7"/>
      <c r="I202" s="7"/>
      <c r="J202" s="7"/>
      <c r="K202" s="7"/>
      <c r="L202" s="7"/>
      <c r="M202" s="7"/>
    </row>
    <row r="203" spans="1:13" ht="15.75" x14ac:dyDescent="0.25">
      <c r="A203" s="8"/>
      <c r="B203" s="7"/>
      <c r="C203" s="9"/>
      <c r="D203" s="10"/>
      <c r="E203" s="7"/>
      <c r="F203" s="7"/>
      <c r="G203" s="7"/>
      <c r="H203" s="7"/>
      <c r="I203" s="7"/>
      <c r="J203" s="7"/>
      <c r="K203" s="7"/>
      <c r="L203" s="7"/>
      <c r="M203" s="7"/>
    </row>
    <row r="204" spans="1:13" ht="15.75" x14ac:dyDescent="0.25">
      <c r="A204" s="8"/>
      <c r="B204" s="7"/>
      <c r="C204" s="9"/>
      <c r="D204" s="10"/>
      <c r="E204" s="7"/>
      <c r="F204" s="7"/>
      <c r="G204" s="7"/>
      <c r="H204" s="7"/>
      <c r="I204" s="7"/>
      <c r="J204" s="7"/>
      <c r="K204" s="7"/>
      <c r="L204" s="7"/>
      <c r="M204" s="7"/>
    </row>
    <row r="205" spans="1:13" ht="15.75" x14ac:dyDescent="0.25">
      <c r="A205" s="8"/>
      <c r="B205" s="7"/>
      <c r="C205" s="9"/>
      <c r="D205" s="10"/>
      <c r="E205" s="7"/>
      <c r="F205" s="7"/>
      <c r="G205" s="7"/>
      <c r="H205" s="7"/>
      <c r="I205" s="7"/>
      <c r="J205" s="7"/>
      <c r="K205" s="7"/>
      <c r="L205" s="7"/>
      <c r="M205" s="7"/>
    </row>
    <row r="206" spans="1:13" ht="15.75" x14ac:dyDescent="0.25">
      <c r="A206" s="8"/>
      <c r="B206" s="7"/>
      <c r="C206" s="9"/>
      <c r="D206" s="10"/>
      <c r="E206" s="7"/>
      <c r="F206" s="7"/>
      <c r="G206" s="7"/>
      <c r="H206" s="7"/>
      <c r="I206" s="7"/>
      <c r="J206" s="7"/>
      <c r="K206" s="7"/>
      <c r="L206" s="7"/>
      <c r="M206" s="7"/>
    </row>
    <row r="207" spans="1:13" ht="15.75" x14ac:dyDescent="0.25">
      <c r="A207" s="8"/>
      <c r="B207" s="7"/>
      <c r="C207" s="9"/>
      <c r="D207" s="10"/>
      <c r="E207" s="7"/>
      <c r="F207" s="7"/>
      <c r="G207" s="7"/>
      <c r="H207" s="7"/>
      <c r="I207" s="7"/>
      <c r="J207" s="7"/>
      <c r="K207" s="7"/>
      <c r="L207" s="7"/>
      <c r="M207" s="7"/>
    </row>
    <row r="208" spans="1:13" ht="15.75" x14ac:dyDescent="0.25">
      <c r="A208" s="8"/>
      <c r="B208" s="7"/>
      <c r="C208" s="9"/>
      <c r="D208" s="10"/>
      <c r="E208" s="7"/>
      <c r="F208" s="7"/>
      <c r="G208" s="7"/>
      <c r="H208" s="7"/>
      <c r="I208" s="7"/>
      <c r="J208" s="7"/>
      <c r="K208" s="7"/>
      <c r="L208" s="7"/>
      <c r="M208" s="7"/>
    </row>
    <row r="209" spans="1:13" ht="15.75" x14ac:dyDescent="0.25">
      <c r="A209" s="8"/>
      <c r="B209" s="7"/>
      <c r="C209" s="9"/>
      <c r="D209" s="10"/>
      <c r="E209" s="7"/>
      <c r="F209" s="7"/>
      <c r="G209" s="7"/>
      <c r="H209" s="7"/>
      <c r="I209" s="7"/>
      <c r="J209" s="7"/>
      <c r="K209" s="7"/>
      <c r="L209" s="7"/>
      <c r="M209" s="7"/>
    </row>
    <row r="210" spans="1:13" ht="15.75" x14ac:dyDescent="0.25">
      <c r="A210" s="8"/>
      <c r="B210" s="7"/>
      <c r="C210" s="9"/>
      <c r="D210" s="10"/>
      <c r="E210" s="7"/>
      <c r="F210" s="7"/>
      <c r="G210" s="7"/>
      <c r="H210" s="7"/>
      <c r="I210" s="7"/>
      <c r="J210" s="7"/>
      <c r="K210" s="7"/>
      <c r="L210" s="7"/>
      <c r="M210" s="7"/>
    </row>
    <row r="211" spans="1:13" ht="15.75" x14ac:dyDescent="0.25">
      <c r="A211" s="8"/>
      <c r="B211" s="7"/>
      <c r="C211" s="9"/>
      <c r="D211" s="10"/>
      <c r="E211" s="7"/>
      <c r="F211" s="7"/>
      <c r="G211" s="7"/>
      <c r="H211" s="7"/>
      <c r="I211" s="7"/>
      <c r="J211" s="7"/>
      <c r="K211" s="7"/>
      <c r="L211" s="7"/>
      <c r="M211" s="7"/>
    </row>
    <row r="212" spans="1:13" ht="15.75" x14ac:dyDescent="0.25">
      <c r="A212" s="8"/>
      <c r="B212" s="7"/>
      <c r="C212" s="9"/>
      <c r="D212" s="10"/>
      <c r="E212" s="7"/>
      <c r="F212" s="7"/>
      <c r="G212" s="7"/>
      <c r="H212" s="7"/>
      <c r="I212" s="7"/>
      <c r="J212" s="7"/>
      <c r="K212" s="7"/>
      <c r="L212" s="7"/>
      <c r="M212" s="7"/>
    </row>
    <row r="213" spans="1:13" ht="15.75" x14ac:dyDescent="0.25">
      <c r="A213" s="8"/>
      <c r="B213" s="7"/>
      <c r="C213" s="9"/>
      <c r="D213" s="10"/>
      <c r="E213" s="7"/>
      <c r="F213" s="7"/>
      <c r="G213" s="7"/>
      <c r="H213" s="7"/>
      <c r="I213" s="7"/>
      <c r="J213" s="7"/>
      <c r="K213" s="7"/>
      <c r="L213" s="7"/>
      <c r="M213" s="7"/>
    </row>
    <row r="214" spans="1:13" ht="15.75" x14ac:dyDescent="0.25">
      <c r="A214" s="8"/>
      <c r="B214" s="7"/>
      <c r="C214" s="9"/>
      <c r="D214" s="10"/>
      <c r="E214" s="7"/>
      <c r="F214" s="7"/>
      <c r="G214" s="7"/>
      <c r="H214" s="7"/>
      <c r="I214" s="7"/>
      <c r="J214" s="7"/>
      <c r="K214" s="7"/>
      <c r="L214" s="7"/>
      <c r="M214" s="7"/>
    </row>
    <row r="215" spans="1:13" ht="15.75" x14ac:dyDescent="0.25">
      <c r="A215" s="8"/>
      <c r="B215" s="7"/>
      <c r="C215" s="9"/>
      <c r="D215" s="10"/>
      <c r="E215" s="7"/>
      <c r="F215" s="7"/>
      <c r="G215" s="7"/>
      <c r="H215" s="7"/>
      <c r="I215" s="7"/>
      <c r="J215" s="7"/>
      <c r="K215" s="7"/>
      <c r="L215" s="7"/>
      <c r="M215" s="7"/>
    </row>
    <row r="216" spans="1:13" ht="15.75" x14ac:dyDescent="0.25">
      <c r="A216" s="8"/>
      <c r="B216" s="7"/>
      <c r="C216" s="9"/>
      <c r="D216" s="10"/>
      <c r="E216" s="7"/>
      <c r="F216" s="7"/>
      <c r="G216" s="7"/>
      <c r="H216" s="7"/>
      <c r="I216" s="7"/>
      <c r="J216" s="7"/>
      <c r="K216" s="7"/>
      <c r="L216" s="7"/>
      <c r="M216" s="7"/>
    </row>
    <row r="217" spans="1:13" ht="15.75" x14ac:dyDescent="0.25">
      <c r="A217" s="8"/>
      <c r="B217" s="7"/>
      <c r="C217" s="9"/>
      <c r="D217" s="10"/>
      <c r="E217" s="7"/>
      <c r="F217" s="7"/>
      <c r="G217" s="7"/>
      <c r="H217" s="7"/>
      <c r="I217" s="7"/>
      <c r="J217" s="7"/>
      <c r="K217" s="7"/>
      <c r="L217" s="7"/>
      <c r="M217" s="7"/>
    </row>
    <row r="218" spans="1:13" ht="15.75" x14ac:dyDescent="0.25">
      <c r="A218" s="8"/>
      <c r="B218" s="7"/>
      <c r="C218" s="9"/>
      <c r="D218" s="10"/>
      <c r="E218" s="7"/>
      <c r="F218" s="7"/>
      <c r="G218" s="7"/>
      <c r="H218" s="7"/>
      <c r="I218" s="7"/>
      <c r="J218" s="7"/>
      <c r="K218" s="7"/>
      <c r="L218" s="7"/>
      <c r="M218" s="7"/>
    </row>
    <row r="219" spans="1:13" ht="15.75" x14ac:dyDescent="0.25">
      <c r="A219" s="8"/>
      <c r="B219" s="7"/>
      <c r="C219" s="9"/>
      <c r="D219" s="10"/>
      <c r="E219" s="7"/>
      <c r="F219" s="7"/>
      <c r="G219" s="7"/>
      <c r="H219" s="7"/>
      <c r="I219" s="7"/>
      <c r="J219" s="7"/>
      <c r="K219" s="7"/>
      <c r="L219" s="7"/>
      <c r="M219" s="7"/>
    </row>
    <row r="220" spans="1:13" ht="15.75" x14ac:dyDescent="0.25">
      <c r="A220" s="8"/>
      <c r="B220" s="7"/>
      <c r="C220" s="9"/>
      <c r="D220" s="10"/>
      <c r="E220" s="7"/>
      <c r="F220" s="7"/>
      <c r="G220" s="7"/>
      <c r="H220" s="7"/>
      <c r="I220" s="7"/>
      <c r="J220" s="7"/>
      <c r="K220" s="7"/>
      <c r="L220" s="7"/>
      <c r="M220" s="7"/>
    </row>
    <row r="221" spans="1:13" ht="15.75" x14ac:dyDescent="0.25">
      <c r="A221" s="8"/>
      <c r="B221" s="7"/>
      <c r="C221" s="9"/>
      <c r="D221" s="10"/>
      <c r="E221" s="7"/>
      <c r="F221" s="7"/>
      <c r="G221" s="7"/>
      <c r="H221" s="7"/>
      <c r="I221" s="7"/>
      <c r="J221" s="7"/>
      <c r="K221" s="7"/>
      <c r="L221" s="7"/>
      <c r="M221" s="7"/>
    </row>
    <row r="222" spans="1:13" ht="15.75" x14ac:dyDescent="0.25">
      <c r="A222" s="8"/>
      <c r="B222" s="7"/>
      <c r="C222" s="9"/>
      <c r="D222" s="10"/>
      <c r="E222" s="7"/>
      <c r="F222" s="7"/>
      <c r="G222" s="7"/>
      <c r="H222" s="7"/>
      <c r="I222" s="7"/>
      <c r="J222" s="7"/>
      <c r="K222" s="7"/>
      <c r="L222" s="7"/>
      <c r="M222" s="7"/>
    </row>
    <row r="223" spans="1:13" ht="15.75" x14ac:dyDescent="0.25">
      <c r="A223" s="8"/>
      <c r="B223" s="7"/>
      <c r="C223" s="9"/>
      <c r="D223" s="10"/>
      <c r="E223" s="7"/>
      <c r="F223" s="7"/>
      <c r="G223" s="7"/>
      <c r="H223" s="7"/>
      <c r="I223" s="7"/>
      <c r="J223" s="7"/>
      <c r="K223" s="7"/>
      <c r="L223" s="7"/>
      <c r="M223" s="7"/>
    </row>
    <row r="224" spans="1:13" ht="15.75" x14ac:dyDescent="0.25">
      <c r="A224" s="8"/>
      <c r="B224" s="7"/>
      <c r="C224" s="9"/>
      <c r="D224" s="10"/>
      <c r="E224" s="7"/>
      <c r="F224" s="7"/>
      <c r="G224" s="7"/>
      <c r="H224" s="7"/>
      <c r="I224" s="7"/>
      <c r="J224" s="7"/>
      <c r="K224" s="7"/>
      <c r="L224" s="7"/>
      <c r="M224" s="7"/>
    </row>
    <row r="225" spans="1:13" ht="15.75" x14ac:dyDescent="0.25">
      <c r="A225" s="8"/>
      <c r="B225" s="7"/>
      <c r="C225" s="9"/>
      <c r="D225" s="10"/>
      <c r="E225" s="7"/>
      <c r="F225" s="7"/>
      <c r="G225" s="7"/>
      <c r="H225" s="7"/>
      <c r="I225" s="7"/>
      <c r="J225" s="7"/>
      <c r="K225" s="7"/>
      <c r="L225" s="7"/>
      <c r="M225" s="7"/>
    </row>
    <row r="226" spans="1:13" ht="15.75" x14ac:dyDescent="0.25">
      <c r="A226" s="8"/>
      <c r="B226" s="7"/>
      <c r="C226" s="9"/>
      <c r="D226" s="10"/>
      <c r="E226" s="7"/>
      <c r="F226" s="7"/>
      <c r="G226" s="7"/>
      <c r="H226" s="7"/>
      <c r="I226" s="7"/>
      <c r="J226" s="7"/>
      <c r="K226" s="7"/>
      <c r="L226" s="7"/>
      <c r="M226" s="7"/>
    </row>
    <row r="227" spans="1:13" ht="15.75" x14ac:dyDescent="0.25">
      <c r="A227" s="8"/>
      <c r="B227" s="7"/>
      <c r="C227" s="9"/>
      <c r="D227" s="10"/>
      <c r="E227" s="7"/>
      <c r="F227" s="7"/>
      <c r="G227" s="7"/>
      <c r="H227" s="7"/>
      <c r="I227" s="7"/>
      <c r="J227" s="7"/>
      <c r="K227" s="7"/>
      <c r="L227" s="7"/>
      <c r="M227" s="7"/>
    </row>
    <row r="228" spans="1:13" ht="15.75" x14ac:dyDescent="0.25">
      <c r="A228" s="8"/>
      <c r="B228" s="7"/>
      <c r="C228" s="9"/>
      <c r="D228" s="10"/>
      <c r="E228" s="7"/>
      <c r="F228" s="7"/>
      <c r="G228" s="7"/>
      <c r="H228" s="7"/>
      <c r="I228" s="7"/>
      <c r="J228" s="7"/>
      <c r="K228" s="7"/>
      <c r="L228" s="7"/>
      <c r="M228" s="7"/>
    </row>
    <row r="229" spans="1:13" ht="15.75" x14ac:dyDescent="0.25">
      <c r="A229" s="8"/>
      <c r="B229" s="7"/>
      <c r="C229" s="9"/>
      <c r="D229" s="10"/>
      <c r="E229" s="7"/>
      <c r="F229" s="7"/>
      <c r="G229" s="7"/>
      <c r="H229" s="7"/>
      <c r="I229" s="7"/>
      <c r="J229" s="7"/>
      <c r="K229" s="7"/>
      <c r="L229" s="7"/>
      <c r="M229" s="7"/>
    </row>
    <row r="230" spans="1:13" ht="15.75" x14ac:dyDescent="0.25">
      <c r="A230" s="8"/>
      <c r="B230" s="7"/>
      <c r="C230" s="9"/>
      <c r="D230" s="10"/>
      <c r="E230" s="7"/>
      <c r="F230" s="7"/>
      <c r="G230" s="7"/>
      <c r="H230" s="7"/>
      <c r="I230" s="7"/>
      <c r="J230" s="7"/>
      <c r="K230" s="7"/>
      <c r="L230" s="7"/>
      <c r="M230" s="7"/>
    </row>
    <row r="231" spans="1:13" ht="15.75" x14ac:dyDescent="0.25">
      <c r="A231" s="8"/>
      <c r="B231" s="7"/>
      <c r="C231" s="9"/>
      <c r="D231" s="10"/>
      <c r="E231" s="7"/>
      <c r="F231" s="7"/>
      <c r="G231" s="7"/>
      <c r="H231" s="7"/>
      <c r="I231" s="7"/>
      <c r="J231" s="7"/>
      <c r="K231" s="7"/>
      <c r="L231" s="7"/>
      <c r="M231" s="7"/>
    </row>
    <row r="232" spans="1:13" ht="15.75" x14ac:dyDescent="0.25">
      <c r="A232" s="8"/>
      <c r="B232" s="7"/>
      <c r="C232" s="9"/>
      <c r="D232" s="10"/>
      <c r="E232" s="7"/>
      <c r="F232" s="7"/>
      <c r="G232" s="7"/>
      <c r="H232" s="7"/>
      <c r="I232" s="7"/>
      <c r="J232" s="7"/>
      <c r="K232" s="7"/>
      <c r="L232" s="7"/>
      <c r="M232" s="7"/>
    </row>
    <row r="233" spans="1:13" ht="15.75" x14ac:dyDescent="0.25">
      <c r="A233" s="8"/>
      <c r="B233" s="7"/>
      <c r="C233" s="9"/>
      <c r="D233" s="10"/>
      <c r="E233" s="7"/>
      <c r="F233" s="7"/>
      <c r="G233" s="7"/>
      <c r="H233" s="7"/>
      <c r="I233" s="7"/>
      <c r="J233" s="7"/>
      <c r="K233" s="7"/>
      <c r="L233" s="7"/>
      <c r="M233" s="7"/>
    </row>
    <row r="234" spans="1:13" ht="15.75" x14ac:dyDescent="0.25">
      <c r="A234" s="8"/>
      <c r="B234" s="7"/>
      <c r="C234" s="9"/>
      <c r="D234" s="10"/>
      <c r="E234" s="7"/>
      <c r="F234" s="7"/>
      <c r="G234" s="7"/>
      <c r="H234" s="7"/>
      <c r="I234" s="7"/>
      <c r="J234" s="7"/>
      <c r="K234" s="7"/>
      <c r="L234" s="7"/>
      <c r="M234" s="7"/>
    </row>
    <row r="235" spans="1:13" ht="15.75" x14ac:dyDescent="0.25">
      <c r="A235" s="8"/>
      <c r="B235" s="7"/>
      <c r="C235" s="9"/>
      <c r="D235" s="10"/>
      <c r="E235" s="7"/>
      <c r="F235" s="7"/>
      <c r="G235" s="7"/>
      <c r="H235" s="7"/>
      <c r="I235" s="7"/>
      <c r="J235" s="7"/>
      <c r="K235" s="7"/>
      <c r="L235" s="7"/>
      <c r="M235" s="7"/>
    </row>
    <row r="236" spans="1:13" ht="15.75" x14ac:dyDescent="0.25">
      <c r="A236" s="8"/>
      <c r="B236" s="7"/>
      <c r="C236" s="9"/>
      <c r="D236" s="10"/>
      <c r="E236" s="7"/>
      <c r="F236" s="7"/>
      <c r="G236" s="7"/>
      <c r="H236" s="7"/>
      <c r="I236" s="7"/>
      <c r="J236" s="7"/>
      <c r="K236" s="7"/>
      <c r="L236" s="7"/>
      <c r="M236" s="7"/>
    </row>
    <row r="418" spans="5:5" x14ac:dyDescent="0.2">
      <c r="E418" s="81"/>
    </row>
    <row r="503" spans="3:3" ht="18.75" x14ac:dyDescent="0.3">
      <c r="C503" s="82"/>
    </row>
    <row r="504" spans="3:3" ht="18.75" x14ac:dyDescent="0.3">
      <c r="C504" s="82"/>
    </row>
    <row r="507" spans="3:3" x14ac:dyDescent="0.2">
      <c r="C507" s="83"/>
    </row>
  </sheetData>
  <pageMargins left="0.15748031496062992" right="0.15748031496062992" top="0.15748031496062992" bottom="0.23622047244094491" header="0.15748031496062992" footer="0.19685039370078741"/>
  <pageSetup paperSize="9" scale="79" fitToHeight="2" orientation="portrait" r:id="rId1"/>
  <rowBreaks count="2" manualBreakCount="2">
    <brk id="40" max="16383" man="1"/>
    <brk id="87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C0F81E-126C-4533-9EAC-517F60A9A3C6}"/>
</file>

<file path=customXml/itemProps2.xml><?xml version="1.0" encoding="utf-8"?>
<ds:datastoreItem xmlns:ds="http://schemas.openxmlformats.org/officeDocument/2006/customXml" ds:itemID="{2724040D-6A4F-4C62-B83F-A33E8D5855E9}"/>
</file>

<file path=customXml/itemProps3.xml><?xml version="1.0" encoding="utf-8"?>
<ds:datastoreItem xmlns:ds="http://schemas.openxmlformats.org/officeDocument/2006/customXml" ds:itemID="{004AC1B2-2C5F-4BF9-98F7-C022BBCCB6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01.02.2020</vt:lpstr>
      <vt:lpstr>'на 01.02.2020'!Область_печати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Скок Юлия Георгиевна</dc:creator>
  <cp:lastModifiedBy>Богданов Филипп Владимирович</cp:lastModifiedBy>
  <dcterms:created xsi:type="dcterms:W3CDTF">2020-02-21T02:35:52Z</dcterms:created>
  <dcterms:modified xsi:type="dcterms:W3CDTF">2020-02-21T05:13:16Z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