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на 01.01.2021" sheetId="1" r:id="rId1"/>
  </sheets>
  <externalReferences>
    <externalReference r:id="rId2"/>
  </externalReferences>
  <definedNames>
    <definedName name="Z_3A62FDFE_B33F_4285_AF26_B946B57D89E5_.wvu.Rows" localSheetId="0" hidden="1">'на 01.01.2021'!#REF!,'на 01.01.2021'!$38:$38,'на 01.01.2021'!#REF!,'на 01.01.2021'!$90:$92,'на 01.01.2021'!#REF!,'на 01.01.2021'!#REF!,'на 01.01.2021'!#REF!</definedName>
    <definedName name="Z_5F4BDBB1_E645_4516_8FC8_7D1E2AFE448F_.wvu.Rows" localSheetId="0" hidden="1">'на 01.01.2021'!#REF!,'на 01.01.2021'!$38:$38,'на 01.01.2021'!#REF!,'на 01.01.2021'!#REF!,'на 01.01.2021'!$90:$92,'на 01.01.2021'!#REF!,'на 01.01.2021'!#REF!</definedName>
    <definedName name="Z_791A6B44_A126_477F_8F66_87C81269CCAF_.wvu.Rows" localSheetId="0" hidden="1">'на 01.01.2021'!#REF!,'на 01.01.2021'!#REF!,'на 01.01.2021'!#REF!</definedName>
    <definedName name="Z_941B9BCB_D95B_4828_B060_DECC595C9511_.wvu.Rows" localSheetId="0" hidden="1">'на 01.01.2021'!#REF!,'на 01.01.2021'!$31:$31,'на 01.01.2021'!$38:$38,'на 01.01.2021'!$45:$45,'на 01.01.2021'!#REF!,'на 01.01.2021'!#REF!,'на 01.01.2021'!#REF!,'на 01.01.2021'!$90:$92,'на 01.01.2021'!#REF!,'на 01.01.2021'!#REF!</definedName>
    <definedName name="Z_AD8B40E3_4B89_443C_9ACF_B6D22B3A77E7_.wvu.Rows" localSheetId="0" hidden="1">'на 01.01.2021'!#REF!,'на 01.01.2021'!$31:$31,'на 01.01.2021'!$38:$38,'на 01.01.2021'!$45:$45,'на 01.01.2021'!#REF!,'на 01.01.2021'!#REF!,'на 01.01.2021'!#REF!,'на 01.01.2021'!$90:$92,'на 01.01.2021'!#REF!,'на 01.01.2021'!#REF!</definedName>
    <definedName name="Z_AFEF4DE1_67D6_48C6_A8C8_B9E9198BBD0E_.wvu.PrintArea" localSheetId="0" hidden="1">'на 01.01.2021'!$A$1:$D$106</definedName>
    <definedName name="Z_AFEF4DE1_67D6_48C6_A8C8_B9E9198BBD0E_.wvu.Rows" localSheetId="0" hidden="1">'на 01.01.2021'!#REF!,'на 01.01.2021'!$38:$38,'на 01.01.2021'!#REF!,'на 01.01.2021'!#REF!,'на 01.01.2021'!#REF!,'на 01.01.2021'!#REF!,'на 01.01.2021'!#REF!,'на 01.01.2021'!#REF!,'на 01.01.2021'!$90:$92,'на 01.01.2021'!#REF!,'на 01.01.2021'!#REF!,'на 01.01.2021'!#REF!,'на 01.01.2021'!#REF!</definedName>
    <definedName name="Z_CAE69FAB_AFBE_4188_8F32_69E048226F14_.wvu.Rows" localSheetId="0" hidden="1">'на 01.01.2021'!#REF!,'на 01.01.2021'!$31:$31,'на 01.01.2021'!$38:$38,'на 01.01.2021'!#REF!,'на 01.01.2021'!#REF!,'на 01.01.2021'!#REF!,'на 01.01.2021'!#REF!</definedName>
    <definedName name="Z_D2DF83CF_573E_4A86_A4BE_5A992E023C65_.wvu.Rows" localSheetId="0" hidden="1">'на 01.01.2021'!#REF!,'на 01.01.2021'!#REF!,'на 01.01.2021'!#REF!</definedName>
    <definedName name="Z_E2CE03E0_A708_4616_8DFD_0910D1C70A9E_.wvu.Rows" localSheetId="0" hidden="1">'на 01.01.2021'!#REF!,'на 01.01.2021'!#REF!,'на 01.01.2021'!#REF!</definedName>
    <definedName name="Z_E6F394BB_DB4B_47AB_A066_DC195B03AE3E_.wvu.Rows" localSheetId="0" hidden="1">'на 01.01.2021'!#REF!,'на 01.01.2021'!$38:$38,'на 01.01.2021'!#REF!,'на 01.01.2021'!#REF!,'на 01.01.2021'!#REF!,'на 01.01.2021'!#REF!,'на 01.01.2021'!$90:$92,'на 01.01.2021'!$101:$101,'на 01.01.2021'!#REF!,'на 01.01.2021'!#REF!,'на 01.01.2021'!#REF!</definedName>
    <definedName name="Z_E8991B2E_0E9F_48F3_A4D6_3B340ABE8C8E_.wvu.Rows" localSheetId="0" hidden="1">'на 01.01.2021'!$38:$38,'на 01.01.2021'!#REF!</definedName>
    <definedName name="Z_F385514D_10E2_4F02_BC23_DB9B134ACC31_.wvu.PrintArea" localSheetId="0" hidden="1">'на 01.01.2021'!$A$1:$D$106</definedName>
    <definedName name="Z_F385514D_10E2_4F02_BC23_DB9B134ACC31_.wvu.Rows" localSheetId="0" hidden="1">'на 01.01.2021'!#REF!,'на 01.01.2021'!#REF!,'на 01.01.2021'!#REF!,'на 01.01.2021'!#REF!,'на 01.01.2021'!#REF!,'на 01.01.2021'!#REF!,'на 01.01.2021'!#REF!,'на 01.01.2021'!#REF!,'на 01.01.2021'!#REF!,'на 01.01.2021'!#REF!,'на 01.01.2021'!#REF!,'на 01.01.2021'!#REF!</definedName>
    <definedName name="Z_F59D258D_974D_4B2B_B7CC_86B99245EC3C_.wvu.PrintArea" localSheetId="0" hidden="1">'на 01.01.2021'!$A$1:$D$106</definedName>
    <definedName name="Z_F59D258D_974D_4B2B_B7CC_86B99245EC3C_.wvu.Rows" localSheetId="0" hidden="1">'на 01.01.2021'!#REF!,'на 01.01.2021'!$31:$31,'на 01.01.2021'!$38:$38,'на 01.01.2021'!$45:$45,'на 01.01.2021'!#REF!,'на 01.01.2021'!#REF!,'на 01.01.2021'!#REF!,'на 01.01.2021'!$90:$92,'на 01.01.2021'!#REF!,'на 01.01.2021'!#REF!,'на 01.01.2021'!#REF!</definedName>
    <definedName name="Z_F8542D9D_A523_4F6F_8CFE_9BA4BA3D5B88_.wvu.Rows" localSheetId="0" hidden="1">'на 01.01.2021'!$38:$38,'на 01.01.2021'!$90:$92,'на 01.01.2021'!#REF!,'на 01.01.2021'!#REF!</definedName>
    <definedName name="Z_FAFBB87E_73E9_461E_A4E8_A0EB3259EED0_.wvu.PrintArea" localSheetId="0" hidden="1">'на 01.01.2021'!$A$1:$D$106</definedName>
    <definedName name="Z_FAFBB87E_73E9_461E_A4E8_A0EB3259EED0_.wvu.Rows" localSheetId="0" hidden="1">'на 01.01.2021'!$29:$29,'на 01.01.2021'!$38:$38,'на 01.01.2021'!$90:$92,'на 01.01.2021'!#REF!,'на 01.01.2021'!#REF!</definedName>
    <definedName name="_xlnm.Print_Area" localSheetId="0">'на 01.01.2021'!$A$1:$D$116</definedName>
  </definedNames>
  <calcPr calcId="145621"/>
</workbook>
</file>

<file path=xl/calcChain.xml><?xml version="1.0" encoding="utf-8"?>
<calcChain xmlns="http://schemas.openxmlformats.org/spreadsheetml/2006/main">
  <c r="C105" i="1" l="1"/>
  <c r="B105" i="1"/>
  <c r="C104" i="1"/>
  <c r="B104" i="1"/>
  <c r="C103" i="1"/>
  <c r="B103" i="1"/>
  <c r="C102" i="1"/>
  <c r="B102" i="1"/>
  <c r="C100" i="1"/>
  <c r="B100" i="1"/>
  <c r="C99" i="1"/>
  <c r="B99" i="1"/>
  <c r="C98" i="1"/>
  <c r="B98" i="1"/>
  <c r="C96" i="1"/>
  <c r="B96" i="1"/>
  <c r="C95" i="1"/>
  <c r="B95" i="1"/>
  <c r="C94" i="1"/>
  <c r="B94" i="1"/>
  <c r="C92" i="1"/>
  <c r="C91" i="1" s="1"/>
  <c r="B92" i="1"/>
  <c r="B91" i="1" s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37" i="1"/>
  <c r="C89" i="1" s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C15" i="1" s="1"/>
  <c r="B16" i="1"/>
  <c r="B15" i="1" s="1"/>
  <c r="C14" i="1"/>
  <c r="B14" i="1"/>
  <c r="C13" i="1"/>
  <c r="B13" i="1"/>
  <c r="C12" i="1"/>
  <c r="C11" i="1" s="1"/>
  <c r="B12" i="1"/>
  <c r="B11" i="1" s="1"/>
  <c r="C10" i="1"/>
  <c r="B10" i="1"/>
  <c r="C9" i="1"/>
  <c r="B9" i="1"/>
  <c r="C8" i="1"/>
  <c r="B8" i="1"/>
  <c r="B7" i="1" s="1"/>
  <c r="C7" i="1" l="1"/>
  <c r="D15" i="1"/>
  <c r="D17" i="1"/>
  <c r="D19" i="1"/>
  <c r="D21" i="1"/>
  <c r="D23" i="1"/>
  <c r="D25" i="1"/>
  <c r="D28" i="1"/>
  <c r="D29" i="1"/>
  <c r="D31" i="1"/>
  <c r="D33" i="1"/>
  <c r="D49" i="1"/>
  <c r="D50" i="1"/>
  <c r="D51" i="1"/>
  <c r="D52" i="1"/>
  <c r="D53" i="1"/>
  <c r="D54" i="1"/>
  <c r="D55" i="1"/>
  <c r="D56" i="1"/>
  <c r="D57" i="1"/>
  <c r="D58" i="1"/>
  <c r="D59" i="1"/>
  <c r="D60" i="1"/>
  <c r="D64" i="1"/>
  <c r="D7" i="1"/>
  <c r="D9" i="1"/>
  <c r="D14" i="1"/>
  <c r="D65" i="1"/>
  <c r="D66" i="1"/>
  <c r="D67" i="1"/>
  <c r="D68" i="1"/>
  <c r="D69" i="1"/>
  <c r="D70" i="1"/>
  <c r="D71" i="1"/>
  <c r="D10" i="1"/>
  <c r="D13" i="1"/>
  <c r="D18" i="1"/>
  <c r="D20" i="1"/>
  <c r="D22" i="1"/>
  <c r="D24" i="1"/>
  <c r="D27" i="1"/>
  <c r="D30" i="1"/>
  <c r="D32" i="1"/>
  <c r="D35" i="1"/>
  <c r="D72" i="1"/>
  <c r="D73" i="1"/>
  <c r="D74" i="1"/>
  <c r="D75" i="1"/>
  <c r="B6" i="1"/>
  <c r="D11" i="1"/>
  <c r="D8" i="1"/>
  <c r="D12" i="1"/>
  <c r="D16" i="1"/>
  <c r="D41" i="1"/>
  <c r="D42" i="1"/>
  <c r="D43" i="1"/>
  <c r="D44" i="1"/>
  <c r="D45" i="1"/>
  <c r="D46" i="1"/>
  <c r="D47" i="1"/>
  <c r="D61" i="1"/>
  <c r="D62" i="1"/>
  <c r="D63" i="1"/>
  <c r="D76" i="1"/>
  <c r="D77" i="1"/>
  <c r="D78" i="1"/>
  <c r="D79" i="1"/>
  <c r="D80" i="1"/>
  <c r="D81" i="1"/>
  <c r="D82" i="1"/>
  <c r="D83" i="1"/>
  <c r="D84" i="1"/>
  <c r="D85" i="1"/>
  <c r="D86" i="1"/>
  <c r="D87" i="1"/>
  <c r="B89" i="1"/>
  <c r="C6" i="1"/>
  <c r="D37" i="1"/>
  <c r="D6" i="1" l="1"/>
</calcChain>
</file>

<file path=xl/sharedStrings.xml><?xml version="1.0" encoding="utf-8"?>
<sst xmlns="http://schemas.openxmlformats.org/spreadsheetml/2006/main" count="107" uniqueCount="104">
  <si>
    <t xml:space="preserve">                           Сведения об исполнении бюджета г. Красноярска на 01.01.2021 г.</t>
  </si>
  <si>
    <t>тыс. руб.</t>
  </si>
  <si>
    <t>Наименование показателей</t>
  </si>
  <si>
    <t>Бюджет города на 2020 год с учетом изменений</t>
  </si>
  <si>
    <t>Исполнено на 01.01.2021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</si>
  <si>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</si>
  <si>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</si>
  <si>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</si>
  <si>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</si>
  <si>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</si>
  <si>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</si>
  <si>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</si>
  <si>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</si>
  <si>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</si>
  <si>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</si>
  <si>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</si>
  <si>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</si>
  <si>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</si>
  <si>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</si>
  <si>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</si>
  <si>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</si>
  <si>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</si>
  <si>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</si>
  <si>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</si>
  <si>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</si>
  <si>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</si>
  <si>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</si>
  <si>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</si>
  <si>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</si>
  <si>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</si>
  <si>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</si>
  <si>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</si>
  <si>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</si>
  <si>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</si>
  <si>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</si>
  <si>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</si>
  <si>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</si>
  <si>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</si>
  <si>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</si>
  <si>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</si>
  <si>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</si>
  <si>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</si>
  <si>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</si>
  <si>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</si>
  <si>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</si>
  <si>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</si>
  <si>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</si>
  <si>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</si>
  <si>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</si>
  <si>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</si>
  <si>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</si>
  <si>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</si>
  <si>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</si>
  <si>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</si>
  <si>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</si>
  <si>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</si>
  <si>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</si>
  <si>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</si>
  <si>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</si>
  <si>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</si>
  <si>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</si>
  <si>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</si>
  <si>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</si>
  <si>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</si>
  <si>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</si>
  <si>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</si>
  <si>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</si>
  <si>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</si>
  <si>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</si>
  <si>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</si>
  <si>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</si>
  <si>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</si>
  <si>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</si>
  <si>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</si>
  <si>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</si>
  <si>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</si>
  <si>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</si>
  <si>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</si>
  <si>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</si>
  <si>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</si>
  <si>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</si>
  <si>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</si>
  <si>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</si>
  <si>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</si>
  <si>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</si>
  <si>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</si>
  <si>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</si>
  <si>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</si>
  <si>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</si>
  <si>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</si>
  <si>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</si>
  <si>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</si>
  <si>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</si>
  <si>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</si>
  <si>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</si>
  <si>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</si>
  <si>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ИТОГО ИСТОЧНИКОВ ВНУТРЕННЕГО ФИНАНСИРОВАНИЯ ДЕФИЦИТОВ БЮДЖЕТОВ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</si>
  <si>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</si>
  <si>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</si>
  <si>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</si>
  <si>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Заместитель руководителя департамента финансов –                                                                  начальник отдела исполнения бюджета</t>
  </si>
  <si>
    <t>М.Г. Лапо</t>
  </si>
  <si>
    <t xml:space="preserve">Исполнитель: </t>
  </si>
  <si>
    <t>Скок Юлия Георгиевна 226-14-08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</si>
</sst>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1" fillId="2" borderId="0" xfId="0" applyNumberFormat="1" applyFont="1" applyFill="1" applyBorder="1" applyAlignment="1" applyProtection="1">
      <alignment vertical="center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4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XII%202020%20&#1085;&#1072;%2001.01.21%20&#1047;&#1040;%202020!!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1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  <sheetName val="Скоку и банкам"/>
    </sheetNames>
    <sheetDataSet>
      <sheetData sheetId="0">
        <row r="9">
          <cell r="E9">
            <v>2506534.2999999998</v>
          </cell>
          <cell r="F9">
            <v>2261698.26908</v>
          </cell>
        </row>
        <row r="13">
          <cell r="E13">
            <v>9554281.6999999993</v>
          </cell>
          <cell r="F13">
            <v>9724795.4898700006</v>
          </cell>
        </row>
        <row r="32">
          <cell r="E32">
            <v>604405.28</v>
          </cell>
          <cell r="F32">
            <v>667789.71614999999</v>
          </cell>
        </row>
        <row r="35">
          <cell r="E35">
            <v>3032.2</v>
          </cell>
          <cell r="F35">
            <v>3167.9576200000001</v>
          </cell>
        </row>
        <row r="41">
          <cell r="E41">
            <v>444691.17</v>
          </cell>
          <cell r="F41">
            <v>352714.54921999999</v>
          </cell>
        </row>
        <row r="42">
          <cell r="E42">
            <v>886219.91999999993</v>
          </cell>
          <cell r="F42">
            <v>771876.79964999994</v>
          </cell>
        </row>
        <row r="51">
          <cell r="E51">
            <v>271217.65999999997</v>
          </cell>
          <cell r="F51">
            <v>257945.71573000003</v>
          </cell>
        </row>
        <row r="59">
          <cell r="E59">
            <v>10.7</v>
          </cell>
          <cell r="F59">
            <v>84.506569999999996</v>
          </cell>
        </row>
        <row r="76">
          <cell r="E76">
            <v>1262416.6199999999</v>
          </cell>
          <cell r="F76">
            <v>1073067.0336199999</v>
          </cell>
        </row>
        <row r="107">
          <cell r="E107">
            <v>81529.02</v>
          </cell>
          <cell r="F107">
            <v>86517.567829999985</v>
          </cell>
        </row>
        <row r="117">
          <cell r="E117">
            <v>21107.010000000002</v>
          </cell>
          <cell r="F117">
            <v>26925.29189</v>
          </cell>
        </row>
        <row r="131">
          <cell r="E131">
            <v>453418.18</v>
          </cell>
          <cell r="F131">
            <v>328338.46007999999</v>
          </cell>
        </row>
        <row r="154">
          <cell r="E154">
            <v>116.85</v>
          </cell>
          <cell r="F154">
            <v>92.85</v>
          </cell>
        </row>
        <row r="159">
          <cell r="E159">
            <v>144970.66</v>
          </cell>
          <cell r="F159">
            <v>179657.95483</v>
          </cell>
        </row>
        <row r="266">
          <cell r="E266">
            <v>10370.4</v>
          </cell>
          <cell r="F266">
            <v>10832.63709</v>
          </cell>
        </row>
        <row r="272">
          <cell r="E272">
            <v>21508316.816520002</v>
          </cell>
          <cell r="F272">
            <v>21166280.160049997</v>
          </cell>
        </row>
        <row r="273">
          <cell r="E273">
            <v>21532824.67131</v>
          </cell>
          <cell r="F273">
            <v>21186091.200849999</v>
          </cell>
        </row>
        <row r="274">
          <cell r="E274">
            <v>3000000</v>
          </cell>
          <cell r="F274">
            <v>3000000</v>
          </cell>
        </row>
        <row r="278">
          <cell r="E278">
            <v>10498682.97672</v>
          </cell>
          <cell r="F278">
            <v>10355746.76694</v>
          </cell>
        </row>
        <row r="328">
          <cell r="E328">
            <v>1885744.4318899999</v>
          </cell>
          <cell r="F328">
            <v>1841858.7702200003</v>
          </cell>
        </row>
        <row r="344">
          <cell r="E344">
            <v>6148397.2626999998</v>
          </cell>
          <cell r="F344">
            <v>5988485.6636899998</v>
          </cell>
        </row>
        <row r="417">
          <cell r="E417">
            <v>827.14</v>
          </cell>
          <cell r="F417">
            <v>827.14218000000005</v>
          </cell>
        </row>
        <row r="420">
          <cell r="E420">
            <v>239.11520999999999</v>
          </cell>
          <cell r="F420">
            <v>239.12118000000001</v>
          </cell>
        </row>
        <row r="422">
          <cell r="E422">
            <v>21219.78</v>
          </cell>
          <cell r="F422">
            <v>26097.622360000001</v>
          </cell>
        </row>
        <row r="428">
          <cell r="E428">
            <v>-46793.89</v>
          </cell>
          <cell r="F428">
            <v>-46974.926520000001</v>
          </cell>
        </row>
        <row r="451">
          <cell r="E451">
            <v>38411983.496519998</v>
          </cell>
          <cell r="F451">
            <v>37495920.209519997</v>
          </cell>
        </row>
        <row r="454">
          <cell r="E454">
            <v>2666877.2053800002</v>
          </cell>
          <cell r="F454">
            <v>2494812.6241399995</v>
          </cell>
        </row>
        <row r="494">
          <cell r="E494">
            <v>3898.85</v>
          </cell>
          <cell r="F494">
            <v>3828.91498</v>
          </cell>
        </row>
        <row r="498">
          <cell r="E498">
            <v>81757.260639999993</v>
          </cell>
          <cell r="F498">
            <v>75438.331919999997</v>
          </cell>
        </row>
        <row r="508">
          <cell r="E508">
            <v>1169726.6755100002</v>
          </cell>
          <cell r="F508">
            <v>1142483.703</v>
          </cell>
        </row>
        <row r="520">
          <cell r="E520">
            <v>187</v>
          </cell>
          <cell r="F520">
            <v>105.97211</v>
          </cell>
        </row>
        <row r="523">
          <cell r="E523">
            <v>238737.54308</v>
          </cell>
          <cell r="F523">
            <v>223239.41369000002</v>
          </cell>
        </row>
        <row r="534">
          <cell r="E534">
            <v>10338.209000000001</v>
          </cell>
          <cell r="F534">
            <v>10009.24588</v>
          </cell>
        </row>
        <row r="542">
          <cell r="E542">
            <v>41789.281620000002</v>
          </cell>
          <cell r="F542">
            <v>0</v>
          </cell>
        </row>
        <row r="544">
          <cell r="E544">
            <v>1897.85</v>
          </cell>
          <cell r="F544">
            <v>1897.85</v>
          </cell>
        </row>
        <row r="547">
          <cell r="E547">
            <v>1118544.5355300002</v>
          </cell>
          <cell r="F547">
            <v>1037809.19256</v>
          </cell>
        </row>
        <row r="575">
          <cell r="E575">
            <v>85785.213239999983</v>
          </cell>
          <cell r="F575">
            <v>84941.801950000008</v>
          </cell>
        </row>
        <row r="588">
          <cell r="E588">
            <v>85785.213239999983</v>
          </cell>
          <cell r="F588">
            <v>84941.801950000008</v>
          </cell>
        </row>
        <row r="596">
          <cell r="E596">
            <v>6303131.8184200004</v>
          </cell>
          <cell r="F596">
            <v>6120924.0023700008</v>
          </cell>
        </row>
        <row r="660">
          <cell r="E660">
            <v>974552.91555000003</v>
          </cell>
          <cell r="F660">
            <v>932456.14702000003</v>
          </cell>
        </row>
        <row r="672">
          <cell r="E672">
            <v>5106801.99077</v>
          </cell>
          <cell r="F672">
            <v>5011460.5318200001</v>
          </cell>
        </row>
        <row r="683">
          <cell r="E683">
            <v>221776.91210000002</v>
          </cell>
          <cell r="F683">
            <v>177007.32353000002</v>
          </cell>
        </row>
        <row r="705">
          <cell r="E705">
            <v>2984148.3099200008</v>
          </cell>
          <cell r="F705">
            <v>2796661.5217199996</v>
          </cell>
        </row>
        <row r="753">
          <cell r="E753">
            <v>933398.52798000001</v>
          </cell>
          <cell r="F753">
            <v>825123.1672599999</v>
          </cell>
        </row>
        <row r="767">
          <cell r="E767">
            <v>69821.293720000001</v>
          </cell>
          <cell r="F767">
            <v>66686.100520000007</v>
          </cell>
        </row>
        <row r="775">
          <cell r="E775">
            <v>1346903.8802200002</v>
          </cell>
          <cell r="F775">
            <v>1312562.64515</v>
          </cell>
        </row>
        <row r="790">
          <cell r="E790">
            <v>634024.60800000001</v>
          </cell>
          <cell r="F790">
            <v>592289.60878999985</v>
          </cell>
        </row>
        <row r="813">
          <cell r="E813">
            <v>3108.82</v>
          </cell>
          <cell r="F813">
            <v>2105.8593599999999</v>
          </cell>
        </row>
        <row r="822">
          <cell r="E822">
            <v>3108.82</v>
          </cell>
          <cell r="F822">
            <v>2105.8593599999999</v>
          </cell>
        </row>
        <row r="827">
          <cell r="E827">
            <v>19630225.943050001</v>
          </cell>
          <cell r="F827">
            <v>18908637.338780001</v>
          </cell>
        </row>
        <row r="872">
          <cell r="E872">
            <v>8060199.8149600001</v>
          </cell>
          <cell r="F872">
            <v>7590852.9935900001</v>
          </cell>
        </row>
        <row r="886">
          <cell r="E886">
            <v>9059012.8257299997</v>
          </cell>
          <cell r="F886">
            <v>8853211.1882499997</v>
          </cell>
        </row>
        <row r="899">
          <cell r="E899">
            <v>1284469.5359700001</v>
          </cell>
          <cell r="F899">
            <v>1281165.87684</v>
          </cell>
        </row>
        <row r="910">
          <cell r="E910">
            <v>477466.75913000002</v>
          </cell>
          <cell r="F910">
            <v>448394.01890000002</v>
          </cell>
        </row>
        <row r="933">
          <cell r="E933">
            <v>749077.00725999987</v>
          </cell>
          <cell r="F933">
            <v>735013.26120000018</v>
          </cell>
        </row>
        <row r="954">
          <cell r="E954">
            <v>1125058.31816</v>
          </cell>
          <cell r="F954">
            <v>1115227.62742</v>
          </cell>
        </row>
        <row r="994">
          <cell r="E994">
            <v>1018551.18196</v>
          </cell>
          <cell r="F994">
            <v>1008872.7930899999</v>
          </cell>
        </row>
        <row r="1003">
          <cell r="E1003">
            <v>24871.358</v>
          </cell>
          <cell r="F1003">
            <v>24870.460739999999</v>
          </cell>
        </row>
        <row r="1007">
          <cell r="E1007">
            <v>81635.778199999986</v>
          </cell>
          <cell r="F1007">
            <v>81484.373589999988</v>
          </cell>
        </row>
        <row r="1141">
          <cell r="E1141">
            <v>1847642.1340600001</v>
          </cell>
          <cell r="F1141">
            <v>1571266.8525400001</v>
          </cell>
        </row>
        <row r="1187">
          <cell r="E1187">
            <v>52735.1</v>
          </cell>
          <cell r="F1187">
            <v>52504.545570000002</v>
          </cell>
        </row>
        <row r="1196">
          <cell r="E1196">
            <v>1119108.0326</v>
          </cell>
          <cell r="F1196">
            <v>969908.77505000005</v>
          </cell>
        </row>
        <row r="1210">
          <cell r="E1210">
            <v>597927.44990999997</v>
          </cell>
          <cell r="F1210">
            <v>475543.61599999998</v>
          </cell>
        </row>
        <row r="1218">
          <cell r="E1218">
            <v>77871.551550000018</v>
          </cell>
          <cell r="F1218">
            <v>73309.915919999999</v>
          </cell>
        </row>
        <row r="1235">
          <cell r="E1235">
            <v>1599637.1774799998</v>
          </cell>
          <cell r="F1235">
            <v>1569285.6713499997</v>
          </cell>
        </row>
        <row r="1285">
          <cell r="E1285">
            <v>1031449.3954</v>
          </cell>
          <cell r="F1285">
            <v>1011482.8558099999</v>
          </cell>
        </row>
        <row r="1290">
          <cell r="E1290">
            <v>402778.34595999995</v>
          </cell>
          <cell r="F1290">
            <v>392786.16450999997</v>
          </cell>
        </row>
        <row r="1298">
          <cell r="E1298">
            <v>165409.43612</v>
          </cell>
          <cell r="F1298">
            <v>165016.65103000001</v>
          </cell>
        </row>
        <row r="1317">
          <cell r="E1317">
            <v>47876.550999999999</v>
          </cell>
          <cell r="F1317">
            <v>47876.550999999999</v>
          </cell>
        </row>
        <row r="1318">
          <cell r="E1318">
            <v>1091140.5144799999</v>
          </cell>
          <cell r="F1318">
            <v>752128.19417000003</v>
          </cell>
        </row>
        <row r="1321">
          <cell r="E1321">
            <v>1091140.5144799999</v>
          </cell>
          <cell r="F1321">
            <v>752128.19417000003</v>
          </cell>
        </row>
        <row r="1325">
          <cell r="E1325">
            <v>37384632.00519</v>
          </cell>
          <cell r="F1325">
            <v>35463868.044799998</v>
          </cell>
        </row>
        <row r="1331">
          <cell r="E1331">
            <v>3000000</v>
          </cell>
          <cell r="F1331">
            <v>3000000</v>
          </cell>
        </row>
        <row r="1335">
          <cell r="E1335">
            <v>1427090</v>
          </cell>
          <cell r="F1335">
            <v>0</v>
          </cell>
        </row>
        <row r="1336">
          <cell r="E1336">
            <v>-2532417</v>
          </cell>
          <cell r="F1336">
            <v>-1105327</v>
          </cell>
        </row>
        <row r="1338">
          <cell r="F1338">
            <v>-3415000</v>
          </cell>
        </row>
        <row r="1339">
          <cell r="E1339">
            <v>9549670</v>
          </cell>
          <cell r="F1339">
            <v>7885000</v>
          </cell>
        </row>
        <row r="1340">
          <cell r="E1340">
            <v>-12695513.199999999</v>
          </cell>
          <cell r="F1340">
            <v>-11300000</v>
          </cell>
        </row>
        <row r="1349">
          <cell r="E1349">
            <v>223818.7086700052</v>
          </cell>
          <cell r="F1349">
            <v>-511725.16471999884</v>
          </cell>
        </row>
        <row r="1350">
          <cell r="E1350">
            <v>-52388743.496519998</v>
          </cell>
          <cell r="F1350">
            <v>-57437624.801299997</v>
          </cell>
        </row>
        <row r="1351">
          <cell r="E1351">
            <v>52612562.205190003</v>
          </cell>
          <cell r="F1351">
            <v>56925899.636579998</v>
          </cell>
        </row>
        <row r="1354">
          <cell r="E1354">
            <v>-1027351.4913299941</v>
          </cell>
          <cell r="F1354">
            <v>-2032052.1647199988</v>
          </cell>
        </row>
      </sheetData>
      <sheetData sheetId="1"/>
      <sheetData sheetId="2">
        <row r="21">
          <cell r="D21">
            <v>583431.19999999995</v>
          </cell>
          <cell r="E21">
            <v>521003.34284</v>
          </cell>
        </row>
        <row r="29">
          <cell r="D29">
            <v>75913.81</v>
          </cell>
          <cell r="E29">
            <v>63131.897399999994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74"/>
  <sheetViews>
    <sheetView tabSelected="1" view="pageBreakPreview" topLeftCell="A82" zoomScale="90" zoomScaleNormal="100" zoomScaleSheetLayoutView="90" workbookViewId="0">
      <selection activeCell="A110" sqref="A110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1.42578125" style="4" customWidth="1"/>
    <col min="5" max="16384" width="9.140625" style="2"/>
  </cols>
  <sheetData>
    <row r="1" spans="1:6" ht="12.6" customHeight="1" x14ac:dyDescent="0.2"/>
    <row r="2" spans="1:6" ht="16.149999999999999" customHeight="1" x14ac:dyDescent="0.25">
      <c r="A2" s="5" t="s">
        <v>0</v>
      </c>
      <c r="B2" s="6"/>
      <c r="C2" s="6"/>
      <c r="D2" s="6"/>
      <c r="E2" s="8"/>
      <c r="F2" s="8"/>
    </row>
    <row r="3" spans="1:6" ht="17.45" customHeight="1" x14ac:dyDescent="0.25">
      <c r="A3" s="9"/>
      <c r="B3" s="8"/>
      <c r="C3" s="10"/>
      <c r="D3" s="11"/>
      <c r="E3" s="8"/>
      <c r="F3" s="8"/>
    </row>
    <row r="4" spans="1:6" ht="15.75" x14ac:dyDescent="0.25">
      <c r="A4" s="9"/>
      <c r="B4" s="8"/>
      <c r="C4" s="10"/>
      <c r="D4" s="12" t="s">
        <v>1</v>
      </c>
      <c r="E4" s="8"/>
      <c r="F4" s="8"/>
    </row>
    <row r="5" spans="1:6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</row>
    <row r="6" spans="1:6" ht="22.5" customHeight="1" x14ac:dyDescent="0.25">
      <c r="A6" s="17" t="s">
        <v>6</v>
      </c>
      <c r="B6" s="18">
        <f>B7+B11+B15+B18+B19+B20+B21+B22+B23+B24+B25+B26+B10</f>
        <v>16903666.679999996</v>
      </c>
      <c r="C6" s="19">
        <f>C7+C11+C15+C18+C19+C20+C21+C22+C23+C24+C25+C26+C10</f>
        <v>16329640.04947</v>
      </c>
      <c r="D6" s="20">
        <f>C6/B6</f>
        <v>0.96604129498074109</v>
      </c>
      <c r="E6" s="8"/>
      <c r="F6" s="8"/>
    </row>
    <row r="7" spans="1:6" ht="22.5" customHeight="1" x14ac:dyDescent="0.25">
      <c r="A7" s="21" t="s">
        <v>7</v>
      </c>
      <c r="B7" s="18">
        <f>B8+B9</f>
        <v>12060816</v>
      </c>
      <c r="C7" s="19">
        <f>C8+C9</f>
        <v>11986493.758950001</v>
      </c>
      <c r="D7" s="20">
        <f t="shared" ref="D7:D33" si="0">C7/B7</f>
        <v>0.99383771039621205</v>
      </c>
      <c r="E7" s="8"/>
      <c r="F7" s="8"/>
    </row>
    <row r="8" spans="1:6" ht="22.5" customHeight="1" x14ac:dyDescent="0.25">
      <c r="A8" s="22" t="s">
        <v>8</v>
      </c>
      <c r="B8" s="23">
        <f>'[1]Расшир на 01.01.21'!E9</f>
        <v>2506534.2999999998</v>
      </c>
      <c r="C8" s="24">
        <f>'[1]Расшир на 01.01.21'!F9</f>
        <v>2261698.26908</v>
      </c>
      <c r="D8" s="20">
        <f t="shared" si="0"/>
        <v>0.90232089346632927</v>
      </c>
      <c r="E8" s="8"/>
      <c r="F8" s="8"/>
    </row>
    <row r="9" spans="1:6" ht="22.5" customHeight="1" x14ac:dyDescent="0.25">
      <c r="A9" s="22" t="s">
        <v>9</v>
      </c>
      <c r="B9" s="23">
        <f>'[1]Расшир на 01.01.21'!E13</f>
        <v>9554281.6999999993</v>
      </c>
      <c r="C9" s="24">
        <f>'[1]Расшир на 01.01.21'!F13</f>
        <v>9724795.4898700006</v>
      </c>
      <c r="D9" s="20">
        <f t="shared" si="0"/>
        <v>1.0178468455530258</v>
      </c>
      <c r="E9" s="8"/>
      <c r="F9" s="8"/>
    </row>
    <row r="10" spans="1:6" ht="22.5" customHeight="1" x14ac:dyDescent="0.25">
      <c r="A10" s="25" t="s">
        <v>10</v>
      </c>
      <c r="B10" s="18">
        <f>[1]экономика!D21</f>
        <v>583431.19999999995</v>
      </c>
      <c r="C10" s="19">
        <f>[1]экономика!E21</f>
        <v>521003.34284</v>
      </c>
      <c r="D10" s="20">
        <f t="shared" si="0"/>
        <v>0.89299876804668665</v>
      </c>
      <c r="E10" s="8"/>
      <c r="F10" s="8"/>
    </row>
    <row r="11" spans="1:6" ht="22.5" customHeight="1" x14ac:dyDescent="0.25">
      <c r="A11" s="21" t="s">
        <v>11</v>
      </c>
      <c r="B11" s="18">
        <f>B12+B13+B14</f>
        <v>683351.29</v>
      </c>
      <c r="C11" s="19">
        <f>C12+C13+C14+0.01</f>
        <v>734089.58117000002</v>
      </c>
      <c r="D11" s="20">
        <f t="shared" si="0"/>
        <v>1.074249206685481</v>
      </c>
      <c r="E11" s="8"/>
      <c r="F11" s="8"/>
    </row>
    <row r="12" spans="1:6" ht="22.5" customHeight="1" x14ac:dyDescent="0.25">
      <c r="A12" s="26" t="s">
        <v>12</v>
      </c>
      <c r="B12" s="23">
        <f>'[1]Расшир на 01.01.21'!E32</f>
        <v>604405.28</v>
      </c>
      <c r="C12" s="24">
        <f>'[1]Расшир на 01.01.21'!F32-0.01</f>
        <v>667789.70614999998</v>
      </c>
      <c r="D12" s="20">
        <f t="shared" si="0"/>
        <v>1.1048707353284537</v>
      </c>
      <c r="E12" s="8"/>
      <c r="F12" s="8"/>
    </row>
    <row r="13" spans="1:6" ht="22.5" customHeight="1" x14ac:dyDescent="0.25">
      <c r="A13" s="22" t="s">
        <v>13</v>
      </c>
      <c r="B13" s="23">
        <f>'[1]Расшир на 01.01.21'!E35</f>
        <v>3032.2</v>
      </c>
      <c r="C13" s="24">
        <f>'[1]Расшир на 01.01.21'!F35</f>
        <v>3167.9576200000001</v>
      </c>
      <c r="D13" s="20">
        <f t="shared" si="0"/>
        <v>1.0447719873359278</v>
      </c>
      <c r="E13" s="8"/>
      <c r="F13" s="8"/>
    </row>
    <row r="14" spans="1:6" ht="36.75" customHeight="1" x14ac:dyDescent="0.25">
      <c r="A14" s="27" t="s">
        <v>14</v>
      </c>
      <c r="B14" s="23">
        <f>[1]экономика!D29</f>
        <v>75913.81</v>
      </c>
      <c r="C14" s="23">
        <f>[1]экономика!E29+0.01</f>
        <v>63131.907399999996</v>
      </c>
      <c r="D14" s="20">
        <f t="shared" si="0"/>
        <v>0.83162612178205786</v>
      </c>
      <c r="E14" s="8"/>
      <c r="F14" s="8"/>
    </row>
    <row r="15" spans="1:6" ht="22.5" customHeight="1" x14ac:dyDescent="0.25">
      <c r="A15" s="21" t="s">
        <v>15</v>
      </c>
      <c r="B15" s="18">
        <f>B16+B17</f>
        <v>1330911.0899999999</v>
      </c>
      <c r="C15" s="18">
        <f>C16+C17</f>
        <v>1124591.3488699999</v>
      </c>
      <c r="D15" s="20">
        <f>C15/B15</f>
        <v>0.84497856943246297</v>
      </c>
      <c r="E15" s="8"/>
      <c r="F15" s="8"/>
    </row>
    <row r="16" spans="1:6" ht="22.5" customHeight="1" x14ac:dyDescent="0.25">
      <c r="A16" s="22" t="s">
        <v>16</v>
      </c>
      <c r="B16" s="23">
        <f>'[1]Расшир на 01.01.21'!E41</f>
        <v>444691.17</v>
      </c>
      <c r="C16" s="23">
        <f>'[1]Расшир на 01.01.21'!F41</f>
        <v>352714.54921999999</v>
      </c>
      <c r="D16" s="20">
        <f t="shared" si="0"/>
        <v>0.79316742273070096</v>
      </c>
      <c r="E16" s="8"/>
      <c r="F16" s="8"/>
    </row>
    <row r="17" spans="1:6" ht="22.5" customHeight="1" x14ac:dyDescent="0.25">
      <c r="A17" s="22" t="s">
        <v>17</v>
      </c>
      <c r="B17" s="23">
        <f>'[1]Расшир на 01.01.21'!E42</f>
        <v>886219.91999999993</v>
      </c>
      <c r="C17" s="23">
        <f>'[1]Расшир на 01.01.21'!F42</f>
        <v>771876.79964999994</v>
      </c>
      <c r="D17" s="20">
        <f t="shared" si="0"/>
        <v>0.87097658519117915</v>
      </c>
      <c r="E17" s="8"/>
      <c r="F17" s="8"/>
    </row>
    <row r="18" spans="1:6" ht="22.5" customHeight="1" x14ac:dyDescent="0.25">
      <c r="A18" s="21" t="s">
        <v>18</v>
      </c>
      <c r="B18" s="18">
        <f>'[1]Расшир на 01.01.21'!E51</f>
        <v>271217.65999999997</v>
      </c>
      <c r="C18" s="18">
        <f>'[1]Расшир на 01.01.21'!F51</f>
        <v>257945.71573000003</v>
      </c>
      <c r="D18" s="20">
        <f t="shared" si="0"/>
        <v>0.95106533892372658</v>
      </c>
      <c r="E18" s="8"/>
      <c r="F18" s="8"/>
    </row>
    <row r="19" spans="1:6" ht="31.15" customHeight="1" x14ac:dyDescent="0.25">
      <c r="A19" s="28" t="s">
        <v>19</v>
      </c>
      <c r="B19" s="18">
        <f>'[1]Расшир на 01.01.21'!E59</f>
        <v>10.7</v>
      </c>
      <c r="C19" s="18">
        <f>'[1]Расшир на 01.01.21'!F59</f>
        <v>84.506569999999996</v>
      </c>
      <c r="D19" s="20">
        <f t="shared" si="0"/>
        <v>7.8978102803738324</v>
      </c>
      <c r="E19" s="8"/>
      <c r="F19" s="8"/>
    </row>
    <row r="20" spans="1:6" ht="34.5" customHeight="1" x14ac:dyDescent="0.25">
      <c r="A20" s="28" t="s">
        <v>20</v>
      </c>
      <c r="B20" s="18">
        <f>'[1]Расшир на 01.01.21'!E76</f>
        <v>1262416.6199999999</v>
      </c>
      <c r="C20" s="18">
        <f>'[1]Расшир на 01.01.21'!F76</f>
        <v>1073067.0336199999</v>
      </c>
      <c r="D20" s="20">
        <f t="shared" si="0"/>
        <v>0.85001022374055879</v>
      </c>
      <c r="E20" s="8"/>
      <c r="F20" s="8"/>
    </row>
    <row r="21" spans="1:6" ht="22.5" customHeight="1" x14ac:dyDescent="0.25">
      <c r="A21" s="28" t="s">
        <v>21</v>
      </c>
      <c r="B21" s="18">
        <f>'[1]Расшир на 01.01.21'!E107</f>
        <v>81529.02</v>
      </c>
      <c r="C21" s="18">
        <f>'[1]Расшир на 01.01.21'!F107</f>
        <v>86517.567829999985</v>
      </c>
      <c r="D21" s="20">
        <f t="shared" si="0"/>
        <v>1.0611873886132812</v>
      </c>
      <c r="E21" s="8"/>
      <c r="F21" s="8"/>
    </row>
    <row r="22" spans="1:6" ht="22.5" customHeight="1" x14ac:dyDescent="0.25">
      <c r="A22" s="28" t="s">
        <v>22</v>
      </c>
      <c r="B22" s="18">
        <f>'[1]Расшир на 01.01.21'!E117</f>
        <v>21107.010000000002</v>
      </c>
      <c r="C22" s="18">
        <f>'[1]Расшир на 01.01.21'!F117</f>
        <v>26925.29189</v>
      </c>
      <c r="D22" s="20">
        <f t="shared" si="0"/>
        <v>1.2756563762465645</v>
      </c>
      <c r="E22" s="8"/>
      <c r="F22" s="8"/>
    </row>
    <row r="23" spans="1:6" ht="22.5" customHeight="1" x14ac:dyDescent="0.25">
      <c r="A23" s="28" t="s">
        <v>23</v>
      </c>
      <c r="B23" s="18">
        <f>'[1]Расшир на 01.01.21'!E131</f>
        <v>453418.18</v>
      </c>
      <c r="C23" s="18">
        <f>'[1]Расшир на 01.01.21'!F131</f>
        <v>328338.46007999999</v>
      </c>
      <c r="D23" s="20">
        <f t="shared" si="0"/>
        <v>0.72414048347157145</v>
      </c>
      <c r="E23" s="8"/>
      <c r="F23" s="8"/>
    </row>
    <row r="24" spans="1:6" ht="22.5" customHeight="1" x14ac:dyDescent="0.25">
      <c r="A24" s="21" t="s">
        <v>24</v>
      </c>
      <c r="B24" s="18">
        <f>'[1]Расшир на 01.01.21'!E154</f>
        <v>116.85</v>
      </c>
      <c r="C24" s="18">
        <f>'[1]Расшир на 01.01.21'!F154</f>
        <v>92.85</v>
      </c>
      <c r="D24" s="20">
        <f t="shared" si="0"/>
        <v>0.79460847240051347</v>
      </c>
      <c r="E24" s="8"/>
      <c r="F24" s="8"/>
    </row>
    <row r="25" spans="1:6" ht="22.5" customHeight="1" x14ac:dyDescent="0.25">
      <c r="A25" s="21" t="s">
        <v>25</v>
      </c>
      <c r="B25" s="18">
        <f>'[1]Расшир на 01.01.21'!E159</f>
        <v>144970.66</v>
      </c>
      <c r="C25" s="18">
        <f>'[1]Расшир на 01.01.21'!F159</f>
        <v>179657.95483</v>
      </c>
      <c r="D25" s="20">
        <f t="shared" si="0"/>
        <v>1.2392711382427313</v>
      </c>
      <c r="E25" s="8"/>
      <c r="F25" s="8"/>
    </row>
    <row r="26" spans="1:6" ht="22.5" customHeight="1" x14ac:dyDescent="0.25">
      <c r="A26" s="28" t="s">
        <v>26</v>
      </c>
      <c r="B26" s="18">
        <f>'[1]Расшир на 01.01.21'!E266</f>
        <v>10370.4</v>
      </c>
      <c r="C26" s="18">
        <f>'[1]Расшир на 01.01.21'!F266</f>
        <v>10832.63709</v>
      </c>
      <c r="D26" s="20" t="s">
        <v>27</v>
      </c>
      <c r="E26" s="8"/>
      <c r="F26" s="8"/>
    </row>
    <row r="27" spans="1:6" ht="22.5" customHeight="1" x14ac:dyDescent="0.25">
      <c r="A27" s="21" t="s">
        <v>28</v>
      </c>
      <c r="B27" s="18">
        <f>'[1]Расшир на 01.01.21'!E272</f>
        <v>21508316.816520002</v>
      </c>
      <c r="C27" s="18">
        <f>'[1]Расшир на 01.01.21'!F272</f>
        <v>21166280.160049997</v>
      </c>
      <c r="D27" s="20">
        <f t="shared" si="0"/>
        <v>0.98409746985839008</v>
      </c>
      <c r="E27" s="8"/>
      <c r="F27" s="8"/>
    </row>
    <row r="28" spans="1:6" ht="31.9" customHeight="1" x14ac:dyDescent="0.25">
      <c r="A28" s="28" t="s">
        <v>29</v>
      </c>
      <c r="B28" s="18">
        <f>'[1]Расшир на 01.01.21'!E273</f>
        <v>21532824.67131</v>
      </c>
      <c r="C28" s="18">
        <f>'[1]Расшир на 01.01.21'!F273+0.01</f>
        <v>21186091.21085</v>
      </c>
      <c r="D28" s="20">
        <f t="shared" si="0"/>
        <v>0.98389744653789046</v>
      </c>
      <c r="E28" s="8"/>
      <c r="F28" s="8"/>
    </row>
    <row r="29" spans="1:6" ht="22.5" customHeight="1" x14ac:dyDescent="0.25">
      <c r="A29" s="29" t="s">
        <v>30</v>
      </c>
      <c r="B29" s="23">
        <f>'[1]Расшир на 01.01.21'!E274</f>
        <v>3000000</v>
      </c>
      <c r="C29" s="23">
        <f>'[1]Расшир на 01.01.21'!F274</f>
        <v>3000000</v>
      </c>
      <c r="D29" s="20">
        <f t="shared" si="0"/>
        <v>1</v>
      </c>
      <c r="E29" s="8"/>
      <c r="F29" s="8"/>
    </row>
    <row r="30" spans="1:6" ht="22.5" customHeight="1" x14ac:dyDescent="0.25">
      <c r="A30" s="29" t="s">
        <v>31</v>
      </c>
      <c r="B30" s="23">
        <f>'[1]Расшир на 01.01.21'!E278</f>
        <v>10498682.97672</v>
      </c>
      <c r="C30" s="23">
        <f>'[1]Расшир на 01.01.21'!F278</f>
        <v>10355746.76694</v>
      </c>
      <c r="D30" s="20">
        <f t="shared" si="0"/>
        <v>0.98638531993994394</v>
      </c>
      <c r="E30" s="8"/>
      <c r="F30" s="8"/>
    </row>
    <row r="31" spans="1:6" ht="22.5" customHeight="1" x14ac:dyDescent="0.25">
      <c r="A31" s="29" t="s">
        <v>32</v>
      </c>
      <c r="B31" s="23">
        <f>'[1]Расшир на 01.01.21'!E328</f>
        <v>1885744.4318899999</v>
      </c>
      <c r="C31" s="23">
        <f>'[1]Расшир на 01.01.21'!F328</f>
        <v>1841858.7702200003</v>
      </c>
      <c r="D31" s="20">
        <f t="shared" si="0"/>
        <v>0.97672767267512761</v>
      </c>
      <c r="E31" s="8"/>
      <c r="F31" s="8"/>
    </row>
    <row r="32" spans="1:6" ht="33" customHeight="1" x14ac:dyDescent="0.25">
      <c r="A32" s="29" t="s">
        <v>33</v>
      </c>
      <c r="B32" s="23">
        <f>'[1]Расшир на 01.01.21'!E344</f>
        <v>6148397.2626999998</v>
      </c>
      <c r="C32" s="23">
        <f>'[1]Расшир на 01.01.21'!F344+0.01</f>
        <v>5988485.6736899996</v>
      </c>
      <c r="D32" s="20">
        <f t="shared" si="0"/>
        <v>0.9739913375506617</v>
      </c>
      <c r="E32" s="8"/>
      <c r="F32" s="8"/>
    </row>
    <row r="33" spans="1:6" ht="33" customHeight="1" x14ac:dyDescent="0.25">
      <c r="A33" s="28" t="s">
        <v>34</v>
      </c>
      <c r="B33" s="18">
        <f>'[1]Расшир на 01.01.21'!E417</f>
        <v>827.14</v>
      </c>
      <c r="C33" s="18">
        <f>'[1]Расшир на 01.01.21'!F417</f>
        <v>827.14218000000005</v>
      </c>
      <c r="D33" s="20">
        <f t="shared" si="0"/>
        <v>1.0000026355876879</v>
      </c>
      <c r="E33" s="8"/>
      <c r="F33" s="8"/>
    </row>
    <row r="34" spans="1:6" ht="34.5" customHeight="1" x14ac:dyDescent="0.25">
      <c r="A34" s="28" t="s">
        <v>35</v>
      </c>
      <c r="B34" s="18">
        <f>'[1]Расшир на 01.01.21'!E428</f>
        <v>-46793.89</v>
      </c>
      <c r="C34" s="18">
        <f>'[1]Расшир на 01.01.21'!F428+0.01-0.01</f>
        <v>-46974.926520000001</v>
      </c>
      <c r="D34" s="20" t="s">
        <v>27</v>
      </c>
      <c r="E34" s="8"/>
      <c r="F34" s="8"/>
    </row>
    <row r="35" spans="1:6" ht="22.5" customHeight="1" x14ac:dyDescent="0.25">
      <c r="A35" s="28" t="s">
        <v>36</v>
      </c>
      <c r="B35" s="18">
        <f>'[1]Расшир на 01.01.21'!E420</f>
        <v>239.11520999999999</v>
      </c>
      <c r="C35" s="18">
        <f>'[1]Расшир на 01.01.21'!F420</f>
        <v>239.12118000000001</v>
      </c>
      <c r="D35" s="20">
        <f>C35/B35</f>
        <v>1.0000249670441292</v>
      </c>
      <c r="E35" s="8"/>
      <c r="F35" s="8"/>
    </row>
    <row r="36" spans="1:6" ht="36" customHeight="1" x14ac:dyDescent="0.25">
      <c r="A36" s="30" t="s">
        <v>37</v>
      </c>
      <c r="B36" s="18">
        <f>'[1]Расшир на 01.01.21'!E422</f>
        <v>21219.78</v>
      </c>
      <c r="C36" s="18">
        <f>'[1]Расшир на 01.01.21'!F422</f>
        <v>26097.622360000001</v>
      </c>
      <c r="D36" s="20" t="s">
        <v>27</v>
      </c>
      <c r="E36" s="8"/>
      <c r="F36" s="8"/>
    </row>
    <row r="37" spans="1:6" s="33" customFormat="1" ht="18.75" x14ac:dyDescent="0.3">
      <c r="A37" s="31" t="s">
        <v>38</v>
      </c>
      <c r="B37" s="18">
        <f>'[1]Расшир на 01.01.21'!E451</f>
        <v>38411983.496519998</v>
      </c>
      <c r="C37" s="18">
        <f>'[1]Расшир на 01.01.21'!F451</f>
        <v>37495920.209519997</v>
      </c>
      <c r="D37" s="20">
        <f>C37/B37</f>
        <v>0.97615162760124086</v>
      </c>
      <c r="E37" s="32"/>
      <c r="F37" s="32"/>
    </row>
    <row r="38" spans="1:6" ht="15.75" x14ac:dyDescent="0.25">
      <c r="A38" s="22"/>
      <c r="B38" s="34"/>
      <c r="C38" s="34"/>
      <c r="D38" s="35"/>
      <c r="E38" s="8"/>
      <c r="F38" s="8"/>
    </row>
    <row r="39" spans="1:6" ht="22.5" customHeight="1" x14ac:dyDescent="0.25">
      <c r="A39" s="31" t="s">
        <v>39</v>
      </c>
      <c r="B39" s="34"/>
      <c r="C39" s="34"/>
      <c r="D39" s="35"/>
      <c r="E39" s="8"/>
      <c r="F39" s="8"/>
    </row>
    <row r="40" spans="1:6" ht="15.75" customHeight="1" x14ac:dyDescent="0.25">
      <c r="A40" s="22"/>
      <c r="B40" s="34"/>
      <c r="C40" s="34"/>
      <c r="D40" s="35"/>
      <c r="E40" s="8"/>
      <c r="F40" s="8"/>
    </row>
    <row r="41" spans="1:6" ht="22.5" customHeight="1" x14ac:dyDescent="0.25">
      <c r="A41" s="36" t="s">
        <v>40</v>
      </c>
      <c r="B41" s="37">
        <f>'[1]Расшир на 01.01.21'!E454</f>
        <v>2666877.2053800002</v>
      </c>
      <c r="C41" s="37">
        <f>'[1]Расшир на 01.01.21'!F454</f>
        <v>2494812.6241399995</v>
      </c>
      <c r="D41" s="38">
        <f t="shared" ref="D41:D47" si="1">C41/B41</f>
        <v>0.93548087595001084</v>
      </c>
      <c r="E41" s="8"/>
      <c r="F41" s="8"/>
    </row>
    <row r="42" spans="1:6" ht="31.5" x14ac:dyDescent="0.25">
      <c r="A42" s="27" t="s">
        <v>41</v>
      </c>
      <c r="B42" s="39">
        <f>'[1]Расшир на 01.01.21'!E494</f>
        <v>3898.85</v>
      </c>
      <c r="C42" s="39">
        <f>'[1]Расшир на 01.01.21'!F494</f>
        <v>3828.91498</v>
      </c>
      <c r="D42" s="40">
        <f t="shared" si="1"/>
        <v>0.98206265437244322</v>
      </c>
      <c r="E42" s="8"/>
      <c r="F42" s="8"/>
    </row>
    <row r="43" spans="1:6" ht="39.75" customHeight="1" x14ac:dyDescent="0.25">
      <c r="A43" s="27" t="s">
        <v>42</v>
      </c>
      <c r="B43" s="39">
        <f>'[1]Расшир на 01.01.21'!E498</f>
        <v>81757.260639999993</v>
      </c>
      <c r="C43" s="39">
        <f>'[1]Расшир на 01.01.21'!F498</f>
        <v>75438.331919999997</v>
      </c>
      <c r="D43" s="40">
        <f t="shared" si="1"/>
        <v>0.92271110026760805</v>
      </c>
      <c r="E43" s="8"/>
      <c r="F43" s="8"/>
    </row>
    <row r="44" spans="1:6" ht="31.5" x14ac:dyDescent="0.25">
      <c r="A44" s="27" t="s">
        <v>43</v>
      </c>
      <c r="B44" s="39">
        <f>'[1]Расшир на 01.01.21'!E508</f>
        <v>1169726.6755100002</v>
      </c>
      <c r="C44" s="39">
        <f>'[1]Расшир на 01.01.21'!F508</f>
        <v>1142483.703</v>
      </c>
      <c r="D44" s="40">
        <f t="shared" si="1"/>
        <v>0.97670996731084869</v>
      </c>
      <c r="E44" s="8"/>
      <c r="F44" s="8"/>
    </row>
    <row r="45" spans="1:6" ht="15.75" x14ac:dyDescent="0.25">
      <c r="A45" s="27" t="s">
        <v>44</v>
      </c>
      <c r="B45" s="39">
        <f>'[1]Расшир на 01.01.21'!E520</f>
        <v>187</v>
      </c>
      <c r="C45" s="39">
        <f>'[1]Расшир на 01.01.21'!F520</f>
        <v>105.97211</v>
      </c>
      <c r="D45" s="40">
        <f t="shared" si="1"/>
        <v>0.56669577540106952</v>
      </c>
      <c r="E45" s="8"/>
      <c r="F45" s="8"/>
    </row>
    <row r="46" spans="1:6" ht="31.5" x14ac:dyDescent="0.25">
      <c r="A46" s="27" t="s">
        <v>45</v>
      </c>
      <c r="B46" s="39">
        <f>'[1]Расшир на 01.01.21'!E523</f>
        <v>238737.54308</v>
      </c>
      <c r="C46" s="39">
        <f>'[1]Расшир на 01.01.21'!F523</f>
        <v>223239.41369000002</v>
      </c>
      <c r="D46" s="40">
        <f t="shared" si="1"/>
        <v>0.93508298196397777</v>
      </c>
      <c r="E46" s="8"/>
      <c r="F46" s="8"/>
    </row>
    <row r="47" spans="1:6" ht="22.5" customHeight="1" x14ac:dyDescent="0.25">
      <c r="A47" s="27" t="s">
        <v>46</v>
      </c>
      <c r="B47" s="39">
        <f>'[1]Расшир на 01.01.21'!E534</f>
        <v>10338.209000000001</v>
      </c>
      <c r="C47" s="39">
        <f>'[1]Расшир на 01.01.21'!F534</f>
        <v>10009.24588</v>
      </c>
      <c r="D47" s="40">
        <f t="shared" si="1"/>
        <v>0.968179873322352</v>
      </c>
      <c r="E47" s="8"/>
      <c r="F47" s="8"/>
    </row>
    <row r="48" spans="1:6" ht="22.5" customHeight="1" x14ac:dyDescent="0.25">
      <c r="A48" s="27" t="s">
        <v>47</v>
      </c>
      <c r="B48" s="39">
        <f>'[1]Расшир на 01.01.21'!E542</f>
        <v>41789.281620000002</v>
      </c>
      <c r="C48" s="39">
        <f>'[1]Расшир на 01.01.21'!F542</f>
        <v>0</v>
      </c>
      <c r="D48" s="40" t="s">
        <v>27</v>
      </c>
      <c r="E48" s="8"/>
      <c r="F48" s="8"/>
    </row>
    <row r="49" spans="1:6" ht="22.5" customHeight="1" x14ac:dyDescent="0.25">
      <c r="A49" s="27" t="s">
        <v>48</v>
      </c>
      <c r="B49" s="39">
        <f>'[1]Расшир на 01.01.21'!E544</f>
        <v>1897.85</v>
      </c>
      <c r="C49" s="39">
        <f>'[1]Расшир на 01.01.21'!F544</f>
        <v>1897.85</v>
      </c>
      <c r="D49" s="40">
        <f t="shared" ref="D49:D60" si="2">C49/B49</f>
        <v>1</v>
      </c>
      <c r="E49" s="8"/>
      <c r="F49" s="8"/>
    </row>
    <row r="50" spans="1:6" ht="22.5" customHeight="1" x14ac:dyDescent="0.25">
      <c r="A50" s="27" t="s">
        <v>49</v>
      </c>
      <c r="B50" s="39">
        <f>'[1]Расшир на 01.01.21'!E547</f>
        <v>1118544.5355300002</v>
      </c>
      <c r="C50" s="39">
        <f>'[1]Расшир на 01.01.21'!F547+0.01</f>
        <v>1037809.20256</v>
      </c>
      <c r="D50" s="40">
        <f t="shared" si="2"/>
        <v>0.92782108319742018</v>
      </c>
      <c r="E50" s="8"/>
      <c r="F50" s="8"/>
    </row>
    <row r="51" spans="1:6" ht="35.25" customHeight="1" x14ac:dyDescent="0.25">
      <c r="A51" s="41" t="s">
        <v>50</v>
      </c>
      <c r="B51" s="37">
        <f>'[1]Расшир на 01.01.21'!E575</f>
        <v>85785.213239999983</v>
      </c>
      <c r="C51" s="37">
        <f>'[1]Расшир на 01.01.21'!F575</f>
        <v>84941.801950000008</v>
      </c>
      <c r="D51" s="38">
        <f t="shared" si="2"/>
        <v>0.9901683371976896</v>
      </c>
      <c r="E51" s="8"/>
      <c r="F51" s="8"/>
    </row>
    <row r="52" spans="1:6" ht="37.5" customHeight="1" x14ac:dyDescent="0.25">
      <c r="A52" s="42" t="s">
        <v>51</v>
      </c>
      <c r="B52" s="39">
        <f>'[1]Расшир на 01.01.21'!E588</f>
        <v>85785.213239999983</v>
      </c>
      <c r="C52" s="39">
        <f>'[1]Расшир на 01.01.21'!F588</f>
        <v>84941.801950000008</v>
      </c>
      <c r="D52" s="40">
        <f t="shared" si="2"/>
        <v>0.9901683371976896</v>
      </c>
      <c r="E52" s="8"/>
      <c r="F52" s="8"/>
    </row>
    <row r="53" spans="1:6" ht="22.5" customHeight="1" x14ac:dyDescent="0.25">
      <c r="A53" s="36" t="s">
        <v>52</v>
      </c>
      <c r="B53" s="37">
        <f>'[1]Расшир на 01.01.21'!E596</f>
        <v>6303131.8184200004</v>
      </c>
      <c r="C53" s="37">
        <f>'[1]Расшир на 01.01.21'!F596+0.01</f>
        <v>6120924.0123700006</v>
      </c>
      <c r="D53" s="38">
        <f t="shared" si="2"/>
        <v>0.97109249634958872</v>
      </c>
      <c r="E53" s="8"/>
      <c r="F53" s="8"/>
    </row>
    <row r="54" spans="1:6" ht="22.5" customHeight="1" x14ac:dyDescent="0.25">
      <c r="A54" s="27" t="s">
        <v>53</v>
      </c>
      <c r="B54" s="39">
        <f>'[1]Расшир на 01.01.21'!E660</f>
        <v>974552.91555000003</v>
      </c>
      <c r="C54" s="39">
        <f>'[1]Расшир на 01.01.21'!F660-0.01</f>
        <v>932456.13702000002</v>
      </c>
      <c r="D54" s="40">
        <f t="shared" si="2"/>
        <v>0.95680400945058774</v>
      </c>
      <c r="E54" s="8"/>
      <c r="F54" s="8"/>
    </row>
    <row r="55" spans="1:6" ht="22.5" customHeight="1" x14ac:dyDescent="0.25">
      <c r="A55" s="27" t="s">
        <v>54</v>
      </c>
      <c r="B55" s="39">
        <f>'[1]Расшир на 01.01.21'!E672</f>
        <v>5106801.99077</v>
      </c>
      <c r="C55" s="39">
        <f>'[1]Расшир на 01.01.21'!F672</f>
        <v>5011460.5318200001</v>
      </c>
      <c r="D55" s="40">
        <f t="shared" si="2"/>
        <v>0.98133049624357482</v>
      </c>
      <c r="E55" s="8"/>
      <c r="F55" s="8"/>
    </row>
    <row r="56" spans="1:6" ht="22.5" customHeight="1" x14ac:dyDescent="0.25">
      <c r="A56" s="27" t="s">
        <v>55</v>
      </c>
      <c r="B56" s="43">
        <f>'[1]Расшир на 01.01.21'!E683</f>
        <v>221776.91210000002</v>
      </c>
      <c r="C56" s="56">
        <f>'[1]Расшир на 01.01.21'!F683+0.02</f>
        <v>177007.34353000001</v>
      </c>
      <c r="D56" s="40">
        <f t="shared" si="2"/>
        <v>0.79813241988952732</v>
      </c>
      <c r="E56" s="8"/>
      <c r="F56" s="8"/>
    </row>
    <row r="57" spans="1:6" ht="22.5" customHeight="1" x14ac:dyDescent="0.25">
      <c r="A57" s="36" t="s">
        <v>56</v>
      </c>
      <c r="B57" s="37">
        <f>'[1]Расшир на 01.01.21'!E705</f>
        <v>2984148.3099200008</v>
      </c>
      <c r="C57" s="37">
        <f>'[1]Расшир на 01.01.21'!F705</f>
        <v>2796661.5217199996</v>
      </c>
      <c r="D57" s="38">
        <f t="shared" si="2"/>
        <v>0.93717242954153734</v>
      </c>
      <c r="E57" s="8"/>
      <c r="F57" s="8"/>
    </row>
    <row r="58" spans="1:6" ht="22.5" customHeight="1" x14ac:dyDescent="0.25">
      <c r="A58" s="27" t="s">
        <v>57</v>
      </c>
      <c r="B58" s="39">
        <f>'[1]Расшир на 01.01.21'!E753</f>
        <v>933398.52798000001</v>
      </c>
      <c r="C58" s="39">
        <f>'[1]Расшир на 01.01.21'!F753-0.01</f>
        <v>825123.15725999989</v>
      </c>
      <c r="D58" s="40">
        <f t="shared" si="2"/>
        <v>0.88399877707722274</v>
      </c>
      <c r="E58" s="8"/>
      <c r="F58" s="8"/>
    </row>
    <row r="59" spans="1:6" ht="22.5" customHeight="1" x14ac:dyDescent="0.25">
      <c r="A59" s="27" t="s">
        <v>58</v>
      </c>
      <c r="B59" s="39">
        <f>'[1]Расшир на 01.01.21'!E767</f>
        <v>69821.293720000001</v>
      </c>
      <c r="C59" s="39">
        <f>'[1]Расшир на 01.01.21'!F767</f>
        <v>66686.100520000007</v>
      </c>
      <c r="D59" s="40">
        <f t="shared" si="2"/>
        <v>0.95509689046191459</v>
      </c>
      <c r="E59" s="8"/>
      <c r="F59" s="8"/>
    </row>
    <row r="60" spans="1:6" ht="22.5" customHeight="1" x14ac:dyDescent="0.25">
      <c r="A60" s="27" t="s">
        <v>59</v>
      </c>
      <c r="B60" s="39">
        <f>'[1]Расшир на 01.01.21'!E775</f>
        <v>1346903.8802200002</v>
      </c>
      <c r="C60" s="39">
        <f>'[1]Расшир на 01.01.21'!F775-0.01</f>
        <v>1312562.63515</v>
      </c>
      <c r="D60" s="40">
        <f t="shared" si="2"/>
        <v>0.97450356660611082</v>
      </c>
      <c r="E60" s="8"/>
      <c r="F60" s="8"/>
    </row>
    <row r="61" spans="1:6" ht="22.5" customHeight="1" x14ac:dyDescent="0.25">
      <c r="A61" s="27" t="s">
        <v>60</v>
      </c>
      <c r="B61" s="39">
        <f>'[1]Расшир на 01.01.21'!E790</f>
        <v>634024.60800000001</v>
      </c>
      <c r="C61" s="39">
        <f>'[1]Расшир на 01.01.21'!F790+0.01</f>
        <v>592289.61878999986</v>
      </c>
      <c r="D61" s="40">
        <f>C61/B61</f>
        <v>0.93417449625235971</v>
      </c>
      <c r="E61" s="8"/>
      <c r="F61" s="8"/>
    </row>
    <row r="62" spans="1:6" ht="22.5" customHeight="1" x14ac:dyDescent="0.25">
      <c r="A62" s="36" t="s">
        <v>61</v>
      </c>
      <c r="B62" s="37">
        <f>'[1]Расшир на 01.01.21'!E813</f>
        <v>3108.82</v>
      </c>
      <c r="C62" s="37">
        <f>'[1]Расшир на 01.01.21'!F813</f>
        <v>2105.8593599999999</v>
      </c>
      <c r="D62" s="44">
        <f>C62/B62</f>
        <v>0.67738220932701143</v>
      </c>
      <c r="E62" s="8"/>
      <c r="F62" s="8"/>
    </row>
    <row r="63" spans="1:6" ht="22.5" customHeight="1" x14ac:dyDescent="0.25">
      <c r="A63" s="42" t="s">
        <v>62</v>
      </c>
      <c r="B63" s="39">
        <f>'[1]Расшир на 01.01.21'!E822</f>
        <v>3108.82</v>
      </c>
      <c r="C63" s="39">
        <f>'[1]Расшир на 01.01.21'!F822</f>
        <v>2105.8593599999999</v>
      </c>
      <c r="D63" s="40">
        <f>C63/B63</f>
        <v>0.67738220932701143</v>
      </c>
      <c r="E63" s="8"/>
      <c r="F63" s="8"/>
    </row>
    <row r="64" spans="1:6" ht="22.5" customHeight="1" x14ac:dyDescent="0.25">
      <c r="A64" s="36" t="s">
        <v>63</v>
      </c>
      <c r="B64" s="37">
        <f>'[1]Расшир на 01.01.21'!E827+0.01</f>
        <v>19630225.953050002</v>
      </c>
      <c r="C64" s="37">
        <f>'[1]Расшир на 01.01.21'!F827</f>
        <v>18908637.338780001</v>
      </c>
      <c r="D64" s="38">
        <f t="shared" ref="D64:D87" si="3">C64/B64</f>
        <v>0.96324094200464938</v>
      </c>
      <c r="E64" s="8"/>
      <c r="F64" s="8"/>
    </row>
    <row r="65" spans="1:6" ht="22.5" customHeight="1" x14ac:dyDescent="0.25">
      <c r="A65" s="27" t="s">
        <v>64</v>
      </c>
      <c r="B65" s="39">
        <f>'[1]Расшир на 01.01.21'!E872</f>
        <v>8060199.8149600001</v>
      </c>
      <c r="C65" s="39">
        <f>'[1]Расшир на 01.01.21'!F872</f>
        <v>7590852.9935900001</v>
      </c>
      <c r="D65" s="40">
        <f t="shared" si="3"/>
        <v>0.94176982802599052</v>
      </c>
      <c r="E65" s="8"/>
      <c r="F65" s="8"/>
    </row>
    <row r="66" spans="1:6" ht="22.5" customHeight="1" x14ac:dyDescent="0.25">
      <c r="A66" s="27" t="s">
        <v>65</v>
      </c>
      <c r="B66" s="39">
        <f>'[1]Расшир на 01.01.21'!E886</f>
        <v>9059012.8257299997</v>
      </c>
      <c r="C66" s="39">
        <f>'[1]Расшир на 01.01.21'!F886</f>
        <v>8853211.1882499997</v>
      </c>
      <c r="D66" s="40">
        <f t="shared" si="3"/>
        <v>0.97728211214190264</v>
      </c>
      <c r="E66" s="8"/>
      <c r="F66" s="8"/>
    </row>
    <row r="67" spans="1:6" ht="22.5" customHeight="1" x14ac:dyDescent="0.25">
      <c r="A67" s="27" t="s">
        <v>66</v>
      </c>
      <c r="B67" s="39">
        <f>'[1]Расшир на 01.01.21'!E899</f>
        <v>1284469.5359700001</v>
      </c>
      <c r="C67" s="39">
        <f>'[1]Расшир на 01.01.21'!F899</f>
        <v>1281165.87684</v>
      </c>
      <c r="D67" s="40">
        <f t="shared" si="3"/>
        <v>0.99742799728799703</v>
      </c>
      <c r="E67" s="8"/>
      <c r="F67" s="8"/>
    </row>
    <row r="68" spans="1:6" ht="22.5" customHeight="1" x14ac:dyDescent="0.25">
      <c r="A68" s="27" t="s">
        <v>67</v>
      </c>
      <c r="B68" s="39">
        <f>'[1]Расшир на 01.01.21'!E910</f>
        <v>477466.75913000002</v>
      </c>
      <c r="C68" s="39">
        <f>'[1]Расшир на 01.01.21'!F910</f>
        <v>448394.01890000002</v>
      </c>
      <c r="D68" s="40">
        <f t="shared" si="3"/>
        <v>0.93911044135727084</v>
      </c>
      <c r="E68" s="8"/>
      <c r="F68" s="8"/>
    </row>
    <row r="69" spans="1:6" ht="22.5" customHeight="1" x14ac:dyDescent="0.25">
      <c r="A69" s="27" t="s">
        <v>68</v>
      </c>
      <c r="B69" s="39">
        <f>'[1]Расшир на 01.01.21'!E933</f>
        <v>749077.00725999987</v>
      </c>
      <c r="C69" s="39">
        <f>'[1]Расшир на 01.01.21'!F933</f>
        <v>735013.26120000018</v>
      </c>
      <c r="D69" s="40">
        <f t="shared" si="3"/>
        <v>0.98122523328884093</v>
      </c>
      <c r="E69" s="8"/>
      <c r="F69" s="8"/>
    </row>
    <row r="70" spans="1:6" ht="22.5" customHeight="1" x14ac:dyDescent="0.25">
      <c r="A70" s="41" t="s">
        <v>69</v>
      </c>
      <c r="B70" s="37">
        <f>'[1]Расшир на 01.01.21'!E954</f>
        <v>1125058.31816</v>
      </c>
      <c r="C70" s="37">
        <f>'[1]Расшир на 01.01.21'!F954</f>
        <v>1115227.62742</v>
      </c>
      <c r="D70" s="38">
        <f t="shared" si="3"/>
        <v>0.99126206119156757</v>
      </c>
      <c r="E70" s="8"/>
      <c r="F70" s="8"/>
    </row>
    <row r="71" spans="1:6" ht="22.5" customHeight="1" x14ac:dyDescent="0.25">
      <c r="A71" s="27" t="s">
        <v>70</v>
      </c>
      <c r="B71" s="39">
        <f>'[1]Расшир на 01.01.21'!E994</f>
        <v>1018551.18196</v>
      </c>
      <c r="C71" s="39">
        <f>'[1]Расшир на 01.01.21'!F994</f>
        <v>1008872.7930899999</v>
      </c>
      <c r="D71" s="40">
        <f t="shared" si="3"/>
        <v>0.99049788656533111</v>
      </c>
      <c r="E71" s="8"/>
      <c r="F71" s="8"/>
    </row>
    <row r="72" spans="1:6" ht="22.5" customHeight="1" x14ac:dyDescent="0.25">
      <c r="A72" s="27" t="s">
        <v>71</v>
      </c>
      <c r="B72" s="39">
        <f>'[1]Расшир на 01.01.21'!E1003</f>
        <v>24871.358</v>
      </c>
      <c r="C72" s="39">
        <f>'[1]Расшир на 01.01.21'!F1003</f>
        <v>24870.460739999999</v>
      </c>
      <c r="D72" s="40">
        <f t="shared" si="3"/>
        <v>0.99996392396426437</v>
      </c>
      <c r="E72" s="8"/>
      <c r="F72" s="8"/>
    </row>
    <row r="73" spans="1:6" ht="32.25" customHeight="1" x14ac:dyDescent="0.25">
      <c r="A73" s="27" t="s">
        <v>72</v>
      </c>
      <c r="B73" s="39">
        <f>'[1]Расшир на 01.01.21'!E1007</f>
        <v>81635.778199999986</v>
      </c>
      <c r="C73" s="39">
        <f>'[1]Расшир на 01.01.21'!F1007+0.01</f>
        <v>81484.383589999983</v>
      </c>
      <c r="D73" s="40">
        <f t="shared" si="3"/>
        <v>0.99814548702372752</v>
      </c>
      <c r="E73" s="8"/>
      <c r="F73" s="8"/>
    </row>
    <row r="74" spans="1:6" ht="22.5" customHeight="1" x14ac:dyDescent="0.25">
      <c r="A74" s="36" t="s">
        <v>73</v>
      </c>
      <c r="B74" s="37">
        <f>'[1]Расшир на 01.01.21'!E1141</f>
        <v>1847642.1340600001</v>
      </c>
      <c r="C74" s="37">
        <f>'[1]Расшир на 01.01.21'!F1141</f>
        <v>1571266.8525400001</v>
      </c>
      <c r="D74" s="38">
        <f t="shared" si="3"/>
        <v>0.85041730948585037</v>
      </c>
      <c r="E74" s="8"/>
      <c r="F74" s="8"/>
    </row>
    <row r="75" spans="1:6" ht="22.5" customHeight="1" x14ac:dyDescent="0.25">
      <c r="A75" s="27" t="s">
        <v>74</v>
      </c>
      <c r="B75" s="39">
        <f>'[1]Расшир на 01.01.21'!E1187</f>
        <v>52735.1</v>
      </c>
      <c r="C75" s="39">
        <f>'[1]Расшир на 01.01.21'!F1187</f>
        <v>52504.545570000002</v>
      </c>
      <c r="D75" s="40">
        <f t="shared" si="3"/>
        <v>0.99562806498897327</v>
      </c>
      <c r="E75" s="8"/>
      <c r="F75" s="8"/>
    </row>
    <row r="76" spans="1:6" ht="22.5" customHeight="1" x14ac:dyDescent="0.25">
      <c r="A76" s="27" t="s">
        <v>75</v>
      </c>
      <c r="B76" s="39">
        <f>'[1]Расшир на 01.01.21'!E1196</f>
        <v>1119108.0326</v>
      </c>
      <c r="C76" s="39">
        <f>'[1]Расшир на 01.01.21'!F1196-0.01</f>
        <v>969908.76505000005</v>
      </c>
      <c r="D76" s="40">
        <f t="shared" si="3"/>
        <v>0.86668019243560568</v>
      </c>
      <c r="E76" s="8"/>
      <c r="F76" s="8"/>
    </row>
    <row r="77" spans="1:6" ht="22.5" customHeight="1" x14ac:dyDescent="0.25">
      <c r="A77" s="27" t="s">
        <v>76</v>
      </c>
      <c r="B77" s="39">
        <f>'[1]Расшир на 01.01.21'!E1210</f>
        <v>597927.44990999997</v>
      </c>
      <c r="C77" s="39">
        <f>'[1]Расшир на 01.01.21'!F1210</f>
        <v>475543.61599999998</v>
      </c>
      <c r="D77" s="40">
        <f t="shared" si="3"/>
        <v>0.79531992731154721</v>
      </c>
      <c r="E77" s="8"/>
      <c r="F77" s="8"/>
    </row>
    <row r="78" spans="1:6" ht="22.5" customHeight="1" x14ac:dyDescent="0.25">
      <c r="A78" s="27" t="s">
        <v>77</v>
      </c>
      <c r="B78" s="39">
        <f>'[1]Расшир на 01.01.21'!E1218</f>
        <v>77871.551550000018</v>
      </c>
      <c r="C78" s="39">
        <f>'[1]Расшир на 01.01.21'!F1218-0.01</f>
        <v>73309.905920000005</v>
      </c>
      <c r="D78" s="40">
        <f t="shared" si="3"/>
        <v>0.94142089711579646</v>
      </c>
      <c r="E78" s="8"/>
      <c r="F78" s="8"/>
    </row>
    <row r="79" spans="1:6" ht="22.5" customHeight="1" x14ac:dyDescent="0.25">
      <c r="A79" s="36" t="s">
        <v>78</v>
      </c>
      <c r="B79" s="37">
        <f>'[1]Расшир на 01.01.21'!E1235</f>
        <v>1599637.1774799998</v>
      </c>
      <c r="C79" s="37">
        <f>'[1]Расшир на 01.01.21'!F1235</f>
        <v>1569285.6713499997</v>
      </c>
      <c r="D79" s="38">
        <f t="shared" si="3"/>
        <v>0.98102600604856249</v>
      </c>
      <c r="E79" s="8"/>
      <c r="F79" s="8"/>
    </row>
    <row r="80" spans="1:6" ht="22.5" customHeight="1" x14ac:dyDescent="0.25">
      <c r="A80" s="27" t="s">
        <v>79</v>
      </c>
      <c r="B80" s="39">
        <f>'[1]Расшир на 01.01.21'!E1285-0.01</f>
        <v>1031449.3854</v>
      </c>
      <c r="C80" s="39">
        <f>'[1]Расшир на 01.01.21'!F1285</f>
        <v>1011482.8558099999</v>
      </c>
      <c r="D80" s="40">
        <f t="shared" si="3"/>
        <v>0.98064225945293759</v>
      </c>
      <c r="E80" s="8"/>
      <c r="F80" s="8"/>
    </row>
    <row r="81" spans="1:6" ht="22.5" customHeight="1" x14ac:dyDescent="0.25">
      <c r="A81" s="27" t="s">
        <v>80</v>
      </c>
      <c r="B81" s="39">
        <f>'[1]Расшир на 01.01.21'!E1290</f>
        <v>402778.34595999995</v>
      </c>
      <c r="C81" s="39">
        <f>'[1]Расшир на 01.01.21'!F1290</f>
        <v>392786.16450999997</v>
      </c>
      <c r="D81" s="40">
        <f t="shared" si="3"/>
        <v>0.97519186036135042</v>
      </c>
      <c r="E81" s="8"/>
      <c r="F81" s="8"/>
    </row>
    <row r="82" spans="1:6" ht="22.5" customHeight="1" x14ac:dyDescent="0.25">
      <c r="A82" s="27" t="s">
        <v>81</v>
      </c>
      <c r="B82" s="39">
        <f>'[1]Расшир на 01.01.21'!E1298</f>
        <v>165409.43612</v>
      </c>
      <c r="C82" s="39">
        <f>'[1]Расшир на 01.01.21'!F1298</f>
        <v>165016.65103000001</v>
      </c>
      <c r="D82" s="40">
        <f t="shared" si="3"/>
        <v>0.99762537676680652</v>
      </c>
      <c r="E82" s="8"/>
      <c r="F82" s="8"/>
    </row>
    <row r="83" spans="1:6" ht="22.5" customHeight="1" x14ac:dyDescent="0.25">
      <c r="A83" s="45" t="s">
        <v>82</v>
      </c>
      <c r="B83" s="37">
        <f>B84</f>
        <v>47876.550999999999</v>
      </c>
      <c r="C83" s="37">
        <f>C84</f>
        <v>47876.550999999999</v>
      </c>
      <c r="D83" s="38">
        <f t="shared" si="3"/>
        <v>1</v>
      </c>
      <c r="E83" s="8"/>
      <c r="F83" s="8"/>
    </row>
    <row r="84" spans="1:6" ht="22.5" customHeight="1" x14ac:dyDescent="0.25">
      <c r="A84" s="27" t="s">
        <v>83</v>
      </c>
      <c r="B84" s="39">
        <f>'[1]Расшир на 01.01.21'!E1317</f>
        <v>47876.550999999999</v>
      </c>
      <c r="C84" s="39">
        <f>'[1]Расшир на 01.01.21'!F1317</f>
        <v>47876.550999999999</v>
      </c>
      <c r="D84" s="40">
        <f t="shared" si="3"/>
        <v>1</v>
      </c>
      <c r="E84" s="8"/>
      <c r="F84" s="8"/>
    </row>
    <row r="85" spans="1:6" ht="22.5" customHeight="1" x14ac:dyDescent="0.25">
      <c r="A85" s="41" t="s">
        <v>84</v>
      </c>
      <c r="B85" s="37">
        <f>'[1]Расшир на 01.01.21'!E1318</f>
        <v>1091140.5144799999</v>
      </c>
      <c r="C85" s="37">
        <f>'[1]Расшир на 01.01.21'!F1318</f>
        <v>752128.19417000003</v>
      </c>
      <c r="D85" s="38">
        <f t="shared" si="3"/>
        <v>0.68930461676463228</v>
      </c>
      <c r="E85" s="8"/>
      <c r="F85" s="8"/>
    </row>
    <row r="86" spans="1:6" ht="22.5" customHeight="1" x14ac:dyDescent="0.25">
      <c r="A86" s="27" t="s">
        <v>85</v>
      </c>
      <c r="B86" s="39">
        <f>'[1]Расшир на 01.01.21'!E1321</f>
        <v>1091140.5144799999</v>
      </c>
      <c r="C86" s="39">
        <f>'[1]Расшир на 01.01.21'!F1321</f>
        <v>752128.19417000003</v>
      </c>
      <c r="D86" s="40">
        <f t="shared" si="3"/>
        <v>0.68930461676463228</v>
      </c>
      <c r="E86" s="8"/>
      <c r="F86" s="8"/>
    </row>
    <row r="87" spans="1:6" s="33" customFormat="1" ht="21" customHeight="1" x14ac:dyDescent="0.3">
      <c r="A87" s="31" t="s">
        <v>86</v>
      </c>
      <c r="B87" s="46">
        <f>'[1]Расшир на 01.01.21'!E1325</f>
        <v>37384632.00519</v>
      </c>
      <c r="C87" s="46">
        <f>'[1]Расшир на 01.01.21'!F1325</f>
        <v>35463868.044799998</v>
      </c>
      <c r="D87" s="47">
        <f t="shared" si="3"/>
        <v>0.94862156299617051</v>
      </c>
      <c r="E87" s="32"/>
      <c r="F87" s="32"/>
    </row>
    <row r="88" spans="1:6" ht="12.75" customHeight="1" x14ac:dyDescent="0.25">
      <c r="A88" s="22"/>
      <c r="B88" s="23"/>
      <c r="C88" s="23"/>
      <c r="D88" s="48"/>
      <c r="E88" s="8"/>
      <c r="F88" s="8"/>
    </row>
    <row r="89" spans="1:6" ht="31.5" x14ac:dyDescent="0.25">
      <c r="A89" s="28" t="s">
        <v>87</v>
      </c>
      <c r="B89" s="18">
        <f>B37-B87</f>
        <v>1027351.4913299978</v>
      </c>
      <c r="C89" s="18">
        <f>C37-C87</f>
        <v>2032052.1647199988</v>
      </c>
      <c r="D89" s="20"/>
      <c r="E89" s="8"/>
      <c r="F89" s="8"/>
    </row>
    <row r="90" spans="1:6" ht="15.75" x14ac:dyDescent="0.25">
      <c r="A90" s="22"/>
      <c r="B90" s="23"/>
      <c r="C90" s="23"/>
      <c r="D90" s="20"/>
      <c r="E90" s="8"/>
      <c r="F90" s="8"/>
    </row>
    <row r="91" spans="1:6" ht="15.75" x14ac:dyDescent="0.25">
      <c r="A91" s="28" t="s">
        <v>88</v>
      </c>
      <c r="B91" s="18">
        <f>B92</f>
        <v>3000000</v>
      </c>
      <c r="C91" s="18">
        <f>C92</f>
        <v>3000000</v>
      </c>
      <c r="D91" s="20"/>
      <c r="E91" s="8"/>
      <c r="F91" s="8"/>
    </row>
    <row r="92" spans="1:6" ht="15.75" x14ac:dyDescent="0.25">
      <c r="A92" s="22" t="s">
        <v>89</v>
      </c>
      <c r="B92" s="23">
        <f>'[1]Расшир на 01.01.21'!E1331</f>
        <v>3000000</v>
      </c>
      <c r="C92" s="23">
        <f>'[1]Расшир на 01.01.21'!F1331</f>
        <v>3000000</v>
      </c>
      <c r="D92" s="20"/>
      <c r="E92" s="8"/>
      <c r="F92" s="8"/>
    </row>
    <row r="93" spans="1:6" ht="13.5" customHeight="1" x14ac:dyDescent="0.25">
      <c r="A93" s="22"/>
      <c r="B93" s="23"/>
      <c r="C93" s="23"/>
      <c r="D93" s="20"/>
      <c r="E93" s="8"/>
      <c r="F93" s="8"/>
    </row>
    <row r="94" spans="1:6" ht="31.5" x14ac:dyDescent="0.25">
      <c r="A94" s="28" t="s">
        <v>90</v>
      </c>
      <c r="B94" s="18">
        <f>B95+B96</f>
        <v>-1105327</v>
      </c>
      <c r="C94" s="18">
        <f>C95+C96</f>
        <v>-1105327</v>
      </c>
      <c r="D94" s="20"/>
      <c r="E94" s="8"/>
      <c r="F94" s="8"/>
    </row>
    <row r="95" spans="1:6" ht="22.5" customHeight="1" x14ac:dyDescent="0.25">
      <c r="A95" s="26" t="s">
        <v>91</v>
      </c>
      <c r="B95" s="23">
        <f>'[1]Расшир на 01.01.21'!E1335</f>
        <v>1427090</v>
      </c>
      <c r="C95" s="23">
        <f>'[1]Расшир на 01.01.21'!F1335</f>
        <v>0</v>
      </c>
      <c r="D95" s="20"/>
      <c r="E95" s="8"/>
      <c r="F95" s="8"/>
    </row>
    <row r="96" spans="1:6" ht="31.5" x14ac:dyDescent="0.25">
      <c r="A96" s="26" t="s">
        <v>92</v>
      </c>
      <c r="B96" s="23">
        <f>'[1]Расшир на 01.01.21'!E1336</f>
        <v>-2532417</v>
      </c>
      <c r="C96" s="23">
        <f>'[1]Расшир на 01.01.21'!F1336</f>
        <v>-1105327</v>
      </c>
      <c r="D96" s="20"/>
      <c r="E96" s="8"/>
      <c r="F96" s="8"/>
    </row>
    <row r="97" spans="1:6" ht="14.25" customHeight="1" x14ac:dyDescent="0.25">
      <c r="A97" s="22"/>
      <c r="B97" s="23"/>
      <c r="C97" s="23"/>
      <c r="D97" s="20"/>
      <c r="E97" s="8"/>
      <c r="F97" s="8"/>
    </row>
    <row r="98" spans="1:6" ht="22.5" customHeight="1" x14ac:dyDescent="0.25">
      <c r="A98" s="28" t="s">
        <v>93</v>
      </c>
      <c r="B98" s="18">
        <f>B99+B100</f>
        <v>-3145843.1999999993</v>
      </c>
      <c r="C98" s="18">
        <f>'[1]Расшир на 01.01.21'!F1338</f>
        <v>-3415000</v>
      </c>
      <c r="D98" s="20"/>
      <c r="E98" s="8"/>
      <c r="F98" s="8"/>
    </row>
    <row r="99" spans="1:6" ht="22.5" customHeight="1" x14ac:dyDescent="0.25">
      <c r="A99" s="22" t="s">
        <v>94</v>
      </c>
      <c r="B99" s="23">
        <f>'[1]Расшир на 01.01.21'!E1339</f>
        <v>9549670</v>
      </c>
      <c r="C99" s="23">
        <f>'[1]Расшир на 01.01.21'!F1339</f>
        <v>7885000</v>
      </c>
      <c r="D99" s="20"/>
      <c r="E99" s="8"/>
      <c r="F99" s="8"/>
    </row>
    <row r="100" spans="1:6" ht="22.5" customHeight="1" x14ac:dyDescent="0.25">
      <c r="A100" s="26" t="s">
        <v>95</v>
      </c>
      <c r="B100" s="23">
        <f>'[1]Расшир на 01.01.21'!E1340</f>
        <v>-12695513.199999999</v>
      </c>
      <c r="C100" s="23">
        <f>'[1]Расшир на 01.01.21'!F1340</f>
        <v>-11300000</v>
      </c>
      <c r="D100" s="20"/>
      <c r="E100" s="8"/>
      <c r="F100" s="8"/>
    </row>
    <row r="101" spans="1:6" ht="15.75" customHeight="1" x14ac:dyDescent="0.25">
      <c r="A101" s="26"/>
      <c r="B101" s="23"/>
      <c r="C101" s="23"/>
      <c r="D101" s="20"/>
      <c r="E101" s="8"/>
      <c r="F101" s="8"/>
    </row>
    <row r="102" spans="1:6" ht="32.25" customHeight="1" x14ac:dyDescent="0.25">
      <c r="A102" s="28" t="s">
        <v>97</v>
      </c>
      <c r="B102" s="18">
        <f>'[1]Расшир на 01.01.21'!E1349</f>
        <v>223818.7086700052</v>
      </c>
      <c r="C102" s="18">
        <f>'[1]Расшир на 01.01.21'!F1349</f>
        <v>-511725.16471999884</v>
      </c>
      <c r="D102" s="20"/>
      <c r="E102" s="8"/>
      <c r="F102" s="8"/>
    </row>
    <row r="103" spans="1:6" ht="22.5" customHeight="1" x14ac:dyDescent="0.25">
      <c r="A103" s="22" t="s">
        <v>98</v>
      </c>
      <c r="B103" s="23">
        <f>'[1]Расшир на 01.01.21'!E1350</f>
        <v>-52388743.496519998</v>
      </c>
      <c r="C103" s="23">
        <f>'[1]Расшир на 01.01.21'!F1350</f>
        <v>-57437624.801299997</v>
      </c>
      <c r="D103" s="20"/>
      <c r="E103" s="8"/>
      <c r="F103" s="8"/>
    </row>
    <row r="104" spans="1:6" ht="22.5" customHeight="1" x14ac:dyDescent="0.25">
      <c r="A104" s="22" t="s">
        <v>99</v>
      </c>
      <c r="B104" s="23">
        <f>'[1]Расшир на 01.01.21'!E1351</f>
        <v>52612562.205190003</v>
      </c>
      <c r="C104" s="23">
        <f>'[1]Расшир на 01.01.21'!F1351</f>
        <v>56925899.636579998</v>
      </c>
      <c r="D104" s="20"/>
      <c r="E104" s="8"/>
      <c r="F104" s="8"/>
    </row>
    <row r="105" spans="1:6" ht="33" customHeight="1" x14ac:dyDescent="0.25">
      <c r="A105" s="28" t="s">
        <v>96</v>
      </c>
      <c r="B105" s="18">
        <f>'[1]Расшир на 01.01.21'!E1354</f>
        <v>-1027351.4913299941</v>
      </c>
      <c r="C105" s="18">
        <f>'[1]Расшир на 01.01.21'!F1354</f>
        <v>-2032052.1647199988</v>
      </c>
      <c r="D105" s="20"/>
      <c r="E105" s="8"/>
      <c r="F105" s="8"/>
    </row>
    <row r="106" spans="1:6" ht="27.75" customHeight="1" x14ac:dyDescent="0.25">
      <c r="A106" s="49"/>
      <c r="B106" s="50"/>
      <c r="C106" s="50"/>
      <c r="D106" s="51"/>
      <c r="E106" s="8"/>
      <c r="F106" s="8"/>
    </row>
    <row r="107" spans="1:6" ht="15.75" x14ac:dyDescent="0.25">
      <c r="A107" s="9"/>
      <c r="B107" s="7"/>
      <c r="C107" s="10"/>
      <c r="D107" s="11"/>
      <c r="E107" s="8"/>
      <c r="F107" s="8"/>
    </row>
    <row r="108" spans="1:6" ht="25.5" customHeight="1" x14ac:dyDescent="0.25">
      <c r="A108" s="9"/>
      <c r="B108" s="8"/>
      <c r="C108" s="10"/>
      <c r="D108" s="11"/>
      <c r="E108" s="8"/>
      <c r="F108" s="8"/>
    </row>
    <row r="109" spans="1:6" ht="36" customHeight="1" x14ac:dyDescent="0.25">
      <c r="A109" s="9"/>
      <c r="B109" s="8"/>
      <c r="C109" s="10"/>
      <c r="D109" s="11"/>
      <c r="E109" s="8"/>
      <c r="F109" s="8"/>
    </row>
    <row r="110" spans="1:6" ht="31.5" x14ac:dyDescent="0.25">
      <c r="A110" s="53" t="s">
        <v>100</v>
      </c>
      <c r="B110" s="52"/>
      <c r="C110" s="57"/>
      <c r="D110" s="58" t="s">
        <v>101</v>
      </c>
      <c r="E110" s="8"/>
      <c r="F110" s="8"/>
    </row>
    <row r="111" spans="1:6" ht="15.75" x14ac:dyDescent="0.25">
      <c r="A111" s="9"/>
      <c r="B111" s="8"/>
      <c r="C111" s="10"/>
      <c r="D111" s="11"/>
      <c r="E111" s="8"/>
      <c r="F111" s="8"/>
    </row>
    <row r="112" spans="1:6" ht="15.75" x14ac:dyDescent="0.25">
      <c r="A112" s="9"/>
      <c r="B112" s="8"/>
      <c r="C112" s="10"/>
      <c r="D112" s="11"/>
      <c r="E112" s="8"/>
      <c r="F112" s="8"/>
    </row>
    <row r="113" spans="1:6" ht="15.75" x14ac:dyDescent="0.25">
      <c r="A113" s="9"/>
      <c r="B113" s="8"/>
      <c r="C113" s="10"/>
      <c r="D113" s="11"/>
      <c r="E113" s="8"/>
      <c r="F113" s="8"/>
    </row>
    <row r="114" spans="1:6" ht="237" customHeight="1" x14ac:dyDescent="0.25">
      <c r="A114" s="9"/>
      <c r="B114" s="8"/>
      <c r="C114" s="10"/>
      <c r="D114" s="11"/>
      <c r="E114" s="8"/>
      <c r="F114" s="8"/>
    </row>
    <row r="115" spans="1:6" ht="15.75" x14ac:dyDescent="0.25">
      <c r="A115" s="9" t="s">
        <v>102</v>
      </c>
      <c r="B115" s="8"/>
      <c r="C115" s="10"/>
      <c r="D115" s="11"/>
      <c r="E115" s="8"/>
      <c r="F115" s="8"/>
    </row>
    <row r="116" spans="1:6" ht="15.75" x14ac:dyDescent="0.25">
      <c r="A116" s="9" t="s">
        <v>103</v>
      </c>
      <c r="B116" s="8"/>
      <c r="C116" s="10"/>
      <c r="D116" s="11"/>
      <c r="E116" s="8"/>
      <c r="F116" s="8"/>
    </row>
    <row r="117" spans="1:6" ht="15.75" x14ac:dyDescent="0.25">
      <c r="A117" s="9"/>
      <c r="B117" s="8"/>
      <c r="C117" s="10"/>
      <c r="D117" s="11"/>
      <c r="E117" s="8"/>
      <c r="F117" s="8"/>
    </row>
    <row r="118" spans="1:6" ht="15.75" x14ac:dyDescent="0.25">
      <c r="A118" s="9"/>
      <c r="B118" s="8"/>
      <c r="C118" s="10"/>
      <c r="D118" s="11"/>
      <c r="E118" s="8"/>
      <c r="F118" s="8"/>
    </row>
    <row r="119" spans="1:6" ht="15.75" x14ac:dyDescent="0.25">
      <c r="A119" s="9"/>
      <c r="B119" s="8"/>
      <c r="C119" s="10"/>
      <c r="D119" s="11"/>
      <c r="E119" s="8"/>
      <c r="F119" s="8"/>
    </row>
    <row r="120" spans="1:6" ht="15.75" x14ac:dyDescent="0.25">
      <c r="A120" s="9"/>
      <c r="B120" s="8"/>
      <c r="C120" s="10"/>
      <c r="D120" s="11"/>
      <c r="E120" s="8"/>
      <c r="F120" s="8"/>
    </row>
    <row r="121" spans="1:6" ht="15.75" x14ac:dyDescent="0.25">
      <c r="A121" s="9"/>
      <c r="B121" s="8"/>
      <c r="C121" s="10"/>
      <c r="D121" s="11"/>
      <c r="E121" s="8"/>
      <c r="F121" s="8"/>
    </row>
    <row r="122" spans="1:6" ht="15.75" x14ac:dyDescent="0.25">
      <c r="A122" s="9"/>
      <c r="B122" s="8"/>
      <c r="C122" s="10"/>
      <c r="D122" s="11"/>
      <c r="E122" s="8"/>
      <c r="F122" s="8"/>
    </row>
    <row r="123" spans="1:6" ht="15.75" x14ac:dyDescent="0.25">
      <c r="A123" s="9"/>
      <c r="B123" s="8"/>
      <c r="C123" s="10"/>
      <c r="D123" s="11"/>
      <c r="E123" s="8"/>
      <c r="F123" s="8"/>
    </row>
    <row r="124" spans="1:6" ht="15.75" x14ac:dyDescent="0.25">
      <c r="A124" s="9"/>
      <c r="B124" s="8"/>
      <c r="C124" s="10"/>
      <c r="D124" s="11"/>
      <c r="E124" s="8"/>
      <c r="F124" s="8"/>
    </row>
    <row r="125" spans="1:6" ht="15.75" x14ac:dyDescent="0.25">
      <c r="A125" s="9"/>
      <c r="B125" s="8"/>
      <c r="C125" s="10"/>
      <c r="D125" s="11"/>
      <c r="E125" s="8"/>
      <c r="F125" s="8"/>
    </row>
    <row r="126" spans="1:6" ht="15.75" x14ac:dyDescent="0.25">
      <c r="A126" s="9"/>
      <c r="B126" s="8"/>
      <c r="C126" s="10"/>
      <c r="D126" s="11"/>
      <c r="E126" s="8"/>
      <c r="F126" s="8"/>
    </row>
    <row r="127" spans="1:6" ht="15.75" x14ac:dyDescent="0.25">
      <c r="A127" s="9"/>
      <c r="B127" s="8"/>
      <c r="C127" s="10"/>
      <c r="D127" s="11"/>
      <c r="E127" s="8"/>
      <c r="F127" s="8"/>
    </row>
    <row r="128" spans="1:6" ht="15.75" x14ac:dyDescent="0.25">
      <c r="A128" s="9"/>
      <c r="B128" s="8"/>
      <c r="C128" s="10"/>
      <c r="D128" s="11"/>
      <c r="E128" s="8"/>
      <c r="F128" s="8"/>
    </row>
    <row r="129" spans="1:6" ht="15.75" x14ac:dyDescent="0.25">
      <c r="A129" s="9"/>
      <c r="B129" s="8"/>
      <c r="C129" s="10"/>
      <c r="D129" s="11"/>
      <c r="E129" s="8"/>
      <c r="F129" s="8"/>
    </row>
    <row r="130" spans="1:6" ht="15.75" x14ac:dyDescent="0.25">
      <c r="A130" s="9"/>
      <c r="B130" s="8"/>
      <c r="C130" s="10"/>
      <c r="D130" s="11"/>
      <c r="E130" s="8"/>
      <c r="F130" s="8"/>
    </row>
    <row r="131" spans="1:6" ht="15.75" x14ac:dyDescent="0.25">
      <c r="A131" s="9"/>
      <c r="B131" s="8"/>
      <c r="C131" s="10"/>
      <c r="D131" s="11"/>
      <c r="E131" s="8"/>
      <c r="F131" s="8"/>
    </row>
    <row r="132" spans="1:6" ht="15.75" x14ac:dyDescent="0.25">
      <c r="A132" s="9"/>
      <c r="B132" s="8"/>
      <c r="C132" s="10"/>
      <c r="D132" s="11"/>
      <c r="E132" s="8"/>
      <c r="F132" s="8"/>
    </row>
    <row r="133" spans="1:6" ht="15.75" x14ac:dyDescent="0.25">
      <c r="A133" s="9"/>
      <c r="B133" s="8"/>
      <c r="C133" s="10"/>
      <c r="D133" s="11"/>
      <c r="E133" s="8"/>
      <c r="F133" s="8"/>
    </row>
    <row r="134" spans="1:6" ht="15.75" x14ac:dyDescent="0.25">
      <c r="A134" s="9"/>
      <c r="B134" s="8"/>
      <c r="C134" s="10"/>
      <c r="D134" s="11"/>
      <c r="E134" s="8"/>
      <c r="F134" s="8"/>
    </row>
    <row r="135" spans="1:6" ht="15.75" x14ac:dyDescent="0.25">
      <c r="A135" s="9"/>
      <c r="B135" s="8"/>
      <c r="C135" s="10"/>
      <c r="D135" s="11"/>
      <c r="E135" s="8"/>
      <c r="F135" s="8"/>
    </row>
    <row r="136" spans="1:6" ht="15.75" x14ac:dyDescent="0.25">
      <c r="A136" s="9"/>
      <c r="B136" s="8"/>
      <c r="C136" s="10"/>
      <c r="D136" s="11"/>
      <c r="E136" s="8"/>
      <c r="F136" s="8"/>
    </row>
    <row r="137" spans="1:6" ht="15.75" x14ac:dyDescent="0.25">
      <c r="A137" s="9"/>
      <c r="B137" s="8"/>
      <c r="C137" s="10"/>
      <c r="D137" s="11"/>
      <c r="E137" s="8"/>
      <c r="F137" s="8"/>
    </row>
    <row r="138" spans="1:6" ht="15.75" x14ac:dyDescent="0.25">
      <c r="A138" s="9"/>
      <c r="B138" s="8"/>
      <c r="C138" s="10"/>
      <c r="D138" s="11"/>
      <c r="E138" s="8"/>
      <c r="F138" s="8"/>
    </row>
    <row r="139" spans="1:6" ht="15.75" x14ac:dyDescent="0.25">
      <c r="A139" s="9"/>
      <c r="B139" s="8"/>
      <c r="C139" s="10"/>
      <c r="D139" s="11"/>
      <c r="E139" s="8"/>
      <c r="F139" s="8"/>
    </row>
    <row r="140" spans="1:6" ht="15.75" x14ac:dyDescent="0.25">
      <c r="A140" s="9"/>
      <c r="B140" s="8"/>
      <c r="C140" s="10"/>
      <c r="D140" s="11"/>
      <c r="E140" s="8"/>
      <c r="F140" s="8"/>
    </row>
    <row r="141" spans="1:6" ht="15.75" x14ac:dyDescent="0.25">
      <c r="A141" s="9"/>
      <c r="B141" s="8"/>
      <c r="C141" s="10"/>
      <c r="D141" s="11"/>
      <c r="E141" s="8"/>
      <c r="F141" s="8"/>
    </row>
    <row r="142" spans="1:6" ht="15.75" x14ac:dyDescent="0.25">
      <c r="A142" s="9"/>
      <c r="B142" s="8"/>
      <c r="C142" s="10"/>
      <c r="D142" s="11"/>
      <c r="E142" s="8"/>
      <c r="F142" s="8"/>
    </row>
    <row r="143" spans="1:6" ht="15.75" x14ac:dyDescent="0.25">
      <c r="A143" s="9"/>
      <c r="B143" s="8"/>
      <c r="C143" s="10"/>
      <c r="D143" s="11"/>
      <c r="E143" s="8"/>
      <c r="F143" s="8"/>
    </row>
    <row r="144" spans="1:6" ht="15.75" x14ac:dyDescent="0.25">
      <c r="A144" s="9"/>
      <c r="B144" s="8"/>
      <c r="C144" s="10"/>
      <c r="D144" s="11"/>
      <c r="E144" s="8"/>
      <c r="F144" s="8"/>
    </row>
    <row r="145" spans="1:6" ht="15.75" x14ac:dyDescent="0.25">
      <c r="A145" s="9"/>
      <c r="B145" s="8"/>
      <c r="C145" s="10"/>
      <c r="D145" s="11"/>
      <c r="E145" s="8"/>
      <c r="F145" s="8"/>
    </row>
    <row r="146" spans="1:6" ht="15.75" x14ac:dyDescent="0.25">
      <c r="A146" s="9"/>
      <c r="B146" s="8"/>
      <c r="C146" s="10"/>
      <c r="D146" s="11"/>
      <c r="E146" s="8"/>
      <c r="F146" s="8"/>
    </row>
    <row r="147" spans="1:6" ht="15.75" x14ac:dyDescent="0.25">
      <c r="A147" s="9"/>
      <c r="B147" s="8"/>
      <c r="C147" s="10"/>
      <c r="D147" s="11"/>
      <c r="E147" s="8"/>
      <c r="F147" s="8"/>
    </row>
    <row r="148" spans="1:6" ht="15.75" x14ac:dyDescent="0.25">
      <c r="A148" s="9"/>
      <c r="B148" s="8"/>
      <c r="C148" s="10"/>
      <c r="D148" s="11"/>
      <c r="E148" s="8"/>
      <c r="F148" s="8"/>
    </row>
    <row r="149" spans="1:6" ht="15.75" x14ac:dyDescent="0.25">
      <c r="A149" s="9"/>
      <c r="B149" s="8"/>
      <c r="C149" s="10"/>
      <c r="D149" s="11"/>
      <c r="E149" s="8"/>
      <c r="F149" s="8"/>
    </row>
    <row r="150" spans="1:6" ht="15.75" x14ac:dyDescent="0.25">
      <c r="A150" s="9"/>
      <c r="B150" s="8"/>
      <c r="C150" s="10"/>
      <c r="D150" s="11"/>
      <c r="E150" s="8"/>
      <c r="F150" s="8"/>
    </row>
    <row r="151" spans="1:6" ht="15.75" x14ac:dyDescent="0.25">
      <c r="A151" s="9"/>
      <c r="B151" s="8"/>
      <c r="C151" s="10"/>
      <c r="D151" s="11"/>
      <c r="E151" s="8"/>
      <c r="F151" s="8"/>
    </row>
    <row r="152" spans="1:6" ht="15.75" x14ac:dyDescent="0.25">
      <c r="A152" s="9"/>
      <c r="B152" s="8"/>
      <c r="C152" s="10"/>
      <c r="D152" s="11"/>
      <c r="E152" s="8"/>
      <c r="F152" s="8"/>
    </row>
    <row r="153" spans="1:6" ht="15.75" x14ac:dyDescent="0.25">
      <c r="A153" s="9"/>
      <c r="B153" s="8"/>
      <c r="C153" s="10"/>
      <c r="D153" s="11"/>
      <c r="E153" s="8"/>
      <c r="F153" s="8"/>
    </row>
    <row r="154" spans="1:6" ht="15.75" x14ac:dyDescent="0.25">
      <c r="A154" s="9"/>
      <c r="B154" s="8"/>
      <c r="C154" s="10"/>
      <c r="D154" s="11"/>
      <c r="E154" s="8"/>
      <c r="F154" s="8"/>
    </row>
    <row r="155" spans="1:6" ht="15.75" x14ac:dyDescent="0.25">
      <c r="A155" s="9"/>
      <c r="B155" s="8"/>
      <c r="C155" s="10"/>
      <c r="D155" s="11"/>
      <c r="E155" s="8"/>
      <c r="F155" s="8"/>
    </row>
    <row r="156" spans="1:6" ht="15.75" x14ac:dyDescent="0.25">
      <c r="A156" s="9"/>
      <c r="B156" s="8"/>
      <c r="C156" s="10"/>
      <c r="D156" s="11"/>
      <c r="E156" s="8"/>
      <c r="F156" s="8"/>
    </row>
    <row r="157" spans="1:6" ht="15.75" x14ac:dyDescent="0.25">
      <c r="A157" s="9"/>
      <c r="B157" s="8"/>
      <c r="C157" s="10"/>
      <c r="D157" s="11"/>
      <c r="E157" s="8"/>
      <c r="F157" s="8"/>
    </row>
    <row r="158" spans="1:6" ht="15.75" x14ac:dyDescent="0.25">
      <c r="A158" s="9"/>
      <c r="B158" s="8"/>
      <c r="C158" s="10"/>
      <c r="D158" s="11"/>
      <c r="E158" s="8"/>
      <c r="F158" s="8"/>
    </row>
    <row r="159" spans="1:6" ht="15.75" x14ac:dyDescent="0.25">
      <c r="A159" s="9"/>
      <c r="B159" s="8"/>
      <c r="C159" s="10"/>
      <c r="D159" s="11"/>
      <c r="E159" s="8"/>
      <c r="F159" s="8"/>
    </row>
    <row r="160" spans="1:6" ht="15.75" x14ac:dyDescent="0.25">
      <c r="A160" s="9"/>
      <c r="B160" s="8"/>
      <c r="C160" s="10"/>
      <c r="D160" s="11"/>
      <c r="E160" s="8"/>
      <c r="F160" s="8"/>
    </row>
    <row r="161" spans="1:6" ht="15.75" x14ac:dyDescent="0.25">
      <c r="A161" s="9"/>
      <c r="B161" s="8"/>
      <c r="C161" s="10"/>
      <c r="D161" s="11"/>
      <c r="E161" s="8"/>
      <c r="F161" s="8"/>
    </row>
    <row r="162" spans="1:6" ht="15.75" x14ac:dyDescent="0.25">
      <c r="A162" s="9"/>
      <c r="B162" s="8"/>
      <c r="C162" s="10"/>
      <c r="D162" s="11"/>
      <c r="E162" s="8"/>
      <c r="F162" s="8"/>
    </row>
    <row r="163" spans="1:6" ht="15.75" x14ac:dyDescent="0.25">
      <c r="A163" s="9"/>
      <c r="B163" s="8"/>
      <c r="C163" s="10"/>
      <c r="D163" s="11"/>
      <c r="E163" s="8"/>
      <c r="F163" s="8"/>
    </row>
    <row r="164" spans="1:6" ht="15.75" x14ac:dyDescent="0.25">
      <c r="A164" s="9"/>
      <c r="B164" s="8"/>
      <c r="C164" s="10"/>
      <c r="D164" s="11"/>
      <c r="E164" s="8"/>
      <c r="F164" s="8"/>
    </row>
    <row r="165" spans="1:6" ht="15.75" x14ac:dyDescent="0.25">
      <c r="A165" s="9"/>
      <c r="B165" s="8"/>
      <c r="C165" s="10"/>
      <c r="D165" s="11"/>
      <c r="E165" s="8"/>
      <c r="F165" s="8"/>
    </row>
    <row r="166" spans="1:6" ht="15.75" x14ac:dyDescent="0.25">
      <c r="A166" s="9"/>
      <c r="B166" s="8"/>
      <c r="C166" s="10"/>
      <c r="D166" s="11"/>
      <c r="E166" s="8"/>
      <c r="F166" s="8"/>
    </row>
    <row r="167" spans="1:6" ht="15.75" x14ac:dyDescent="0.25">
      <c r="A167" s="9"/>
      <c r="B167" s="8"/>
      <c r="C167" s="10"/>
      <c r="D167" s="11"/>
      <c r="E167" s="8"/>
      <c r="F167" s="8"/>
    </row>
    <row r="168" spans="1:6" ht="15.75" x14ac:dyDescent="0.25">
      <c r="A168" s="9"/>
      <c r="B168" s="8"/>
      <c r="C168" s="10"/>
      <c r="D168" s="11"/>
      <c r="E168" s="8"/>
      <c r="F168" s="8"/>
    </row>
    <row r="169" spans="1:6" ht="15.75" x14ac:dyDescent="0.25">
      <c r="A169" s="9"/>
      <c r="B169" s="8"/>
      <c r="C169" s="10"/>
      <c r="D169" s="11"/>
      <c r="E169" s="8"/>
      <c r="F169" s="8"/>
    </row>
    <row r="170" spans="1:6" ht="15.75" x14ac:dyDescent="0.25">
      <c r="A170" s="9"/>
      <c r="B170" s="8"/>
      <c r="C170" s="10"/>
      <c r="D170" s="11"/>
      <c r="E170" s="8"/>
      <c r="F170" s="8"/>
    </row>
    <row r="171" spans="1:6" ht="15.75" x14ac:dyDescent="0.25">
      <c r="A171" s="9"/>
      <c r="B171" s="8"/>
      <c r="C171" s="10"/>
      <c r="D171" s="11"/>
      <c r="E171" s="8"/>
      <c r="F171" s="8"/>
    </row>
    <row r="172" spans="1:6" ht="15.75" x14ac:dyDescent="0.25">
      <c r="A172" s="9"/>
      <c r="B172" s="8"/>
      <c r="C172" s="10"/>
      <c r="D172" s="11"/>
      <c r="E172" s="8"/>
      <c r="F172" s="8"/>
    </row>
    <row r="173" spans="1:6" ht="15.75" x14ac:dyDescent="0.25">
      <c r="A173" s="9"/>
      <c r="B173" s="8"/>
      <c r="C173" s="10"/>
      <c r="D173" s="11"/>
      <c r="E173" s="8"/>
      <c r="F173" s="8"/>
    </row>
    <row r="174" spans="1:6" ht="15.75" x14ac:dyDescent="0.25">
      <c r="A174" s="9"/>
      <c r="B174" s="8"/>
      <c r="C174" s="10"/>
      <c r="D174" s="11"/>
      <c r="E174" s="8"/>
      <c r="F174" s="8"/>
    </row>
    <row r="175" spans="1:6" ht="15.75" x14ac:dyDescent="0.25">
      <c r="A175" s="9"/>
      <c r="B175" s="8"/>
      <c r="C175" s="10"/>
      <c r="D175" s="11"/>
      <c r="E175" s="8"/>
      <c r="F175" s="8"/>
    </row>
    <row r="176" spans="1:6" ht="15.75" x14ac:dyDescent="0.25">
      <c r="A176" s="9"/>
      <c r="B176" s="8"/>
      <c r="C176" s="10"/>
      <c r="D176" s="11"/>
      <c r="E176" s="8"/>
      <c r="F176" s="8"/>
    </row>
    <row r="177" spans="1:6" ht="15.75" x14ac:dyDescent="0.25">
      <c r="A177" s="9"/>
      <c r="B177" s="8"/>
      <c r="C177" s="10"/>
      <c r="D177" s="11"/>
      <c r="E177" s="8"/>
      <c r="F177" s="8"/>
    </row>
    <row r="178" spans="1:6" ht="15.75" x14ac:dyDescent="0.25">
      <c r="A178" s="9"/>
      <c r="B178" s="8"/>
      <c r="C178" s="10"/>
      <c r="D178" s="11"/>
      <c r="E178" s="8"/>
      <c r="F178" s="8"/>
    </row>
    <row r="179" spans="1:6" ht="15.75" x14ac:dyDescent="0.25">
      <c r="A179" s="9"/>
      <c r="B179" s="8"/>
      <c r="C179" s="10"/>
      <c r="D179" s="11"/>
      <c r="E179" s="8"/>
      <c r="F179" s="8"/>
    </row>
    <row r="180" spans="1:6" ht="15.75" x14ac:dyDescent="0.25">
      <c r="A180" s="9"/>
      <c r="B180" s="8"/>
      <c r="C180" s="10"/>
      <c r="D180" s="11"/>
      <c r="E180" s="8"/>
      <c r="F180" s="8"/>
    </row>
    <row r="181" spans="1:6" ht="15.75" x14ac:dyDescent="0.25">
      <c r="A181" s="9"/>
      <c r="B181" s="8"/>
      <c r="C181" s="10"/>
      <c r="D181" s="11"/>
      <c r="E181" s="8"/>
      <c r="F181" s="8"/>
    </row>
    <row r="182" spans="1:6" ht="15.75" x14ac:dyDescent="0.25">
      <c r="A182" s="9"/>
      <c r="B182" s="8"/>
      <c r="C182" s="10"/>
      <c r="D182" s="11"/>
      <c r="E182" s="8"/>
      <c r="F182" s="8"/>
    </row>
    <row r="183" spans="1:6" ht="15.75" x14ac:dyDescent="0.25">
      <c r="A183" s="9"/>
      <c r="B183" s="8"/>
      <c r="C183" s="10"/>
      <c r="D183" s="11"/>
      <c r="E183" s="8"/>
      <c r="F183" s="8"/>
    </row>
    <row r="184" spans="1:6" ht="15.75" x14ac:dyDescent="0.25">
      <c r="A184" s="9"/>
      <c r="B184" s="8"/>
      <c r="C184" s="10"/>
      <c r="D184" s="11"/>
      <c r="E184" s="8"/>
      <c r="F184" s="8"/>
    </row>
    <row r="185" spans="1:6" ht="15.75" x14ac:dyDescent="0.25">
      <c r="A185" s="9"/>
      <c r="B185" s="8"/>
      <c r="C185" s="10"/>
      <c r="D185" s="11"/>
      <c r="E185" s="8"/>
      <c r="F185" s="8"/>
    </row>
    <row r="186" spans="1:6" ht="15.75" x14ac:dyDescent="0.25">
      <c r="A186" s="9"/>
      <c r="B186" s="8"/>
      <c r="C186" s="10"/>
      <c r="D186" s="11"/>
      <c r="E186" s="8"/>
      <c r="F186" s="8"/>
    </row>
    <row r="187" spans="1:6" ht="15.75" x14ac:dyDescent="0.25">
      <c r="A187" s="9"/>
      <c r="B187" s="8"/>
      <c r="C187" s="10"/>
      <c r="D187" s="11"/>
      <c r="E187" s="8"/>
      <c r="F187" s="8"/>
    </row>
    <row r="188" spans="1:6" ht="15.75" x14ac:dyDescent="0.25">
      <c r="A188" s="9"/>
      <c r="B188" s="8"/>
      <c r="C188" s="10"/>
      <c r="D188" s="11"/>
      <c r="E188" s="8"/>
      <c r="F188" s="8"/>
    </row>
    <row r="189" spans="1:6" ht="15.75" x14ac:dyDescent="0.25">
      <c r="A189" s="9"/>
      <c r="B189" s="8"/>
      <c r="C189" s="10"/>
      <c r="D189" s="11"/>
      <c r="E189" s="8"/>
      <c r="F189" s="8"/>
    </row>
    <row r="190" spans="1:6" ht="15.75" x14ac:dyDescent="0.25">
      <c r="A190" s="9"/>
      <c r="B190" s="8"/>
      <c r="C190" s="10"/>
      <c r="D190" s="11"/>
      <c r="E190" s="8"/>
      <c r="F190" s="8"/>
    </row>
    <row r="191" spans="1:6" ht="15.75" x14ac:dyDescent="0.25">
      <c r="A191" s="9"/>
      <c r="B191" s="8"/>
      <c r="C191" s="10"/>
      <c r="D191" s="11"/>
      <c r="E191" s="8"/>
      <c r="F191" s="8"/>
    </row>
    <row r="192" spans="1:6" ht="15.75" x14ac:dyDescent="0.25">
      <c r="A192" s="9"/>
      <c r="B192" s="8"/>
      <c r="C192" s="10"/>
      <c r="D192" s="11"/>
      <c r="E192" s="8"/>
      <c r="F192" s="8"/>
    </row>
    <row r="193" spans="1:6" ht="15.75" x14ac:dyDescent="0.25">
      <c r="A193" s="9"/>
      <c r="B193" s="8"/>
      <c r="C193" s="10"/>
      <c r="D193" s="11"/>
      <c r="E193" s="8"/>
      <c r="F193" s="8"/>
    </row>
    <row r="194" spans="1:6" ht="15.75" x14ac:dyDescent="0.25">
      <c r="A194" s="9"/>
      <c r="B194" s="8"/>
      <c r="C194" s="10"/>
      <c r="D194" s="11"/>
      <c r="E194" s="8"/>
      <c r="F194" s="8"/>
    </row>
    <row r="195" spans="1:6" ht="15.75" x14ac:dyDescent="0.25">
      <c r="A195" s="9"/>
      <c r="B195" s="8"/>
      <c r="C195" s="10"/>
      <c r="D195" s="11"/>
      <c r="E195" s="8"/>
      <c r="F195" s="8"/>
    </row>
    <row r="196" spans="1:6" ht="15.75" x14ac:dyDescent="0.25">
      <c r="A196" s="9"/>
      <c r="B196" s="8"/>
      <c r="C196" s="10"/>
      <c r="D196" s="11"/>
      <c r="E196" s="8"/>
      <c r="F196" s="8"/>
    </row>
    <row r="197" spans="1:6" ht="15.75" x14ac:dyDescent="0.25">
      <c r="A197" s="9"/>
      <c r="B197" s="8"/>
      <c r="C197" s="10"/>
      <c r="D197" s="11"/>
      <c r="E197" s="8"/>
      <c r="F197" s="8"/>
    </row>
    <row r="198" spans="1:6" ht="15.75" x14ac:dyDescent="0.25">
      <c r="A198" s="9"/>
      <c r="B198" s="8"/>
      <c r="C198" s="10"/>
      <c r="D198" s="11"/>
      <c r="E198" s="8"/>
      <c r="F198" s="8"/>
    </row>
    <row r="199" spans="1:6" ht="15.75" x14ac:dyDescent="0.25">
      <c r="A199" s="9"/>
      <c r="B199" s="8"/>
      <c r="C199" s="10"/>
      <c r="D199" s="11"/>
      <c r="E199" s="8"/>
      <c r="F199" s="8"/>
    </row>
    <row r="200" spans="1:6" ht="15.75" x14ac:dyDescent="0.25">
      <c r="A200" s="9"/>
      <c r="B200" s="8"/>
      <c r="C200" s="10"/>
      <c r="D200" s="11"/>
      <c r="E200" s="8"/>
      <c r="F200" s="8"/>
    </row>
    <row r="201" spans="1:6" ht="15.75" x14ac:dyDescent="0.25">
      <c r="A201" s="9"/>
      <c r="B201" s="8"/>
      <c r="C201" s="10"/>
      <c r="D201" s="11"/>
      <c r="E201" s="8"/>
      <c r="F201" s="8"/>
    </row>
    <row r="202" spans="1:6" ht="15.75" x14ac:dyDescent="0.25">
      <c r="A202" s="9"/>
      <c r="B202" s="8"/>
      <c r="C202" s="10"/>
      <c r="D202" s="11"/>
      <c r="E202" s="8"/>
      <c r="F202" s="8"/>
    </row>
    <row r="203" spans="1:6" ht="15.75" x14ac:dyDescent="0.25">
      <c r="A203" s="9"/>
      <c r="B203" s="8"/>
      <c r="C203" s="10"/>
      <c r="D203" s="11"/>
      <c r="E203" s="8"/>
      <c r="F203" s="8"/>
    </row>
    <row r="470" spans="3:3" s="2" customFormat="1" ht="18.75" x14ac:dyDescent="0.3">
      <c r="C470" s="54"/>
    </row>
    <row r="471" spans="3:3" s="2" customFormat="1" ht="18.75" x14ac:dyDescent="0.3">
      <c r="C471" s="54"/>
    </row>
    <row r="474" spans="3:3" s="2" customFormat="1" x14ac:dyDescent="0.2">
      <c r="C474" s="55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38" max="16383" man="1"/>
    <brk id="7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CDBF38-2E38-40CA-8F2A-61CDD52678E1}"/>
</file>

<file path=customXml/itemProps2.xml><?xml version="1.0" encoding="utf-8"?>
<ds:datastoreItem xmlns:ds="http://schemas.openxmlformats.org/officeDocument/2006/customXml" ds:itemID="{DCD23604-DAD5-4D7F-91E8-EF11B042D947}"/>
</file>

<file path=customXml/itemProps3.xml><?xml version="1.0" encoding="utf-8"?>
<ds:datastoreItem xmlns:ds="http://schemas.openxmlformats.org/officeDocument/2006/customXml" ds:itemID="{0C92AC9B-7342-4F05-8A40-A879B6101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01.01.2021</vt:lpstr>
      <vt:lpstr>'на 01.01.2021'!Область_печати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Скок Юлия Георгиевна</cp:lastModifiedBy>
  <cp:lastPrinted>2023-05-19T09:29:02Z</cp:lastPrinted>
  <dcterms:created xsi:type="dcterms:W3CDTF">2023-05-19T08:28:16Z</dcterms:created>
  <dcterms:modified xsi:type="dcterms:W3CDTF">2023-05-19T09:42:53Z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