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9525"/>
  </bookViews>
  <sheets>
    <sheet name="на 01.12.19" sheetId="1" r:id="rId1"/>
  </sheets>
  <externalReferences>
    <externalReference r:id="rId2"/>
  </externalReferences>
  <definedNames>
    <definedName name="Z_3A62FDFE_B33F_4285_AF26_B946B57D89E5_.wvu.Rows" localSheetId="0" hidden="1">'на 01.12.19'!$29:$29,'на 01.12.19'!$39:$39,'на 01.12.19'!$79:$80,'на 01.12.19'!$98:$101,'на 01.12.19'!$120:$120,'на 01.12.19'!$124:$124,'на 01.12.19'!$134:$134</definedName>
    <definedName name="Z_5F4BDBB1_E645_4516_8FC8_7D1E2AFE448F_.wvu.Rows" localSheetId="0" hidden="1">'на 01.12.19'!$29:$29,'на 01.12.19'!$39:$39,'на 01.12.19'!$63:$63,'на 01.12.19'!$79:$80,'на 01.12.19'!$98:$101,'на 01.12.19'!$120:$120,'на 01.12.19'!$124:$124</definedName>
    <definedName name="Z_791A6B44_A126_477F_8F66_87C81269CCAF_.wvu.Rows" localSheetId="0" hidden="1">'на 01.12.19'!#REF!,'на 01.12.19'!$118:$119,'на 01.12.19'!$125:$125</definedName>
    <definedName name="Z_941B9BCB_D95B_4828_B060_DECC595C9511_.wvu.Rows" localSheetId="0" hidden="1">'на 01.12.19'!$29:$29,'на 01.12.19'!$32:$32,'на 01.12.19'!$39:$39,'на 01.12.19'!$47:$47,'на 01.12.19'!$63:$63,'на 01.12.19'!$68:$68,'на 01.12.19'!$79:$80,'на 01.12.19'!$98:$101,'на 01.12.19'!$117:$125,'на 01.12.19'!$134:$134</definedName>
    <definedName name="Z_AD8B40E3_4B89_443C_9ACF_B6D22B3A77E7_.wvu.Rows" localSheetId="0" hidden="1">'на 01.12.19'!$29:$29,'на 01.12.19'!$32:$32,'на 01.12.19'!$39:$39,'на 01.12.19'!$47:$47,'на 01.12.19'!$63:$63,'на 01.12.19'!$68:$68,'на 01.12.19'!$79:$80,'на 01.12.19'!$98:$101,'на 01.12.19'!$117:$125,'на 01.12.19'!$134:$134</definedName>
    <definedName name="Z_AFEF4DE1_67D6_48C6_A8C8_B9E9198BBD0E_.wvu.Rows" localSheetId="0" hidden="1">'на 01.12.19'!#REF!,'на 01.12.19'!$125:$125</definedName>
    <definedName name="Z_CAE69FAB_AFBE_4188_8F32_69E048226F14_.wvu.Rows" localSheetId="0" hidden="1">'на 01.12.19'!$29:$29,'на 01.12.19'!$32:$32,'на 01.12.19'!$39:$39,'на 01.12.19'!$47:$47,'на 01.12.19'!$63:$63,'на 01.12.19'!$68:$68,'на 01.12.19'!$79:$80,'на 01.12.19'!$98:$101,'на 01.12.19'!$117:$125,'на 01.12.19'!$134:$134</definedName>
    <definedName name="Z_D2DF83CF_573E_4A86_A4BE_5A992E023C65_.wvu.Rows" localSheetId="0" hidden="1">'на 01.12.19'!#REF!,'на 01.12.19'!$118:$119,'на 01.12.19'!$125:$125</definedName>
    <definedName name="Z_E2CE03E0_A708_4616_8DFD_0910D1C70A9E_.wvu.Rows" localSheetId="0" hidden="1">'на 01.12.19'!#REF!,'на 01.12.19'!$118:$119,'на 01.12.19'!$125:$125</definedName>
    <definedName name="Z_E6F394BB_DB4B_47AB_A066_DC195B03AE3E_.wvu.Rows" localSheetId="0" hidden="1">'на 01.12.19'!$29:$29,'на 01.12.19'!$39:$39,'на 01.12.19'!$63:$63,'на 01.12.19'!$66:$66,'на 01.12.19'!$68:$68,'на 01.12.19'!$79:$80,'на 01.12.19'!$98:$101,'на 01.12.19'!$110:$115,'на 01.12.19'!$121:$125,'на 01.12.19'!$127:$127,'на 01.12.19'!$134:$134</definedName>
    <definedName name="Z_E8991B2E_0E9F_48F3_A4D6_3B340ABE8C8E_.wvu.Rows" localSheetId="0" hidden="1">'на 01.12.19'!$39:$40,'на 01.12.19'!$125:$125</definedName>
    <definedName name="Z_F385514D_10E2_4F02_BC23_DB9B134ACC31_.wvu.PrintArea" localSheetId="0" hidden="1">'на 01.12.19'!$B$1:$E$137</definedName>
    <definedName name="Z_F385514D_10E2_4F02_BC23_DB9B134ACC31_.wvu.Rows" localSheetId="0" hidden="1">'на 01.12.19'!$29:$29,'на 01.12.19'!$39:$39,'на 01.12.19'!$79:$80,'на 01.12.19'!$98:$101,'на 01.12.19'!$121:$125,'на 01.12.19'!$127:$127,'на 01.12.19'!$134:$134</definedName>
    <definedName name="Z_F59D258D_974D_4B2B_B7CC_86B99245EC3C_.wvu.PrintArea" localSheetId="0" hidden="1">'на 01.12.19'!$A$1:$E$137</definedName>
    <definedName name="Z_F59D258D_974D_4B2B_B7CC_86B99245EC3C_.wvu.Rows" localSheetId="0" hidden="1">'на 01.12.19'!$29:$29,'на 01.12.19'!$32:$32,'на 01.12.19'!$39:$40,'на 01.12.19'!$47:$47,'на 01.12.19'!$63:$63,'на 01.12.19'!$68:$68,'на 01.12.19'!$79:$80,'на 01.12.19'!$98:$101,'на 01.12.19'!$120:$120,'на 01.12.19'!$124:$124,'на 01.12.19'!$134:$134</definedName>
    <definedName name="Z_F8542D9D_A523_4F6F_8CFE_9BA4BA3D5B88_.wvu.Rows" localSheetId="0" hidden="1">'на 01.12.19'!$39:$39,'на 01.12.19'!$98:$101,'на 01.12.19'!$118:$120,'на 01.12.19'!$124:$124</definedName>
    <definedName name="Z_FAFBB87E_73E9_461E_A4E8_A0EB3259EED0_.wvu.PrintArea" localSheetId="0" hidden="1">'на 01.12.19'!$A$1:$E$137</definedName>
    <definedName name="Z_FAFBB87E_73E9_461E_A4E8_A0EB3259EED0_.wvu.Rows" localSheetId="0" hidden="1">'на 01.12.19'!$30:$30,'на 01.12.19'!$39:$39,'на 01.12.19'!$98:$101,'на 01.12.19'!$118:$120,'на 01.12.19'!$124:$124</definedName>
  </definedNames>
  <calcPr calcId="145621"/>
</workbook>
</file>

<file path=xl/calcChain.xml><?xml version="1.0" encoding="utf-8"?>
<calcChain xmlns="http://schemas.openxmlformats.org/spreadsheetml/2006/main">
  <c r="D130" i="1" l="1"/>
  <c r="C130" i="1"/>
  <c r="D129" i="1"/>
  <c r="C129" i="1"/>
  <c r="D128" i="1"/>
  <c r="C128" i="1"/>
  <c r="D123" i="1"/>
  <c r="C123" i="1"/>
  <c r="D122" i="1"/>
  <c r="C122" i="1"/>
  <c r="D120" i="1"/>
  <c r="D126" i="1" s="1"/>
  <c r="C120" i="1"/>
  <c r="D119" i="1"/>
  <c r="D118" i="1" s="1"/>
  <c r="C118" i="1"/>
  <c r="D117" i="1"/>
  <c r="C117" i="1"/>
  <c r="D115" i="1"/>
  <c r="C115" i="1"/>
  <c r="D114" i="1"/>
  <c r="C114" i="1"/>
  <c r="D113" i="1"/>
  <c r="C113" i="1"/>
  <c r="D112" i="1"/>
  <c r="D111" i="1" s="1"/>
  <c r="D109" i="1"/>
  <c r="C109" i="1"/>
  <c r="D108" i="1"/>
  <c r="C108" i="1"/>
  <c r="D107" i="1"/>
  <c r="C107" i="1"/>
  <c r="D105" i="1"/>
  <c r="C105" i="1"/>
  <c r="D104" i="1"/>
  <c r="C104" i="1"/>
  <c r="D103" i="1"/>
  <c r="D131" i="1" s="1"/>
  <c r="C103" i="1"/>
  <c r="C131" i="1" s="1"/>
  <c r="D101" i="1"/>
  <c r="C101" i="1"/>
  <c r="D100" i="1"/>
  <c r="C100" i="1"/>
  <c r="D99" i="1"/>
  <c r="D127" i="1" s="1"/>
  <c r="C99" i="1"/>
  <c r="C127" i="1" s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E80" i="1" s="1"/>
  <c r="C80" i="1"/>
  <c r="D79" i="1"/>
  <c r="E79" i="1" s="1"/>
  <c r="C79" i="1"/>
  <c r="D78" i="1"/>
  <c r="E78" i="1" s="1"/>
  <c r="C78" i="1"/>
  <c r="D77" i="1"/>
  <c r="E77" i="1" s="1"/>
  <c r="C77" i="1"/>
  <c r="D76" i="1"/>
  <c r="E76" i="1" s="1"/>
  <c r="C76" i="1"/>
  <c r="D75" i="1"/>
  <c r="E75" i="1" s="1"/>
  <c r="C75" i="1"/>
  <c r="D74" i="1"/>
  <c r="E74" i="1" s="1"/>
  <c r="C74" i="1"/>
  <c r="D73" i="1"/>
  <c r="E73" i="1" s="1"/>
  <c r="C73" i="1"/>
  <c r="D72" i="1"/>
  <c r="E72" i="1" s="1"/>
  <c r="C72" i="1"/>
  <c r="D71" i="1"/>
  <c r="E71" i="1" s="1"/>
  <c r="C71" i="1"/>
  <c r="D70" i="1"/>
  <c r="E70" i="1" s="1"/>
  <c r="C70" i="1"/>
  <c r="D69" i="1"/>
  <c r="E69" i="1" s="1"/>
  <c r="C69" i="1"/>
  <c r="D68" i="1"/>
  <c r="C68" i="1"/>
  <c r="D67" i="1"/>
  <c r="E67" i="1" s="1"/>
  <c r="C67" i="1"/>
  <c r="D66" i="1"/>
  <c r="E66" i="1" s="1"/>
  <c r="C66" i="1"/>
  <c r="D65" i="1"/>
  <c r="E65" i="1" s="1"/>
  <c r="C65" i="1"/>
  <c r="D64" i="1"/>
  <c r="E64" i="1" s="1"/>
  <c r="C64" i="1"/>
  <c r="D63" i="1"/>
  <c r="C63" i="1"/>
  <c r="D62" i="1"/>
  <c r="E62" i="1" s="1"/>
  <c r="C62" i="1"/>
  <c r="D61" i="1"/>
  <c r="E61" i="1" s="1"/>
  <c r="C61" i="1"/>
  <c r="D60" i="1"/>
  <c r="E60" i="1" s="1"/>
  <c r="C60" i="1"/>
  <c r="D59" i="1"/>
  <c r="E59" i="1" s="1"/>
  <c r="C59" i="1"/>
  <c r="D58" i="1"/>
  <c r="E58" i="1" s="1"/>
  <c r="C58" i="1"/>
  <c r="D57" i="1"/>
  <c r="E57" i="1" s="1"/>
  <c r="C57" i="1"/>
  <c r="D56" i="1"/>
  <c r="E56" i="1" s="1"/>
  <c r="C56" i="1"/>
  <c r="D55" i="1"/>
  <c r="E55" i="1" s="1"/>
  <c r="C55" i="1"/>
  <c r="D54" i="1"/>
  <c r="E54" i="1" s="1"/>
  <c r="C54" i="1"/>
  <c r="D53" i="1"/>
  <c r="E53" i="1" s="1"/>
  <c r="C53" i="1"/>
  <c r="D52" i="1"/>
  <c r="E52" i="1" s="1"/>
  <c r="C52" i="1"/>
  <c r="D51" i="1"/>
  <c r="E51" i="1" s="1"/>
  <c r="C51" i="1"/>
  <c r="D50" i="1"/>
  <c r="C50" i="1"/>
  <c r="D49" i="1"/>
  <c r="E49" i="1" s="1"/>
  <c r="C49" i="1"/>
  <c r="D48" i="1"/>
  <c r="E48" i="1" s="1"/>
  <c r="C48" i="1"/>
  <c r="D47" i="1"/>
  <c r="E47" i="1" s="1"/>
  <c r="C47" i="1"/>
  <c r="D46" i="1"/>
  <c r="E46" i="1" s="1"/>
  <c r="C46" i="1"/>
  <c r="D45" i="1"/>
  <c r="E45" i="1" s="1"/>
  <c r="C45" i="1"/>
  <c r="D44" i="1"/>
  <c r="E44" i="1" s="1"/>
  <c r="C44" i="1"/>
  <c r="D43" i="1"/>
  <c r="E43" i="1" s="1"/>
  <c r="C43" i="1"/>
  <c r="E39" i="1"/>
  <c r="D38" i="1"/>
  <c r="D97" i="1" s="1"/>
  <c r="C38" i="1"/>
  <c r="C97" i="1" s="1"/>
  <c r="D37" i="1"/>
  <c r="C37" i="1"/>
  <c r="E37" i="1" s="1"/>
  <c r="D36" i="1"/>
  <c r="C36" i="1"/>
  <c r="D35" i="1"/>
  <c r="C35" i="1"/>
  <c r="E35" i="1" s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C7" i="1" s="1"/>
  <c r="C6" i="1" s="1"/>
  <c r="D7" i="1"/>
  <c r="D6" i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1" i="1"/>
  <c r="E32" i="1"/>
  <c r="E33" i="1"/>
  <c r="E34" i="1"/>
  <c r="E36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38" i="1"/>
</calcChain>
</file>

<file path=xl/sharedStrings.xml><?xml version="1.0" encoding="utf-8"?>
<sst xmlns="http://schemas.openxmlformats.org/spreadsheetml/2006/main" count="180" uniqueCount="173">
  <si>
    <t xml:space="preserve">                           Сведения об исполнении бюджета г. Красноярска на 01.12.2019 г.</t>
  </si>
  <si>
    <t>тыс. руб.</t>
  </si>
  <si>
    <t>Наименование показателей</t>
  </si>
  <si>
    <t>Бюджет города на 2019 год с учетом изменений</t>
  </si>
  <si>
    <t>Исполнено на 01.12.2019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</si>
  <si>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</si>
  <si>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</si>
  <si>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</si>
  <si>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</si>
  <si>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</si>
  <si>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</si>
  <si>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</si>
  <si>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</si>
  <si>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</si>
  <si>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</si>
  <si>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</si>
  <si>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</si>
  <si>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</si>
  <si>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</si>
  <si>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</si>
  <si>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</si>
  <si>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</si>
  <si>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</si>
  <si>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</si>
  <si>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</si>
  <si>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</si>
  <si>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</si>
  <si>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</si>
  <si>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</si>
  <si>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</si>
  <si>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</si>
  <si>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-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</si>
  <si>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</si>
  <si>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</si>
  <si>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</si>
  <si>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</si>
  <si>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</si>
  <si>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</si>
  <si>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</si>
  <si>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</si>
  <si>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</si>
  <si>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</si>
  <si>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</si>
  <si>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</si>
  <si>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</si>
  <si>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</si>
  <si>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</si>
  <si>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</si>
  <si>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</si>
  <si>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</si>
  <si>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</si>
  <si>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</si>
  <si>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</si>
  <si>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</si>
  <si>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</si>
  <si>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</si>
  <si>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</si>
  <si>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</si>
  <si>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</si>
  <si>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</si>
  <si>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</si>
  <si>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0302</t>
  </si>
  <si>
    <t>Органы внутренних дел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</si>
  <si>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</si>
  <si>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</si>
  <si>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</si>
  <si>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</si>
  <si>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</si>
  <si>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</si>
  <si>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</si>
  <si>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</si>
  <si>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</si>
  <si>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</si>
  <si>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</si>
  <si>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</si>
  <si>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</si>
  <si>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</si>
  <si>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</si>
  <si>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</si>
  <si>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</si>
  <si>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</si>
  <si>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</si>
  <si>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</si>
  <si>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</si>
  <si>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</si>
  <si>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</si>
  <si>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</si>
  <si>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</si>
  <si>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</si>
  <si>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</si>
  <si>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</si>
  <si>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</si>
  <si>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</si>
  <si>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</si>
  <si>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</si>
  <si>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</si>
  <si>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</si>
  <si>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</si>
  <si>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</si>
  <si>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</si>
  <si>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</si>
  <si>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</si>
  <si>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</si>
  <si>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</si>
  <si>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</si>
  <si>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</si>
  <si>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КИНЕМАТОГРАФИЯ, СРЕДСТВА МАССОВОЙ ИНФОРМАЦИИ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</si>
  <si>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</si>
  <si>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</si>
  <si>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</si>
  <si>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</si>
  <si>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</si>
  <si>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кинематографии, средств массовой информации</t>
  </si>
  <si>
    <t>0900</t>
  </si>
  <si>
    <t>ЗДРАВООХРАНЕНИЕ</t>
  </si>
  <si>
    <t>0901</t>
  </si>
  <si>
    <t>Стационарная медицинская помощь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</si>
  <si>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</si>
  <si>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</si>
  <si>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</si>
  <si>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</si>
  <si>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</si>
  <si>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</si>
  <si>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</si>
  <si>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</si>
  <si>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</si>
  <si>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</si>
  <si>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</si>
  <si>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</si>
  <si>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</si>
  <si>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</si>
  <si>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</si>
  <si>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 xml:space="preserve">Физическая культура   </t>
  </si>
  <si>
    <t>1102</t>
  </si>
  <si>
    <t>Массовый спорт</t>
  </si>
  <si>
    <t>1105</t>
  </si>
  <si>
    <t>Другие вопросы в области физической культуры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</si>
  <si>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</si>
  <si>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</si>
  <si>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</si>
  <si>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</si>
  <si>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</si>
  <si>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И МУНИЦИПАЛЬНОГО ДОЛГА</t>
  </si>
  <si>
    <t>1301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</si>
  <si>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</si>
  <si>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</si>
  <si>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</si>
  <si>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</si>
  <si>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</si>
  <si>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</si>
  <si>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</si>
  <si>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</si>
  <si>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</si>
  <si>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</si>
  <si>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</si>
  <si>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</si>
  <si>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</si>
  <si>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</si>
  <si>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</si>
  <si>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</si>
  <si>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</si>
  <si>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</si>
  <si>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</si>
  <si>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</si>
  <si>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</si>
  <si>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</si>
  <si>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</si>
  <si>
    <t xml:space="preserve">               </t>
  </si>
  <si>
    <t>Начальник отдела финансирования</t>
  </si>
  <si>
    <t>Е.С. Бражникова</t>
  </si>
  <si>
    <t xml:space="preserve">Исполнитель: </t>
  </si>
  <si>
    <t>Скок Юлия Георгиевна</t>
  </si>
  <si>
    <t>226-14-08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</si>
</sst>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р_."/>
    <numFmt numFmtId="165" formatCode="0.0%"/>
    <numFmt numFmtId="166" formatCode="#,##0.00000"/>
    <numFmt numFmtId="167" formatCode="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49" fontId="7" fillId="2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0" fillId="2" borderId="2" xfId="0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8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right"/>
    </xf>
    <xf numFmtId="49" fontId="7" fillId="4" borderId="1" xfId="0" applyNumberFormat="1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0" fontId="8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/>
    </xf>
    <xf numFmtId="4" fontId="4" fillId="2" borderId="1" xfId="0" applyNumberFormat="1" applyFont="1" applyFill="1" applyBorder="1" applyAlignment="1" applyProtection="1">
      <alignment horizontal="center"/>
    </xf>
    <xf numFmtId="4" fontId="4" fillId="2" borderId="1" xfId="0" applyNumberFormat="1" applyFont="1" applyFill="1" applyBorder="1" applyAlignment="1">
      <alignment horizontal="center"/>
    </xf>
    <xf numFmtId="49" fontId="7" fillId="5" borderId="1" xfId="0" applyNumberFormat="1" applyFont="1" applyFill="1" applyBorder="1" applyAlignment="1" applyProtection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49" fontId="8" fillId="4" borderId="1" xfId="0" applyNumberFormat="1" applyFont="1" applyFill="1" applyBorder="1" applyAlignment="1" applyProtection="1">
      <alignment horizontal="center" vertical="center"/>
    </xf>
    <xf numFmtId="49" fontId="8" fillId="4" borderId="1" xfId="0" applyNumberFormat="1" applyFont="1" applyFill="1" applyBorder="1" applyAlignment="1" applyProtection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Fill="1" applyBorder="1" applyAlignment="1" applyProtection="1">
      <alignment horizontal="center" vertical="center"/>
    </xf>
    <xf numFmtId="4" fontId="8" fillId="0" borderId="1" xfId="0" applyNumberFormat="1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horizontal="center" vertical="center"/>
    </xf>
    <xf numFmtId="165" fontId="8" fillId="6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167" fontId="4" fillId="0" borderId="0" xfId="0" applyNumberFormat="1" applyFont="1" applyBorder="1"/>
    <xf numFmtId="0" fontId="4" fillId="0" borderId="0" xfId="0" applyFont="1" applyBorder="1" applyAlignment="1">
      <alignment horizontal="center" wrapText="1"/>
    </xf>
    <xf numFmtId="49" fontId="13" fillId="2" borderId="0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 wrapText="1"/>
    </xf>
    <xf numFmtId="3" fontId="13" fillId="2" borderId="0" xfId="0" applyNumberFormat="1" applyFont="1" applyFill="1" applyBorder="1" applyAlignment="1" applyProtection="1">
      <alignment vertical="center"/>
    </xf>
    <xf numFmtId="3" fontId="13" fillId="2" borderId="0" xfId="0" applyNumberFormat="1" applyFont="1" applyFill="1" applyBorder="1" applyAlignment="1" applyProtection="1">
      <alignment horizontal="center" vertical="center"/>
    </xf>
    <xf numFmtId="3" fontId="9" fillId="2" borderId="0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>
      <alignment horizontal="left"/>
    </xf>
    <xf numFmtId="49" fontId="6" fillId="2" borderId="0" xfId="0" applyNumberFormat="1" applyFont="1" applyFill="1" applyBorder="1" applyAlignment="1" applyProtection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 applyProtection="1">
      <alignment horizontal="left" vertical="center"/>
    </xf>
    <xf numFmtId="9" fontId="0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</cellXfs>
  <cellStyles count="6">
    <cellStyle name="Normal" xfId="1"/>
    <cellStyle name="Обычный" xfId="0" builtinId="0"/>
    <cellStyle name="Процентный 2" xfId="2"/>
    <cellStyle name="Процентный 2 2" xfId="3"/>
    <cellStyle name="Процентный 2 3" xfId="4"/>
    <cellStyle name="Процентный 2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19/XI%202019%20&#1085;&#1072;%2001.12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"/>
      <sheetName val="Денисовой"/>
      <sheetName val="экономика"/>
      <sheetName val="Скоку и банкам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9">
          <cell r="E9">
            <v>1199226.58</v>
          </cell>
          <cell r="F9">
            <v>1190570.4062099999</v>
          </cell>
        </row>
        <row r="13">
          <cell r="E13">
            <v>8638058.1300000008</v>
          </cell>
          <cell r="F13">
            <v>7583739.3689199993</v>
          </cell>
        </row>
        <row r="32">
          <cell r="E32">
            <v>844447.52</v>
          </cell>
          <cell r="F32">
            <v>872355.69236999995</v>
          </cell>
        </row>
        <row r="35">
          <cell r="E35">
            <v>1563.33</v>
          </cell>
          <cell r="F35">
            <v>2905.0962599999998</v>
          </cell>
        </row>
        <row r="41">
          <cell r="E41">
            <v>425009.16</v>
          </cell>
          <cell r="F41">
            <v>310792.28080000001</v>
          </cell>
        </row>
        <row r="42">
          <cell r="E42">
            <v>952521.68</v>
          </cell>
          <cell r="F42">
            <v>856894.82595000009</v>
          </cell>
        </row>
        <row r="51">
          <cell r="E51">
            <v>301731.8</v>
          </cell>
          <cell r="F51">
            <v>239920.74794</v>
          </cell>
        </row>
        <row r="59">
          <cell r="E59">
            <v>90.22</v>
          </cell>
          <cell r="F59">
            <v>5.8247499999999999</v>
          </cell>
        </row>
        <row r="76">
          <cell r="E76">
            <v>1834686.32</v>
          </cell>
          <cell r="F76">
            <v>1069255.6400700002</v>
          </cell>
        </row>
        <row r="107">
          <cell r="E107">
            <v>89902.33</v>
          </cell>
          <cell r="F107">
            <v>88760.963659999994</v>
          </cell>
        </row>
        <row r="117">
          <cell r="E117">
            <v>30593.050000000003</v>
          </cell>
          <cell r="F117">
            <v>27735.429840000001</v>
          </cell>
        </row>
        <row r="131">
          <cell r="E131">
            <v>964477.85999999987</v>
          </cell>
          <cell r="F131">
            <v>434461.64597000001</v>
          </cell>
        </row>
        <row r="154">
          <cell r="E154">
            <v>170.39</v>
          </cell>
          <cell r="F154">
            <v>84.5</v>
          </cell>
        </row>
        <row r="159">
          <cell r="E159">
            <v>284843.06999999995</v>
          </cell>
          <cell r="F159">
            <v>261673.53547</v>
          </cell>
        </row>
        <row r="212">
          <cell r="E212">
            <v>3417.17</v>
          </cell>
          <cell r="F212">
            <v>-127.39323999999999</v>
          </cell>
        </row>
        <row r="218">
          <cell r="E218">
            <v>19405119.818940006</v>
          </cell>
          <cell r="F218">
            <v>15437157.056439999</v>
          </cell>
        </row>
        <row r="219">
          <cell r="E219">
            <v>19483174.124360003</v>
          </cell>
          <cell r="F219">
            <v>15514809.609620001</v>
          </cell>
        </row>
        <row r="220">
          <cell r="E220">
            <v>63059.4</v>
          </cell>
          <cell r="F220">
            <v>0</v>
          </cell>
        </row>
        <row r="224">
          <cell r="E224">
            <v>11279160.74096</v>
          </cell>
          <cell r="F224">
            <v>9991617.6511700004</v>
          </cell>
        </row>
        <row r="276">
          <cell r="E276">
            <v>1007067.4</v>
          </cell>
          <cell r="F276">
            <v>719937.79798999999</v>
          </cell>
        </row>
        <row r="288">
          <cell r="E288">
            <v>7133886.5834000008</v>
          </cell>
          <cell r="F288">
            <v>4803254.1604599999</v>
          </cell>
        </row>
        <row r="357">
          <cell r="E357">
            <v>1927.1849999999999</v>
          </cell>
          <cell r="F357">
            <v>1863.8272000000002</v>
          </cell>
        </row>
        <row r="360">
          <cell r="E360">
            <v>558.01</v>
          </cell>
          <cell r="F360">
            <v>558.00779999999997</v>
          </cell>
        </row>
        <row r="362">
          <cell r="E362">
            <v>11228.774579999999</v>
          </cell>
          <cell r="F362">
            <v>11281.215410000001</v>
          </cell>
        </row>
        <row r="368">
          <cell r="E368">
            <v>-91768.274999999994</v>
          </cell>
          <cell r="F368">
            <v>-91355.603589999999</v>
          </cell>
        </row>
        <row r="389">
          <cell r="E389">
            <v>35605354.79894001</v>
          </cell>
          <cell r="F389">
            <v>28942057.192620002</v>
          </cell>
        </row>
        <row r="392">
          <cell r="E392">
            <v>2517207.9098700001</v>
          </cell>
          <cell r="F392">
            <v>1886192.1954099999</v>
          </cell>
        </row>
        <row r="431">
          <cell r="E431">
            <v>3525.7299999999996</v>
          </cell>
          <cell r="F431">
            <v>2948.7159700000002</v>
          </cell>
        </row>
        <row r="435">
          <cell r="E435">
            <v>73139.848840000006</v>
          </cell>
          <cell r="F435">
            <v>51309.302680000008</v>
          </cell>
        </row>
        <row r="445">
          <cell r="E445">
            <v>1029023.7852100001</v>
          </cell>
          <cell r="F445">
            <v>862713.62202999997</v>
          </cell>
        </row>
        <row r="457">
          <cell r="E457">
            <v>176.5</v>
          </cell>
          <cell r="F457">
            <v>25.846920000000001</v>
          </cell>
        </row>
        <row r="460">
          <cell r="E460">
            <v>211292.99300000005</v>
          </cell>
          <cell r="F460">
            <v>164147.39098</v>
          </cell>
        </row>
        <row r="471">
          <cell r="E471">
            <v>18066.938000000002</v>
          </cell>
          <cell r="F471">
            <v>15313.467989999999</v>
          </cell>
        </row>
        <row r="479">
          <cell r="E479">
            <v>53465.396229999998</v>
          </cell>
          <cell r="F479">
            <v>0</v>
          </cell>
        </row>
        <row r="481">
          <cell r="E481">
            <v>1128516.7185899999</v>
          </cell>
          <cell r="F481">
            <v>789733.84884000022</v>
          </cell>
        </row>
        <row r="508">
          <cell r="E508">
            <v>90550.208999999988</v>
          </cell>
          <cell r="F508">
            <v>82316.892499999987</v>
          </cell>
        </row>
        <row r="520">
          <cell r="E520">
            <v>11532.409</v>
          </cell>
          <cell r="F520">
            <v>11532.409</v>
          </cell>
        </row>
        <row r="521">
          <cell r="E521">
            <v>79017.800000000017</v>
          </cell>
          <cell r="F521">
            <v>70784.483499999988</v>
          </cell>
        </row>
        <row r="529">
          <cell r="E529">
            <v>5026014.2560299998</v>
          </cell>
          <cell r="F529">
            <v>3624024.7900900007</v>
          </cell>
        </row>
        <row r="590">
          <cell r="E590">
            <v>818405.87100000004</v>
          </cell>
          <cell r="F590">
            <v>691087.59947000002</v>
          </cell>
        </row>
        <row r="602">
          <cell r="E602">
            <v>4062582.2048200006</v>
          </cell>
          <cell r="F602">
            <v>2820690.5500000003</v>
          </cell>
        </row>
        <row r="613">
          <cell r="E613">
            <v>145026.18020999999</v>
          </cell>
          <cell r="F613">
            <v>112246.64062000002</v>
          </cell>
        </row>
        <row r="631">
          <cell r="E631">
            <v>2500997.89995</v>
          </cell>
          <cell r="F631">
            <v>1530509.9075499999</v>
          </cell>
        </row>
        <row r="678">
          <cell r="E678">
            <v>377166.27945000003</v>
          </cell>
          <cell r="F678">
            <v>189338.81967</v>
          </cell>
        </row>
        <row r="691">
          <cell r="E691">
            <v>139005.60071999999</v>
          </cell>
          <cell r="F691">
            <v>95234.323369999998</v>
          </cell>
        </row>
        <row r="699">
          <cell r="E699">
            <v>1362298.5226100001</v>
          </cell>
          <cell r="F699">
            <v>796794.78038000013</v>
          </cell>
        </row>
        <row r="709">
          <cell r="E709">
            <v>0</v>
          </cell>
          <cell r="F709">
            <v>0</v>
          </cell>
        </row>
        <row r="712">
          <cell r="E712">
            <v>622527.4971700001</v>
          </cell>
          <cell r="F712">
            <v>449141.98413000011</v>
          </cell>
        </row>
        <row r="734">
          <cell r="E734">
            <v>5595.7583699999996</v>
          </cell>
          <cell r="F734">
            <v>5352.6182699999999</v>
          </cell>
        </row>
        <row r="742">
          <cell r="E742">
            <v>2567.07827</v>
          </cell>
          <cell r="F742">
            <v>2567.07827</v>
          </cell>
        </row>
        <row r="743">
          <cell r="E743">
            <v>3028.6801</v>
          </cell>
          <cell r="F743">
            <v>2785.54</v>
          </cell>
        </row>
        <row r="746">
          <cell r="E746">
            <v>0</v>
          </cell>
          <cell r="F746">
            <v>0</v>
          </cell>
        </row>
        <row r="748">
          <cell r="E748">
            <v>19493678.438079998</v>
          </cell>
          <cell r="F748">
            <v>15691035.20603</v>
          </cell>
        </row>
        <row r="790">
          <cell r="E790">
            <v>8820192.8054100014</v>
          </cell>
          <cell r="F790">
            <v>6657914.047340001</v>
          </cell>
        </row>
        <row r="804">
          <cell r="E804">
            <v>8298411.0437000003</v>
          </cell>
          <cell r="F804">
            <v>6985490.0348800002</v>
          </cell>
        </row>
        <row r="817">
          <cell r="E817">
            <v>1130943.87317</v>
          </cell>
          <cell r="F817">
            <v>977452.14188000001</v>
          </cell>
        </row>
        <row r="824">
          <cell r="E824">
            <v>583755.61257999996</v>
          </cell>
          <cell r="F824">
            <v>513346.96857999999</v>
          </cell>
        </row>
        <row r="847">
          <cell r="E847">
            <v>660375.10321999993</v>
          </cell>
          <cell r="F847">
            <v>556832.01335000002</v>
          </cell>
        </row>
        <row r="868">
          <cell r="E868">
            <v>960211.84072999994</v>
          </cell>
          <cell r="F868">
            <v>853849.84505</v>
          </cell>
        </row>
        <row r="908">
          <cell r="E908">
            <v>862837.10266999993</v>
          </cell>
          <cell r="F908">
            <v>769329.04559000011</v>
          </cell>
        </row>
        <row r="917">
          <cell r="E917">
            <v>29136.79206</v>
          </cell>
          <cell r="F917">
            <v>27138.835999999999</v>
          </cell>
        </row>
        <row r="921">
          <cell r="E921">
            <v>68237.945999999996</v>
          </cell>
          <cell r="F921">
            <v>57381.963459999999</v>
          </cell>
        </row>
        <row r="1055">
          <cell r="E1055">
            <v>2772357.16812</v>
          </cell>
          <cell r="F1055">
            <v>2033194.6461800002</v>
          </cell>
        </row>
        <row r="1101">
          <cell r="E1101">
            <v>39145.949999999997</v>
          </cell>
          <cell r="F1101">
            <v>32917.82501</v>
          </cell>
        </row>
        <row r="1105">
          <cell r="E1105">
            <v>811150.505</v>
          </cell>
          <cell r="F1105">
            <v>762448.81945999991</v>
          </cell>
        </row>
        <row r="1110">
          <cell r="E1110">
            <v>810263.31235999998</v>
          </cell>
          <cell r="F1110">
            <v>717466.72861999995</v>
          </cell>
        </row>
        <row r="1124">
          <cell r="E1124">
            <v>558977.33096000005</v>
          </cell>
          <cell r="F1124">
            <v>54680.36361</v>
          </cell>
        </row>
        <row r="1131">
          <cell r="E1131">
            <v>552820.06980000006</v>
          </cell>
          <cell r="F1131">
            <v>465680.90947999997</v>
          </cell>
        </row>
        <row r="1144">
          <cell r="E1144">
            <v>1550438.4202700001</v>
          </cell>
          <cell r="F1144">
            <v>1359169.7631899999</v>
          </cell>
        </row>
        <row r="1194">
          <cell r="E1194">
            <v>868447.7535600001</v>
          </cell>
          <cell r="F1194">
            <v>764367.2241600001</v>
          </cell>
        </row>
        <row r="1199">
          <cell r="E1199">
            <v>519141.64160999999</v>
          </cell>
          <cell r="F1199">
            <v>439955.14959000004</v>
          </cell>
        </row>
        <row r="1207">
          <cell r="E1207">
            <v>162849.0251</v>
          </cell>
          <cell r="F1207">
            <v>154847.38944</v>
          </cell>
        </row>
        <row r="1225">
          <cell r="E1225">
            <v>18680.512999999999</v>
          </cell>
          <cell r="F1225">
            <v>14536.2775</v>
          </cell>
        </row>
        <row r="1226">
          <cell r="E1226">
            <v>1122718.2498900001</v>
          </cell>
          <cell r="F1226">
            <v>736974.97126999998</v>
          </cell>
        </row>
        <row r="1229">
          <cell r="E1229">
            <v>1122718.2498900001</v>
          </cell>
          <cell r="F1229">
            <v>736974.97126999998</v>
          </cell>
        </row>
        <row r="1233">
          <cell r="E1233">
            <v>36058450.663309999</v>
          </cell>
          <cell r="F1233">
            <v>27817157.11304</v>
          </cell>
        </row>
        <row r="1239">
          <cell r="E1239">
            <v>0</v>
          </cell>
          <cell r="F1239">
            <v>0</v>
          </cell>
        </row>
        <row r="1240">
          <cell r="E1240">
            <v>0</v>
          </cell>
          <cell r="F1240">
            <v>0</v>
          </cell>
        </row>
        <row r="1243">
          <cell r="E1243">
            <v>1410768</v>
          </cell>
          <cell r="F1243">
            <v>2968600</v>
          </cell>
        </row>
        <row r="1244">
          <cell r="E1244">
            <v>-2096895</v>
          </cell>
          <cell r="F1244">
            <v>-3490027</v>
          </cell>
        </row>
        <row r="1246">
          <cell r="F1246">
            <v>522000</v>
          </cell>
        </row>
        <row r="1247">
          <cell r="E1247">
            <v>13221703.66</v>
          </cell>
          <cell r="F1247">
            <v>5825000</v>
          </cell>
        </row>
        <row r="1248">
          <cell r="E1248">
            <v>-12425976.66</v>
          </cell>
          <cell r="F1248">
            <v>-5303000</v>
          </cell>
        </row>
        <row r="1249">
          <cell r="E1249">
            <v>38624</v>
          </cell>
        </row>
        <row r="1254">
          <cell r="E1254">
            <v>0</v>
          </cell>
          <cell r="F1254">
            <v>813606.39963</v>
          </cell>
        </row>
        <row r="1257">
          <cell r="E1257">
            <v>304871.86437000334</v>
          </cell>
          <cell r="F1257">
            <v>-1939079.4792099968</v>
          </cell>
        </row>
        <row r="1258">
          <cell r="E1258">
            <v>-50276450.458939999</v>
          </cell>
          <cell r="F1258">
            <v>-44493813.444629997</v>
          </cell>
        </row>
        <row r="1259">
          <cell r="E1259">
            <v>50581322.323310003</v>
          </cell>
          <cell r="F1259">
            <v>42554733.96542</v>
          </cell>
        </row>
      </sheetData>
      <sheetData sheetId="1"/>
      <sheetData sheetId="2">
        <row r="21">
          <cell r="D21">
            <v>558520.78999999992</v>
          </cell>
          <cell r="E21">
            <v>522318.86489999999</v>
          </cell>
        </row>
        <row r="29">
          <cell r="D29">
            <v>70975.58</v>
          </cell>
          <cell r="E29">
            <v>43552.706310000001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06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8.28515625" style="3" customWidth="1"/>
    <col min="4" max="4" width="19" style="4" customWidth="1"/>
    <col min="5" max="5" width="13.5703125" style="5" customWidth="1"/>
    <col min="6" max="6" width="15" style="3" bestFit="1" customWidth="1"/>
    <col min="7" max="7" width="13.7109375" style="3" bestFit="1" customWidth="1"/>
    <col min="8" max="16384" width="9.140625" style="3"/>
  </cols>
  <sheetData>
    <row r="1" spans="1:14" ht="12.6" customHeight="1" x14ac:dyDescent="0.2"/>
    <row r="2" spans="1:14" ht="16.149999999999999" customHeight="1" x14ac:dyDescent="0.25">
      <c r="B2" s="6" t="s">
        <v>0</v>
      </c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</row>
    <row r="3" spans="1:14" ht="17.45" customHeight="1" x14ac:dyDescent="0.25">
      <c r="B3" s="9"/>
      <c r="C3" s="8"/>
      <c r="D3" s="10"/>
      <c r="E3" s="11"/>
      <c r="F3" s="8"/>
      <c r="G3" s="8"/>
      <c r="H3" s="8"/>
      <c r="I3" s="8"/>
      <c r="J3" s="8"/>
      <c r="K3" s="8"/>
      <c r="L3" s="8"/>
      <c r="M3" s="8"/>
      <c r="N3" s="8"/>
    </row>
    <row r="4" spans="1:14" ht="15.75" x14ac:dyDescent="0.25">
      <c r="B4" s="9"/>
      <c r="C4" s="8"/>
      <c r="D4" s="10"/>
      <c r="E4" s="11" t="s">
        <v>1</v>
      </c>
      <c r="F4" s="8"/>
      <c r="G4" s="8"/>
      <c r="H4" s="8"/>
      <c r="I4" s="8"/>
      <c r="J4" s="8"/>
      <c r="K4" s="8"/>
      <c r="L4" s="8"/>
      <c r="M4" s="8"/>
      <c r="N4" s="8"/>
    </row>
    <row r="5" spans="1:14" ht="38.25" x14ac:dyDescent="0.2">
      <c r="A5" s="12"/>
      <c r="B5" s="13" t="s">
        <v>2</v>
      </c>
      <c r="C5" s="14" t="s">
        <v>3</v>
      </c>
      <c r="D5" s="15" t="s">
        <v>4</v>
      </c>
      <c r="E5" s="14" t="s">
        <v>5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22.5" customHeight="1" x14ac:dyDescent="0.25">
      <c r="A6" s="12"/>
      <c r="B6" s="17" t="s">
        <v>6</v>
      </c>
      <c r="C6" s="18">
        <f>C7+C11+C15+C18+C19+C20+C21+C22+C23+C24+C25+C26+C10</f>
        <v>16200234.980000002</v>
      </c>
      <c r="D6" s="19">
        <f>D7+D11+D15+D18+D19+D20+D21+D22+D23+D24+D25+D26+D10</f>
        <v>13504900.136180002</v>
      </c>
      <c r="E6" s="20">
        <f>D6/C6</f>
        <v>0.83362371921471967</v>
      </c>
      <c r="F6" s="21"/>
      <c r="G6" s="8"/>
      <c r="H6" s="8"/>
      <c r="I6" s="8"/>
      <c r="J6" s="8"/>
      <c r="K6" s="8"/>
      <c r="L6" s="8"/>
      <c r="M6" s="8"/>
      <c r="N6" s="8"/>
    </row>
    <row r="7" spans="1:14" ht="22.5" customHeight="1" x14ac:dyDescent="0.25">
      <c r="A7" s="12"/>
      <c r="B7" s="22" t="s">
        <v>7</v>
      </c>
      <c r="C7" s="18">
        <f>C8+C9</f>
        <v>9837284.7100000009</v>
      </c>
      <c r="D7" s="19">
        <f>D8+D9</f>
        <v>8774309.77513</v>
      </c>
      <c r="E7" s="20">
        <f>D7/C7</f>
        <v>0.89194427464425796</v>
      </c>
      <c r="F7" s="21"/>
      <c r="G7" s="8"/>
      <c r="H7" s="8"/>
      <c r="I7" s="8"/>
      <c r="J7" s="8"/>
      <c r="K7" s="8"/>
      <c r="L7" s="8"/>
      <c r="M7" s="8"/>
      <c r="N7" s="8"/>
    </row>
    <row r="8" spans="1:14" ht="22.5" customHeight="1" x14ac:dyDescent="0.25">
      <c r="A8" s="12"/>
      <c r="B8" s="23" t="s">
        <v>8</v>
      </c>
      <c r="C8" s="24">
        <f>[1]Расшир!E9</f>
        <v>1199226.58</v>
      </c>
      <c r="D8" s="25">
        <f>[1]Расшир!F9</f>
        <v>1190570.4062099999</v>
      </c>
      <c r="E8" s="20">
        <f>D8/C8</f>
        <v>0.99278186963634496</v>
      </c>
      <c r="F8" s="21"/>
      <c r="G8" s="8"/>
      <c r="H8" s="8"/>
      <c r="I8" s="8"/>
      <c r="J8" s="8"/>
      <c r="K8" s="8"/>
      <c r="L8" s="8"/>
      <c r="M8" s="8"/>
      <c r="N8" s="8"/>
    </row>
    <row r="9" spans="1:14" ht="22.5" customHeight="1" x14ac:dyDescent="0.25">
      <c r="A9" s="12"/>
      <c r="B9" s="23" t="s">
        <v>9</v>
      </c>
      <c r="C9" s="24">
        <f>[1]Расшир!E13</f>
        <v>8638058.1300000008</v>
      </c>
      <c r="D9" s="25">
        <f>[1]Расшир!F13</f>
        <v>7583739.3689199993</v>
      </c>
      <c r="E9" s="26">
        <f>D9/C9</f>
        <v>0.877944933315701</v>
      </c>
      <c r="F9" s="21"/>
      <c r="G9" s="8"/>
      <c r="H9" s="8"/>
      <c r="I9" s="8"/>
      <c r="J9" s="8"/>
      <c r="K9" s="8"/>
      <c r="L9" s="8"/>
      <c r="M9" s="8"/>
      <c r="N9" s="8"/>
    </row>
    <row r="10" spans="1:14" ht="22.5" customHeight="1" x14ac:dyDescent="0.25">
      <c r="A10" s="12"/>
      <c r="B10" s="27" t="s">
        <v>10</v>
      </c>
      <c r="C10" s="18">
        <f>[1]экономика!D21</f>
        <v>558520.78999999992</v>
      </c>
      <c r="D10" s="19">
        <f>[1]экономика!E21</f>
        <v>522318.86489999999</v>
      </c>
      <c r="E10" s="20">
        <f>D10/C10</f>
        <v>0.93518249320674363</v>
      </c>
      <c r="F10" s="21"/>
      <c r="G10" s="8"/>
      <c r="H10" s="8"/>
      <c r="I10" s="8"/>
      <c r="J10" s="8"/>
      <c r="K10" s="8"/>
      <c r="L10" s="8"/>
      <c r="M10" s="8"/>
      <c r="N10" s="8"/>
    </row>
    <row r="11" spans="1:14" ht="22.5" customHeight="1" x14ac:dyDescent="0.25">
      <c r="A11" s="12"/>
      <c r="B11" s="22" t="s">
        <v>11</v>
      </c>
      <c r="C11" s="18">
        <f>C12+C13+C14</f>
        <v>916986.42999999993</v>
      </c>
      <c r="D11" s="18">
        <f>D12+D13+D14+0.01</f>
        <v>918813.49494</v>
      </c>
      <c r="E11" s="20">
        <f t="shared" ref="E11:E95" si="0">D11/C11</f>
        <v>1.0019924667151292</v>
      </c>
      <c r="F11" s="21"/>
      <c r="G11" s="8"/>
      <c r="H11" s="8"/>
      <c r="I11" s="8"/>
      <c r="J11" s="8"/>
      <c r="K11" s="8"/>
      <c r="L11" s="8"/>
      <c r="M11" s="8"/>
      <c r="N11" s="8"/>
    </row>
    <row r="12" spans="1:14" ht="22.5" customHeight="1" x14ac:dyDescent="0.25">
      <c r="A12" s="12"/>
      <c r="B12" s="28" t="s">
        <v>12</v>
      </c>
      <c r="C12" s="24">
        <f>[1]Расшир!E32</f>
        <v>844447.52</v>
      </c>
      <c r="D12" s="24">
        <f>[1]Расшир!F32</f>
        <v>872355.69236999995</v>
      </c>
      <c r="E12" s="26">
        <f t="shared" si="0"/>
        <v>1.0330490311227392</v>
      </c>
      <c r="F12" s="21"/>
      <c r="G12" s="8"/>
      <c r="H12" s="8"/>
      <c r="I12" s="8"/>
      <c r="J12" s="8"/>
      <c r="K12" s="8"/>
      <c r="L12" s="8"/>
      <c r="M12" s="8"/>
      <c r="N12" s="8"/>
    </row>
    <row r="13" spans="1:14" ht="22.5" customHeight="1" x14ac:dyDescent="0.25">
      <c r="A13" s="12"/>
      <c r="B13" s="23" t="s">
        <v>13</v>
      </c>
      <c r="C13" s="24">
        <f>[1]Расшир!E35</f>
        <v>1563.33</v>
      </c>
      <c r="D13" s="24">
        <f>[1]Расшир!F35-0.01</f>
        <v>2905.0862599999996</v>
      </c>
      <c r="E13" s="26">
        <f t="shared" si="0"/>
        <v>1.8582680943882608</v>
      </c>
      <c r="F13" s="21"/>
      <c r="G13" s="8"/>
      <c r="H13" s="8"/>
      <c r="I13" s="8"/>
      <c r="J13" s="8"/>
      <c r="K13" s="8"/>
      <c r="L13" s="8"/>
      <c r="M13" s="8"/>
      <c r="N13" s="8"/>
    </row>
    <row r="14" spans="1:14" ht="36.75" customHeight="1" x14ac:dyDescent="0.25">
      <c r="A14" s="12"/>
      <c r="B14" s="29" t="s">
        <v>14</v>
      </c>
      <c r="C14" s="24">
        <f>[1]экономика!D29</f>
        <v>70975.58</v>
      </c>
      <c r="D14" s="24">
        <f>[1]экономика!E29</f>
        <v>43552.706310000001</v>
      </c>
      <c r="E14" s="26">
        <f t="shared" si="0"/>
        <v>0.61362945269344749</v>
      </c>
      <c r="F14" s="21"/>
      <c r="G14" s="8"/>
      <c r="H14" s="8"/>
      <c r="I14" s="8"/>
      <c r="J14" s="8"/>
      <c r="K14" s="8"/>
      <c r="L14" s="8"/>
      <c r="M14" s="8"/>
      <c r="N14" s="8"/>
    </row>
    <row r="15" spans="1:14" ht="22.5" customHeight="1" x14ac:dyDescent="0.25">
      <c r="A15" s="12"/>
      <c r="B15" s="22" t="s">
        <v>15</v>
      </c>
      <c r="C15" s="18">
        <f>C16+C17</f>
        <v>1377530.84</v>
      </c>
      <c r="D15" s="18">
        <f>D16+D17</f>
        <v>1167687.10675</v>
      </c>
      <c r="E15" s="20">
        <f>D15/C15</f>
        <v>0.84766676203779212</v>
      </c>
      <c r="F15" s="21"/>
      <c r="G15" s="8"/>
      <c r="H15" s="8"/>
      <c r="I15" s="8"/>
      <c r="J15" s="8"/>
      <c r="K15" s="8"/>
      <c r="L15" s="8"/>
      <c r="M15" s="8"/>
      <c r="N15" s="8"/>
    </row>
    <row r="16" spans="1:14" ht="22.5" customHeight="1" x14ac:dyDescent="0.25">
      <c r="A16" s="12"/>
      <c r="B16" s="23" t="s">
        <v>16</v>
      </c>
      <c r="C16" s="24">
        <f>[1]Расшир!E41</f>
        <v>425009.16</v>
      </c>
      <c r="D16" s="24">
        <f>[1]Расшир!F41</f>
        <v>310792.28080000001</v>
      </c>
      <c r="E16" s="26">
        <f>D16/C16</f>
        <v>0.73126019401558318</v>
      </c>
      <c r="F16" s="21"/>
      <c r="G16" s="8"/>
      <c r="H16" s="8"/>
      <c r="I16" s="8"/>
      <c r="J16" s="8"/>
      <c r="K16" s="8"/>
      <c r="L16" s="8"/>
      <c r="M16" s="8"/>
      <c r="N16" s="8"/>
    </row>
    <row r="17" spans="1:14" ht="22.5" customHeight="1" x14ac:dyDescent="0.25">
      <c r="A17" s="12"/>
      <c r="B17" s="23" t="s">
        <v>17</v>
      </c>
      <c r="C17" s="24">
        <f>[1]Расшир!E42</f>
        <v>952521.68</v>
      </c>
      <c r="D17" s="24">
        <f>[1]Расшир!F42</f>
        <v>856894.82595000009</v>
      </c>
      <c r="E17" s="26">
        <f t="shared" si="0"/>
        <v>0.89960663777227623</v>
      </c>
      <c r="F17" s="21"/>
      <c r="G17" s="8"/>
      <c r="H17" s="8"/>
      <c r="I17" s="8"/>
      <c r="J17" s="8"/>
      <c r="K17" s="8"/>
      <c r="L17" s="8"/>
      <c r="M17" s="8"/>
      <c r="N17" s="8"/>
    </row>
    <row r="18" spans="1:14" ht="22.5" customHeight="1" x14ac:dyDescent="0.25">
      <c r="A18" s="12"/>
      <c r="B18" s="22" t="s">
        <v>18</v>
      </c>
      <c r="C18" s="18">
        <f>[1]Расшир!E51</f>
        <v>301731.8</v>
      </c>
      <c r="D18" s="18">
        <f>[1]Расшир!F51</f>
        <v>239920.74794</v>
      </c>
      <c r="E18" s="20">
        <f t="shared" si="0"/>
        <v>0.79514571530080691</v>
      </c>
      <c r="F18" s="21"/>
      <c r="G18" s="8"/>
      <c r="H18" s="8"/>
      <c r="I18" s="8"/>
      <c r="J18" s="8"/>
      <c r="K18" s="8"/>
      <c r="L18" s="8"/>
      <c r="M18" s="8"/>
      <c r="N18" s="8"/>
    </row>
    <row r="19" spans="1:14" ht="31.15" customHeight="1" x14ac:dyDescent="0.25">
      <c r="A19" s="12"/>
      <c r="B19" s="30" t="s">
        <v>19</v>
      </c>
      <c r="C19" s="18">
        <f>[1]Расшир!E59</f>
        <v>90.22</v>
      </c>
      <c r="D19" s="18">
        <f>[1]Расшир!F59</f>
        <v>5.8247499999999999</v>
      </c>
      <c r="E19" s="20">
        <f>D19/C19</f>
        <v>6.4561627133673249E-2</v>
      </c>
      <c r="F19" s="21"/>
      <c r="G19" s="8"/>
      <c r="H19" s="8"/>
      <c r="I19" s="8"/>
      <c r="J19" s="8"/>
      <c r="K19" s="8"/>
      <c r="L19" s="8"/>
      <c r="M19" s="8"/>
      <c r="N19" s="8"/>
    </row>
    <row r="20" spans="1:14" ht="34.5" customHeight="1" x14ac:dyDescent="0.25">
      <c r="A20" s="12"/>
      <c r="B20" s="30" t="s">
        <v>20</v>
      </c>
      <c r="C20" s="18">
        <f>[1]Расшир!E76</f>
        <v>1834686.32</v>
      </c>
      <c r="D20" s="18">
        <f>[1]Расшир!F76</f>
        <v>1069255.6400700002</v>
      </c>
      <c r="E20" s="20">
        <f t="shared" si="0"/>
        <v>0.58280024678551057</v>
      </c>
      <c r="F20" s="21"/>
      <c r="G20" s="8"/>
      <c r="H20" s="8"/>
      <c r="I20" s="8"/>
      <c r="J20" s="8"/>
      <c r="K20" s="8"/>
      <c r="L20" s="8"/>
      <c r="M20" s="8"/>
      <c r="N20" s="8"/>
    </row>
    <row r="21" spans="1:14" ht="22.5" customHeight="1" x14ac:dyDescent="0.25">
      <c r="A21" s="12"/>
      <c r="B21" s="30" t="s">
        <v>21</v>
      </c>
      <c r="C21" s="18">
        <f>[1]Расшир!E107</f>
        <v>89902.33</v>
      </c>
      <c r="D21" s="18">
        <f>[1]Расшир!F107</f>
        <v>88760.963659999994</v>
      </c>
      <c r="E21" s="20">
        <f t="shared" si="0"/>
        <v>0.98730437420253725</v>
      </c>
      <c r="F21" s="21"/>
      <c r="G21" s="8"/>
      <c r="H21" s="8"/>
      <c r="I21" s="8"/>
      <c r="J21" s="8"/>
      <c r="K21" s="8"/>
      <c r="L21" s="8"/>
      <c r="M21" s="8"/>
      <c r="N21" s="8"/>
    </row>
    <row r="22" spans="1:14" ht="22.5" customHeight="1" x14ac:dyDescent="0.25">
      <c r="A22" s="12"/>
      <c r="B22" s="30" t="s">
        <v>22</v>
      </c>
      <c r="C22" s="18">
        <f>[1]Расшир!E117</f>
        <v>30593.050000000003</v>
      </c>
      <c r="D22" s="18">
        <f>[1]Расшир!F117</f>
        <v>27735.429840000001</v>
      </c>
      <c r="E22" s="20">
        <f t="shared" si="0"/>
        <v>0.90659250516048573</v>
      </c>
      <c r="F22" s="21"/>
      <c r="G22" s="8"/>
      <c r="H22" s="8"/>
      <c r="I22" s="8"/>
      <c r="J22" s="8"/>
      <c r="K22" s="8"/>
      <c r="L22" s="8"/>
      <c r="M22" s="8"/>
      <c r="N22" s="8"/>
    </row>
    <row r="23" spans="1:14" ht="22.5" customHeight="1" x14ac:dyDescent="0.25">
      <c r="A23" s="12"/>
      <c r="B23" s="30" t="s">
        <v>23</v>
      </c>
      <c r="C23" s="18">
        <f>[1]Расшир!E131</f>
        <v>964477.85999999987</v>
      </c>
      <c r="D23" s="18">
        <f>[1]Расшир!F131</f>
        <v>434461.64597000001</v>
      </c>
      <c r="E23" s="20">
        <f t="shared" si="0"/>
        <v>0.45046305777304219</v>
      </c>
      <c r="F23" s="21"/>
      <c r="G23" s="8"/>
      <c r="H23" s="8"/>
      <c r="I23" s="8"/>
      <c r="J23" s="8"/>
      <c r="K23" s="8"/>
      <c r="L23" s="8"/>
      <c r="M23" s="8"/>
      <c r="N23" s="8"/>
    </row>
    <row r="24" spans="1:14" ht="22.5" customHeight="1" x14ac:dyDescent="0.25">
      <c r="A24" s="12"/>
      <c r="B24" s="22" t="s">
        <v>24</v>
      </c>
      <c r="C24" s="18">
        <f>[1]Расшир!E154</f>
        <v>170.39</v>
      </c>
      <c r="D24" s="18">
        <f>[1]Расшир!F154</f>
        <v>84.5</v>
      </c>
      <c r="E24" s="20">
        <f t="shared" si="0"/>
        <v>0.49592112213158052</v>
      </c>
      <c r="F24" s="21"/>
      <c r="G24" s="8"/>
      <c r="H24" s="8"/>
      <c r="I24" s="8"/>
      <c r="J24" s="8"/>
      <c r="K24" s="8"/>
      <c r="L24" s="8"/>
      <c r="M24" s="8"/>
      <c r="N24" s="8"/>
    </row>
    <row r="25" spans="1:14" ht="22.5" customHeight="1" x14ac:dyDescent="0.25">
      <c r="A25" s="12"/>
      <c r="B25" s="22" t="s">
        <v>25</v>
      </c>
      <c r="C25" s="18">
        <f>[1]Расшир!E159</f>
        <v>284843.06999999995</v>
      </c>
      <c r="D25" s="18">
        <f>[1]Расшир!F159</f>
        <v>261673.53547</v>
      </c>
      <c r="E25" s="20">
        <f t="shared" si="0"/>
        <v>0.91865859846967679</v>
      </c>
      <c r="F25" s="21"/>
      <c r="G25" s="8"/>
      <c r="H25" s="8"/>
      <c r="I25" s="8"/>
      <c r="J25" s="8"/>
      <c r="K25" s="8"/>
      <c r="L25" s="8"/>
      <c r="M25" s="8"/>
      <c r="N25" s="8"/>
    </row>
    <row r="26" spans="1:14" ht="22.5" customHeight="1" x14ac:dyDescent="0.25">
      <c r="A26" s="12"/>
      <c r="B26" s="30" t="s">
        <v>26</v>
      </c>
      <c r="C26" s="18">
        <f>[1]Расшир!E212</f>
        <v>3417.17</v>
      </c>
      <c r="D26" s="18">
        <f>[1]Расшир!F212</f>
        <v>-127.39323999999999</v>
      </c>
      <c r="E26" s="20">
        <f t="shared" si="0"/>
        <v>-3.7280334311725782E-2</v>
      </c>
      <c r="F26" s="21"/>
      <c r="G26" s="8"/>
      <c r="H26" s="8"/>
      <c r="I26" s="8"/>
      <c r="J26" s="8"/>
      <c r="K26" s="8"/>
      <c r="L26" s="8"/>
      <c r="M26" s="8"/>
      <c r="N26" s="8"/>
    </row>
    <row r="27" spans="1:14" ht="22.5" customHeight="1" x14ac:dyDescent="0.25">
      <c r="A27" s="12"/>
      <c r="B27" s="22" t="s">
        <v>27</v>
      </c>
      <c r="C27" s="18">
        <f>[1]Расшир!E218</f>
        <v>19405119.818940006</v>
      </c>
      <c r="D27" s="18">
        <f>[1]Расшир!F218</f>
        <v>15437157.056439999</v>
      </c>
      <c r="E27" s="20">
        <f t="shared" si="0"/>
        <v>0.79551980098431807</v>
      </c>
      <c r="F27" s="21"/>
      <c r="G27" s="8"/>
      <c r="H27" s="8"/>
      <c r="I27" s="8"/>
      <c r="J27" s="8"/>
      <c r="K27" s="8"/>
      <c r="L27" s="8"/>
      <c r="M27" s="8"/>
      <c r="N27" s="8"/>
    </row>
    <row r="28" spans="1:14" ht="31.9" customHeight="1" x14ac:dyDescent="0.25">
      <c r="A28" s="12"/>
      <c r="B28" s="30" t="s">
        <v>28</v>
      </c>
      <c r="C28" s="18">
        <f>[1]Расшир!E219</f>
        <v>19483174.124360003</v>
      </c>
      <c r="D28" s="18">
        <f>[1]Расшир!F219</f>
        <v>15514809.609620001</v>
      </c>
      <c r="E28" s="20">
        <f t="shared" si="0"/>
        <v>0.79631837762111279</v>
      </c>
      <c r="F28" s="21"/>
      <c r="G28" s="8"/>
      <c r="H28" s="8"/>
      <c r="I28" s="8"/>
      <c r="J28" s="8"/>
      <c r="K28" s="8"/>
      <c r="L28" s="8"/>
      <c r="M28" s="8"/>
      <c r="N28" s="8"/>
    </row>
    <row r="29" spans="1:14" ht="44.25" hidden="1" customHeight="1" x14ac:dyDescent="0.25">
      <c r="A29" s="12"/>
      <c r="B29" s="30" t="s">
        <v>29</v>
      </c>
      <c r="C29" s="18">
        <f>[1]Расшир!E357</f>
        <v>1927.1849999999999</v>
      </c>
      <c r="D29" s="18">
        <f>[1]Расшир!F357</f>
        <v>1863.8272000000002</v>
      </c>
      <c r="E29" s="20">
        <v>0</v>
      </c>
      <c r="F29" s="21"/>
      <c r="G29" s="8"/>
      <c r="H29" s="8"/>
      <c r="I29" s="8"/>
      <c r="J29" s="8"/>
      <c r="K29" s="8"/>
      <c r="L29" s="8"/>
      <c r="M29" s="8"/>
      <c r="N29" s="8"/>
    </row>
    <row r="30" spans="1:14" ht="22.5" customHeight="1" x14ac:dyDescent="0.25">
      <c r="A30" s="31"/>
      <c r="B30" s="32" t="s">
        <v>30</v>
      </c>
      <c r="C30" s="24">
        <f>[1]Расшир!E220</f>
        <v>63059.4</v>
      </c>
      <c r="D30" s="24">
        <f>[1]Расшир!F220</f>
        <v>0</v>
      </c>
      <c r="E30" s="26" t="s">
        <v>31</v>
      </c>
      <c r="F30" s="21"/>
      <c r="G30" s="8"/>
      <c r="H30" s="8"/>
      <c r="I30" s="8"/>
      <c r="J30" s="8"/>
      <c r="K30" s="8"/>
      <c r="L30" s="8"/>
      <c r="M30" s="8"/>
      <c r="N30" s="8"/>
    </row>
    <row r="31" spans="1:14" ht="22.5" customHeight="1" x14ac:dyDescent="0.25">
      <c r="A31" s="33"/>
      <c r="B31" s="32" t="s">
        <v>32</v>
      </c>
      <c r="C31" s="24">
        <f>[1]Расшир!E224</f>
        <v>11279160.74096</v>
      </c>
      <c r="D31" s="24">
        <f>[1]Расшир!F224</f>
        <v>9991617.6511700004</v>
      </c>
      <c r="E31" s="26">
        <f>D31/C31</f>
        <v>0.8858476158501476</v>
      </c>
      <c r="F31" s="21"/>
      <c r="G31" s="8"/>
      <c r="H31" s="8"/>
      <c r="I31" s="8"/>
      <c r="J31" s="8"/>
      <c r="K31" s="8"/>
      <c r="L31" s="8"/>
      <c r="M31" s="8"/>
      <c r="N31" s="8"/>
    </row>
    <row r="32" spans="1:14" ht="22.5" customHeight="1" x14ac:dyDescent="0.25">
      <c r="A32" s="33"/>
      <c r="B32" s="32" t="s">
        <v>33</v>
      </c>
      <c r="C32" s="24">
        <f>[1]Расшир!E276</f>
        <v>1007067.4</v>
      </c>
      <c r="D32" s="24">
        <f>[1]Расшир!F276</f>
        <v>719937.79798999999</v>
      </c>
      <c r="E32" s="26">
        <f>D32/C32</f>
        <v>0.71488541679534057</v>
      </c>
      <c r="F32" s="21"/>
      <c r="G32" s="8"/>
      <c r="H32" s="8"/>
      <c r="I32" s="8"/>
      <c r="J32" s="8"/>
      <c r="K32" s="8"/>
      <c r="L32" s="8"/>
      <c r="M32" s="8"/>
      <c r="N32" s="8"/>
    </row>
    <row r="33" spans="1:14" ht="33" customHeight="1" x14ac:dyDescent="0.25">
      <c r="A33" s="33"/>
      <c r="B33" s="32" t="s">
        <v>34</v>
      </c>
      <c r="C33" s="24">
        <f>[1]Расшир!E288</f>
        <v>7133886.5834000008</v>
      </c>
      <c r="D33" s="24">
        <f>[1]Расшир!F288</f>
        <v>4803254.1604599999</v>
      </c>
      <c r="E33" s="26">
        <f t="shared" si="0"/>
        <v>0.6733011668053146</v>
      </c>
      <c r="F33" s="21"/>
      <c r="G33" s="8"/>
      <c r="H33" s="8"/>
      <c r="I33" s="8"/>
      <c r="J33" s="8"/>
      <c r="K33" s="8"/>
      <c r="L33" s="8"/>
      <c r="M33" s="8"/>
      <c r="N33" s="8"/>
    </row>
    <row r="34" spans="1:14" ht="33" customHeight="1" x14ac:dyDescent="0.25">
      <c r="A34" s="12"/>
      <c r="B34" s="30" t="s">
        <v>35</v>
      </c>
      <c r="C34" s="18">
        <f>[1]Расшир!E357</f>
        <v>1927.1849999999999</v>
      </c>
      <c r="D34" s="18">
        <f>[1]Расшир!F357</f>
        <v>1863.8272000000002</v>
      </c>
      <c r="E34" s="20">
        <f t="shared" si="0"/>
        <v>0.96712417334090928</v>
      </c>
      <c r="F34" s="21"/>
      <c r="G34" s="8"/>
      <c r="H34" s="8"/>
      <c r="I34" s="8"/>
      <c r="J34" s="8"/>
      <c r="K34" s="8"/>
      <c r="L34" s="8"/>
      <c r="M34" s="8"/>
      <c r="N34" s="8"/>
    </row>
    <row r="35" spans="1:14" ht="34.5" customHeight="1" x14ac:dyDescent="0.25">
      <c r="A35" s="12"/>
      <c r="B35" s="30" t="s">
        <v>36</v>
      </c>
      <c r="C35" s="18">
        <f>[1]Расшир!E368</f>
        <v>-91768.274999999994</v>
      </c>
      <c r="D35" s="18">
        <f>[1]Расшир!F368</f>
        <v>-91355.603589999999</v>
      </c>
      <c r="E35" s="20">
        <f t="shared" si="0"/>
        <v>0.9955031146657165</v>
      </c>
      <c r="F35" s="21"/>
      <c r="G35" s="8"/>
      <c r="H35" s="8"/>
      <c r="I35" s="8"/>
      <c r="J35" s="8"/>
      <c r="K35" s="8"/>
      <c r="L35" s="8"/>
      <c r="M35" s="8"/>
      <c r="N35" s="8"/>
    </row>
    <row r="36" spans="1:14" ht="22.5" customHeight="1" x14ac:dyDescent="0.25">
      <c r="A36" s="12"/>
      <c r="B36" s="30" t="s">
        <v>37</v>
      </c>
      <c r="C36" s="18">
        <f>[1]Расшир!E360</f>
        <v>558.01</v>
      </c>
      <c r="D36" s="18">
        <f>[1]Расшир!F360</f>
        <v>558.00779999999997</v>
      </c>
      <c r="E36" s="20">
        <f t="shared" si="0"/>
        <v>0.99999605741832576</v>
      </c>
      <c r="F36" s="21"/>
      <c r="G36" s="8"/>
      <c r="H36" s="8"/>
      <c r="I36" s="8"/>
      <c r="J36" s="8"/>
      <c r="K36" s="8"/>
      <c r="L36" s="8"/>
      <c r="M36" s="8"/>
      <c r="N36" s="8"/>
    </row>
    <row r="37" spans="1:14" ht="36" customHeight="1" x14ac:dyDescent="0.25">
      <c r="A37" s="12"/>
      <c r="B37" s="34" t="s">
        <v>38</v>
      </c>
      <c r="C37" s="18">
        <f>[1]Расшир!E362</f>
        <v>11228.774579999999</v>
      </c>
      <c r="D37" s="18">
        <f>[1]Расшир!F362</f>
        <v>11281.215410000001</v>
      </c>
      <c r="E37" s="20">
        <f t="shared" si="0"/>
        <v>1.0046702184309058</v>
      </c>
      <c r="F37" s="21"/>
      <c r="G37" s="8"/>
      <c r="H37" s="8"/>
      <c r="I37" s="8"/>
      <c r="J37" s="8"/>
      <c r="K37" s="8"/>
      <c r="L37" s="8"/>
      <c r="M37" s="8"/>
      <c r="N37" s="8"/>
    </row>
    <row r="38" spans="1:14" s="39" customFormat="1" ht="18.75" x14ac:dyDescent="0.3">
      <c r="A38" s="35"/>
      <c r="B38" s="36" t="s">
        <v>39</v>
      </c>
      <c r="C38" s="18">
        <f>[1]Расшир!E389</f>
        <v>35605354.79894001</v>
      </c>
      <c r="D38" s="18">
        <f>[1]Расшир!F389</f>
        <v>28942057.192620002</v>
      </c>
      <c r="E38" s="20">
        <f t="shared" si="0"/>
        <v>0.81285686818887204</v>
      </c>
      <c r="F38" s="37"/>
      <c r="G38" s="38"/>
      <c r="H38" s="38"/>
      <c r="I38" s="38"/>
      <c r="J38" s="38"/>
      <c r="K38" s="38"/>
      <c r="L38" s="38"/>
      <c r="M38" s="38"/>
      <c r="N38" s="38"/>
    </row>
    <row r="39" spans="1:14" ht="15.75" hidden="1" x14ac:dyDescent="0.25">
      <c r="A39" s="12"/>
      <c r="B39" s="23"/>
      <c r="C39" s="40"/>
      <c r="D39" s="40"/>
      <c r="E39" s="41" t="e">
        <f t="shared" si="0"/>
        <v>#DIV/0!</v>
      </c>
      <c r="F39" s="21"/>
      <c r="G39" s="8"/>
      <c r="H39" s="8"/>
      <c r="I39" s="8"/>
      <c r="J39" s="8"/>
      <c r="K39" s="8"/>
      <c r="L39" s="8"/>
      <c r="M39" s="8"/>
      <c r="N39" s="8"/>
    </row>
    <row r="40" spans="1:14" ht="15" customHeight="1" x14ac:dyDescent="0.2">
      <c r="A40" s="12"/>
      <c r="B40" s="42"/>
      <c r="C40" s="43"/>
      <c r="D40" s="43"/>
      <c r="E40" s="44"/>
    </row>
    <row r="41" spans="1:14" ht="22.5" customHeight="1" x14ac:dyDescent="0.25">
      <c r="A41" s="12"/>
      <c r="B41" s="22" t="s">
        <v>40</v>
      </c>
      <c r="C41" s="40"/>
      <c r="D41" s="40"/>
      <c r="E41" s="41"/>
      <c r="F41" s="21"/>
      <c r="G41" s="8"/>
      <c r="H41" s="8"/>
      <c r="I41" s="8"/>
      <c r="J41" s="8"/>
      <c r="K41" s="8"/>
      <c r="L41" s="8"/>
      <c r="M41" s="8"/>
      <c r="N41" s="8"/>
    </row>
    <row r="42" spans="1:14" ht="15.75" customHeight="1" x14ac:dyDescent="0.25">
      <c r="A42" s="45"/>
      <c r="B42" s="23"/>
      <c r="C42" s="40"/>
      <c r="D42" s="40"/>
      <c r="E42" s="41"/>
      <c r="F42" s="21"/>
      <c r="G42" s="8"/>
      <c r="H42" s="8"/>
      <c r="I42" s="8"/>
      <c r="J42" s="8"/>
      <c r="K42" s="8"/>
      <c r="L42" s="8"/>
      <c r="M42" s="8"/>
      <c r="N42" s="8"/>
    </row>
    <row r="43" spans="1:14" ht="22.5" customHeight="1" x14ac:dyDescent="0.25">
      <c r="A43" s="46" t="s">
        <v>41</v>
      </c>
      <c r="B43" s="47" t="s">
        <v>42</v>
      </c>
      <c r="C43" s="48">
        <f>[1]Расшир!E392</f>
        <v>2517207.9098700001</v>
      </c>
      <c r="D43" s="48">
        <f>[1]Расшир!F392</f>
        <v>1886192.1954099999</v>
      </c>
      <c r="E43" s="49">
        <f t="shared" si="0"/>
        <v>0.74931919132075642</v>
      </c>
      <c r="F43" s="21"/>
      <c r="G43" s="8"/>
      <c r="H43" s="8"/>
      <c r="I43" s="8"/>
      <c r="J43" s="8"/>
      <c r="K43" s="8"/>
      <c r="L43" s="8"/>
      <c r="M43" s="8"/>
      <c r="N43" s="8"/>
    </row>
    <row r="44" spans="1:14" ht="31.5" x14ac:dyDescent="0.25">
      <c r="A44" s="50" t="s">
        <v>43</v>
      </c>
      <c r="B44" s="29" t="s">
        <v>44</v>
      </c>
      <c r="C44" s="51">
        <f>[1]Расшир!E431</f>
        <v>3525.7299999999996</v>
      </c>
      <c r="D44" s="51">
        <f>[1]Расшир!F431</f>
        <v>2948.7159700000002</v>
      </c>
      <c r="E44" s="52">
        <f t="shared" si="0"/>
        <v>0.83634196889722145</v>
      </c>
      <c r="F44" s="21"/>
      <c r="G44" s="8"/>
      <c r="H44" s="8"/>
      <c r="I44" s="8"/>
      <c r="J44" s="8"/>
      <c r="K44" s="8"/>
      <c r="L44" s="8"/>
      <c r="M44" s="8"/>
      <c r="N44" s="8"/>
    </row>
    <row r="45" spans="1:14" ht="39.75" customHeight="1" x14ac:dyDescent="0.25">
      <c r="A45" s="50" t="s">
        <v>45</v>
      </c>
      <c r="B45" s="29" t="s">
        <v>46</v>
      </c>
      <c r="C45" s="51">
        <f>[1]Расшир!E435</f>
        <v>73139.848840000006</v>
      </c>
      <c r="D45" s="51">
        <f>[1]Расшир!F435</f>
        <v>51309.302680000008</v>
      </c>
      <c r="E45" s="52">
        <f t="shared" si="0"/>
        <v>0.70152322562552349</v>
      </c>
      <c r="F45" s="21"/>
      <c r="G45" s="8"/>
      <c r="H45" s="8"/>
      <c r="I45" s="8"/>
      <c r="J45" s="8"/>
      <c r="K45" s="8"/>
      <c r="L45" s="8"/>
      <c r="M45" s="8"/>
      <c r="N45" s="8"/>
    </row>
    <row r="46" spans="1:14" ht="31.5" x14ac:dyDescent="0.25">
      <c r="A46" s="50" t="s">
        <v>47</v>
      </c>
      <c r="B46" s="29" t="s">
        <v>48</v>
      </c>
      <c r="C46" s="51">
        <f>[1]Расшир!E445-0.01</f>
        <v>1029023.7752100001</v>
      </c>
      <c r="D46" s="51">
        <f>[1]Расшир!F445</f>
        <v>862713.62202999997</v>
      </c>
      <c r="E46" s="52">
        <f t="shared" si="0"/>
        <v>0.83838065048977117</v>
      </c>
      <c r="F46" s="21"/>
      <c r="G46" s="8"/>
      <c r="H46" s="8"/>
      <c r="I46" s="8"/>
      <c r="J46" s="8"/>
      <c r="K46" s="8"/>
      <c r="L46" s="8"/>
      <c r="M46" s="8"/>
      <c r="N46" s="8"/>
    </row>
    <row r="47" spans="1:14" ht="15.75" x14ac:dyDescent="0.25">
      <c r="A47" s="50" t="s">
        <v>49</v>
      </c>
      <c r="B47" s="29" t="s">
        <v>50</v>
      </c>
      <c r="C47" s="51">
        <f>[1]Расшир!E457</f>
        <v>176.5</v>
      </c>
      <c r="D47" s="51">
        <f>[1]Расшир!F457</f>
        <v>25.846920000000001</v>
      </c>
      <c r="E47" s="52">
        <f t="shared" si="0"/>
        <v>0.14644147308781871</v>
      </c>
      <c r="F47" s="21"/>
      <c r="G47" s="8"/>
      <c r="H47" s="8"/>
      <c r="I47" s="8"/>
      <c r="J47" s="8"/>
      <c r="K47" s="8"/>
      <c r="L47" s="8"/>
      <c r="M47" s="8"/>
      <c r="N47" s="8"/>
    </row>
    <row r="48" spans="1:14" ht="31.5" x14ac:dyDescent="0.25">
      <c r="A48" s="50" t="s">
        <v>51</v>
      </c>
      <c r="B48" s="29" t="s">
        <v>52</v>
      </c>
      <c r="C48" s="51">
        <f>[1]Расшир!E460</f>
        <v>211292.99300000005</v>
      </c>
      <c r="D48" s="51">
        <f>[1]Расшир!F460</f>
        <v>164147.39098</v>
      </c>
      <c r="E48" s="52">
        <f t="shared" si="0"/>
        <v>0.77687096315588644</v>
      </c>
      <c r="F48" s="21"/>
      <c r="G48" s="53"/>
      <c r="H48" s="8"/>
      <c r="I48" s="8"/>
      <c r="J48" s="8"/>
      <c r="K48" s="8"/>
      <c r="L48" s="8"/>
      <c r="M48" s="8"/>
      <c r="N48" s="8"/>
    </row>
    <row r="49" spans="1:14" ht="22.5" customHeight="1" x14ac:dyDescent="0.25">
      <c r="A49" s="50" t="s">
        <v>53</v>
      </c>
      <c r="B49" s="29" t="s">
        <v>54</v>
      </c>
      <c r="C49" s="51">
        <f>[1]Расшир!E471</f>
        <v>18066.938000000002</v>
      </c>
      <c r="D49" s="51">
        <f>[1]Расшир!F471</f>
        <v>15313.467989999999</v>
      </c>
      <c r="E49" s="52">
        <f t="shared" si="0"/>
        <v>0.84759619975449063</v>
      </c>
      <c r="F49" s="21"/>
      <c r="G49" s="8"/>
      <c r="H49" s="8"/>
      <c r="I49" s="8"/>
      <c r="J49" s="8"/>
      <c r="K49" s="8"/>
      <c r="L49" s="8"/>
      <c r="M49" s="8"/>
      <c r="N49" s="8"/>
    </row>
    <row r="50" spans="1:14" ht="22.5" customHeight="1" x14ac:dyDescent="0.25">
      <c r="A50" s="50" t="s">
        <v>55</v>
      </c>
      <c r="B50" s="29" t="s">
        <v>56</v>
      </c>
      <c r="C50" s="51">
        <f>[1]Расшир!E479</f>
        <v>53465.396229999998</v>
      </c>
      <c r="D50" s="51">
        <f>[1]Расшир!F479</f>
        <v>0</v>
      </c>
      <c r="E50" s="52" t="s">
        <v>31</v>
      </c>
      <c r="F50" s="21"/>
      <c r="G50" s="8"/>
      <c r="H50" s="8"/>
      <c r="I50" s="8"/>
      <c r="J50" s="8"/>
      <c r="K50" s="8"/>
      <c r="L50" s="8"/>
      <c r="M50" s="8"/>
      <c r="N50" s="8"/>
    </row>
    <row r="51" spans="1:14" ht="22.5" customHeight="1" x14ac:dyDescent="0.25">
      <c r="A51" s="50" t="s">
        <v>57</v>
      </c>
      <c r="B51" s="29" t="s">
        <v>58</v>
      </c>
      <c r="C51" s="51">
        <f>[1]Расшир!E481</f>
        <v>1128516.7185899999</v>
      </c>
      <c r="D51" s="51">
        <f>[1]Расшир!F481</f>
        <v>789733.84884000022</v>
      </c>
      <c r="E51" s="52">
        <f t="shared" si="0"/>
        <v>0.69979809410950999</v>
      </c>
      <c r="F51" s="21"/>
      <c r="G51" s="8"/>
      <c r="H51" s="8"/>
      <c r="I51" s="8"/>
      <c r="J51" s="8"/>
      <c r="K51" s="8"/>
      <c r="L51" s="8"/>
      <c r="M51" s="8"/>
      <c r="N51" s="8"/>
    </row>
    <row r="52" spans="1:14" ht="35.25" customHeight="1" x14ac:dyDescent="0.25">
      <c r="A52" s="46" t="s">
        <v>59</v>
      </c>
      <c r="B52" s="54" t="s">
        <v>60</v>
      </c>
      <c r="C52" s="48">
        <f>[1]Расшир!E508</f>
        <v>90550.208999999988</v>
      </c>
      <c r="D52" s="48">
        <f>[1]Расшир!F508</f>
        <v>82316.892499999987</v>
      </c>
      <c r="E52" s="49">
        <f t="shared" si="0"/>
        <v>0.90907457209734321</v>
      </c>
      <c r="F52" s="21"/>
      <c r="G52" s="8"/>
      <c r="H52" s="8"/>
      <c r="I52" s="8"/>
      <c r="J52" s="8"/>
      <c r="K52" s="8"/>
      <c r="L52" s="8"/>
      <c r="M52" s="8"/>
      <c r="N52" s="8"/>
    </row>
    <row r="53" spans="1:14" ht="22.5" customHeight="1" x14ac:dyDescent="0.25">
      <c r="A53" s="50" t="s">
        <v>61</v>
      </c>
      <c r="B53" s="55" t="s">
        <v>62</v>
      </c>
      <c r="C53" s="51">
        <f>[1]Расшир!E520</f>
        <v>11532.409</v>
      </c>
      <c r="D53" s="51">
        <f>[1]Расшир!F520</f>
        <v>11532.409</v>
      </c>
      <c r="E53" s="52">
        <f>D53/C53</f>
        <v>1</v>
      </c>
      <c r="F53" s="21"/>
      <c r="G53" s="8"/>
      <c r="H53" s="8"/>
      <c r="I53" s="8"/>
      <c r="J53" s="8"/>
      <c r="K53" s="8"/>
      <c r="L53" s="8"/>
      <c r="M53" s="8"/>
      <c r="N53" s="8"/>
    </row>
    <row r="54" spans="1:14" ht="37.5" customHeight="1" x14ac:dyDescent="0.25">
      <c r="A54" s="56" t="s">
        <v>63</v>
      </c>
      <c r="B54" s="57" t="s">
        <v>64</v>
      </c>
      <c r="C54" s="51">
        <f>[1]Расшир!E521</f>
        <v>79017.800000000017</v>
      </c>
      <c r="D54" s="51">
        <f>[1]Расшир!F521</f>
        <v>70784.483499999988</v>
      </c>
      <c r="E54" s="52">
        <f>D54/C54</f>
        <v>0.89580428080761509</v>
      </c>
      <c r="F54" s="21"/>
      <c r="G54" s="8"/>
      <c r="H54" s="8"/>
      <c r="I54" s="8"/>
      <c r="J54" s="8"/>
      <c r="K54" s="8"/>
      <c r="L54" s="8"/>
      <c r="M54" s="8"/>
      <c r="N54" s="8"/>
    </row>
    <row r="55" spans="1:14" ht="22.5" customHeight="1" x14ac:dyDescent="0.25">
      <c r="A55" s="46" t="s">
        <v>65</v>
      </c>
      <c r="B55" s="47" t="s">
        <v>66</v>
      </c>
      <c r="C55" s="48">
        <f>[1]Расшир!E529</f>
        <v>5026014.2560299998</v>
      </c>
      <c r="D55" s="48">
        <f>[1]Расшир!F529</f>
        <v>3624024.7900900007</v>
      </c>
      <c r="E55" s="49">
        <f t="shared" si="0"/>
        <v>0.72105342433958453</v>
      </c>
      <c r="F55" s="21"/>
      <c r="G55" s="8"/>
      <c r="H55" s="8"/>
      <c r="I55" s="8"/>
      <c r="J55" s="8"/>
      <c r="K55" s="8"/>
      <c r="L55" s="8"/>
      <c r="M55" s="8"/>
      <c r="N55" s="8"/>
    </row>
    <row r="56" spans="1:14" ht="22.5" customHeight="1" x14ac:dyDescent="0.25">
      <c r="A56" s="50" t="s">
        <v>67</v>
      </c>
      <c r="B56" s="29" t="s">
        <v>68</v>
      </c>
      <c r="C56" s="51">
        <f>[1]Расшир!E590</f>
        <v>818405.87100000004</v>
      </c>
      <c r="D56" s="51">
        <f>[1]Расшир!F590</f>
        <v>691087.59947000002</v>
      </c>
      <c r="E56" s="52">
        <f t="shared" si="0"/>
        <v>0.84443138051486433</v>
      </c>
      <c r="F56" s="21"/>
      <c r="G56" s="8"/>
      <c r="H56" s="8"/>
      <c r="I56" s="8"/>
      <c r="J56" s="8"/>
      <c r="K56" s="8"/>
      <c r="L56" s="8"/>
      <c r="M56" s="8"/>
      <c r="N56" s="8"/>
    </row>
    <row r="57" spans="1:14" ht="22.5" customHeight="1" x14ac:dyDescent="0.25">
      <c r="A57" s="50" t="s">
        <v>69</v>
      </c>
      <c r="B57" s="29" t="s">
        <v>70</v>
      </c>
      <c r="C57" s="51">
        <f>[1]Расшир!E602+0.01</f>
        <v>4062582.2148200003</v>
      </c>
      <c r="D57" s="51">
        <f>[1]Расшир!F602</f>
        <v>2820690.5500000003</v>
      </c>
      <c r="E57" s="52">
        <f t="shared" si="0"/>
        <v>0.69430977660226278</v>
      </c>
      <c r="F57" s="21"/>
      <c r="G57" s="8"/>
      <c r="H57" s="8"/>
      <c r="I57" s="8"/>
      <c r="J57" s="8"/>
      <c r="K57" s="8"/>
      <c r="L57" s="8"/>
      <c r="M57" s="8"/>
      <c r="N57" s="8"/>
    </row>
    <row r="58" spans="1:14" ht="22.5" customHeight="1" x14ac:dyDescent="0.25">
      <c r="A58" s="58" t="s">
        <v>71</v>
      </c>
      <c r="B58" s="29" t="s">
        <v>72</v>
      </c>
      <c r="C58" s="59">
        <f>[1]Расшир!E613</f>
        <v>145026.18020999999</v>
      </c>
      <c r="D58" s="60">
        <f>[1]Расшир!F613</f>
        <v>112246.64062000002</v>
      </c>
      <c r="E58" s="52">
        <f t="shared" si="0"/>
        <v>0.77397501925145706</v>
      </c>
      <c r="F58" s="21"/>
      <c r="G58" s="8"/>
      <c r="H58" s="8"/>
      <c r="I58" s="8"/>
      <c r="J58" s="8"/>
      <c r="K58" s="8"/>
      <c r="L58" s="8"/>
      <c r="M58" s="8"/>
      <c r="N58" s="8"/>
    </row>
    <row r="59" spans="1:14" ht="22.5" customHeight="1" x14ac:dyDescent="0.25">
      <c r="A59" s="61" t="s">
        <v>73</v>
      </c>
      <c r="B59" s="47" t="s">
        <v>74</v>
      </c>
      <c r="C59" s="48">
        <f>[1]Расшир!E631</f>
        <v>2500997.89995</v>
      </c>
      <c r="D59" s="48">
        <f>[1]Расшир!F631-0.01</f>
        <v>1530509.8975499999</v>
      </c>
      <c r="E59" s="49">
        <f t="shared" si="0"/>
        <v>0.61195968920269694</v>
      </c>
      <c r="F59" s="21"/>
      <c r="G59" s="8"/>
      <c r="H59" s="8"/>
      <c r="I59" s="8"/>
      <c r="J59" s="8"/>
      <c r="K59" s="8"/>
      <c r="L59" s="8"/>
      <c r="M59" s="8"/>
      <c r="N59" s="8"/>
    </row>
    <row r="60" spans="1:14" ht="22.5" customHeight="1" x14ac:dyDescent="0.25">
      <c r="A60" s="50" t="s">
        <v>75</v>
      </c>
      <c r="B60" s="29" t="s">
        <v>76</v>
      </c>
      <c r="C60" s="51">
        <f>[1]Расшир!E678</f>
        <v>377166.27945000003</v>
      </c>
      <c r="D60" s="51">
        <f>[1]Расшир!F678</f>
        <v>189338.81967</v>
      </c>
      <c r="E60" s="52">
        <f t="shared" si="0"/>
        <v>0.50200357239279703</v>
      </c>
      <c r="F60" s="21"/>
      <c r="G60" s="8"/>
      <c r="H60" s="8"/>
      <c r="I60" s="8"/>
      <c r="J60" s="8"/>
      <c r="K60" s="8"/>
      <c r="L60" s="8"/>
      <c r="M60" s="8"/>
      <c r="N60" s="8"/>
    </row>
    <row r="61" spans="1:14" ht="22.5" customHeight="1" x14ac:dyDescent="0.25">
      <c r="A61" s="50" t="s">
        <v>77</v>
      </c>
      <c r="B61" s="29" t="s">
        <v>78</v>
      </c>
      <c r="C61" s="51">
        <f>[1]Расшир!E691</f>
        <v>139005.60071999999</v>
      </c>
      <c r="D61" s="51">
        <f>[1]Расшир!F691</f>
        <v>95234.323369999998</v>
      </c>
      <c r="E61" s="52">
        <f t="shared" si="0"/>
        <v>0.68511141189074243</v>
      </c>
      <c r="F61" s="21"/>
      <c r="G61" s="8"/>
      <c r="H61" s="8"/>
      <c r="I61" s="8"/>
      <c r="J61" s="8"/>
      <c r="K61" s="8"/>
      <c r="L61" s="8"/>
      <c r="M61" s="8"/>
      <c r="N61" s="8"/>
    </row>
    <row r="62" spans="1:14" ht="22.5" customHeight="1" x14ac:dyDescent="0.25">
      <c r="A62" s="50" t="s">
        <v>79</v>
      </c>
      <c r="B62" s="29" t="s">
        <v>80</v>
      </c>
      <c r="C62" s="51">
        <f>[1]Расшир!E699</f>
        <v>1362298.5226100001</v>
      </c>
      <c r="D62" s="51">
        <f>[1]Расшир!F699</f>
        <v>796794.78038000013</v>
      </c>
      <c r="E62" s="52">
        <f t="shared" si="0"/>
        <v>0.58488999815799347</v>
      </c>
      <c r="F62" s="21"/>
      <c r="G62" s="8"/>
      <c r="H62" s="8"/>
      <c r="I62" s="8"/>
      <c r="J62" s="8"/>
      <c r="K62" s="8"/>
      <c r="L62" s="8"/>
      <c r="M62" s="8"/>
      <c r="N62" s="8"/>
    </row>
    <row r="63" spans="1:14" ht="22.5" hidden="1" customHeight="1" x14ac:dyDescent="0.25">
      <c r="A63" s="50" t="s">
        <v>81</v>
      </c>
      <c r="B63" s="29" t="s">
        <v>82</v>
      </c>
      <c r="C63" s="51">
        <f>[1]Расшир!E709</f>
        <v>0</v>
      </c>
      <c r="D63" s="51">
        <f>[1]Расшир!F709</f>
        <v>0</v>
      </c>
      <c r="E63" s="52">
        <v>0</v>
      </c>
      <c r="F63" s="21"/>
      <c r="G63" s="8"/>
      <c r="H63" s="8"/>
      <c r="I63" s="8"/>
      <c r="J63" s="8"/>
      <c r="K63" s="8"/>
      <c r="L63" s="8"/>
      <c r="M63" s="8"/>
      <c r="N63" s="8"/>
    </row>
    <row r="64" spans="1:14" ht="22.5" customHeight="1" x14ac:dyDescent="0.25">
      <c r="A64" s="50" t="s">
        <v>83</v>
      </c>
      <c r="B64" s="29" t="s">
        <v>84</v>
      </c>
      <c r="C64" s="51">
        <f>[1]Расшир!E712</f>
        <v>622527.4971700001</v>
      </c>
      <c r="D64" s="51">
        <f>[1]Расшир!F712</f>
        <v>449141.98413000011</v>
      </c>
      <c r="E64" s="52">
        <f t="shared" si="0"/>
        <v>0.72148135812762049</v>
      </c>
      <c r="F64" s="21"/>
      <c r="G64" s="8"/>
      <c r="H64" s="8"/>
      <c r="I64" s="8"/>
      <c r="J64" s="8"/>
      <c r="K64" s="8"/>
      <c r="L64" s="8"/>
      <c r="M64" s="8"/>
      <c r="N64" s="8"/>
    </row>
    <row r="65" spans="1:14" ht="22.5" customHeight="1" x14ac:dyDescent="0.25">
      <c r="A65" s="62" t="s">
        <v>85</v>
      </c>
      <c r="B65" s="47" t="s">
        <v>86</v>
      </c>
      <c r="C65" s="48">
        <f>[1]Расшир!E734</f>
        <v>5595.7583699999996</v>
      </c>
      <c r="D65" s="48">
        <f>[1]Расшир!F734</f>
        <v>5352.6182699999999</v>
      </c>
      <c r="E65" s="63">
        <f>D65/C65</f>
        <v>0.95654921390038516</v>
      </c>
      <c r="F65" s="21"/>
      <c r="G65" s="8"/>
      <c r="H65" s="8"/>
      <c r="I65" s="8"/>
      <c r="J65" s="8"/>
      <c r="K65" s="8"/>
      <c r="L65" s="8"/>
      <c r="M65" s="8"/>
      <c r="N65" s="8"/>
    </row>
    <row r="66" spans="1:14" ht="22.5" hidden="1" customHeight="1" x14ac:dyDescent="0.25">
      <c r="A66" s="64" t="s">
        <v>87</v>
      </c>
      <c r="B66" s="65" t="s">
        <v>88</v>
      </c>
      <c r="C66" s="51">
        <f>[1]Расшир!E742</f>
        <v>2567.07827</v>
      </c>
      <c r="D66" s="51">
        <f>[1]Расшир!F742</f>
        <v>2567.07827</v>
      </c>
      <c r="E66" s="52">
        <f>D66/C66</f>
        <v>1</v>
      </c>
      <c r="F66" s="21"/>
      <c r="G66" s="8"/>
      <c r="H66" s="8"/>
      <c r="I66" s="8"/>
      <c r="J66" s="8"/>
      <c r="K66" s="8"/>
      <c r="L66" s="8"/>
      <c r="M66" s="8"/>
      <c r="N66" s="8"/>
    </row>
    <row r="67" spans="1:14" ht="22.5" customHeight="1" x14ac:dyDescent="0.25">
      <c r="A67" s="50" t="s">
        <v>89</v>
      </c>
      <c r="B67" s="57" t="s">
        <v>90</v>
      </c>
      <c r="C67" s="51">
        <f>[1]Расшир!E743</f>
        <v>3028.6801</v>
      </c>
      <c r="D67" s="51">
        <f>[1]Расшир!F743</f>
        <v>2785.54</v>
      </c>
      <c r="E67" s="52">
        <f t="shared" si="0"/>
        <v>0.91972077209474845</v>
      </c>
      <c r="F67" s="21"/>
      <c r="G67" s="8"/>
      <c r="H67" s="8"/>
      <c r="I67" s="8"/>
      <c r="J67" s="8"/>
      <c r="K67" s="8"/>
      <c r="L67" s="8"/>
      <c r="M67" s="8"/>
      <c r="N67" s="8"/>
    </row>
    <row r="68" spans="1:14" ht="22.5" hidden="1" customHeight="1" x14ac:dyDescent="0.25">
      <c r="A68" s="56" t="s">
        <v>91</v>
      </c>
      <c r="B68" s="57" t="s">
        <v>92</v>
      </c>
      <c r="C68" s="51">
        <f>[1]Расшир!$E$746</f>
        <v>0</v>
      </c>
      <c r="D68" s="51">
        <f>[1]Расшир!$F$746</f>
        <v>0</v>
      </c>
      <c r="E68" s="52"/>
      <c r="F68" s="21"/>
      <c r="G68" s="8"/>
      <c r="H68" s="8"/>
      <c r="I68" s="8"/>
      <c r="J68" s="8"/>
      <c r="K68" s="8"/>
      <c r="L68" s="8"/>
      <c r="M68" s="8"/>
      <c r="N68" s="8"/>
    </row>
    <row r="69" spans="1:14" ht="22.5" customHeight="1" x14ac:dyDescent="0.25">
      <c r="A69" s="62" t="s">
        <v>93</v>
      </c>
      <c r="B69" s="47" t="s">
        <v>94</v>
      </c>
      <c r="C69" s="48">
        <f>[1]Расшир!E748-0.01</f>
        <v>19493678.428079996</v>
      </c>
      <c r="D69" s="48">
        <f>[1]Расшир!F748-0.01</f>
        <v>15691035.19603</v>
      </c>
      <c r="E69" s="49">
        <f t="shared" si="0"/>
        <v>0.80492941616537517</v>
      </c>
      <c r="F69" s="21"/>
      <c r="G69" s="8"/>
      <c r="H69" s="8"/>
      <c r="I69" s="8"/>
      <c r="J69" s="8"/>
      <c r="K69" s="8"/>
      <c r="L69" s="8"/>
      <c r="M69" s="8"/>
      <c r="N69" s="8"/>
    </row>
    <row r="70" spans="1:14" ht="22.5" customHeight="1" x14ac:dyDescent="0.25">
      <c r="A70" s="50" t="s">
        <v>95</v>
      </c>
      <c r="B70" s="29" t="s">
        <v>96</v>
      </c>
      <c r="C70" s="51">
        <f>[1]Расшир!E790</f>
        <v>8820192.8054100014</v>
      </c>
      <c r="D70" s="51">
        <f>[1]Расшир!F790</f>
        <v>6657914.047340001</v>
      </c>
      <c r="E70" s="52">
        <f t="shared" si="0"/>
        <v>0.75484903722923913</v>
      </c>
      <c r="F70" s="21"/>
      <c r="G70" s="8"/>
      <c r="H70" s="8"/>
      <c r="I70" s="8"/>
      <c r="J70" s="8"/>
      <c r="K70" s="8"/>
      <c r="L70" s="8"/>
      <c r="M70" s="8"/>
      <c r="N70" s="8"/>
    </row>
    <row r="71" spans="1:14" ht="22.5" customHeight="1" x14ac:dyDescent="0.25">
      <c r="A71" s="50" t="s">
        <v>97</v>
      </c>
      <c r="B71" s="29" t="s">
        <v>98</v>
      </c>
      <c r="C71" s="51">
        <f>[1]Расшир!E804</f>
        <v>8298411.0437000003</v>
      </c>
      <c r="D71" s="51">
        <f>[1]Расшир!F804</f>
        <v>6985490.0348800002</v>
      </c>
      <c r="E71" s="52">
        <f t="shared" si="0"/>
        <v>0.84178645744274794</v>
      </c>
      <c r="F71" s="21"/>
      <c r="G71" s="8"/>
      <c r="H71" s="8"/>
      <c r="I71" s="8"/>
      <c r="J71" s="8"/>
      <c r="K71" s="8"/>
      <c r="L71" s="8"/>
      <c r="M71" s="8"/>
      <c r="N71" s="8"/>
    </row>
    <row r="72" spans="1:14" ht="22.5" customHeight="1" x14ac:dyDescent="0.25">
      <c r="A72" s="50" t="s">
        <v>99</v>
      </c>
      <c r="B72" s="29" t="s">
        <v>100</v>
      </c>
      <c r="C72" s="51">
        <f>[1]Расшир!E817</f>
        <v>1130943.87317</v>
      </c>
      <c r="D72" s="51">
        <f>[1]Расшир!F817</f>
        <v>977452.14188000001</v>
      </c>
      <c r="E72" s="52">
        <f t="shared" si="0"/>
        <v>0.86427997451388328</v>
      </c>
      <c r="F72" s="21"/>
      <c r="G72" s="8"/>
      <c r="H72" s="8"/>
      <c r="I72" s="8"/>
      <c r="J72" s="8"/>
      <c r="K72" s="8"/>
      <c r="L72" s="8"/>
      <c r="M72" s="8"/>
      <c r="N72" s="8"/>
    </row>
    <row r="73" spans="1:14" ht="22.5" customHeight="1" x14ac:dyDescent="0.25">
      <c r="A73" s="50" t="s">
        <v>101</v>
      </c>
      <c r="B73" s="29" t="s">
        <v>102</v>
      </c>
      <c r="C73" s="51">
        <f>[1]Расшир!E824</f>
        <v>583755.61257999996</v>
      </c>
      <c r="D73" s="51">
        <f>[1]Расшир!F824</f>
        <v>513346.96857999999</v>
      </c>
      <c r="E73" s="52">
        <f t="shared" si="0"/>
        <v>0.87938678021643701</v>
      </c>
      <c r="F73" s="21"/>
      <c r="G73" s="8"/>
      <c r="H73" s="8"/>
      <c r="I73" s="8"/>
      <c r="J73" s="8"/>
      <c r="K73" s="8"/>
      <c r="L73" s="8"/>
      <c r="M73" s="8"/>
      <c r="N73" s="8"/>
    </row>
    <row r="74" spans="1:14" ht="22.5" customHeight="1" x14ac:dyDescent="0.25">
      <c r="A74" s="50" t="s">
        <v>103</v>
      </c>
      <c r="B74" s="29" t="s">
        <v>104</v>
      </c>
      <c r="C74" s="51">
        <f>[1]Расшир!E847</f>
        <v>660375.10321999993</v>
      </c>
      <c r="D74" s="51">
        <f>[1]Расшир!F847</f>
        <v>556832.01335000002</v>
      </c>
      <c r="E74" s="52">
        <f t="shared" si="0"/>
        <v>0.84320564272468468</v>
      </c>
      <c r="F74" s="21"/>
      <c r="G74" s="8"/>
      <c r="H74" s="8"/>
      <c r="I74" s="8"/>
      <c r="J74" s="8"/>
      <c r="K74" s="8"/>
      <c r="L74" s="8"/>
      <c r="M74" s="8"/>
      <c r="N74" s="8"/>
    </row>
    <row r="75" spans="1:14" ht="22.5" customHeight="1" x14ac:dyDescent="0.25">
      <c r="A75" s="62" t="s">
        <v>105</v>
      </c>
      <c r="B75" s="54" t="s">
        <v>106</v>
      </c>
      <c r="C75" s="48">
        <f>[1]Расшир!E868</f>
        <v>960211.84072999994</v>
      </c>
      <c r="D75" s="48">
        <f>[1]Расшир!F868</f>
        <v>853849.84505</v>
      </c>
      <c r="E75" s="49">
        <f t="shared" si="0"/>
        <v>0.88923069767694352</v>
      </c>
      <c r="F75" s="21"/>
      <c r="G75" s="8"/>
      <c r="H75" s="8"/>
      <c r="I75" s="8"/>
      <c r="J75" s="8"/>
      <c r="K75" s="8"/>
      <c r="L75" s="8"/>
      <c r="M75" s="8"/>
      <c r="N75" s="8"/>
    </row>
    <row r="76" spans="1:14" ht="22.5" customHeight="1" x14ac:dyDescent="0.25">
      <c r="A76" s="50" t="s">
        <v>107</v>
      </c>
      <c r="B76" s="29" t="s">
        <v>108</v>
      </c>
      <c r="C76" s="51">
        <f>[1]Расшир!E908</f>
        <v>862837.10266999993</v>
      </c>
      <c r="D76" s="51">
        <f>[1]Расшир!F908</f>
        <v>769329.04559000011</v>
      </c>
      <c r="E76" s="52">
        <f t="shared" si="0"/>
        <v>0.89162721817288049</v>
      </c>
      <c r="F76" s="21"/>
      <c r="G76" s="8"/>
      <c r="H76" s="8"/>
      <c r="I76" s="8"/>
      <c r="J76" s="8"/>
      <c r="K76" s="8"/>
      <c r="L76" s="8"/>
      <c r="M76" s="8"/>
      <c r="N76" s="8"/>
    </row>
    <row r="77" spans="1:14" ht="22.5" customHeight="1" x14ac:dyDescent="0.25">
      <c r="A77" s="50" t="s">
        <v>109</v>
      </c>
      <c r="B77" s="29" t="s">
        <v>110</v>
      </c>
      <c r="C77" s="51">
        <f>[1]Расшир!E917</f>
        <v>29136.79206</v>
      </c>
      <c r="D77" s="51">
        <f>[1]Расшир!F917</f>
        <v>27138.835999999999</v>
      </c>
      <c r="E77" s="52">
        <f>D77/C77</f>
        <v>0.93142841339960469</v>
      </c>
      <c r="F77" s="21"/>
      <c r="G77" s="8"/>
      <c r="H77" s="8"/>
      <c r="I77" s="8"/>
      <c r="J77" s="8"/>
      <c r="K77" s="8"/>
      <c r="L77" s="8"/>
      <c r="M77" s="8"/>
      <c r="N77" s="8"/>
    </row>
    <row r="78" spans="1:14" ht="32.25" customHeight="1" x14ac:dyDescent="0.25">
      <c r="A78" s="50" t="s">
        <v>111</v>
      </c>
      <c r="B78" s="29" t="s">
        <v>112</v>
      </c>
      <c r="C78" s="51">
        <f>[1]Расшир!E921</f>
        <v>68237.945999999996</v>
      </c>
      <c r="D78" s="51">
        <f>[1]Расшир!F921</f>
        <v>57381.963459999999</v>
      </c>
      <c r="E78" s="52">
        <f t="shared" si="0"/>
        <v>0.84090988700040892</v>
      </c>
      <c r="F78" s="21"/>
      <c r="G78" s="8"/>
      <c r="H78" s="8"/>
      <c r="I78" s="8"/>
      <c r="J78" s="8"/>
      <c r="K78" s="8"/>
      <c r="L78" s="8"/>
      <c r="M78" s="8"/>
      <c r="N78" s="8"/>
    </row>
    <row r="79" spans="1:14" ht="26.25" hidden="1" customHeight="1" x14ac:dyDescent="0.25">
      <c r="A79" s="62" t="s">
        <v>113</v>
      </c>
      <c r="B79" s="54" t="s">
        <v>114</v>
      </c>
      <c r="C79" s="48">
        <f>[1]Расшир!E934</f>
        <v>0</v>
      </c>
      <c r="D79" s="48">
        <f>[1]Расшир!F934</f>
        <v>0</v>
      </c>
      <c r="E79" s="63" t="e">
        <f t="shared" si="0"/>
        <v>#DIV/0!</v>
      </c>
      <c r="F79" s="21"/>
      <c r="G79" s="8"/>
      <c r="H79" s="8"/>
      <c r="I79" s="8"/>
      <c r="J79" s="8"/>
      <c r="K79" s="8"/>
      <c r="L79" s="8"/>
      <c r="M79" s="8"/>
      <c r="N79" s="8"/>
    </row>
    <row r="80" spans="1:14" ht="18" hidden="1" customHeight="1" x14ac:dyDescent="0.25">
      <c r="A80" s="56" t="s">
        <v>115</v>
      </c>
      <c r="B80" s="57" t="s">
        <v>116</v>
      </c>
      <c r="C80" s="51">
        <f>[1]Расшир!E955</f>
        <v>0</v>
      </c>
      <c r="D80" s="51">
        <f>[1]Расшир!F955</f>
        <v>0</v>
      </c>
      <c r="E80" s="52" t="e">
        <f t="shared" si="0"/>
        <v>#DIV/0!</v>
      </c>
      <c r="F80" s="21"/>
      <c r="G80" s="8"/>
      <c r="H80" s="8"/>
      <c r="I80" s="8"/>
      <c r="J80" s="8"/>
      <c r="K80" s="8"/>
      <c r="L80" s="8"/>
      <c r="M80" s="8"/>
      <c r="N80" s="8"/>
    </row>
    <row r="81" spans="1:14" ht="22.5" customHeight="1" x14ac:dyDescent="0.25">
      <c r="A81" s="62" t="s">
        <v>117</v>
      </c>
      <c r="B81" s="47" t="s">
        <v>118</v>
      </c>
      <c r="C81" s="48">
        <f>[1]Расшир!E1055</f>
        <v>2772357.16812</v>
      </c>
      <c r="D81" s="48">
        <f>[1]Расшир!F1055</f>
        <v>2033194.6461800002</v>
      </c>
      <c r="E81" s="49">
        <f t="shared" si="0"/>
        <v>0.73338120699605125</v>
      </c>
      <c r="F81" s="21"/>
      <c r="G81" s="8"/>
      <c r="H81" s="8"/>
      <c r="I81" s="8"/>
      <c r="J81" s="8"/>
      <c r="K81" s="8"/>
      <c r="L81" s="8"/>
      <c r="M81" s="8"/>
      <c r="N81" s="8"/>
    </row>
    <row r="82" spans="1:14" ht="22.5" customHeight="1" x14ac:dyDescent="0.25">
      <c r="A82" s="50" t="s">
        <v>119</v>
      </c>
      <c r="B82" s="29" t="s">
        <v>120</v>
      </c>
      <c r="C82" s="51">
        <f>[1]Расшир!E1101</f>
        <v>39145.949999999997</v>
      </c>
      <c r="D82" s="51">
        <f>[1]Расшир!F1101</f>
        <v>32917.82501</v>
      </c>
      <c r="E82" s="52">
        <f t="shared" si="0"/>
        <v>0.84089988900512069</v>
      </c>
      <c r="F82" s="21"/>
      <c r="G82" s="8"/>
      <c r="H82" s="8"/>
      <c r="I82" s="8"/>
      <c r="J82" s="8"/>
      <c r="K82" s="8"/>
      <c r="L82" s="8"/>
      <c r="M82" s="8"/>
      <c r="N82" s="8"/>
    </row>
    <row r="83" spans="1:14" ht="22.5" customHeight="1" x14ac:dyDescent="0.25">
      <c r="A83" s="50" t="s">
        <v>121</v>
      </c>
      <c r="B83" s="29" t="s">
        <v>122</v>
      </c>
      <c r="C83" s="51">
        <f>[1]Расшир!E1105</f>
        <v>811150.505</v>
      </c>
      <c r="D83" s="51">
        <f>[1]Расшир!F1105</f>
        <v>762448.81945999991</v>
      </c>
      <c r="E83" s="52">
        <f t="shared" si="0"/>
        <v>0.93995974207030775</v>
      </c>
      <c r="F83" s="21"/>
      <c r="G83" s="8"/>
      <c r="H83" s="8"/>
      <c r="I83" s="8"/>
      <c r="J83" s="8"/>
      <c r="K83" s="8"/>
      <c r="L83" s="8"/>
      <c r="M83" s="8"/>
      <c r="N83" s="8"/>
    </row>
    <row r="84" spans="1:14" ht="22.5" customHeight="1" x14ac:dyDescent="0.25">
      <c r="A84" s="50" t="s">
        <v>123</v>
      </c>
      <c r="B84" s="29" t="s">
        <v>124</v>
      </c>
      <c r="C84" s="51">
        <f>[1]Расшир!E1110</f>
        <v>810263.31235999998</v>
      </c>
      <c r="D84" s="51">
        <f>[1]Расшир!F1110</f>
        <v>717466.72861999995</v>
      </c>
      <c r="E84" s="52">
        <f t="shared" si="0"/>
        <v>0.88547354628495079</v>
      </c>
      <c r="F84" s="21"/>
      <c r="G84" s="8"/>
      <c r="H84" s="8"/>
      <c r="I84" s="8"/>
      <c r="J84" s="8"/>
      <c r="K84" s="8"/>
      <c r="L84" s="8"/>
      <c r="M84" s="8"/>
      <c r="N84" s="8"/>
    </row>
    <row r="85" spans="1:14" ht="22.5" customHeight="1" x14ac:dyDescent="0.25">
      <c r="A85" s="50" t="s">
        <v>125</v>
      </c>
      <c r="B85" s="29" t="s">
        <v>126</v>
      </c>
      <c r="C85" s="51">
        <f>[1]Расшир!E1124</f>
        <v>558977.33096000005</v>
      </c>
      <c r="D85" s="51">
        <f>[1]Расшир!F1124</f>
        <v>54680.36361</v>
      </c>
      <c r="E85" s="52">
        <f>D85/C85</f>
        <v>9.7822148737392867E-2</v>
      </c>
      <c r="F85" s="21"/>
      <c r="G85" s="8"/>
      <c r="H85" s="8"/>
      <c r="I85" s="8"/>
      <c r="J85" s="8"/>
      <c r="K85" s="8"/>
      <c r="L85" s="8"/>
      <c r="M85" s="8"/>
      <c r="N85" s="8"/>
    </row>
    <row r="86" spans="1:14" ht="22.5" customHeight="1" x14ac:dyDescent="0.25">
      <c r="A86" s="50" t="s">
        <v>127</v>
      </c>
      <c r="B86" s="29" t="s">
        <v>128</v>
      </c>
      <c r="C86" s="51">
        <f>[1]Расшир!E1131</f>
        <v>552820.06980000006</v>
      </c>
      <c r="D86" s="51">
        <f>[1]Расшир!F1131</f>
        <v>465680.90947999997</v>
      </c>
      <c r="E86" s="52">
        <f t="shared" si="0"/>
        <v>0.84237337774020149</v>
      </c>
      <c r="F86" s="21"/>
      <c r="G86" s="8"/>
      <c r="H86" s="8"/>
      <c r="I86" s="8"/>
      <c r="J86" s="8"/>
      <c r="K86" s="8"/>
      <c r="L86" s="8"/>
      <c r="M86" s="8"/>
      <c r="N86" s="8"/>
    </row>
    <row r="87" spans="1:14" ht="22.5" customHeight="1" x14ac:dyDescent="0.25">
      <c r="A87" s="62" t="s">
        <v>129</v>
      </c>
      <c r="B87" s="47" t="s">
        <v>130</v>
      </c>
      <c r="C87" s="48">
        <f>[1]Расшир!E1144</f>
        <v>1550438.4202700001</v>
      </c>
      <c r="D87" s="48">
        <f>[1]Расшир!F1144</f>
        <v>1359169.7631899999</v>
      </c>
      <c r="E87" s="49">
        <f t="shared" si="0"/>
        <v>0.87663576019569234</v>
      </c>
      <c r="F87" s="21"/>
      <c r="G87" s="8"/>
      <c r="H87" s="8"/>
      <c r="I87" s="8"/>
      <c r="J87" s="8"/>
      <c r="K87" s="8"/>
      <c r="L87" s="8"/>
      <c r="M87" s="8"/>
      <c r="N87" s="8"/>
    </row>
    <row r="88" spans="1:14" ht="22.5" customHeight="1" x14ac:dyDescent="0.25">
      <c r="A88" s="50" t="s">
        <v>131</v>
      </c>
      <c r="B88" s="29" t="s">
        <v>132</v>
      </c>
      <c r="C88" s="51">
        <f>[1]Расшир!E1194</f>
        <v>868447.7535600001</v>
      </c>
      <c r="D88" s="51">
        <f>[1]Расшир!F1194</f>
        <v>764367.2241600001</v>
      </c>
      <c r="E88" s="52">
        <f t="shared" si="0"/>
        <v>0.88015337828516915</v>
      </c>
      <c r="F88" s="21"/>
      <c r="G88" s="8"/>
      <c r="H88" s="8"/>
      <c r="I88" s="8"/>
      <c r="J88" s="8"/>
      <c r="K88" s="8"/>
      <c r="L88" s="8"/>
      <c r="M88" s="8"/>
      <c r="N88" s="8"/>
    </row>
    <row r="89" spans="1:14" ht="22.5" customHeight="1" x14ac:dyDescent="0.25">
      <c r="A89" s="50" t="s">
        <v>133</v>
      </c>
      <c r="B89" s="29" t="s">
        <v>134</v>
      </c>
      <c r="C89" s="51">
        <f>[1]Расшир!E1199</f>
        <v>519141.64160999999</v>
      </c>
      <c r="D89" s="51">
        <f>[1]Расшир!F1199</f>
        <v>439955.14959000004</v>
      </c>
      <c r="E89" s="52">
        <f t="shared" si="0"/>
        <v>0.84746649917270933</v>
      </c>
      <c r="F89" s="21"/>
      <c r="G89" s="8"/>
      <c r="H89" s="8"/>
      <c r="I89" s="8"/>
      <c r="J89" s="8"/>
      <c r="K89" s="8"/>
      <c r="L89" s="8"/>
      <c r="M89" s="8"/>
      <c r="N89" s="8"/>
    </row>
    <row r="90" spans="1:14" ht="22.5" customHeight="1" x14ac:dyDescent="0.25">
      <c r="A90" s="50" t="s">
        <v>135</v>
      </c>
      <c r="B90" s="29" t="s">
        <v>136</v>
      </c>
      <c r="C90" s="51">
        <f>[1]Расшир!E1207</f>
        <v>162849.0251</v>
      </c>
      <c r="D90" s="51">
        <f>[1]Расшир!F1207</f>
        <v>154847.38944</v>
      </c>
      <c r="E90" s="52">
        <f t="shared" si="0"/>
        <v>0.95086470026402392</v>
      </c>
      <c r="F90" s="21"/>
      <c r="G90" s="8"/>
      <c r="H90" s="8"/>
      <c r="I90" s="8"/>
      <c r="J90" s="8"/>
      <c r="K90" s="8"/>
      <c r="L90" s="8"/>
      <c r="M90" s="8"/>
      <c r="N90" s="8"/>
    </row>
    <row r="91" spans="1:14" ht="22.5" customHeight="1" x14ac:dyDescent="0.25">
      <c r="A91" s="66" t="s">
        <v>137</v>
      </c>
      <c r="B91" s="67" t="s">
        <v>138</v>
      </c>
      <c r="C91" s="48">
        <f>C92</f>
        <v>18680.512999999999</v>
      </c>
      <c r="D91" s="48">
        <f>D92</f>
        <v>14536.2775</v>
      </c>
      <c r="E91" s="49">
        <f t="shared" si="0"/>
        <v>0.77815194368591489</v>
      </c>
      <c r="F91" s="21"/>
      <c r="G91" s="8"/>
      <c r="H91" s="8"/>
      <c r="I91" s="8"/>
      <c r="J91" s="8"/>
      <c r="K91" s="8"/>
      <c r="L91" s="8"/>
      <c r="M91" s="8"/>
      <c r="N91" s="8"/>
    </row>
    <row r="92" spans="1:14" ht="22.5" customHeight="1" x14ac:dyDescent="0.25">
      <c r="A92" s="50" t="s">
        <v>139</v>
      </c>
      <c r="B92" s="29" t="s">
        <v>140</v>
      </c>
      <c r="C92" s="51">
        <f>[1]Расшир!E1225</f>
        <v>18680.512999999999</v>
      </c>
      <c r="D92" s="51">
        <f>[1]Расшир!F1225</f>
        <v>14536.2775</v>
      </c>
      <c r="E92" s="52">
        <f t="shared" si="0"/>
        <v>0.77815194368591489</v>
      </c>
      <c r="F92" s="21"/>
      <c r="G92" s="8"/>
      <c r="H92" s="8"/>
      <c r="I92" s="8"/>
      <c r="J92" s="8"/>
      <c r="K92" s="8"/>
      <c r="L92" s="8"/>
      <c r="M92" s="8"/>
      <c r="N92" s="8"/>
    </row>
    <row r="93" spans="1:14" ht="22.5" customHeight="1" x14ac:dyDescent="0.25">
      <c r="A93" s="62" t="s">
        <v>141</v>
      </c>
      <c r="B93" s="54" t="s">
        <v>142</v>
      </c>
      <c r="C93" s="48">
        <f>[1]Расшир!E1226</f>
        <v>1122718.2498900001</v>
      </c>
      <c r="D93" s="48">
        <f>[1]Расшир!F1226</f>
        <v>736974.97126999998</v>
      </c>
      <c r="E93" s="49">
        <f t="shared" si="0"/>
        <v>0.65642022951190659</v>
      </c>
      <c r="F93" s="21"/>
      <c r="G93" s="8"/>
      <c r="H93" s="8"/>
      <c r="I93" s="8"/>
      <c r="J93" s="8"/>
      <c r="K93" s="8"/>
      <c r="L93" s="8"/>
      <c r="M93" s="8"/>
      <c r="N93" s="8"/>
    </row>
    <row r="94" spans="1:14" ht="22.5" customHeight="1" x14ac:dyDescent="0.25">
      <c r="A94" s="50" t="s">
        <v>143</v>
      </c>
      <c r="B94" s="29" t="s">
        <v>144</v>
      </c>
      <c r="C94" s="51">
        <f>[1]Расшир!E1229</f>
        <v>1122718.2498900001</v>
      </c>
      <c r="D94" s="51">
        <f>[1]Расшир!F1229</f>
        <v>736974.97126999998</v>
      </c>
      <c r="E94" s="52">
        <f t="shared" si="0"/>
        <v>0.65642022951190659</v>
      </c>
      <c r="F94" s="21"/>
      <c r="G94" s="8"/>
      <c r="H94" s="8"/>
      <c r="I94" s="8"/>
      <c r="J94" s="8"/>
      <c r="K94" s="8"/>
      <c r="L94" s="8"/>
      <c r="M94" s="8"/>
      <c r="N94" s="8"/>
    </row>
    <row r="95" spans="1:14" s="39" customFormat="1" ht="21" customHeight="1" x14ac:dyDescent="0.3">
      <c r="A95" s="35"/>
      <c r="B95" s="36" t="s">
        <v>145</v>
      </c>
      <c r="C95" s="68">
        <f>[1]Расшир!E1233</f>
        <v>36058450.663309999</v>
      </c>
      <c r="D95" s="68">
        <f>[1]Расшир!F1233</f>
        <v>27817157.11304</v>
      </c>
      <c r="E95" s="69">
        <f t="shared" si="0"/>
        <v>0.77144626575274255</v>
      </c>
      <c r="F95" s="37"/>
      <c r="G95" s="38"/>
      <c r="H95" s="38"/>
      <c r="I95" s="38"/>
      <c r="J95" s="38"/>
      <c r="K95" s="38"/>
      <c r="L95" s="38"/>
      <c r="M95" s="38"/>
      <c r="N95" s="38"/>
    </row>
    <row r="96" spans="1:14" ht="12.75" customHeight="1" x14ac:dyDescent="0.25">
      <c r="A96" s="12"/>
      <c r="B96" s="23"/>
      <c r="C96" s="24"/>
      <c r="D96" s="24"/>
      <c r="E96" s="70"/>
      <c r="F96" s="8"/>
      <c r="G96" s="8"/>
      <c r="H96" s="8"/>
      <c r="I96" s="8"/>
      <c r="J96" s="8"/>
      <c r="K96" s="8"/>
      <c r="L96" s="8"/>
      <c r="M96" s="8"/>
      <c r="N96" s="8"/>
    </row>
    <row r="97" spans="1:14" ht="31.5" x14ac:dyDescent="0.25">
      <c r="A97" s="12"/>
      <c r="B97" s="30" t="s">
        <v>146</v>
      </c>
      <c r="C97" s="18">
        <f>C38-C95</f>
        <v>-453095.86436998844</v>
      </c>
      <c r="D97" s="18">
        <f>D38-D95</f>
        <v>1124900.0795800015</v>
      </c>
      <c r="E97" s="20"/>
      <c r="F97" s="8"/>
      <c r="G97" s="8"/>
      <c r="H97" s="8"/>
      <c r="I97" s="8"/>
      <c r="J97" s="8"/>
      <c r="K97" s="8"/>
      <c r="L97" s="8"/>
      <c r="M97" s="8"/>
      <c r="N97" s="8"/>
    </row>
    <row r="98" spans="1:14" ht="15.75" hidden="1" x14ac:dyDescent="0.25">
      <c r="A98" s="12"/>
      <c r="B98" s="23"/>
      <c r="C98" s="24"/>
      <c r="D98" s="24"/>
      <c r="E98" s="20"/>
      <c r="F98" s="8"/>
      <c r="G98" s="8"/>
      <c r="H98" s="8"/>
      <c r="I98" s="8"/>
      <c r="J98" s="8"/>
      <c r="K98" s="8"/>
      <c r="L98" s="8"/>
      <c r="M98" s="8"/>
      <c r="N98" s="8"/>
    </row>
    <row r="99" spans="1:14" ht="15.75" hidden="1" x14ac:dyDescent="0.25">
      <c r="A99" s="12"/>
      <c r="B99" s="30" t="s">
        <v>147</v>
      </c>
      <c r="C99" s="18">
        <f>C100+C101</f>
        <v>0</v>
      </c>
      <c r="D99" s="18">
        <f>D100+D101</f>
        <v>0</v>
      </c>
      <c r="E99" s="20"/>
      <c r="F99" s="8"/>
      <c r="G99" s="8"/>
      <c r="H99" s="8"/>
      <c r="I99" s="8"/>
      <c r="J99" s="8"/>
      <c r="K99" s="8"/>
      <c r="L99" s="8"/>
      <c r="M99" s="8"/>
      <c r="N99" s="8"/>
    </row>
    <row r="100" spans="1:14" ht="15.75" hidden="1" x14ac:dyDescent="0.25">
      <c r="A100" s="12"/>
      <c r="B100" s="23" t="s">
        <v>148</v>
      </c>
      <c r="C100" s="24">
        <f>[1]Расшир!E1239</f>
        <v>0</v>
      </c>
      <c r="D100" s="24">
        <f>[1]Расшир!F1239</f>
        <v>0</v>
      </c>
      <c r="E100" s="20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5.75" hidden="1" x14ac:dyDescent="0.25">
      <c r="A101" s="12"/>
      <c r="B101" s="23" t="s">
        <v>149</v>
      </c>
      <c r="C101" s="24">
        <f>[1]Расшир!E1240</f>
        <v>0</v>
      </c>
      <c r="D101" s="24">
        <f>[1]Расшир!F1240</f>
        <v>0</v>
      </c>
      <c r="E101" s="20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3.5" customHeight="1" x14ac:dyDescent="0.25">
      <c r="A102" s="12"/>
      <c r="B102" s="23"/>
      <c r="C102" s="24"/>
      <c r="D102" s="24"/>
      <c r="E102" s="20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31.5" x14ac:dyDescent="0.25">
      <c r="A103" s="12"/>
      <c r="B103" s="30" t="s">
        <v>150</v>
      </c>
      <c r="C103" s="18">
        <f>C104+C105</f>
        <v>-686127</v>
      </c>
      <c r="D103" s="18">
        <f>D104+D105</f>
        <v>-521427</v>
      </c>
      <c r="E103" s="20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22.5" customHeight="1" x14ac:dyDescent="0.25">
      <c r="A104" s="12"/>
      <c r="B104" s="28" t="s">
        <v>151</v>
      </c>
      <c r="C104" s="24">
        <f>[1]Расшир!E1243</f>
        <v>1410768</v>
      </c>
      <c r="D104" s="24">
        <f>[1]Расшир!F1243</f>
        <v>2968600</v>
      </c>
      <c r="E104" s="20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31.5" x14ac:dyDescent="0.25">
      <c r="A105" s="12"/>
      <c r="B105" s="28" t="s">
        <v>152</v>
      </c>
      <c r="C105" s="24">
        <f>[1]Расшир!E1244</f>
        <v>-2096895</v>
      </c>
      <c r="D105" s="24">
        <f>[1]Расшир!F1244</f>
        <v>-3490027</v>
      </c>
      <c r="E105" s="20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4.25" customHeight="1" x14ac:dyDescent="0.25">
      <c r="A106" s="12"/>
      <c r="B106" s="23"/>
      <c r="C106" s="24"/>
      <c r="D106" s="24"/>
      <c r="E106" s="20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22.5" customHeight="1" x14ac:dyDescent="0.25">
      <c r="A107" s="12"/>
      <c r="B107" s="30" t="s">
        <v>153</v>
      </c>
      <c r="C107" s="18">
        <f>C108+C109</f>
        <v>795727</v>
      </c>
      <c r="D107" s="18">
        <f>[1]Расшир!F1246</f>
        <v>522000</v>
      </c>
      <c r="E107" s="20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22.5" customHeight="1" x14ac:dyDescent="0.25">
      <c r="A108" s="12"/>
      <c r="B108" s="23" t="s">
        <v>154</v>
      </c>
      <c r="C108" s="24">
        <f>[1]Расшир!E1247</f>
        <v>13221703.66</v>
      </c>
      <c r="D108" s="24">
        <f>[1]Расшир!F1247</f>
        <v>5825000</v>
      </c>
      <c r="E108" s="20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22.5" customHeight="1" x14ac:dyDescent="0.25">
      <c r="A109" s="12"/>
      <c r="B109" s="28" t="s">
        <v>155</v>
      </c>
      <c r="C109" s="24">
        <f>[1]Расшир!E1248</f>
        <v>-12425976.66</v>
      </c>
      <c r="D109" s="24">
        <f>[1]Расшир!F1248</f>
        <v>-5303000</v>
      </c>
      <c r="E109" s="20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5.75" hidden="1" customHeight="1" x14ac:dyDescent="0.25">
      <c r="A110" s="12"/>
      <c r="B110" s="28"/>
      <c r="C110" s="24"/>
      <c r="D110" s="24"/>
      <c r="E110" s="20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34.5" hidden="1" customHeight="1" x14ac:dyDescent="0.25">
      <c r="A111" s="12"/>
      <c r="B111" s="27" t="s">
        <v>156</v>
      </c>
      <c r="C111" s="71">
        <v>0</v>
      </c>
      <c r="D111" s="72">
        <f>D112</f>
        <v>813606.39963</v>
      </c>
      <c r="E111" s="20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50.25" hidden="1" customHeight="1" x14ac:dyDescent="0.25">
      <c r="A112" s="12"/>
      <c r="B112" s="73" t="s">
        <v>157</v>
      </c>
      <c r="C112" s="74">
        <v>0</v>
      </c>
      <c r="D112" s="75">
        <f>[1]Расшир!F1254</f>
        <v>813606.39963</v>
      </c>
      <c r="E112" s="20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33" hidden="1" customHeight="1" x14ac:dyDescent="0.25">
      <c r="A113" s="12"/>
      <c r="B113" s="30" t="s">
        <v>158</v>
      </c>
      <c r="C113" s="18">
        <f>C114+C115</f>
        <v>304871.86437000334</v>
      </c>
      <c r="D113" s="18">
        <f>D114+D115+0.01</f>
        <v>-1939079.4792099947</v>
      </c>
      <c r="E113" s="20"/>
      <c r="F113" s="76"/>
      <c r="G113" s="8"/>
      <c r="H113" s="8"/>
      <c r="I113" s="8"/>
      <c r="J113" s="8"/>
      <c r="K113" s="8"/>
      <c r="L113" s="8"/>
      <c r="M113" s="8"/>
      <c r="N113" s="8"/>
    </row>
    <row r="114" spans="1:14" ht="22.5" hidden="1" customHeight="1" x14ac:dyDescent="0.25">
      <c r="A114" s="12"/>
      <c r="B114" s="23" t="s">
        <v>159</v>
      </c>
      <c r="C114" s="24">
        <f>[1]Расшир!E1258</f>
        <v>-50276450.458939999</v>
      </c>
      <c r="D114" s="24">
        <f>[1]Расшир!F1258</f>
        <v>-44493813.444629997</v>
      </c>
      <c r="E114" s="20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22.5" hidden="1" customHeight="1" x14ac:dyDescent="0.25">
      <c r="A115" s="12"/>
      <c r="B115" s="23" t="s">
        <v>160</v>
      </c>
      <c r="C115" s="24">
        <f>[1]Расшир!E1259</f>
        <v>50581322.323310003</v>
      </c>
      <c r="D115" s="24">
        <f>[1]Расшир!F1259-0.01</f>
        <v>42554733.955420002</v>
      </c>
      <c r="E115" s="20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3.5" customHeight="1" x14ac:dyDescent="0.25">
      <c r="A116" s="12"/>
      <c r="B116" s="28"/>
      <c r="C116" s="24"/>
      <c r="D116" s="24"/>
      <c r="E116" s="20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31.5" x14ac:dyDescent="0.25">
      <c r="A117" s="12"/>
      <c r="B117" s="30" t="s">
        <v>161</v>
      </c>
      <c r="C117" s="18">
        <f>[1]Расшир!E1249</f>
        <v>38624</v>
      </c>
      <c r="D117" s="18">
        <f>D120+D122</f>
        <v>813606.39963</v>
      </c>
      <c r="E117" s="20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37.5" customHeight="1" x14ac:dyDescent="0.25">
      <c r="A118" s="12"/>
      <c r="B118" s="77" t="s">
        <v>162</v>
      </c>
      <c r="C118" s="78">
        <f>C119</f>
        <v>38624</v>
      </c>
      <c r="D118" s="78">
        <f>D119</f>
        <v>0</v>
      </c>
      <c r="E118" s="20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31.5" x14ac:dyDescent="0.25">
      <c r="A119" s="12"/>
      <c r="B119" s="79" t="s">
        <v>163</v>
      </c>
      <c r="C119" s="24">
        <v>38624</v>
      </c>
      <c r="D119" s="24">
        <f>[1]Расшир!F1251</f>
        <v>0</v>
      </c>
      <c r="E119" s="20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31.5" x14ac:dyDescent="0.25">
      <c r="A120" s="12"/>
      <c r="B120" s="80" t="s">
        <v>156</v>
      </c>
      <c r="C120" s="75">
        <f>[1]Расшир!E1254</f>
        <v>0</v>
      </c>
      <c r="D120" s="75">
        <f>[1]Расшир!F1254</f>
        <v>813606.39963</v>
      </c>
      <c r="E120" s="20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5.75" hidden="1" x14ac:dyDescent="0.25">
      <c r="A121" s="12"/>
      <c r="B121" s="79"/>
      <c r="C121" s="24"/>
      <c r="D121" s="24"/>
      <c r="E121" s="20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29.45" hidden="1" customHeight="1" x14ac:dyDescent="0.25">
      <c r="A122" s="12"/>
      <c r="B122" s="81" t="s">
        <v>164</v>
      </c>
      <c r="C122" s="78">
        <f>C123</f>
        <v>0</v>
      </c>
      <c r="D122" s="78">
        <f>D123</f>
        <v>0</v>
      </c>
      <c r="E122" s="20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5.75" hidden="1" x14ac:dyDescent="0.25">
      <c r="A123" s="12"/>
      <c r="B123" s="82" t="s">
        <v>165</v>
      </c>
      <c r="C123" s="83">
        <f>[1]Расшир!E1253</f>
        <v>0</v>
      </c>
      <c r="D123" s="83">
        <f>[1]Расшир!F1253</f>
        <v>0</v>
      </c>
      <c r="E123" s="20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5.75" hidden="1" x14ac:dyDescent="0.25">
      <c r="A124" s="12"/>
      <c r="B124" s="23"/>
      <c r="C124" s="24"/>
      <c r="D124" s="24"/>
      <c r="E124" s="20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5.75" hidden="1" x14ac:dyDescent="0.25">
      <c r="A125" s="12"/>
      <c r="B125" s="23"/>
      <c r="C125" s="24"/>
      <c r="D125" s="24"/>
      <c r="E125" s="20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47.25" x14ac:dyDescent="0.25">
      <c r="A126" s="12"/>
      <c r="B126" s="73" t="s">
        <v>157</v>
      </c>
      <c r="C126" s="24">
        <v>0</v>
      </c>
      <c r="D126" s="24">
        <f>D120</f>
        <v>813606.39963</v>
      </c>
      <c r="E126" s="20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32.25" hidden="1" customHeight="1" x14ac:dyDescent="0.25">
      <c r="A127" s="12"/>
      <c r="B127" s="30" t="s">
        <v>166</v>
      </c>
      <c r="C127" s="84">
        <f>C99+C103+C107+C113+C117</f>
        <v>453095.86437000334</v>
      </c>
      <c r="D127" s="84">
        <f>D99+D103+D107+D113+D117</f>
        <v>-1124900.0795799945</v>
      </c>
      <c r="E127" s="85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32.25" customHeight="1" x14ac:dyDescent="0.25">
      <c r="A128" s="12"/>
      <c r="B128" s="30" t="s">
        <v>158</v>
      </c>
      <c r="C128" s="18">
        <f>[1]Расшир!E1257</f>
        <v>304871.86437000334</v>
      </c>
      <c r="D128" s="18">
        <f>[1]Расшир!F1257</f>
        <v>-1939079.4792099968</v>
      </c>
      <c r="E128" s="20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22.5" customHeight="1" x14ac:dyDescent="0.25">
      <c r="A129" s="12"/>
      <c r="B129" s="23" t="s">
        <v>159</v>
      </c>
      <c r="C129" s="24">
        <f>[1]Расшир!E1258</f>
        <v>-50276450.458939999</v>
      </c>
      <c r="D129" s="24">
        <f>[1]Расшир!F1258</f>
        <v>-44493813.444629997</v>
      </c>
      <c r="E129" s="20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22.5" customHeight="1" x14ac:dyDescent="0.25">
      <c r="A130" s="12"/>
      <c r="B130" s="23" t="s">
        <v>160</v>
      </c>
      <c r="C130" s="24">
        <f>[1]Расшир!E1259</f>
        <v>50581322.323310003</v>
      </c>
      <c r="D130" s="24">
        <f>[1]Расшир!F1259-0.01</f>
        <v>42554733.955420002</v>
      </c>
      <c r="E130" s="20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27.75" customHeight="1" x14ac:dyDescent="0.25">
      <c r="A131" s="12"/>
      <c r="B131" s="30" t="s">
        <v>166</v>
      </c>
      <c r="C131" s="18">
        <f>C103+C107+C117+C128</f>
        <v>453095.86437000334</v>
      </c>
      <c r="D131" s="18">
        <f>D103+D107+D117+D128</f>
        <v>-1124900.0795799969</v>
      </c>
      <c r="E131" s="20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67.5" hidden="1" customHeight="1" x14ac:dyDescent="0.25">
      <c r="B132" s="86"/>
      <c r="C132" s="87"/>
      <c r="D132" s="87"/>
      <c r="E132" s="8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39" hidden="1" customHeight="1" x14ac:dyDescent="0.25">
      <c r="A133" s="89" t="s">
        <v>167</v>
      </c>
      <c r="B133" s="90" t="s">
        <v>168</v>
      </c>
      <c r="C133" s="91"/>
      <c r="D133" s="91" t="s">
        <v>169</v>
      </c>
      <c r="E133" s="11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0.5" hidden="1" customHeight="1" x14ac:dyDescent="0.25">
      <c r="A134" s="89"/>
      <c r="B134" s="90"/>
      <c r="C134" s="92"/>
      <c r="D134" s="93"/>
      <c r="E134" s="11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23.25" hidden="1" customHeight="1" x14ac:dyDescent="0.25">
      <c r="A135" s="94"/>
      <c r="B135" s="95" t="s">
        <v>170</v>
      </c>
      <c r="C135" s="92"/>
      <c r="D135" s="93"/>
      <c r="E135" s="11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" hidden="1" customHeight="1" x14ac:dyDescent="0.25">
      <c r="A136" s="96"/>
      <c r="B136" s="95" t="s">
        <v>171</v>
      </c>
      <c r="C136" s="92"/>
      <c r="D136" s="93"/>
      <c r="E136" s="11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75" hidden="1" customHeight="1" x14ac:dyDescent="0.25">
      <c r="A137" s="97"/>
      <c r="B137" s="95" t="s">
        <v>172</v>
      </c>
      <c r="C137" s="92"/>
      <c r="D137" s="93"/>
      <c r="E137" s="11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5.75" x14ac:dyDescent="0.25">
      <c r="B138" s="9"/>
      <c r="C138" s="8"/>
      <c r="D138" s="10"/>
      <c r="E138" s="11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5.75" x14ac:dyDescent="0.25">
      <c r="B139" s="9"/>
      <c r="C139" s="8"/>
      <c r="D139" s="10"/>
      <c r="E139" s="11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5.75" x14ac:dyDescent="0.25">
      <c r="B140" s="9"/>
      <c r="C140" s="8"/>
      <c r="D140" s="10"/>
      <c r="E140" s="11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5.75" x14ac:dyDescent="0.25">
      <c r="B141" s="9"/>
      <c r="C141" s="8"/>
      <c r="D141" s="10"/>
      <c r="E141" s="11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5.75" x14ac:dyDescent="0.25">
      <c r="B142" s="9"/>
      <c r="C142" s="8"/>
      <c r="D142" s="10"/>
      <c r="E142" s="11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5.75" x14ac:dyDescent="0.25">
      <c r="B143" s="9"/>
      <c r="C143" s="8"/>
      <c r="D143" s="10"/>
      <c r="E143" s="11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5.75" x14ac:dyDescent="0.25">
      <c r="B144" s="9"/>
      <c r="C144" s="8"/>
      <c r="D144" s="10"/>
      <c r="E144" s="11"/>
      <c r="F144" s="8"/>
      <c r="G144" s="8"/>
      <c r="H144" s="8"/>
      <c r="I144" s="8"/>
      <c r="J144" s="8"/>
      <c r="K144" s="8"/>
      <c r="L144" s="8"/>
      <c r="M144" s="8"/>
      <c r="N144" s="8"/>
    </row>
    <row r="145" spans="2:14" ht="15.75" x14ac:dyDescent="0.25">
      <c r="B145" s="9"/>
      <c r="C145" s="8"/>
      <c r="D145" s="10"/>
      <c r="E145" s="11"/>
      <c r="F145" s="8"/>
      <c r="G145" s="8"/>
      <c r="H145" s="8"/>
      <c r="I145" s="8"/>
      <c r="J145" s="8"/>
      <c r="K145" s="8"/>
      <c r="L145" s="8"/>
      <c r="M145" s="8"/>
      <c r="N145" s="8"/>
    </row>
    <row r="146" spans="2:14" ht="15.75" x14ac:dyDescent="0.25">
      <c r="B146" s="9"/>
      <c r="C146" s="8"/>
      <c r="D146" s="10"/>
      <c r="E146" s="11"/>
      <c r="F146" s="8"/>
      <c r="G146" s="8"/>
      <c r="H146" s="8"/>
      <c r="I146" s="8"/>
      <c r="J146" s="8"/>
      <c r="K146" s="8"/>
      <c r="L146" s="8"/>
      <c r="M146" s="8"/>
      <c r="N146" s="8"/>
    </row>
    <row r="147" spans="2:14" ht="15.75" x14ac:dyDescent="0.25">
      <c r="B147" s="9"/>
      <c r="C147" s="8"/>
      <c r="D147" s="10"/>
      <c r="E147" s="11"/>
      <c r="F147" s="8"/>
      <c r="G147" s="8"/>
      <c r="H147" s="8"/>
      <c r="I147" s="8"/>
      <c r="J147" s="8"/>
      <c r="K147" s="8"/>
      <c r="L147" s="8"/>
      <c r="M147" s="8"/>
      <c r="N147" s="8"/>
    </row>
    <row r="148" spans="2:14" ht="15.75" x14ac:dyDescent="0.25">
      <c r="B148" s="9"/>
      <c r="C148" s="8"/>
      <c r="D148" s="10"/>
      <c r="E148" s="11"/>
      <c r="F148" s="8"/>
      <c r="G148" s="8"/>
      <c r="H148" s="8"/>
      <c r="I148" s="8"/>
      <c r="J148" s="8"/>
      <c r="K148" s="8"/>
      <c r="L148" s="8"/>
      <c r="M148" s="8"/>
      <c r="N148" s="8"/>
    </row>
    <row r="149" spans="2:14" ht="15.75" x14ac:dyDescent="0.25">
      <c r="B149" s="9"/>
      <c r="C149" s="8"/>
      <c r="D149" s="10"/>
      <c r="E149" s="11"/>
      <c r="F149" s="8"/>
      <c r="G149" s="8"/>
      <c r="H149" s="8"/>
      <c r="I149" s="8"/>
      <c r="J149" s="8"/>
      <c r="K149" s="8"/>
      <c r="L149" s="8"/>
      <c r="M149" s="8"/>
      <c r="N149" s="8"/>
    </row>
    <row r="150" spans="2:14" ht="15.75" x14ac:dyDescent="0.25">
      <c r="B150" s="9"/>
      <c r="C150" s="8"/>
      <c r="D150" s="10"/>
      <c r="E150" s="11"/>
      <c r="F150" s="8"/>
      <c r="G150" s="8"/>
      <c r="H150" s="8"/>
      <c r="I150" s="8"/>
      <c r="J150" s="8"/>
      <c r="K150" s="8"/>
      <c r="L150" s="8"/>
      <c r="M150" s="8"/>
      <c r="N150" s="8"/>
    </row>
    <row r="151" spans="2:14" ht="15.75" x14ac:dyDescent="0.25">
      <c r="B151" s="9"/>
      <c r="C151" s="8"/>
      <c r="D151" s="10"/>
      <c r="E151" s="11"/>
      <c r="F151" s="8"/>
      <c r="G151" s="8"/>
      <c r="H151" s="8"/>
      <c r="I151" s="8"/>
      <c r="J151" s="8"/>
      <c r="K151" s="8"/>
      <c r="L151" s="8"/>
      <c r="M151" s="8"/>
      <c r="N151" s="8"/>
    </row>
    <row r="152" spans="2:14" ht="15.75" x14ac:dyDescent="0.25">
      <c r="B152" s="9"/>
      <c r="C152" s="8"/>
      <c r="D152" s="10"/>
      <c r="E152" s="11"/>
      <c r="F152" s="8"/>
      <c r="G152" s="8"/>
      <c r="H152" s="8"/>
      <c r="I152" s="8"/>
      <c r="J152" s="8"/>
      <c r="K152" s="8"/>
      <c r="L152" s="8"/>
      <c r="M152" s="8"/>
      <c r="N152" s="8"/>
    </row>
    <row r="153" spans="2:14" ht="15.75" x14ac:dyDescent="0.25">
      <c r="B153" s="9"/>
      <c r="C153" s="8"/>
      <c r="D153" s="10"/>
      <c r="E153" s="11"/>
      <c r="F153" s="8"/>
      <c r="G153" s="8"/>
      <c r="H153" s="8"/>
      <c r="I153" s="8"/>
      <c r="J153" s="8"/>
      <c r="K153" s="8"/>
      <c r="L153" s="8"/>
      <c r="M153" s="8"/>
      <c r="N153" s="8"/>
    </row>
    <row r="154" spans="2:14" ht="15.75" x14ac:dyDescent="0.25">
      <c r="B154" s="9"/>
      <c r="C154" s="8"/>
      <c r="D154" s="10"/>
      <c r="E154" s="11"/>
      <c r="F154" s="8"/>
      <c r="G154" s="8"/>
      <c r="H154" s="8"/>
      <c r="I154" s="8"/>
      <c r="J154" s="8"/>
      <c r="K154" s="8"/>
      <c r="L154" s="8"/>
      <c r="M154" s="8"/>
      <c r="N154" s="8"/>
    </row>
    <row r="155" spans="2:14" ht="15.75" x14ac:dyDescent="0.25">
      <c r="B155" s="9"/>
      <c r="C155" s="8"/>
      <c r="D155" s="10"/>
      <c r="E155" s="11"/>
      <c r="F155" s="8"/>
      <c r="G155" s="8"/>
      <c r="H155" s="8"/>
      <c r="I155" s="8"/>
      <c r="J155" s="8"/>
      <c r="K155" s="8"/>
      <c r="L155" s="8"/>
      <c r="M155" s="8"/>
      <c r="N155" s="8"/>
    </row>
    <row r="156" spans="2:14" ht="15.75" x14ac:dyDescent="0.25">
      <c r="B156" s="9"/>
      <c r="C156" s="8"/>
      <c r="D156" s="10"/>
      <c r="E156" s="11"/>
      <c r="F156" s="8"/>
      <c r="G156" s="8"/>
      <c r="H156" s="8"/>
      <c r="I156" s="8"/>
      <c r="J156" s="8"/>
      <c r="K156" s="8"/>
      <c r="L156" s="8"/>
      <c r="M156" s="8"/>
      <c r="N156" s="8"/>
    </row>
    <row r="157" spans="2:14" ht="15.75" x14ac:dyDescent="0.25">
      <c r="B157" s="9"/>
      <c r="C157" s="8"/>
      <c r="D157" s="10"/>
      <c r="E157" s="11"/>
      <c r="F157" s="8"/>
      <c r="G157" s="8"/>
      <c r="H157" s="8"/>
      <c r="I157" s="8"/>
      <c r="J157" s="8"/>
      <c r="K157" s="8"/>
      <c r="L157" s="8"/>
      <c r="M157" s="8"/>
      <c r="N157" s="8"/>
    </row>
    <row r="158" spans="2:14" ht="15.75" x14ac:dyDescent="0.25">
      <c r="B158" s="9"/>
      <c r="C158" s="8"/>
      <c r="D158" s="10"/>
      <c r="E158" s="11"/>
      <c r="F158" s="8"/>
      <c r="G158" s="8"/>
      <c r="H158" s="8"/>
      <c r="I158" s="8"/>
      <c r="J158" s="8"/>
      <c r="K158" s="8"/>
      <c r="L158" s="8"/>
      <c r="M158" s="8"/>
      <c r="N158" s="8"/>
    </row>
    <row r="159" spans="2:14" ht="15.75" x14ac:dyDescent="0.25">
      <c r="B159" s="9"/>
      <c r="C159" s="8"/>
      <c r="D159" s="10"/>
      <c r="E159" s="11"/>
      <c r="F159" s="8"/>
      <c r="G159" s="8"/>
      <c r="H159" s="8"/>
      <c r="I159" s="8"/>
      <c r="J159" s="8"/>
      <c r="K159" s="8"/>
      <c r="L159" s="8"/>
      <c r="M159" s="8"/>
      <c r="N159" s="8"/>
    </row>
    <row r="160" spans="2:14" ht="15.75" x14ac:dyDescent="0.25">
      <c r="B160" s="9"/>
      <c r="C160" s="8"/>
      <c r="D160" s="10"/>
      <c r="E160" s="11"/>
      <c r="F160" s="8"/>
      <c r="G160" s="8"/>
      <c r="H160" s="8"/>
      <c r="I160" s="8"/>
      <c r="J160" s="8"/>
      <c r="K160" s="8"/>
      <c r="L160" s="8"/>
      <c r="M160" s="8"/>
      <c r="N160" s="8"/>
    </row>
    <row r="161" spans="2:14" ht="15.75" x14ac:dyDescent="0.25">
      <c r="B161" s="9"/>
      <c r="C161" s="8"/>
      <c r="D161" s="10"/>
      <c r="E161" s="11"/>
      <c r="F161" s="8"/>
      <c r="G161" s="8"/>
      <c r="H161" s="8"/>
      <c r="I161" s="8"/>
      <c r="J161" s="8"/>
      <c r="K161" s="8"/>
      <c r="L161" s="8"/>
      <c r="M161" s="8"/>
      <c r="N161" s="8"/>
    </row>
    <row r="162" spans="2:14" ht="15.75" x14ac:dyDescent="0.25">
      <c r="B162" s="9"/>
      <c r="C162" s="8"/>
      <c r="D162" s="10"/>
      <c r="E162" s="11"/>
      <c r="F162" s="8"/>
      <c r="G162" s="8"/>
      <c r="H162" s="8"/>
      <c r="I162" s="8"/>
      <c r="J162" s="8"/>
      <c r="K162" s="8"/>
      <c r="L162" s="8"/>
      <c r="M162" s="8"/>
      <c r="N162" s="8"/>
    </row>
    <row r="163" spans="2:14" ht="15.75" x14ac:dyDescent="0.25">
      <c r="B163" s="9"/>
      <c r="C163" s="8"/>
      <c r="D163" s="10"/>
      <c r="E163" s="11"/>
      <c r="F163" s="8"/>
      <c r="G163" s="8"/>
      <c r="H163" s="8"/>
      <c r="I163" s="8"/>
      <c r="J163" s="8"/>
      <c r="K163" s="8"/>
      <c r="L163" s="8"/>
      <c r="M163" s="8"/>
      <c r="N163" s="8"/>
    </row>
    <row r="164" spans="2:14" ht="15.75" x14ac:dyDescent="0.25">
      <c r="B164" s="9"/>
      <c r="C164" s="8"/>
      <c r="D164" s="10"/>
      <c r="E164" s="11"/>
      <c r="F164" s="8"/>
      <c r="G164" s="8"/>
      <c r="H164" s="8"/>
      <c r="I164" s="8"/>
      <c r="J164" s="8"/>
      <c r="K164" s="8"/>
      <c r="L164" s="8"/>
      <c r="M164" s="8"/>
      <c r="N164" s="8"/>
    </row>
    <row r="165" spans="2:14" ht="15.75" x14ac:dyDescent="0.25">
      <c r="B165" s="9"/>
      <c r="C165" s="8"/>
      <c r="D165" s="10"/>
      <c r="E165" s="11"/>
      <c r="F165" s="8"/>
      <c r="G165" s="8"/>
      <c r="H165" s="8"/>
      <c r="I165" s="8"/>
      <c r="J165" s="8"/>
      <c r="K165" s="8"/>
      <c r="L165" s="8"/>
      <c r="M165" s="8"/>
      <c r="N165" s="8"/>
    </row>
    <row r="166" spans="2:14" ht="15.75" x14ac:dyDescent="0.25">
      <c r="B166" s="9"/>
      <c r="C166" s="8"/>
      <c r="D166" s="10"/>
      <c r="E166" s="11"/>
      <c r="F166" s="8"/>
      <c r="G166" s="8"/>
      <c r="H166" s="8"/>
      <c r="I166" s="8"/>
      <c r="J166" s="8"/>
      <c r="K166" s="8"/>
      <c r="L166" s="8"/>
      <c r="M166" s="8"/>
      <c r="N166" s="8"/>
    </row>
    <row r="167" spans="2:14" ht="15.75" x14ac:dyDescent="0.25">
      <c r="B167" s="9"/>
      <c r="C167" s="8"/>
      <c r="D167" s="10"/>
      <c r="E167" s="11"/>
      <c r="F167" s="8"/>
      <c r="G167" s="8"/>
      <c r="H167" s="8"/>
      <c r="I167" s="8"/>
      <c r="J167" s="8"/>
      <c r="K167" s="8"/>
      <c r="L167" s="8"/>
      <c r="M167" s="8"/>
      <c r="N167" s="8"/>
    </row>
    <row r="168" spans="2:14" ht="15.75" x14ac:dyDescent="0.25">
      <c r="B168" s="9"/>
      <c r="C168" s="8"/>
      <c r="D168" s="10"/>
      <c r="E168" s="11"/>
      <c r="F168" s="8"/>
      <c r="G168" s="8"/>
      <c r="H168" s="8"/>
      <c r="I168" s="8"/>
      <c r="J168" s="8"/>
      <c r="K168" s="8"/>
      <c r="L168" s="8"/>
      <c r="M168" s="8"/>
      <c r="N168" s="8"/>
    </row>
    <row r="169" spans="2:14" ht="15.75" x14ac:dyDescent="0.25">
      <c r="B169" s="9"/>
      <c r="C169" s="8"/>
      <c r="D169" s="10"/>
      <c r="E169" s="11"/>
      <c r="F169" s="8"/>
      <c r="G169" s="8"/>
      <c r="H169" s="8"/>
      <c r="I169" s="8"/>
      <c r="J169" s="8"/>
      <c r="K169" s="8"/>
      <c r="L169" s="8"/>
      <c r="M169" s="8"/>
      <c r="N169" s="8"/>
    </row>
    <row r="170" spans="2:14" ht="15.75" x14ac:dyDescent="0.25">
      <c r="B170" s="9"/>
      <c r="C170" s="8"/>
      <c r="D170" s="10"/>
      <c r="E170" s="11"/>
      <c r="F170" s="8"/>
      <c r="G170" s="8"/>
      <c r="H170" s="8"/>
      <c r="I170" s="8"/>
      <c r="J170" s="8"/>
      <c r="K170" s="8"/>
      <c r="L170" s="8"/>
      <c r="M170" s="8"/>
      <c r="N170" s="8"/>
    </row>
    <row r="171" spans="2:14" ht="15.75" x14ac:dyDescent="0.25">
      <c r="B171" s="9"/>
      <c r="C171" s="8"/>
      <c r="D171" s="10"/>
      <c r="E171" s="11"/>
      <c r="F171" s="8"/>
      <c r="G171" s="8"/>
      <c r="H171" s="8"/>
      <c r="I171" s="8"/>
      <c r="J171" s="8"/>
      <c r="K171" s="8"/>
      <c r="L171" s="8"/>
      <c r="M171" s="8"/>
      <c r="N171" s="8"/>
    </row>
    <row r="172" spans="2:14" ht="15.75" x14ac:dyDescent="0.25">
      <c r="B172" s="9"/>
      <c r="C172" s="8"/>
      <c r="D172" s="10"/>
      <c r="E172" s="11"/>
      <c r="F172" s="8"/>
      <c r="G172" s="8"/>
      <c r="H172" s="8"/>
      <c r="I172" s="8"/>
      <c r="J172" s="8"/>
      <c r="K172" s="8"/>
      <c r="L172" s="8"/>
      <c r="M172" s="8"/>
      <c r="N172" s="8"/>
    </row>
    <row r="173" spans="2:14" ht="15.75" x14ac:dyDescent="0.25">
      <c r="B173" s="9"/>
      <c r="C173" s="8"/>
      <c r="D173" s="10"/>
      <c r="E173" s="11"/>
      <c r="F173" s="8"/>
      <c r="G173" s="8"/>
      <c r="H173" s="8"/>
      <c r="I173" s="8"/>
      <c r="J173" s="8"/>
      <c r="K173" s="8"/>
      <c r="L173" s="8"/>
      <c r="M173" s="8"/>
      <c r="N173" s="8"/>
    </row>
    <row r="174" spans="2:14" ht="15.75" x14ac:dyDescent="0.25">
      <c r="B174" s="9"/>
      <c r="C174" s="8"/>
      <c r="D174" s="10"/>
      <c r="E174" s="11"/>
      <c r="F174" s="8"/>
      <c r="G174" s="8"/>
      <c r="H174" s="8"/>
      <c r="I174" s="8"/>
      <c r="J174" s="8"/>
      <c r="K174" s="8"/>
      <c r="L174" s="8"/>
      <c r="M174" s="8"/>
      <c r="N174" s="8"/>
    </row>
    <row r="175" spans="2:14" ht="15.75" x14ac:dyDescent="0.25">
      <c r="B175" s="9"/>
      <c r="C175" s="8"/>
      <c r="D175" s="10"/>
      <c r="E175" s="11"/>
      <c r="F175" s="8"/>
      <c r="G175" s="8"/>
      <c r="H175" s="8"/>
      <c r="I175" s="8"/>
      <c r="J175" s="8"/>
      <c r="K175" s="8"/>
      <c r="L175" s="8"/>
      <c r="M175" s="8"/>
      <c r="N175" s="8"/>
    </row>
    <row r="176" spans="2:14" ht="15.75" x14ac:dyDescent="0.25">
      <c r="B176" s="9"/>
      <c r="C176" s="8"/>
      <c r="D176" s="10"/>
      <c r="E176" s="11"/>
      <c r="F176" s="8"/>
      <c r="G176" s="8"/>
      <c r="H176" s="8"/>
      <c r="I176" s="8"/>
      <c r="J176" s="8"/>
      <c r="K176" s="8"/>
      <c r="L176" s="8"/>
      <c r="M176" s="8"/>
      <c r="N176" s="8"/>
    </row>
    <row r="177" spans="2:14" ht="15.75" x14ac:dyDescent="0.25">
      <c r="B177" s="9"/>
      <c r="C177" s="8"/>
      <c r="D177" s="10"/>
      <c r="E177" s="11"/>
      <c r="F177" s="8"/>
      <c r="G177" s="8"/>
      <c r="H177" s="8"/>
      <c r="I177" s="8"/>
      <c r="J177" s="8"/>
      <c r="K177" s="8"/>
      <c r="L177" s="8"/>
      <c r="M177" s="8"/>
      <c r="N177" s="8"/>
    </row>
    <row r="178" spans="2:14" ht="15.75" x14ac:dyDescent="0.25">
      <c r="B178" s="9"/>
      <c r="C178" s="8"/>
      <c r="D178" s="10"/>
      <c r="E178" s="11"/>
      <c r="F178" s="8"/>
      <c r="G178" s="8"/>
      <c r="H178" s="8"/>
      <c r="I178" s="8"/>
      <c r="J178" s="8"/>
      <c r="K178" s="8"/>
      <c r="L178" s="8"/>
      <c r="M178" s="8"/>
      <c r="N178" s="8"/>
    </row>
    <row r="179" spans="2:14" ht="15.75" x14ac:dyDescent="0.25">
      <c r="B179" s="9"/>
      <c r="C179" s="8"/>
      <c r="D179" s="10"/>
      <c r="E179" s="11"/>
      <c r="F179" s="8"/>
      <c r="G179" s="8"/>
      <c r="H179" s="8"/>
      <c r="I179" s="8"/>
      <c r="J179" s="8"/>
      <c r="K179" s="8"/>
      <c r="L179" s="8"/>
      <c r="M179" s="8"/>
      <c r="N179" s="8"/>
    </row>
    <row r="180" spans="2:14" ht="15.75" x14ac:dyDescent="0.25">
      <c r="B180" s="9"/>
      <c r="C180" s="8"/>
      <c r="D180" s="10"/>
      <c r="E180" s="11"/>
      <c r="F180" s="8"/>
      <c r="G180" s="8"/>
      <c r="H180" s="8"/>
      <c r="I180" s="8"/>
      <c r="J180" s="8"/>
      <c r="K180" s="8"/>
      <c r="L180" s="8"/>
      <c r="M180" s="8"/>
      <c r="N180" s="8"/>
    </row>
    <row r="181" spans="2:14" ht="15.75" x14ac:dyDescent="0.25">
      <c r="B181" s="9"/>
      <c r="C181" s="8"/>
      <c r="D181" s="10"/>
      <c r="E181" s="11"/>
      <c r="F181" s="8"/>
      <c r="G181" s="8"/>
      <c r="H181" s="8"/>
      <c r="I181" s="8"/>
      <c r="J181" s="8"/>
      <c r="K181" s="8"/>
      <c r="L181" s="8"/>
      <c r="M181" s="8"/>
      <c r="N181" s="8"/>
    </row>
    <row r="182" spans="2:14" ht="15.75" x14ac:dyDescent="0.25">
      <c r="B182" s="9"/>
      <c r="C182" s="8"/>
      <c r="D182" s="10"/>
      <c r="E182" s="11"/>
      <c r="F182" s="8"/>
      <c r="G182" s="8"/>
      <c r="H182" s="8"/>
      <c r="I182" s="8"/>
      <c r="J182" s="8"/>
      <c r="K182" s="8"/>
      <c r="L182" s="8"/>
      <c r="M182" s="8"/>
      <c r="N182" s="8"/>
    </row>
    <row r="183" spans="2:14" ht="15.75" x14ac:dyDescent="0.25">
      <c r="B183" s="9"/>
      <c r="C183" s="8"/>
      <c r="D183" s="10"/>
      <c r="E183" s="11"/>
      <c r="F183" s="8"/>
      <c r="G183" s="8"/>
      <c r="H183" s="8"/>
      <c r="I183" s="8"/>
      <c r="J183" s="8"/>
      <c r="K183" s="8"/>
      <c r="L183" s="8"/>
      <c r="M183" s="8"/>
      <c r="N183" s="8"/>
    </row>
    <row r="184" spans="2:14" ht="15.75" x14ac:dyDescent="0.25">
      <c r="B184" s="9"/>
      <c r="C184" s="8"/>
      <c r="D184" s="10"/>
      <c r="E184" s="11"/>
      <c r="F184" s="8"/>
      <c r="G184" s="8"/>
      <c r="H184" s="8"/>
      <c r="I184" s="8"/>
      <c r="J184" s="8"/>
      <c r="K184" s="8"/>
      <c r="L184" s="8"/>
      <c r="M184" s="8"/>
      <c r="N184" s="8"/>
    </row>
    <row r="185" spans="2:14" ht="15.75" x14ac:dyDescent="0.25">
      <c r="B185" s="9"/>
      <c r="C185" s="8"/>
      <c r="D185" s="10"/>
      <c r="E185" s="11"/>
      <c r="F185" s="8"/>
      <c r="G185" s="8"/>
      <c r="H185" s="8"/>
      <c r="I185" s="8"/>
      <c r="J185" s="8"/>
      <c r="K185" s="8"/>
      <c r="L185" s="8"/>
      <c r="M185" s="8"/>
      <c r="N185" s="8"/>
    </row>
    <row r="186" spans="2:14" ht="15.75" x14ac:dyDescent="0.25">
      <c r="B186" s="9"/>
      <c r="C186" s="8"/>
      <c r="D186" s="10"/>
      <c r="E186" s="11"/>
      <c r="F186" s="8"/>
      <c r="G186" s="8"/>
      <c r="H186" s="8"/>
      <c r="I186" s="8"/>
      <c r="J186" s="8"/>
      <c r="K186" s="8"/>
      <c r="L186" s="8"/>
      <c r="M186" s="8"/>
      <c r="N186" s="8"/>
    </row>
    <row r="187" spans="2:14" ht="15.75" x14ac:dyDescent="0.25">
      <c r="B187" s="9"/>
      <c r="C187" s="8"/>
      <c r="D187" s="10"/>
      <c r="E187" s="11"/>
      <c r="F187" s="8"/>
      <c r="G187" s="8"/>
      <c r="H187" s="8"/>
      <c r="I187" s="8"/>
      <c r="J187" s="8"/>
      <c r="K187" s="8"/>
      <c r="L187" s="8"/>
      <c r="M187" s="8"/>
      <c r="N187" s="8"/>
    </row>
    <row r="188" spans="2:14" ht="15.75" x14ac:dyDescent="0.25">
      <c r="B188" s="9"/>
      <c r="C188" s="8"/>
      <c r="D188" s="10"/>
      <c r="E188" s="11"/>
      <c r="F188" s="8"/>
      <c r="G188" s="8"/>
      <c r="H188" s="8"/>
      <c r="I188" s="8"/>
      <c r="J188" s="8"/>
      <c r="K188" s="8"/>
      <c r="L188" s="8"/>
      <c r="M188" s="8"/>
      <c r="N188" s="8"/>
    </row>
    <row r="189" spans="2:14" ht="15.75" x14ac:dyDescent="0.25">
      <c r="B189" s="9"/>
      <c r="C189" s="8"/>
      <c r="D189" s="10"/>
      <c r="E189" s="11"/>
      <c r="F189" s="8"/>
      <c r="G189" s="8"/>
      <c r="H189" s="8"/>
      <c r="I189" s="8"/>
      <c r="J189" s="8"/>
      <c r="K189" s="8"/>
      <c r="L189" s="8"/>
      <c r="M189" s="8"/>
      <c r="N189" s="8"/>
    </row>
    <row r="190" spans="2:14" ht="15.75" x14ac:dyDescent="0.25">
      <c r="B190" s="9"/>
      <c r="C190" s="8"/>
      <c r="D190" s="10"/>
      <c r="E190" s="11"/>
      <c r="F190" s="8"/>
      <c r="G190" s="8"/>
      <c r="H190" s="8"/>
      <c r="I190" s="8"/>
      <c r="J190" s="8"/>
      <c r="K190" s="8"/>
      <c r="L190" s="8"/>
      <c r="M190" s="8"/>
      <c r="N190" s="8"/>
    </row>
    <row r="191" spans="2:14" ht="15.75" x14ac:dyDescent="0.25">
      <c r="B191" s="9"/>
      <c r="C191" s="8"/>
      <c r="D191" s="10"/>
      <c r="E191" s="11"/>
      <c r="F191" s="8"/>
      <c r="G191" s="8"/>
      <c r="H191" s="8"/>
      <c r="I191" s="8"/>
      <c r="J191" s="8"/>
      <c r="K191" s="8"/>
      <c r="L191" s="8"/>
      <c r="M191" s="8"/>
      <c r="N191" s="8"/>
    </row>
    <row r="192" spans="2:14" ht="15.75" x14ac:dyDescent="0.25">
      <c r="B192" s="9"/>
      <c r="C192" s="8"/>
      <c r="D192" s="10"/>
      <c r="E192" s="11"/>
      <c r="F192" s="8"/>
      <c r="G192" s="8"/>
      <c r="H192" s="8"/>
      <c r="I192" s="8"/>
      <c r="J192" s="8"/>
      <c r="K192" s="8"/>
      <c r="L192" s="8"/>
      <c r="M192" s="8"/>
      <c r="N192" s="8"/>
    </row>
    <row r="193" spans="2:14" ht="15.75" x14ac:dyDescent="0.25">
      <c r="B193" s="9"/>
      <c r="C193" s="8"/>
      <c r="D193" s="10"/>
      <c r="E193" s="11"/>
      <c r="F193" s="8"/>
      <c r="G193" s="8"/>
      <c r="H193" s="8"/>
      <c r="I193" s="8"/>
      <c r="J193" s="8"/>
      <c r="K193" s="8"/>
      <c r="L193" s="8"/>
      <c r="M193" s="8"/>
      <c r="N193" s="8"/>
    </row>
    <row r="194" spans="2:14" ht="15.75" x14ac:dyDescent="0.25">
      <c r="B194" s="9"/>
      <c r="C194" s="8"/>
      <c r="D194" s="10"/>
      <c r="E194" s="11"/>
      <c r="F194" s="8"/>
      <c r="G194" s="8"/>
      <c r="H194" s="8"/>
      <c r="I194" s="8"/>
      <c r="J194" s="8"/>
      <c r="K194" s="8"/>
      <c r="L194" s="8"/>
      <c r="M194" s="8"/>
      <c r="N194" s="8"/>
    </row>
    <row r="195" spans="2:14" ht="15.75" x14ac:dyDescent="0.25">
      <c r="B195" s="9"/>
      <c r="C195" s="8"/>
      <c r="D195" s="10"/>
      <c r="E195" s="11"/>
      <c r="F195" s="8"/>
      <c r="G195" s="8"/>
      <c r="H195" s="8"/>
      <c r="I195" s="8"/>
      <c r="J195" s="8"/>
      <c r="K195" s="8"/>
      <c r="L195" s="8"/>
      <c r="M195" s="8"/>
      <c r="N195" s="8"/>
    </row>
    <row r="196" spans="2:14" ht="15.75" x14ac:dyDescent="0.25">
      <c r="B196" s="9"/>
      <c r="C196" s="8"/>
      <c r="D196" s="10"/>
      <c r="E196" s="11"/>
      <c r="F196" s="8"/>
      <c r="G196" s="8"/>
      <c r="H196" s="8"/>
      <c r="I196" s="8"/>
      <c r="J196" s="8"/>
      <c r="K196" s="8"/>
      <c r="L196" s="8"/>
      <c r="M196" s="8"/>
      <c r="N196" s="8"/>
    </row>
    <row r="197" spans="2:14" ht="15.75" x14ac:dyDescent="0.25">
      <c r="B197" s="9"/>
      <c r="C197" s="8"/>
      <c r="D197" s="10"/>
      <c r="E197" s="11"/>
      <c r="F197" s="8"/>
      <c r="G197" s="8"/>
      <c r="H197" s="8"/>
      <c r="I197" s="8"/>
      <c r="J197" s="8"/>
      <c r="K197" s="8"/>
      <c r="L197" s="8"/>
      <c r="M197" s="8"/>
      <c r="N197" s="8"/>
    </row>
    <row r="198" spans="2:14" ht="15.75" x14ac:dyDescent="0.25">
      <c r="B198" s="9"/>
      <c r="C198" s="8"/>
      <c r="D198" s="10"/>
      <c r="E198" s="11"/>
      <c r="F198" s="8"/>
      <c r="G198" s="8"/>
      <c r="H198" s="8"/>
      <c r="I198" s="8"/>
      <c r="J198" s="8"/>
      <c r="K198" s="8"/>
      <c r="L198" s="8"/>
      <c r="M198" s="8"/>
      <c r="N198" s="8"/>
    </row>
    <row r="199" spans="2:14" ht="15.75" x14ac:dyDescent="0.25">
      <c r="B199" s="9"/>
      <c r="C199" s="8"/>
      <c r="D199" s="10"/>
      <c r="E199" s="11"/>
      <c r="F199" s="8"/>
      <c r="G199" s="8"/>
      <c r="H199" s="8"/>
      <c r="I199" s="8"/>
      <c r="J199" s="8"/>
      <c r="K199" s="8"/>
      <c r="L199" s="8"/>
      <c r="M199" s="8"/>
      <c r="N199" s="8"/>
    </row>
    <row r="200" spans="2:14" ht="15.75" x14ac:dyDescent="0.25">
      <c r="B200" s="9"/>
      <c r="C200" s="8"/>
      <c r="D200" s="10"/>
      <c r="E200" s="11"/>
      <c r="F200" s="8"/>
      <c r="G200" s="8"/>
      <c r="H200" s="8"/>
      <c r="I200" s="8"/>
      <c r="J200" s="8"/>
      <c r="K200" s="8"/>
      <c r="L200" s="8"/>
      <c r="M200" s="8"/>
      <c r="N200" s="8"/>
    </row>
    <row r="201" spans="2:14" ht="15.75" x14ac:dyDescent="0.25">
      <c r="B201" s="9"/>
      <c r="C201" s="8"/>
      <c r="D201" s="10"/>
      <c r="E201" s="11"/>
      <c r="F201" s="8"/>
      <c r="G201" s="8"/>
      <c r="H201" s="8"/>
      <c r="I201" s="8"/>
      <c r="J201" s="8"/>
      <c r="K201" s="8"/>
      <c r="L201" s="8"/>
      <c r="M201" s="8"/>
      <c r="N201" s="8"/>
    </row>
    <row r="202" spans="2:14" ht="15.75" x14ac:dyDescent="0.25">
      <c r="B202" s="9"/>
      <c r="C202" s="8"/>
      <c r="D202" s="10"/>
      <c r="E202" s="11"/>
      <c r="F202" s="8"/>
      <c r="G202" s="8"/>
      <c r="H202" s="8"/>
      <c r="I202" s="8"/>
      <c r="J202" s="8"/>
      <c r="K202" s="8"/>
      <c r="L202" s="8"/>
      <c r="M202" s="8"/>
      <c r="N202" s="8"/>
    </row>
    <row r="203" spans="2:14" ht="15.75" x14ac:dyDescent="0.25">
      <c r="B203" s="9"/>
      <c r="C203" s="8"/>
      <c r="D203" s="10"/>
      <c r="E203" s="11"/>
      <c r="F203" s="8"/>
      <c r="G203" s="8"/>
      <c r="H203" s="8"/>
      <c r="I203" s="8"/>
      <c r="J203" s="8"/>
      <c r="K203" s="8"/>
      <c r="L203" s="8"/>
      <c r="M203" s="8"/>
      <c r="N203" s="8"/>
    </row>
    <row r="204" spans="2:14" ht="15.75" x14ac:dyDescent="0.25">
      <c r="B204" s="9"/>
      <c r="C204" s="8"/>
      <c r="D204" s="10"/>
      <c r="E204" s="11"/>
      <c r="F204" s="8"/>
      <c r="G204" s="8"/>
      <c r="H204" s="8"/>
      <c r="I204" s="8"/>
      <c r="J204" s="8"/>
      <c r="K204" s="8"/>
      <c r="L204" s="8"/>
      <c r="M204" s="8"/>
      <c r="N204" s="8"/>
    </row>
    <row r="205" spans="2:14" ht="15.75" x14ac:dyDescent="0.25">
      <c r="B205" s="9"/>
      <c r="C205" s="8"/>
      <c r="D205" s="10"/>
      <c r="E205" s="11"/>
      <c r="F205" s="8"/>
      <c r="G205" s="8"/>
      <c r="H205" s="8"/>
      <c r="I205" s="8"/>
      <c r="J205" s="8"/>
      <c r="K205" s="8"/>
      <c r="L205" s="8"/>
      <c r="M205" s="8"/>
      <c r="N205" s="8"/>
    </row>
    <row r="206" spans="2:14" ht="15.75" x14ac:dyDescent="0.25">
      <c r="B206" s="9"/>
      <c r="C206" s="8"/>
      <c r="D206" s="10"/>
      <c r="E206" s="11"/>
      <c r="F206" s="8"/>
      <c r="G206" s="8"/>
      <c r="H206" s="8"/>
      <c r="I206" s="8"/>
      <c r="J206" s="8"/>
      <c r="K206" s="8"/>
      <c r="L206" s="8"/>
      <c r="M206" s="8"/>
      <c r="N206" s="8"/>
    </row>
    <row r="207" spans="2:14" ht="15.75" x14ac:dyDescent="0.25">
      <c r="B207" s="9"/>
      <c r="C207" s="8"/>
      <c r="D207" s="10"/>
      <c r="E207" s="11"/>
      <c r="F207" s="8"/>
      <c r="G207" s="8"/>
      <c r="H207" s="8"/>
      <c r="I207" s="8"/>
      <c r="J207" s="8"/>
      <c r="K207" s="8"/>
      <c r="L207" s="8"/>
      <c r="M207" s="8"/>
      <c r="N207" s="8"/>
    </row>
    <row r="208" spans="2:14" ht="15.75" x14ac:dyDescent="0.25">
      <c r="B208" s="9"/>
      <c r="C208" s="8"/>
      <c r="D208" s="10"/>
      <c r="E208" s="11"/>
      <c r="F208" s="8"/>
      <c r="G208" s="8"/>
      <c r="H208" s="8"/>
      <c r="I208" s="8"/>
      <c r="J208" s="8"/>
      <c r="K208" s="8"/>
      <c r="L208" s="8"/>
      <c r="M208" s="8"/>
      <c r="N208" s="8"/>
    </row>
    <row r="209" spans="2:14" ht="15.75" x14ac:dyDescent="0.25">
      <c r="B209" s="9"/>
      <c r="C209" s="8"/>
      <c r="D209" s="10"/>
      <c r="E209" s="11"/>
      <c r="F209" s="8"/>
      <c r="G209" s="8"/>
      <c r="H209" s="8"/>
      <c r="I209" s="8"/>
      <c r="J209" s="8"/>
      <c r="K209" s="8"/>
      <c r="L209" s="8"/>
      <c r="M209" s="8"/>
      <c r="N209" s="8"/>
    </row>
    <row r="210" spans="2:14" ht="15.75" x14ac:dyDescent="0.25">
      <c r="B210" s="9"/>
      <c r="C210" s="8"/>
      <c r="D210" s="10"/>
      <c r="E210" s="11"/>
      <c r="F210" s="8"/>
      <c r="G210" s="8"/>
      <c r="H210" s="8"/>
      <c r="I210" s="8"/>
      <c r="J210" s="8"/>
      <c r="K210" s="8"/>
      <c r="L210" s="8"/>
      <c r="M210" s="8"/>
      <c r="N210" s="8"/>
    </row>
    <row r="211" spans="2:14" ht="15.75" x14ac:dyDescent="0.25">
      <c r="B211" s="9"/>
      <c r="C211" s="8"/>
      <c r="D211" s="10"/>
      <c r="E211" s="11"/>
      <c r="F211" s="8"/>
      <c r="G211" s="8"/>
      <c r="H211" s="8"/>
      <c r="I211" s="8"/>
      <c r="J211" s="8"/>
      <c r="K211" s="8"/>
      <c r="L211" s="8"/>
      <c r="M211" s="8"/>
      <c r="N211" s="8"/>
    </row>
    <row r="212" spans="2:14" ht="15.75" x14ac:dyDescent="0.25">
      <c r="B212" s="9"/>
      <c r="C212" s="8"/>
      <c r="D212" s="10"/>
      <c r="E212" s="11"/>
      <c r="F212" s="8"/>
      <c r="G212" s="8"/>
      <c r="H212" s="8"/>
      <c r="I212" s="8"/>
      <c r="J212" s="8"/>
      <c r="K212" s="8"/>
      <c r="L212" s="8"/>
      <c r="M212" s="8"/>
      <c r="N212" s="8"/>
    </row>
    <row r="213" spans="2:14" ht="15.75" x14ac:dyDescent="0.25">
      <c r="B213" s="9"/>
      <c r="C213" s="8"/>
      <c r="D213" s="10"/>
      <c r="E213" s="11"/>
      <c r="F213" s="8"/>
      <c r="G213" s="8"/>
      <c r="H213" s="8"/>
      <c r="I213" s="8"/>
      <c r="J213" s="8"/>
      <c r="K213" s="8"/>
      <c r="L213" s="8"/>
      <c r="M213" s="8"/>
      <c r="N213" s="8"/>
    </row>
    <row r="214" spans="2:14" ht="15.75" x14ac:dyDescent="0.25">
      <c r="B214" s="9"/>
      <c r="C214" s="8"/>
      <c r="D214" s="10"/>
      <c r="E214" s="11"/>
      <c r="F214" s="8"/>
      <c r="G214" s="8"/>
      <c r="H214" s="8"/>
      <c r="I214" s="8"/>
      <c r="J214" s="8"/>
      <c r="K214" s="8"/>
      <c r="L214" s="8"/>
      <c r="M214" s="8"/>
      <c r="N214" s="8"/>
    </row>
    <row r="215" spans="2:14" ht="15.75" x14ac:dyDescent="0.25">
      <c r="B215" s="9"/>
      <c r="C215" s="8"/>
      <c r="D215" s="10"/>
      <c r="E215" s="11"/>
      <c r="F215" s="8"/>
      <c r="G215" s="8"/>
      <c r="H215" s="8"/>
      <c r="I215" s="8"/>
      <c r="J215" s="8"/>
      <c r="K215" s="8"/>
      <c r="L215" s="8"/>
      <c r="M215" s="8"/>
      <c r="N215" s="8"/>
    </row>
    <row r="216" spans="2:14" ht="15.75" x14ac:dyDescent="0.25">
      <c r="B216" s="9"/>
      <c r="C216" s="8"/>
      <c r="D216" s="10"/>
      <c r="E216" s="11"/>
      <c r="F216" s="8"/>
      <c r="G216" s="8"/>
      <c r="H216" s="8"/>
      <c r="I216" s="8"/>
      <c r="J216" s="8"/>
      <c r="K216" s="8"/>
      <c r="L216" s="8"/>
      <c r="M216" s="8"/>
      <c r="N216" s="8"/>
    </row>
    <row r="217" spans="2:14" ht="15.75" x14ac:dyDescent="0.25">
      <c r="B217" s="9"/>
      <c r="C217" s="8"/>
      <c r="D217" s="10"/>
      <c r="E217" s="11"/>
      <c r="F217" s="8"/>
      <c r="G217" s="8"/>
      <c r="H217" s="8"/>
      <c r="I217" s="8"/>
      <c r="J217" s="8"/>
      <c r="K217" s="8"/>
      <c r="L217" s="8"/>
      <c r="M217" s="8"/>
      <c r="N217" s="8"/>
    </row>
    <row r="218" spans="2:14" ht="15.75" x14ac:dyDescent="0.25">
      <c r="B218" s="9"/>
      <c r="C218" s="8"/>
      <c r="D218" s="10"/>
      <c r="E218" s="11"/>
      <c r="F218" s="8"/>
      <c r="G218" s="8"/>
      <c r="H218" s="8"/>
      <c r="I218" s="8"/>
      <c r="J218" s="8"/>
      <c r="K218" s="8"/>
      <c r="L218" s="8"/>
      <c r="M218" s="8"/>
      <c r="N218" s="8"/>
    </row>
    <row r="219" spans="2:14" ht="15.75" x14ac:dyDescent="0.25">
      <c r="B219" s="9"/>
      <c r="C219" s="8"/>
      <c r="D219" s="10"/>
      <c r="E219" s="11"/>
      <c r="F219" s="8"/>
      <c r="G219" s="8"/>
      <c r="H219" s="8"/>
      <c r="I219" s="8"/>
      <c r="J219" s="8"/>
      <c r="K219" s="8"/>
      <c r="L219" s="8"/>
      <c r="M219" s="8"/>
      <c r="N219" s="8"/>
    </row>
    <row r="220" spans="2:14" ht="15.75" x14ac:dyDescent="0.25">
      <c r="B220" s="9"/>
      <c r="C220" s="8"/>
      <c r="D220" s="10"/>
      <c r="E220" s="11"/>
      <c r="F220" s="8"/>
      <c r="G220" s="8"/>
      <c r="H220" s="8"/>
      <c r="I220" s="8"/>
      <c r="J220" s="8"/>
      <c r="K220" s="8"/>
      <c r="L220" s="8"/>
      <c r="M220" s="8"/>
      <c r="N220" s="8"/>
    </row>
    <row r="221" spans="2:14" ht="15.75" x14ac:dyDescent="0.25">
      <c r="B221" s="9"/>
      <c r="C221" s="8"/>
      <c r="D221" s="10"/>
      <c r="E221" s="11"/>
      <c r="F221" s="8"/>
      <c r="G221" s="8"/>
      <c r="H221" s="8"/>
      <c r="I221" s="8"/>
      <c r="J221" s="8"/>
      <c r="K221" s="8"/>
      <c r="L221" s="8"/>
      <c r="M221" s="8"/>
      <c r="N221" s="8"/>
    </row>
    <row r="222" spans="2:14" ht="15.75" x14ac:dyDescent="0.25">
      <c r="B222" s="9"/>
      <c r="C222" s="8"/>
      <c r="D222" s="10"/>
      <c r="E222" s="11"/>
      <c r="F222" s="8"/>
      <c r="G222" s="8"/>
      <c r="H222" s="8"/>
      <c r="I222" s="8"/>
      <c r="J222" s="8"/>
      <c r="K222" s="8"/>
      <c r="L222" s="8"/>
      <c r="M222" s="8"/>
      <c r="N222" s="8"/>
    </row>
    <row r="223" spans="2:14" ht="15.75" x14ac:dyDescent="0.25">
      <c r="B223" s="9"/>
      <c r="C223" s="8"/>
      <c r="D223" s="10"/>
      <c r="E223" s="11"/>
      <c r="F223" s="8"/>
      <c r="G223" s="8"/>
      <c r="H223" s="8"/>
      <c r="I223" s="8"/>
      <c r="J223" s="8"/>
      <c r="K223" s="8"/>
      <c r="L223" s="8"/>
      <c r="M223" s="8"/>
      <c r="N223" s="8"/>
    </row>
    <row r="224" spans="2:14" ht="15.75" x14ac:dyDescent="0.25">
      <c r="B224" s="9"/>
      <c r="C224" s="8"/>
      <c r="D224" s="10"/>
      <c r="E224" s="11"/>
      <c r="F224" s="8"/>
      <c r="G224" s="8"/>
      <c r="H224" s="8"/>
      <c r="I224" s="8"/>
      <c r="J224" s="8"/>
      <c r="K224" s="8"/>
      <c r="L224" s="8"/>
      <c r="M224" s="8"/>
      <c r="N224" s="8"/>
    </row>
    <row r="225" spans="2:14" ht="15.75" x14ac:dyDescent="0.25">
      <c r="B225" s="9"/>
      <c r="C225" s="8"/>
      <c r="D225" s="10"/>
      <c r="E225" s="11"/>
      <c r="F225" s="8"/>
      <c r="G225" s="8"/>
      <c r="H225" s="8"/>
      <c r="I225" s="8"/>
      <c r="J225" s="8"/>
      <c r="K225" s="8"/>
      <c r="L225" s="8"/>
      <c r="M225" s="8"/>
      <c r="N225" s="8"/>
    </row>
    <row r="226" spans="2:14" ht="15.75" x14ac:dyDescent="0.25">
      <c r="B226" s="9"/>
      <c r="C226" s="8"/>
      <c r="D226" s="10"/>
      <c r="E226" s="11"/>
      <c r="F226" s="8"/>
      <c r="G226" s="8"/>
      <c r="H226" s="8"/>
      <c r="I226" s="8"/>
      <c r="J226" s="8"/>
      <c r="K226" s="8"/>
      <c r="L226" s="8"/>
      <c r="M226" s="8"/>
      <c r="N226" s="8"/>
    </row>
    <row r="227" spans="2:14" ht="15.75" x14ac:dyDescent="0.25">
      <c r="B227" s="9"/>
      <c r="C227" s="8"/>
      <c r="D227" s="10"/>
      <c r="E227" s="11"/>
      <c r="F227" s="8"/>
      <c r="G227" s="8"/>
      <c r="H227" s="8"/>
      <c r="I227" s="8"/>
      <c r="J227" s="8"/>
      <c r="K227" s="8"/>
      <c r="L227" s="8"/>
      <c r="M227" s="8"/>
      <c r="N227" s="8"/>
    </row>
    <row r="228" spans="2:14" ht="15.75" x14ac:dyDescent="0.25">
      <c r="B228" s="9"/>
      <c r="C228" s="8"/>
      <c r="D228" s="10"/>
      <c r="E228" s="11"/>
      <c r="F228" s="8"/>
      <c r="G228" s="8"/>
      <c r="H228" s="8"/>
      <c r="I228" s="8"/>
      <c r="J228" s="8"/>
      <c r="K228" s="8"/>
      <c r="L228" s="8"/>
      <c r="M228" s="8"/>
      <c r="N228" s="8"/>
    </row>
    <row r="229" spans="2:14" ht="15.75" x14ac:dyDescent="0.25">
      <c r="B229" s="9"/>
      <c r="C229" s="8"/>
      <c r="D229" s="10"/>
      <c r="E229" s="11"/>
      <c r="F229" s="8"/>
      <c r="G229" s="8"/>
      <c r="H229" s="8"/>
      <c r="I229" s="8"/>
      <c r="J229" s="8"/>
      <c r="K229" s="8"/>
      <c r="L229" s="8"/>
      <c r="M229" s="8"/>
      <c r="N229" s="8"/>
    </row>
    <row r="230" spans="2:14" ht="15.75" x14ac:dyDescent="0.25">
      <c r="B230" s="9"/>
      <c r="C230" s="8"/>
      <c r="D230" s="10"/>
      <c r="E230" s="11"/>
      <c r="F230" s="8"/>
      <c r="G230" s="8"/>
      <c r="H230" s="8"/>
      <c r="I230" s="8"/>
      <c r="J230" s="8"/>
      <c r="K230" s="8"/>
      <c r="L230" s="8"/>
      <c r="M230" s="8"/>
      <c r="N230" s="8"/>
    </row>
    <row r="231" spans="2:14" ht="15.75" x14ac:dyDescent="0.25">
      <c r="B231" s="9"/>
      <c r="C231" s="8"/>
      <c r="D231" s="10"/>
      <c r="E231" s="11"/>
      <c r="F231" s="8"/>
      <c r="G231" s="8"/>
      <c r="H231" s="8"/>
      <c r="I231" s="8"/>
      <c r="J231" s="8"/>
      <c r="K231" s="8"/>
      <c r="L231" s="8"/>
      <c r="M231" s="8"/>
      <c r="N231" s="8"/>
    </row>
    <row r="232" spans="2:14" ht="15.75" x14ac:dyDescent="0.25">
      <c r="B232" s="9"/>
      <c r="C232" s="8"/>
      <c r="D232" s="10"/>
      <c r="E232" s="11"/>
      <c r="F232" s="8"/>
      <c r="G232" s="8"/>
      <c r="H232" s="8"/>
      <c r="I232" s="8"/>
      <c r="J232" s="8"/>
      <c r="K232" s="8"/>
      <c r="L232" s="8"/>
      <c r="M232" s="8"/>
      <c r="N232" s="8"/>
    </row>
    <row r="233" spans="2:14" ht="15.75" x14ac:dyDescent="0.25">
      <c r="B233" s="9"/>
      <c r="C233" s="8"/>
      <c r="D233" s="10"/>
      <c r="E233" s="11"/>
      <c r="F233" s="8"/>
      <c r="G233" s="8"/>
      <c r="H233" s="8"/>
      <c r="I233" s="8"/>
      <c r="J233" s="8"/>
      <c r="K233" s="8"/>
      <c r="L233" s="8"/>
      <c r="M233" s="8"/>
      <c r="N233" s="8"/>
    </row>
    <row r="234" spans="2:14" ht="15.75" x14ac:dyDescent="0.25">
      <c r="B234" s="9"/>
      <c r="C234" s="8"/>
      <c r="D234" s="10"/>
      <c r="E234" s="11"/>
      <c r="F234" s="8"/>
      <c r="G234" s="8"/>
      <c r="H234" s="8"/>
      <c r="I234" s="8"/>
      <c r="J234" s="8"/>
      <c r="K234" s="8"/>
      <c r="L234" s="8"/>
      <c r="M234" s="8"/>
      <c r="N234" s="8"/>
    </row>
    <row r="235" spans="2:14" ht="15.75" x14ac:dyDescent="0.25">
      <c r="B235" s="9"/>
      <c r="C235" s="8"/>
      <c r="D235" s="10"/>
      <c r="E235" s="11"/>
      <c r="F235" s="8"/>
      <c r="G235" s="8"/>
      <c r="H235" s="8"/>
      <c r="I235" s="8"/>
      <c r="J235" s="8"/>
      <c r="K235" s="8"/>
      <c r="L235" s="8"/>
      <c r="M235" s="8"/>
      <c r="N235" s="8"/>
    </row>
    <row r="417" spans="6:6" x14ac:dyDescent="0.2">
      <c r="F417" s="98"/>
    </row>
    <row r="502" spans="1:4" s="5" customFormat="1" ht="18.75" x14ac:dyDescent="0.3">
      <c r="A502" s="1"/>
      <c r="B502" s="2"/>
      <c r="C502" s="3"/>
      <c r="D502" s="99"/>
    </row>
    <row r="503" spans="1:4" s="5" customFormat="1" ht="18.75" x14ac:dyDescent="0.3">
      <c r="A503" s="1"/>
      <c r="B503" s="2"/>
      <c r="C503" s="3"/>
      <c r="D503" s="99"/>
    </row>
    <row r="506" spans="1:4" s="5" customFormat="1" x14ac:dyDescent="0.2">
      <c r="A506" s="1"/>
      <c r="B506" s="2"/>
      <c r="C506" s="3"/>
      <c r="D506" s="100"/>
    </row>
  </sheetData>
  <pageMargins left="0.15748031496062992" right="0.15748031496062992" top="0.15748031496062992" bottom="0.23622047244094491" header="0.15748031496062992" footer="0.19685039370078741"/>
  <pageSetup paperSize="9" scale="74" fitToHeight="2" orientation="portrait" r:id="rId1"/>
  <rowBreaks count="2" manualBreakCount="2">
    <brk id="40" max="16383" man="1"/>
    <brk id="9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CE546A-7E19-4D9F-AB6B-8A4F4C8054C7}"/>
</file>

<file path=customXml/itemProps2.xml><?xml version="1.0" encoding="utf-8"?>
<ds:datastoreItem xmlns:ds="http://schemas.openxmlformats.org/officeDocument/2006/customXml" ds:itemID="{621F267E-D19F-4A58-A9FB-88500E0BD693}"/>
</file>

<file path=customXml/itemProps3.xml><?xml version="1.0" encoding="utf-8"?>
<ds:datastoreItem xmlns:ds="http://schemas.openxmlformats.org/officeDocument/2006/customXml" ds:itemID="{E4E31B9C-E32D-4C1D-91CB-0829278C31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01.12.19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Цивилева Полина Евгеньевна</dc:creator>
  <cp:lastModifiedBy>Богданов Филипп Владимирович</cp:lastModifiedBy>
  <cp:lastPrinted>2019-12-19T09:33:29Z</cp:lastPrinted>
  <dcterms:created xsi:type="dcterms:W3CDTF">2019-12-19T09:32:11Z</dcterms:created>
  <dcterms:modified xsi:type="dcterms:W3CDTF">2019-12-19T09:38:57Z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