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9440" windowHeight="9015"/>
  </bookViews>
  <sheets>
    <sheet name="на 01.06.2018" sheetId="1" r:id="rId1"/>
  </sheets>
  <externalReferences>
    <externalReference r:id="rId2"/>
  </externalReferences>
  <definedNames>
    <definedName name="Z_3A62FDFE_B33F_4285_AF26_B946B57D89E5_.wvu.Rows" localSheetId="0" hidden="1">'на 01.06.2018'!$29:$29,'на 01.06.2018'!$39:$39,'на 01.06.2018'!$77:$78,'на 01.06.2018'!$94:$97,'на 01.06.2018'!$114:$114,'на 01.06.2018'!$118:$118,'на 01.06.2018'!#REF!</definedName>
    <definedName name="Z_5F4BDBB1_E645_4516_8FC8_7D1E2AFE448F_.wvu.Rows" localSheetId="0" hidden="1">'на 01.06.2018'!$29:$29,'на 01.06.2018'!$39:$39,'на 01.06.2018'!$62:$62,'на 01.06.2018'!$77:$78,'на 01.06.2018'!$94:$97,'на 01.06.2018'!$114:$114,'на 01.06.2018'!$118:$118</definedName>
    <definedName name="Z_791A6B44_A126_477F_8F66_87C81269CCAF_.wvu.Rows" localSheetId="0" hidden="1">'на 01.06.2018'!#REF!,'на 01.06.2018'!$112:$113,'на 01.06.2018'!$119:$119</definedName>
    <definedName name="Z_941B9BCB_D95B_4828_B060_DECC595C9511_.wvu.Rows" localSheetId="0" hidden="1">'на 01.06.2018'!$29:$29,'на 01.06.2018'!$32:$32,'на 01.06.2018'!$39:$39,'на 01.06.2018'!$47:$47,'на 01.06.2018'!$62:$62,'на 01.06.2018'!$66:$66,'на 01.06.2018'!$77:$78,'на 01.06.2018'!$94:$97,'на 01.06.2018'!$111:$119,'на 01.06.2018'!#REF!</definedName>
    <definedName name="Z_AD8B40E3_4B89_443C_9ACF_B6D22B3A77E7_.wvu.Rows" localSheetId="0" hidden="1">'на 01.06.2018'!$29:$29,'на 01.06.2018'!$32:$32,'на 01.06.2018'!$39:$39,'на 01.06.2018'!$47:$47,'на 01.06.2018'!$62:$62,'на 01.06.2018'!$66:$66,'на 01.06.2018'!$77:$78,'на 01.06.2018'!$94:$97,'на 01.06.2018'!$111:$119,'на 01.06.2018'!#REF!</definedName>
    <definedName name="Z_AFEF4DE1_67D6_48C6_A8C8_B9E9198BBD0E_.wvu.Rows" localSheetId="0" hidden="1">'на 01.06.2018'!#REF!,'на 01.06.2018'!$119:$119</definedName>
    <definedName name="Z_CAE69FAB_AFBE_4188_8F32_69E048226F14_.wvu.Rows" localSheetId="0" hidden="1">'на 01.06.2018'!$29:$29,'на 01.06.2018'!$32:$32,'на 01.06.2018'!$39:$39,'на 01.06.2018'!$47:$47,'на 01.06.2018'!$62:$62,'на 01.06.2018'!$66:$66,'на 01.06.2018'!$77:$78,'на 01.06.2018'!$94:$97,'на 01.06.2018'!$111:$119,'на 01.06.2018'!#REF!</definedName>
    <definedName name="Z_D2DF83CF_573E_4A86_A4BE_5A992E023C65_.wvu.Rows" localSheetId="0" hidden="1">'на 01.06.2018'!#REF!,'на 01.06.2018'!$112:$113,'на 01.06.2018'!$119:$119</definedName>
    <definedName name="Z_E2CE03E0_A708_4616_8DFD_0910D1C70A9E_.wvu.Rows" localSheetId="0" hidden="1">'на 01.06.2018'!#REF!,'на 01.06.2018'!$112:$113,'на 01.06.2018'!$119:$119</definedName>
    <definedName name="Z_E6F394BB_DB4B_47AB_A066_DC195B03AE3E_.wvu.Rows" localSheetId="0" hidden="1">'на 01.06.2018'!$29:$29,'на 01.06.2018'!$39:$39,'на 01.06.2018'!$62:$62,'на 01.06.2018'!$66:$66,'на 01.06.2018'!$77:$78,'на 01.06.2018'!$94:$97,'на 01.06.2018'!$111:$119,'на 01.06.2018'!#REF!</definedName>
    <definedName name="Z_E8991B2E_0E9F_48F3_A4D6_3B340ABE8C8E_.wvu.Rows" localSheetId="0" hidden="1">'на 01.06.2018'!$39:$40,'на 01.06.2018'!$119:$119</definedName>
    <definedName name="Z_F59D258D_974D_4B2B_B7CC_86B99245EC3C_.wvu.PrintArea" localSheetId="0" hidden="1">'на 01.06.2018'!$A$1:$E$120</definedName>
    <definedName name="Z_F59D258D_974D_4B2B_B7CC_86B99245EC3C_.wvu.Rows" localSheetId="0" hidden="1">'на 01.06.2018'!$29:$29,'на 01.06.2018'!$32:$32,'на 01.06.2018'!$39:$40,'на 01.06.2018'!$47:$47,'на 01.06.2018'!$62:$62,'на 01.06.2018'!$66:$66,'на 01.06.2018'!$77:$78,'на 01.06.2018'!$94:$97,'на 01.06.2018'!$114:$114,'на 01.06.2018'!$118:$118,'на 01.06.2018'!#REF!</definedName>
    <definedName name="Z_F8542D9D_A523_4F6F_8CFE_9BA4BA3D5B88_.wvu.Rows" localSheetId="0" hidden="1">'на 01.06.2018'!$39:$39,'на 01.06.2018'!$94:$97,'на 01.06.2018'!$112:$114,'на 01.06.2018'!$118:$118</definedName>
    <definedName name="Z_FAFBB87E_73E9_461E_A4E8_A0EB3259EED0_.wvu.PrintArea" localSheetId="0" hidden="1">'на 01.06.2018'!$A$1:$E$120</definedName>
    <definedName name="Z_FAFBB87E_73E9_461E_A4E8_A0EB3259EED0_.wvu.Rows" localSheetId="0" hidden="1">'на 01.06.2018'!$30:$30,'на 01.06.2018'!$39:$39,'на 01.06.2018'!$94:$97,'на 01.06.2018'!$112:$114,'на 01.06.2018'!$118:$118</definedName>
  </definedNames>
  <calcPr calcId="145621"/>
</workbook>
</file>

<file path=xl/calcChain.xml><?xml version="1.0" encoding="utf-8"?>
<calcChain xmlns="http://schemas.openxmlformats.org/spreadsheetml/2006/main">
  <c r="D117" i="1" l="1"/>
  <c r="C117" i="1"/>
  <c r="D116" i="1"/>
  <c r="C116" i="1"/>
  <c r="D114" i="1"/>
  <c r="C114" i="1"/>
  <c r="D113" i="1"/>
  <c r="C113" i="1"/>
  <c r="D112" i="1"/>
  <c r="C112" i="1"/>
  <c r="D111" i="1"/>
  <c r="C111" i="1"/>
  <c r="D109" i="1"/>
  <c r="C109" i="1"/>
  <c r="D108" i="1"/>
  <c r="C108" i="1"/>
  <c r="D107" i="1"/>
  <c r="C107" i="1"/>
  <c r="D105" i="1"/>
  <c r="C105" i="1"/>
  <c r="D104" i="1"/>
  <c r="C104" i="1"/>
  <c r="D103" i="1"/>
  <c r="C103" i="1"/>
  <c r="D101" i="1"/>
  <c r="C101" i="1"/>
  <c r="D100" i="1"/>
  <c r="C100" i="1"/>
  <c r="D99" i="1"/>
  <c r="C99" i="1"/>
  <c r="D97" i="1"/>
  <c r="C97" i="1"/>
  <c r="D96" i="1"/>
  <c r="C96" i="1"/>
  <c r="D95" i="1"/>
  <c r="D120" i="1" s="1"/>
  <c r="C95" i="1"/>
  <c r="C120" i="1" s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E39" i="1"/>
  <c r="D38" i="1"/>
  <c r="D93" i="1" s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E17" i="1" s="1"/>
  <c r="C17" i="1"/>
  <c r="D16" i="1"/>
  <c r="C16" i="1"/>
  <c r="D15" i="1"/>
  <c r="E15" i="1" s="1"/>
  <c r="C15" i="1"/>
  <c r="D14" i="1"/>
  <c r="E14" i="1" s="1"/>
  <c r="C14" i="1"/>
  <c r="D13" i="1"/>
  <c r="E13" i="1" s="1"/>
  <c r="C13" i="1"/>
  <c r="D12" i="1"/>
  <c r="E12" i="1" s="1"/>
  <c r="C12" i="1"/>
  <c r="D11" i="1"/>
  <c r="E11" i="1" s="1"/>
  <c r="C11" i="1"/>
  <c r="D10" i="1"/>
  <c r="E10" i="1" s="1"/>
  <c r="C10" i="1"/>
  <c r="D9" i="1"/>
  <c r="E9" i="1" s="1"/>
  <c r="C9" i="1"/>
  <c r="D8" i="1"/>
  <c r="E8" i="1" s="1"/>
  <c r="C8" i="1"/>
  <c r="D7" i="1"/>
  <c r="E7" i="1" s="1"/>
  <c r="C7" i="1"/>
  <c r="D6" i="1"/>
  <c r="E6" i="1" s="1"/>
  <c r="C6" i="1"/>
  <c r="E36" i="1" l="1"/>
  <c r="C93" i="1"/>
  <c r="E43" i="1"/>
  <c r="E44" i="1"/>
  <c r="E45" i="1"/>
  <c r="E46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7" i="1"/>
  <c r="E68" i="1"/>
  <c r="E69" i="1"/>
  <c r="E70" i="1"/>
  <c r="E71" i="1"/>
  <c r="E18" i="1"/>
  <c r="E19" i="1"/>
  <c r="E20" i="1"/>
  <c r="E21" i="1"/>
  <c r="E22" i="1"/>
  <c r="E23" i="1"/>
  <c r="E24" i="1"/>
  <c r="E25" i="1"/>
  <c r="E27" i="1"/>
  <c r="E28" i="1"/>
  <c r="E30" i="1"/>
  <c r="E31" i="1"/>
  <c r="E33" i="1"/>
  <c r="E16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38" i="1"/>
</calcChain>
</file>

<file path=xl/sharedStrings.xml><?xml version="1.0" encoding="utf-8"?>
<sst xmlns="http://schemas.openxmlformats.org/spreadsheetml/2006/main" count="160" uniqueCount="157">
  <si>
    <t>тыс. руб.</t>
  </si>
  <si>
    <t>Наименование показателей</t>
  </si>
  <si>
    <t>Бюджет города   на 2018 год с учетом изменений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</si>
  <si>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</si>
  <si>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</si>
  <si>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</si>
  <si>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</si>
  <si>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</si>
  <si>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</si>
  <si>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</si>
  <si>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</si>
  <si>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</si>
  <si>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</si>
  <si>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</si>
  <si>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</si>
  <si>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</si>
  <si>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</si>
  <si>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</si>
  <si>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</si>
  <si>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</si>
  <si>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</si>
  <si>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</si>
  <si>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</si>
  <si>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</si>
  <si>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</si>
  <si>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</si>
  <si>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</si>
  <si>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</si>
  <si>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</si>
  <si>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</si>
  <si>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</si>
  <si>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</si>
  <si>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</si>
  <si>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</si>
  <si>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</si>
  <si>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</si>
  <si>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</si>
  <si>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</si>
  <si>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</si>
  <si>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</si>
  <si>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</si>
  <si>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</si>
  <si>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</si>
  <si>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</si>
  <si>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</si>
  <si>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</si>
  <si>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</si>
  <si>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</si>
  <si>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</si>
  <si>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</si>
  <si>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</si>
  <si>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</si>
  <si>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</si>
  <si>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</si>
  <si>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</si>
  <si>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</si>
  <si>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</si>
  <si>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</si>
  <si>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</si>
  <si>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</si>
  <si>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</si>
  <si>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</si>
  <si>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</si>
  <si>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</si>
  <si>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</si>
  <si>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</si>
  <si>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</si>
  <si>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</si>
  <si>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</si>
  <si>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</si>
  <si>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</si>
  <si>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</si>
  <si>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</si>
  <si>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</si>
  <si>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</si>
  <si>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</si>
  <si>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</si>
  <si>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</si>
  <si>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</si>
  <si>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</si>
  <si>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</si>
  <si>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</si>
  <si>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</si>
  <si>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</si>
  <si>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</si>
  <si>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</si>
  <si>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</si>
  <si>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</si>
  <si>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</si>
  <si>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</si>
  <si>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</si>
  <si>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</si>
  <si>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</si>
  <si>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</si>
  <si>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</si>
  <si>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</si>
  <si>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</si>
  <si>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</si>
  <si>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</si>
  <si>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</si>
  <si>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</si>
  <si>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</si>
  <si>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</si>
  <si>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</si>
  <si>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</si>
  <si>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</si>
  <si>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</si>
  <si>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</si>
  <si>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</si>
  <si>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</si>
  <si>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</si>
  <si>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</si>
  <si>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</si>
  <si>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</si>
  <si>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</si>
  <si>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</si>
  <si>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</si>
  <si>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</si>
  <si>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</si>
  <si>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</si>
  <si>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</si>
  <si>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</si>
  <si>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</si>
  <si>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</si>
  <si>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</si>
  <si>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</si>
  <si>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</si>
  <si>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</si>
  <si>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</si>
  <si>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</si>
  <si>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</si>
  <si>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</si>
  <si>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</si>
  <si>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</si>
  <si>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</si>
  <si>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</si>
  <si>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</si>
  <si>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</si>
  <si>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</si>
  <si>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</si>
  <si>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</si>
  <si>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</si>
  <si>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</si>
  <si>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</si>
  <si>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</si>
  <si>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</si>
  <si>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</si>
  <si>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</si>
  <si>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</si>
  <si>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</si>
  <si>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</si>
  <si>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</si>
  <si>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</si>
  <si>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</si>
  <si>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</si>
  <si>
    <t>Исполненона 01.06.2018г.</t>
  </si>
  <si>
    <t xml:space="preserve">                           Сведения об исполнении бюджета г. Красноярска на 01.06.2018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</si>
</sst>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8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8/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862357.2</v>
          </cell>
          <cell r="F9">
            <v>444008.10904000001</v>
          </cell>
        </row>
        <row r="13">
          <cell r="E13">
            <v>7786320.7000000002</v>
          </cell>
          <cell r="F13">
            <v>2907105.6011999999</v>
          </cell>
        </row>
        <row r="32">
          <cell r="E32">
            <v>986578.4</v>
          </cell>
          <cell r="F32">
            <v>448028.88245999999</v>
          </cell>
        </row>
        <row r="35">
          <cell r="E35">
            <v>1165.74</v>
          </cell>
          <cell r="F35">
            <v>953.56679999999994</v>
          </cell>
        </row>
        <row r="41">
          <cell r="E41">
            <v>328933.65000000002</v>
          </cell>
          <cell r="F41">
            <v>40476.802589999999</v>
          </cell>
        </row>
        <row r="42">
          <cell r="E42">
            <v>882858.66999999993</v>
          </cell>
          <cell r="F42">
            <v>393267.92477000004</v>
          </cell>
        </row>
        <row r="51">
          <cell r="E51">
            <v>230654.5</v>
          </cell>
          <cell r="F51">
            <v>119123.24591</v>
          </cell>
        </row>
        <row r="59">
          <cell r="E59">
            <v>102.54</v>
          </cell>
          <cell r="F59">
            <v>20.779419999999998</v>
          </cell>
        </row>
        <row r="76">
          <cell r="E76">
            <v>1446817.4100000001</v>
          </cell>
          <cell r="F76">
            <v>367873.88579999993</v>
          </cell>
        </row>
        <row r="107">
          <cell r="E107">
            <v>56778.7</v>
          </cell>
          <cell r="F107">
            <v>23025.569739999999</v>
          </cell>
        </row>
        <row r="117">
          <cell r="E117">
            <v>79828.61</v>
          </cell>
          <cell r="F117">
            <v>69233.688859999995</v>
          </cell>
        </row>
        <row r="131">
          <cell r="E131">
            <v>1286418.31</v>
          </cell>
          <cell r="F131">
            <v>342383.96850000002</v>
          </cell>
        </row>
        <row r="154">
          <cell r="E154">
            <v>184.79</v>
          </cell>
          <cell r="F154">
            <v>27.75</v>
          </cell>
        </row>
        <row r="159">
          <cell r="E159">
            <v>261355.05999999997</v>
          </cell>
          <cell r="F159">
            <v>102577.83155</v>
          </cell>
        </row>
        <row r="211">
          <cell r="E211">
            <v>2207</v>
          </cell>
          <cell r="F211">
            <v>249.08790999999997</v>
          </cell>
        </row>
        <row r="217">
          <cell r="E217">
            <v>18634739.491860002</v>
          </cell>
          <cell r="F217">
            <v>5854063.4800999993</v>
          </cell>
        </row>
        <row r="218">
          <cell r="E218">
            <v>18647462.819000002</v>
          </cell>
          <cell r="F218">
            <v>5863077.6508599995</v>
          </cell>
        </row>
        <row r="219">
          <cell r="E219">
            <v>78824.3</v>
          </cell>
          <cell r="F219">
            <v>0</v>
          </cell>
        </row>
        <row r="223">
          <cell r="E223">
            <v>10047554.250000002</v>
          </cell>
          <cell r="F223">
            <v>4893253.4435199993</v>
          </cell>
        </row>
        <row r="273">
          <cell r="E273">
            <v>2500000</v>
          </cell>
          <cell r="F273">
            <v>0</v>
          </cell>
        </row>
        <row r="283">
          <cell r="E283">
            <v>6021084.2690000003</v>
          </cell>
          <cell r="F283">
            <v>969824.20733999996</v>
          </cell>
        </row>
        <row r="345">
          <cell r="E345">
            <v>206.458</v>
          </cell>
          <cell r="F345">
            <v>1155.403</v>
          </cell>
        </row>
        <row r="348">
          <cell r="E348">
            <v>522.12486000000001</v>
          </cell>
          <cell r="F348">
            <v>522.12486000000001</v>
          </cell>
        </row>
        <row r="350">
          <cell r="E350">
            <v>3572.01</v>
          </cell>
          <cell r="F350">
            <v>7111.1335299999992</v>
          </cell>
        </row>
        <row r="356">
          <cell r="E356">
            <v>-17023.919999999998</v>
          </cell>
          <cell r="F356">
            <v>-17802.832149999998</v>
          </cell>
        </row>
        <row r="377">
          <cell r="E377">
            <v>33360649.331859998</v>
          </cell>
          <cell r="F377">
            <v>11326225.99399</v>
          </cell>
        </row>
        <row r="380">
          <cell r="E380">
            <v>2573227.5972199999</v>
          </cell>
          <cell r="F380">
            <v>963631.52437999996</v>
          </cell>
        </row>
        <row r="418">
          <cell r="E418">
            <v>2906.88</v>
          </cell>
          <cell r="F418">
            <v>1084.2476899999999</v>
          </cell>
        </row>
        <row r="422">
          <cell r="E422">
            <v>66187.12000000001</v>
          </cell>
          <cell r="F422">
            <v>17759.938929999997</v>
          </cell>
        </row>
        <row r="431">
          <cell r="E431">
            <v>897154.3094599999</v>
          </cell>
          <cell r="F431">
            <v>333963.11692</v>
          </cell>
        </row>
        <row r="443">
          <cell r="E443">
            <v>1776.8</v>
          </cell>
          <cell r="F443">
            <v>0</v>
          </cell>
        </row>
        <row r="446">
          <cell r="E446">
            <v>189718.13</v>
          </cell>
          <cell r="F446">
            <v>62435.190900000009</v>
          </cell>
        </row>
        <row r="456">
          <cell r="E456">
            <v>108613.02500000001</v>
          </cell>
          <cell r="F456">
            <v>2958.2159799999999</v>
          </cell>
        </row>
        <row r="463">
          <cell r="E463">
            <v>114814.02460999999</v>
          </cell>
          <cell r="F463">
            <v>0</v>
          </cell>
        </row>
        <row r="465">
          <cell r="E465">
            <v>1192057.3081500002</v>
          </cell>
          <cell r="F465">
            <v>545430.81395999994</v>
          </cell>
        </row>
        <row r="492">
          <cell r="E492">
            <v>80981.459999999992</v>
          </cell>
          <cell r="F492">
            <v>34285.187849999995</v>
          </cell>
        </row>
        <row r="503">
          <cell r="E503">
            <v>80981.460000000006</v>
          </cell>
          <cell r="F503">
            <v>34285.187849999995</v>
          </cell>
        </row>
        <row r="511">
          <cell r="E511">
            <v>5893854.5059699984</v>
          </cell>
          <cell r="F511">
            <v>818389.51665999996</v>
          </cell>
        </row>
        <row r="571">
          <cell r="E571">
            <v>873952.32000000007</v>
          </cell>
          <cell r="F571">
            <v>246258.59339000002</v>
          </cell>
        </row>
        <row r="582">
          <cell r="E582">
            <v>4871672.3262400003</v>
          </cell>
          <cell r="F582">
            <v>544205.70059999998</v>
          </cell>
        </row>
        <row r="593">
          <cell r="E593">
            <v>148229.85973</v>
          </cell>
          <cell r="F593">
            <v>27925.222670000003</v>
          </cell>
        </row>
        <row r="609">
          <cell r="E609">
            <v>5750592.0076800007</v>
          </cell>
          <cell r="F609">
            <v>824066.85725</v>
          </cell>
        </row>
        <row r="656">
          <cell r="E656">
            <v>1594674.7937400001</v>
          </cell>
          <cell r="F656">
            <v>484712.84801000002</v>
          </cell>
        </row>
        <row r="668">
          <cell r="E668">
            <v>435855.22592</v>
          </cell>
          <cell r="F668">
            <v>69496.347779999996</v>
          </cell>
        </row>
        <row r="675">
          <cell r="E675">
            <v>3324221.7034900002</v>
          </cell>
          <cell r="F675">
            <v>151583.80095999999</v>
          </cell>
        </row>
        <row r="685">
          <cell r="E685">
            <v>0</v>
          </cell>
          <cell r="F685">
            <v>0</v>
          </cell>
        </row>
        <row r="688">
          <cell r="E688">
            <v>395840.28453000006</v>
          </cell>
          <cell r="F688">
            <v>118273.86050000002</v>
          </cell>
        </row>
        <row r="709">
          <cell r="E709">
            <v>3743.1953199999998</v>
          </cell>
          <cell r="F709">
            <v>0</v>
          </cell>
        </row>
        <row r="718">
          <cell r="E718">
            <v>3700</v>
          </cell>
          <cell r="F718">
            <v>0</v>
          </cell>
        </row>
        <row r="721">
          <cell r="E721">
            <v>0</v>
          </cell>
          <cell r="F721">
            <v>0</v>
          </cell>
        </row>
        <row r="723">
          <cell r="E723">
            <v>13857959.895729998</v>
          </cell>
          <cell r="F723">
            <v>5215933.2357299998</v>
          </cell>
        </row>
        <row r="764">
          <cell r="E764">
            <v>5328521.5231900001</v>
          </cell>
          <cell r="F764">
            <v>2026885.3363399999</v>
          </cell>
        </row>
        <row r="778">
          <cell r="E778">
            <v>6605156.57699</v>
          </cell>
          <cell r="F778">
            <v>2459392.3067799998</v>
          </cell>
        </row>
        <row r="790">
          <cell r="E790">
            <v>829897.09449000005</v>
          </cell>
          <cell r="F790">
            <v>349899.53960000002</v>
          </cell>
        </row>
        <row r="797">
          <cell r="E797">
            <v>557841.11038000009</v>
          </cell>
          <cell r="F797">
            <v>171342.50111000001</v>
          </cell>
        </row>
        <row r="818">
          <cell r="E818">
            <v>536543.59068000002</v>
          </cell>
          <cell r="F818">
            <v>208413.55189999999</v>
          </cell>
        </row>
        <row r="839">
          <cell r="E839">
            <v>841438.86349000002</v>
          </cell>
          <cell r="F839">
            <v>346408.44949000003</v>
          </cell>
        </row>
        <row r="879">
          <cell r="E879">
            <v>738882.66348999995</v>
          </cell>
          <cell r="F879">
            <v>303717.20973</v>
          </cell>
        </row>
        <row r="888">
          <cell r="E888">
            <v>19908.59</v>
          </cell>
          <cell r="F888">
            <v>9592.4220000000005</v>
          </cell>
        </row>
        <row r="892">
          <cell r="E892">
            <v>82647.609999999986</v>
          </cell>
          <cell r="F892">
            <v>33098.817760000005</v>
          </cell>
        </row>
        <row r="903">
          <cell r="E903">
            <v>0</v>
          </cell>
          <cell r="F903">
            <v>0</v>
          </cell>
        </row>
        <row r="924">
          <cell r="E924">
            <v>0</v>
          </cell>
          <cell r="F924">
            <v>0</v>
          </cell>
        </row>
        <row r="1024">
          <cell r="E1024">
            <v>2130633.1293999995</v>
          </cell>
          <cell r="F1024">
            <v>839165.97456999996</v>
          </cell>
        </row>
        <row r="1069">
          <cell r="E1069">
            <v>28660.76</v>
          </cell>
          <cell r="F1069">
            <v>9017.9756200000011</v>
          </cell>
        </row>
        <row r="1073">
          <cell r="E1073">
            <v>728334.39705999999</v>
          </cell>
          <cell r="F1073">
            <v>324590.68087000004</v>
          </cell>
        </row>
        <row r="1077">
          <cell r="E1077">
            <v>711322.67999999993</v>
          </cell>
          <cell r="F1077">
            <v>286874.83208000002</v>
          </cell>
        </row>
        <row r="1091">
          <cell r="E1091">
            <v>130123.5</v>
          </cell>
          <cell r="F1091">
            <v>28713.95535</v>
          </cell>
        </row>
        <row r="1095">
          <cell r="E1095">
            <v>532191.79233999993</v>
          </cell>
          <cell r="F1095">
            <v>189968.53064999997</v>
          </cell>
        </row>
        <row r="1107">
          <cell r="E1107">
            <v>1253244.6238000002</v>
          </cell>
          <cell r="F1107">
            <v>456461.59953999997</v>
          </cell>
        </row>
        <row r="1155">
          <cell r="E1155">
            <v>780529.71369999996</v>
          </cell>
          <cell r="F1155">
            <v>281833.11841</v>
          </cell>
        </row>
        <row r="1160">
          <cell r="E1160">
            <v>344646.98009999999</v>
          </cell>
          <cell r="F1160">
            <v>105660.97542</v>
          </cell>
        </row>
        <row r="1168">
          <cell r="E1168">
            <v>128067.93</v>
          </cell>
          <cell r="F1168">
            <v>68967.505709999998</v>
          </cell>
        </row>
        <row r="1181">
          <cell r="E1181">
            <v>1395452.09357</v>
          </cell>
          <cell r="F1181">
            <v>392796.91136999999</v>
          </cell>
        </row>
        <row r="1184">
          <cell r="E1184">
            <v>1395452.09357</v>
          </cell>
          <cell r="F1184">
            <v>392796.91136999999</v>
          </cell>
        </row>
        <row r="1188">
          <cell r="E1188">
            <v>33781127.37218</v>
          </cell>
          <cell r="F1188">
            <v>9891139.2568399999</v>
          </cell>
        </row>
        <row r="1194">
          <cell r="E1194">
            <v>0</v>
          </cell>
          <cell r="F1194">
            <v>0</v>
          </cell>
        </row>
        <row r="1195">
          <cell r="E1195">
            <v>0</v>
          </cell>
          <cell r="F1195">
            <v>0</v>
          </cell>
        </row>
        <row r="1198">
          <cell r="E1198">
            <v>1526752</v>
          </cell>
          <cell r="F1198">
            <v>0</v>
          </cell>
        </row>
        <row r="1199">
          <cell r="E1199">
            <v>-1941779</v>
          </cell>
          <cell r="F1199">
            <v>-70000</v>
          </cell>
        </row>
        <row r="1201">
          <cell r="F1201">
            <v>-393909.08000000007</v>
          </cell>
        </row>
        <row r="1202">
          <cell r="E1202">
            <v>12384039</v>
          </cell>
          <cell r="F1202">
            <v>3100000</v>
          </cell>
        </row>
        <row r="1203">
          <cell r="E1203">
            <v>-11644012</v>
          </cell>
          <cell r="F1203">
            <v>-3493909.08</v>
          </cell>
        </row>
        <row r="1204">
          <cell r="E1204">
            <v>0</v>
          </cell>
        </row>
        <row r="1209">
          <cell r="E1209">
            <v>0</v>
          </cell>
          <cell r="F1209">
            <v>0</v>
          </cell>
        </row>
        <row r="1213">
          <cell r="E1213">
            <v>-47271440.331859998</v>
          </cell>
          <cell r="F1213">
            <v>-14488470.041750001</v>
          </cell>
        </row>
        <row r="1214">
          <cell r="E1214">
            <v>47366918.372780003</v>
          </cell>
          <cell r="F1214">
            <v>13517292.3846</v>
          </cell>
        </row>
      </sheetData>
      <sheetData sheetId="1"/>
      <sheetData sheetId="2">
        <row r="21">
          <cell r="D21">
            <v>456559.1</v>
          </cell>
          <cell r="E21">
            <v>185939.49713999999</v>
          </cell>
        </row>
        <row r="29">
          <cell r="D29">
            <v>56789.46</v>
          </cell>
          <cell r="E29">
            <v>27866.322199999999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89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60.85546875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156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0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1</v>
      </c>
      <c r="C5" s="14" t="s">
        <v>2</v>
      </c>
      <c r="D5" s="15" t="s">
        <v>155</v>
      </c>
      <c r="E5" s="14" t="s">
        <v>3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75" x14ac:dyDescent="0.25">
      <c r="A6" s="12"/>
      <c r="B6" s="17" t="s">
        <v>4</v>
      </c>
      <c r="C6" s="18">
        <f>C7+C11+C15+C18+C19+C20+C21+C22+C23+C24+C25+C26+C10</f>
        <v>14725909.839999998</v>
      </c>
      <c r="D6" s="90">
        <f>D7+D11+D15+D18+D19+D20+D21+D22+D23+D24+D25+D26+D10+0.02</f>
        <v>5472162.5138900001</v>
      </c>
      <c r="E6" s="19">
        <f>D6/C6</f>
        <v>0.37160097904619527</v>
      </c>
      <c r="F6" s="20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12"/>
      <c r="B7" s="17" t="s">
        <v>5</v>
      </c>
      <c r="C7" s="21">
        <f>C8+C9</f>
        <v>8648677.9000000004</v>
      </c>
      <c r="D7" s="22">
        <f>D8+D9</f>
        <v>3351113.7102399999</v>
      </c>
      <c r="E7" s="23">
        <f>D7/C7</f>
        <v>0.38747121224620928</v>
      </c>
      <c r="F7" s="20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2"/>
      <c r="B8" s="24" t="s">
        <v>6</v>
      </c>
      <c r="C8" s="25">
        <f>[1]Расшир!E9</f>
        <v>862357.2</v>
      </c>
      <c r="D8" s="26">
        <f>[1]Расшир!F9</f>
        <v>444008.10904000001</v>
      </c>
      <c r="E8" s="23">
        <f>D8/C8</f>
        <v>0.51487725624601965</v>
      </c>
      <c r="F8" s="20"/>
      <c r="G8" s="8"/>
      <c r="H8" s="8"/>
      <c r="I8" s="8"/>
      <c r="J8" s="8"/>
      <c r="K8" s="8"/>
      <c r="L8" s="8"/>
      <c r="M8" s="8"/>
      <c r="N8" s="8"/>
    </row>
    <row r="9" spans="1:14" ht="15.75" x14ac:dyDescent="0.25">
      <c r="A9" s="12"/>
      <c r="B9" s="24" t="s">
        <v>7</v>
      </c>
      <c r="C9" s="25">
        <f>[1]Расшир!E13</f>
        <v>7786320.7000000002</v>
      </c>
      <c r="D9" s="26">
        <f>[1]Расшир!F13</f>
        <v>2907105.6011999999</v>
      </c>
      <c r="E9" s="27">
        <f>D9/C9</f>
        <v>0.37336062990572683</v>
      </c>
      <c r="F9" s="20"/>
      <c r="G9" s="8"/>
      <c r="H9" s="8"/>
      <c r="I9" s="8"/>
      <c r="J9" s="8"/>
      <c r="K9" s="8"/>
      <c r="L9" s="8"/>
      <c r="M9" s="8"/>
      <c r="N9" s="8"/>
    </row>
    <row r="10" spans="1:14" ht="17.45" customHeight="1" x14ac:dyDescent="0.25">
      <c r="A10" s="12"/>
      <c r="B10" s="28" t="s">
        <v>8</v>
      </c>
      <c r="C10" s="29">
        <f>[1]экономика!D21</f>
        <v>456559.1</v>
      </c>
      <c r="D10" s="22">
        <f>[1]экономика!E21</f>
        <v>185939.49713999999</v>
      </c>
      <c r="E10" s="30">
        <f>D10/C10</f>
        <v>0.40726271174969464</v>
      </c>
      <c r="F10" s="20"/>
      <c r="G10" s="8"/>
      <c r="H10" s="8"/>
      <c r="I10" s="8"/>
      <c r="J10" s="8"/>
      <c r="K10" s="8"/>
      <c r="L10" s="8"/>
      <c r="M10" s="8"/>
      <c r="N10" s="8"/>
    </row>
    <row r="11" spans="1:14" ht="15.75" x14ac:dyDescent="0.25">
      <c r="A11" s="12"/>
      <c r="B11" s="17" t="s">
        <v>9</v>
      </c>
      <c r="C11" s="21">
        <f>C12+C13+C14</f>
        <v>1044533.6</v>
      </c>
      <c r="D11" s="21">
        <f>D12+D13+D14</f>
        <v>476848.77145999996</v>
      </c>
      <c r="E11" s="23">
        <f t="shared" ref="E11:E91" si="0">D11/C11</f>
        <v>0.45651836519189037</v>
      </c>
      <c r="F11" s="20"/>
      <c r="G11" s="8"/>
      <c r="H11" s="8"/>
      <c r="I11" s="8"/>
      <c r="J11" s="8"/>
      <c r="K11" s="8"/>
      <c r="L11" s="8"/>
      <c r="M11" s="8"/>
      <c r="N11" s="8"/>
    </row>
    <row r="12" spans="1:14" ht="30.75" customHeight="1" x14ac:dyDescent="0.25">
      <c r="A12" s="12"/>
      <c r="B12" s="31" t="s">
        <v>10</v>
      </c>
      <c r="C12" s="25">
        <f>[1]Расшир!E32</f>
        <v>986578.4</v>
      </c>
      <c r="D12" s="25">
        <f>[1]Расшир!F32</f>
        <v>448028.88245999999</v>
      </c>
      <c r="E12" s="27">
        <f t="shared" si="0"/>
        <v>0.45412395250088589</v>
      </c>
      <c r="F12" s="20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12"/>
      <c r="B13" s="24" t="s">
        <v>11</v>
      </c>
      <c r="C13" s="25">
        <f>[1]Расшир!E35</f>
        <v>1165.74</v>
      </c>
      <c r="D13" s="25">
        <f>[1]Расшир!F35</f>
        <v>953.56679999999994</v>
      </c>
      <c r="E13" s="27">
        <f t="shared" si="0"/>
        <v>0.81799269133769104</v>
      </c>
      <c r="F13" s="20"/>
      <c r="G13" s="8"/>
      <c r="H13" s="8"/>
      <c r="I13" s="8"/>
      <c r="J13" s="8"/>
      <c r="K13" s="8"/>
      <c r="L13" s="8"/>
      <c r="M13" s="8"/>
      <c r="N13" s="8"/>
    </row>
    <row r="14" spans="1:14" ht="46.15" customHeight="1" x14ac:dyDescent="0.25">
      <c r="A14" s="12"/>
      <c r="B14" s="32" t="s">
        <v>12</v>
      </c>
      <c r="C14" s="25">
        <f>[1]экономика!D29</f>
        <v>56789.46</v>
      </c>
      <c r="D14" s="25">
        <f>[1]экономика!E29</f>
        <v>27866.322199999999</v>
      </c>
      <c r="E14" s="23">
        <f t="shared" si="0"/>
        <v>0.49069531916662001</v>
      </c>
      <c r="F14" s="20"/>
      <c r="G14" s="8"/>
      <c r="H14" s="8"/>
      <c r="I14" s="8"/>
      <c r="J14" s="8"/>
      <c r="K14" s="8"/>
      <c r="L14" s="8"/>
      <c r="M14" s="8"/>
      <c r="N14" s="8"/>
    </row>
    <row r="15" spans="1:14" ht="15.75" x14ac:dyDescent="0.25">
      <c r="A15" s="12"/>
      <c r="B15" s="17" t="s">
        <v>13</v>
      </c>
      <c r="C15" s="21">
        <f>C16+C17</f>
        <v>1211792.3199999998</v>
      </c>
      <c r="D15" s="21">
        <f>D16+D17-0.01</f>
        <v>433744.72736000002</v>
      </c>
      <c r="E15" s="23">
        <f>D15/C15</f>
        <v>0.35793652113589902</v>
      </c>
      <c r="F15" s="20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2"/>
      <c r="B16" s="24" t="s">
        <v>14</v>
      </c>
      <c r="C16" s="25">
        <f>[1]Расшир!E41</f>
        <v>328933.65000000002</v>
      </c>
      <c r="D16" s="25">
        <f>[1]Расшир!F41</f>
        <v>40476.802589999999</v>
      </c>
      <c r="E16" s="27">
        <f>D16/C16</f>
        <v>0.12305461174312812</v>
      </c>
      <c r="F16" s="20"/>
      <c r="G16" s="8"/>
      <c r="H16" s="8"/>
      <c r="I16" s="8"/>
      <c r="J16" s="8"/>
      <c r="K16" s="8"/>
      <c r="L16" s="8"/>
      <c r="M16" s="8"/>
      <c r="N16" s="8"/>
    </row>
    <row r="17" spans="1:14" ht="15.75" x14ac:dyDescent="0.25">
      <c r="A17" s="12"/>
      <c r="B17" s="24" t="s">
        <v>15</v>
      </c>
      <c r="C17" s="25">
        <f>[1]Расшир!E42</f>
        <v>882858.66999999993</v>
      </c>
      <c r="D17" s="25">
        <f>[1]Расшир!F42+0.01</f>
        <v>393267.93477000005</v>
      </c>
      <c r="E17" s="27">
        <f t="shared" si="0"/>
        <v>0.44544834652866927</v>
      </c>
      <c r="F17" s="20"/>
      <c r="G17" s="8"/>
      <c r="H17" s="8"/>
      <c r="I17" s="8"/>
      <c r="J17" s="8"/>
      <c r="K17" s="8"/>
      <c r="L17" s="8"/>
      <c r="M17" s="8"/>
      <c r="N17" s="8"/>
    </row>
    <row r="18" spans="1:14" ht="15.75" x14ac:dyDescent="0.25">
      <c r="A18" s="12"/>
      <c r="B18" s="17" t="s">
        <v>16</v>
      </c>
      <c r="C18" s="21">
        <f>[1]Расшир!E51</f>
        <v>230654.5</v>
      </c>
      <c r="D18" s="21">
        <f>[1]Расшир!F51-0.01</f>
        <v>119123.23591</v>
      </c>
      <c r="E18" s="23">
        <f t="shared" si="0"/>
        <v>0.51645745437439983</v>
      </c>
      <c r="F18" s="20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3" t="s">
        <v>17</v>
      </c>
      <c r="C19" s="21">
        <f>[1]Расшир!E59</f>
        <v>102.54</v>
      </c>
      <c r="D19" s="21">
        <f>[1]Расшир!F59</f>
        <v>20.779419999999998</v>
      </c>
      <c r="E19" s="23">
        <f>D19/C19</f>
        <v>0.20264696703725371</v>
      </c>
      <c r="F19" s="20"/>
      <c r="G19" s="8"/>
      <c r="H19" s="8"/>
      <c r="I19" s="8"/>
      <c r="J19" s="8"/>
      <c r="K19" s="8"/>
      <c r="L19" s="8"/>
      <c r="M19" s="8"/>
      <c r="N19" s="8"/>
    </row>
    <row r="20" spans="1:14" ht="45.75" customHeight="1" x14ac:dyDescent="0.25">
      <c r="A20" s="12"/>
      <c r="B20" s="33" t="s">
        <v>18</v>
      </c>
      <c r="C20" s="21">
        <f>[1]Расшир!E76</f>
        <v>1446817.4100000001</v>
      </c>
      <c r="D20" s="21">
        <f>[1]Расшир!F76-0.01</f>
        <v>367873.87579999992</v>
      </c>
      <c r="E20" s="23">
        <f t="shared" si="0"/>
        <v>0.25426420311046705</v>
      </c>
      <c r="F20" s="20"/>
      <c r="G20" s="8"/>
      <c r="H20" s="8"/>
      <c r="I20" s="8"/>
      <c r="J20" s="8"/>
      <c r="K20" s="8"/>
      <c r="L20" s="8"/>
      <c r="M20" s="8"/>
      <c r="N20" s="8"/>
    </row>
    <row r="21" spans="1:14" ht="13.9" customHeight="1" x14ac:dyDescent="0.25">
      <c r="A21" s="12"/>
      <c r="B21" s="33" t="s">
        <v>19</v>
      </c>
      <c r="C21" s="21">
        <f>[1]Расшир!E107</f>
        <v>56778.7</v>
      </c>
      <c r="D21" s="21">
        <f>[1]Расшир!F107</f>
        <v>23025.569739999999</v>
      </c>
      <c r="E21" s="23">
        <f t="shared" si="0"/>
        <v>0.40553182337742849</v>
      </c>
      <c r="F21" s="20"/>
      <c r="G21" s="8"/>
      <c r="H21" s="8"/>
      <c r="I21" s="8"/>
      <c r="J21" s="8"/>
      <c r="K21" s="8"/>
      <c r="L21" s="8"/>
      <c r="M21" s="8"/>
      <c r="N21" s="8"/>
    </row>
    <row r="22" spans="1:14" ht="30.75" customHeight="1" x14ac:dyDescent="0.25">
      <c r="A22" s="12"/>
      <c r="B22" s="33" t="s">
        <v>20</v>
      </c>
      <c r="C22" s="21">
        <f>[1]Расшир!E117</f>
        <v>79828.61</v>
      </c>
      <c r="D22" s="21">
        <f>[1]Расшир!F117</f>
        <v>69233.688859999995</v>
      </c>
      <c r="E22" s="23">
        <f t="shared" si="0"/>
        <v>0.86727914791451333</v>
      </c>
      <c r="F22" s="20"/>
      <c r="G22" s="8"/>
      <c r="H22" s="8"/>
      <c r="I22" s="8"/>
      <c r="J22" s="8"/>
      <c r="K22" s="8"/>
      <c r="L22" s="8"/>
      <c r="M22" s="8"/>
      <c r="N22" s="8"/>
    </row>
    <row r="23" spans="1:14" ht="29.45" customHeight="1" x14ac:dyDescent="0.25">
      <c r="A23" s="12"/>
      <c r="B23" s="33" t="s">
        <v>21</v>
      </c>
      <c r="C23" s="21">
        <f>[1]Расшир!E131</f>
        <v>1286418.31</v>
      </c>
      <c r="D23" s="21">
        <f>[1]Расшир!F131</f>
        <v>342383.96850000002</v>
      </c>
      <c r="E23" s="23">
        <f t="shared" si="0"/>
        <v>0.26615290363831962</v>
      </c>
      <c r="F23" s="20"/>
      <c r="G23" s="8"/>
      <c r="H23" s="8"/>
      <c r="I23" s="8"/>
      <c r="J23" s="8"/>
      <c r="K23" s="8"/>
      <c r="L23" s="8"/>
      <c r="M23" s="8"/>
      <c r="N23" s="8"/>
    </row>
    <row r="24" spans="1:14" ht="15.75" customHeight="1" x14ac:dyDescent="0.25">
      <c r="A24" s="12"/>
      <c r="B24" s="17" t="s">
        <v>22</v>
      </c>
      <c r="C24" s="21">
        <f>[1]Расшир!E154</f>
        <v>184.79</v>
      </c>
      <c r="D24" s="21">
        <f>[1]Расшир!F154</f>
        <v>27.75</v>
      </c>
      <c r="E24" s="23">
        <f t="shared" si="0"/>
        <v>0.15017046376968451</v>
      </c>
      <c r="F24" s="20"/>
      <c r="G24" s="8"/>
      <c r="H24" s="8"/>
      <c r="I24" s="8"/>
      <c r="J24" s="8"/>
      <c r="K24" s="8"/>
      <c r="L24" s="8"/>
      <c r="M24" s="8"/>
      <c r="N24" s="8"/>
    </row>
    <row r="25" spans="1:14" ht="15.75" x14ac:dyDescent="0.25">
      <c r="A25" s="12"/>
      <c r="B25" s="17" t="s">
        <v>23</v>
      </c>
      <c r="C25" s="21">
        <f>[1]Расшир!E159</f>
        <v>261355.05999999997</v>
      </c>
      <c r="D25" s="21">
        <f>[1]Расшир!F159</f>
        <v>102577.83155</v>
      </c>
      <c r="E25" s="23">
        <f t="shared" si="0"/>
        <v>0.39248458227669292</v>
      </c>
      <c r="F25" s="20"/>
      <c r="G25" s="8"/>
      <c r="H25" s="8"/>
      <c r="I25" s="8"/>
      <c r="J25" s="8"/>
      <c r="K25" s="8"/>
      <c r="L25" s="8"/>
      <c r="M25" s="8"/>
      <c r="N25" s="8"/>
    </row>
    <row r="26" spans="1:14" ht="18.600000000000001" customHeight="1" x14ac:dyDescent="0.25">
      <c r="A26" s="12"/>
      <c r="B26" s="34" t="s">
        <v>24</v>
      </c>
      <c r="C26" s="21">
        <f>[1]Расшир!E211</f>
        <v>2207</v>
      </c>
      <c r="D26" s="21">
        <f>[1]Расшир!F211</f>
        <v>249.08790999999997</v>
      </c>
      <c r="E26" s="23" t="s">
        <v>25</v>
      </c>
      <c r="F26" s="20"/>
      <c r="G26" s="8"/>
      <c r="H26" s="8"/>
      <c r="I26" s="8"/>
      <c r="J26" s="8"/>
      <c r="K26" s="8"/>
      <c r="L26" s="8"/>
      <c r="M26" s="8"/>
      <c r="N26" s="8"/>
    </row>
    <row r="27" spans="1:14" ht="15.75" x14ac:dyDescent="0.25">
      <c r="A27" s="12"/>
      <c r="B27" s="17" t="s">
        <v>26</v>
      </c>
      <c r="C27" s="21">
        <f>[1]Расшир!E217</f>
        <v>18634739.491860002</v>
      </c>
      <c r="D27" s="21">
        <f>[1]Расшир!F217</f>
        <v>5854063.4800999993</v>
      </c>
      <c r="E27" s="23">
        <f t="shared" si="0"/>
        <v>0.31414785715985794</v>
      </c>
      <c r="F27" s="20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4" t="s">
        <v>27</v>
      </c>
      <c r="C28" s="21">
        <f>[1]Расшир!E218</f>
        <v>18647462.819000002</v>
      </c>
      <c r="D28" s="21">
        <f>[1]Расшир!F218</f>
        <v>5863077.6508599995</v>
      </c>
      <c r="E28" s="23">
        <f t="shared" si="0"/>
        <v>0.31441691064191735</v>
      </c>
      <c r="F28" s="20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5" t="s">
        <v>28</v>
      </c>
      <c r="C29" s="21">
        <f>[1]Расшир!E345</f>
        <v>206.458</v>
      </c>
      <c r="D29" s="21">
        <f>[1]Расшир!F345</f>
        <v>1155.403</v>
      </c>
      <c r="E29" s="23">
        <v>0</v>
      </c>
      <c r="F29" s="20"/>
      <c r="G29" s="8"/>
      <c r="H29" s="8"/>
      <c r="I29" s="8"/>
      <c r="J29" s="8"/>
      <c r="K29" s="8"/>
      <c r="L29" s="8"/>
      <c r="M29" s="8"/>
      <c r="N29" s="8"/>
    </row>
    <row r="30" spans="1:14" ht="33" customHeight="1" x14ac:dyDescent="0.25">
      <c r="A30" s="36"/>
      <c r="B30" s="37" t="s">
        <v>29</v>
      </c>
      <c r="C30" s="25">
        <f>[1]Расшир!E219</f>
        <v>78824.3</v>
      </c>
      <c r="D30" s="25">
        <f>[1]Расшир!F219</f>
        <v>0</v>
      </c>
      <c r="E30" s="27">
        <f t="shared" si="0"/>
        <v>0</v>
      </c>
      <c r="F30" s="20"/>
      <c r="G30" s="8"/>
      <c r="H30" s="8"/>
      <c r="I30" s="8"/>
      <c r="J30" s="8"/>
      <c r="K30" s="8"/>
      <c r="L30" s="8"/>
      <c r="M30" s="8"/>
      <c r="N30" s="8"/>
    </row>
    <row r="31" spans="1:14" ht="33" customHeight="1" x14ac:dyDescent="0.25">
      <c r="A31" s="38"/>
      <c r="B31" s="37" t="s">
        <v>30</v>
      </c>
      <c r="C31" s="25">
        <f>[1]Расшир!E223</f>
        <v>10047554.250000002</v>
      </c>
      <c r="D31" s="25">
        <f>[1]Расшир!F223</f>
        <v>4893253.4435199993</v>
      </c>
      <c r="E31" s="27">
        <f t="shared" si="0"/>
        <v>0.48700940763967493</v>
      </c>
      <c r="F31" s="20"/>
      <c r="G31" s="8"/>
      <c r="H31" s="8"/>
      <c r="I31" s="8"/>
      <c r="J31" s="8"/>
      <c r="K31" s="8"/>
      <c r="L31" s="8"/>
      <c r="M31" s="8"/>
      <c r="N31" s="8"/>
    </row>
    <row r="32" spans="1:14" ht="17.25" customHeight="1" x14ac:dyDescent="0.25">
      <c r="A32" s="38"/>
      <c r="B32" s="37" t="s">
        <v>31</v>
      </c>
      <c r="C32" s="25">
        <f>[1]Расшир!E273</f>
        <v>2500000</v>
      </c>
      <c r="D32" s="25">
        <f>[1]Расшир!F273</f>
        <v>0</v>
      </c>
      <c r="E32" s="27">
        <v>0</v>
      </c>
      <c r="F32" s="20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38"/>
      <c r="B33" s="37" t="s">
        <v>32</v>
      </c>
      <c r="C33" s="25">
        <f>[1]Расшир!E283</f>
        <v>6021084.2690000003</v>
      </c>
      <c r="D33" s="25">
        <f>[1]Расшир!F283</f>
        <v>969824.20733999996</v>
      </c>
      <c r="E33" s="27">
        <f t="shared" si="0"/>
        <v>0.16107135592391755</v>
      </c>
      <c r="F33" s="20"/>
      <c r="G33" s="8"/>
      <c r="H33" s="8"/>
      <c r="I33" s="8"/>
      <c r="J33" s="8"/>
      <c r="K33" s="8"/>
      <c r="L33" s="8"/>
      <c r="M33" s="8"/>
      <c r="N33" s="8"/>
    </row>
    <row r="34" spans="1:14" ht="33" customHeight="1" x14ac:dyDescent="0.25">
      <c r="A34" s="12"/>
      <c r="B34" s="35" t="s">
        <v>28</v>
      </c>
      <c r="C34" s="21">
        <f>[1]Расшир!E345</f>
        <v>206.458</v>
      </c>
      <c r="D34" s="21">
        <f>[1]Расшир!F345</f>
        <v>1155.403</v>
      </c>
      <c r="E34" s="23">
        <v>0</v>
      </c>
      <c r="F34" s="20"/>
      <c r="G34" s="8"/>
      <c r="H34" s="8"/>
      <c r="I34" s="8"/>
      <c r="J34" s="8"/>
      <c r="K34" s="8"/>
      <c r="L34" s="8"/>
      <c r="M34" s="8"/>
      <c r="N34" s="8"/>
    </row>
    <row r="35" spans="1:14" ht="32.450000000000003" customHeight="1" x14ac:dyDescent="0.25">
      <c r="A35" s="12"/>
      <c r="B35" s="35" t="s">
        <v>33</v>
      </c>
      <c r="C35" s="21">
        <f>[1]Расшир!E356</f>
        <v>-17023.919999999998</v>
      </c>
      <c r="D35" s="21">
        <f>[1]Расшир!F356</f>
        <v>-17802.832149999998</v>
      </c>
      <c r="E35" s="27" t="s">
        <v>25</v>
      </c>
      <c r="F35" s="20"/>
      <c r="G35" s="8"/>
      <c r="H35" s="8"/>
      <c r="I35" s="8"/>
      <c r="J35" s="8"/>
      <c r="K35" s="8"/>
      <c r="L35" s="8"/>
      <c r="M35" s="8"/>
      <c r="N35" s="8"/>
    </row>
    <row r="36" spans="1:14" ht="16.899999999999999" customHeight="1" x14ac:dyDescent="0.25">
      <c r="A36" s="12"/>
      <c r="B36" s="35" t="s">
        <v>34</v>
      </c>
      <c r="C36" s="29">
        <f>[1]Расшир!E348</f>
        <v>522.12486000000001</v>
      </c>
      <c r="D36" s="29">
        <f>[1]Расшир!F348</f>
        <v>522.12486000000001</v>
      </c>
      <c r="E36" s="23">
        <f t="shared" si="0"/>
        <v>1</v>
      </c>
      <c r="F36" s="20"/>
      <c r="G36" s="8"/>
      <c r="H36" s="8"/>
      <c r="I36" s="8"/>
      <c r="J36" s="8"/>
      <c r="K36" s="8"/>
      <c r="L36" s="8"/>
      <c r="M36" s="8"/>
      <c r="N36" s="8"/>
    </row>
    <row r="37" spans="1:14" ht="50.25" customHeight="1" x14ac:dyDescent="0.25">
      <c r="A37" s="12"/>
      <c r="B37" s="39" t="s">
        <v>35</v>
      </c>
      <c r="C37" s="29">
        <f>[1]Расшир!E350</f>
        <v>3572.01</v>
      </c>
      <c r="D37" s="29">
        <f>[1]Расшир!F350</f>
        <v>7111.1335299999992</v>
      </c>
      <c r="E37" s="23" t="s">
        <v>25</v>
      </c>
      <c r="F37" s="20"/>
      <c r="G37" s="8"/>
      <c r="H37" s="8"/>
      <c r="I37" s="8"/>
      <c r="J37" s="8"/>
      <c r="K37" s="8"/>
      <c r="L37" s="8"/>
      <c r="M37" s="8"/>
      <c r="N37" s="8"/>
    </row>
    <row r="38" spans="1:14" s="44" customFormat="1" ht="18.75" x14ac:dyDescent="0.3">
      <c r="A38" s="40"/>
      <c r="B38" s="41" t="s">
        <v>36</v>
      </c>
      <c r="C38" s="21">
        <f>[1]Расшир!E377</f>
        <v>33360649.331859998</v>
      </c>
      <c r="D38" s="21">
        <f>[1]Расшир!F377</f>
        <v>11326225.99399</v>
      </c>
      <c r="E38" s="23">
        <f t="shared" si="0"/>
        <v>0.33950855936048158</v>
      </c>
      <c r="F38" s="42"/>
      <c r="G38" s="43"/>
      <c r="H38" s="43"/>
      <c r="I38" s="43"/>
      <c r="J38" s="43"/>
      <c r="K38" s="43"/>
      <c r="L38" s="43"/>
      <c r="M38" s="43"/>
      <c r="N38" s="43"/>
    </row>
    <row r="39" spans="1:14" ht="15.75" hidden="1" x14ac:dyDescent="0.25">
      <c r="A39" s="12"/>
      <c r="B39" s="24"/>
      <c r="C39" s="45"/>
      <c r="D39" s="45"/>
      <c r="E39" s="46" t="e">
        <f t="shared" si="0"/>
        <v>#DIV/0!</v>
      </c>
      <c r="F39" s="20"/>
      <c r="G39" s="8"/>
      <c r="H39" s="8"/>
      <c r="I39" s="8"/>
      <c r="J39" s="8"/>
      <c r="K39" s="8"/>
      <c r="L39" s="8"/>
      <c r="M39" s="8"/>
      <c r="N39" s="8"/>
    </row>
    <row r="40" spans="1:14" ht="9" customHeight="1" x14ac:dyDescent="0.2">
      <c r="A40" s="12"/>
      <c r="C40" s="47"/>
      <c r="D40" s="47"/>
      <c r="E40" s="48"/>
    </row>
    <row r="41" spans="1:14" ht="15.75" x14ac:dyDescent="0.25">
      <c r="A41" s="12"/>
      <c r="B41" s="17" t="s">
        <v>37</v>
      </c>
      <c r="C41" s="45"/>
      <c r="D41" s="45"/>
      <c r="E41" s="46"/>
      <c r="F41" s="20"/>
      <c r="G41" s="8"/>
      <c r="H41" s="8"/>
      <c r="I41" s="8"/>
      <c r="J41" s="8"/>
      <c r="K41" s="8"/>
      <c r="L41" s="8"/>
      <c r="M41" s="8"/>
      <c r="N41" s="8"/>
    </row>
    <row r="42" spans="1:14" ht="7.9" customHeight="1" x14ac:dyDescent="0.25">
      <c r="A42" s="49"/>
      <c r="B42" s="50"/>
      <c r="C42" s="51"/>
      <c r="D42" s="51"/>
      <c r="E42" s="52"/>
      <c r="F42" s="20"/>
      <c r="G42" s="8"/>
      <c r="H42" s="8"/>
      <c r="I42" s="8"/>
      <c r="J42" s="8"/>
      <c r="K42" s="8"/>
      <c r="L42" s="8"/>
      <c r="M42" s="8"/>
      <c r="N42" s="8"/>
    </row>
    <row r="43" spans="1:14" ht="15.75" x14ac:dyDescent="0.25">
      <c r="A43" s="53" t="s">
        <v>38</v>
      </c>
      <c r="B43" s="54" t="s">
        <v>39</v>
      </c>
      <c r="C43" s="55">
        <f>[1]Расшир!E380</f>
        <v>2573227.5972199999</v>
      </c>
      <c r="D43" s="55">
        <f>[1]Расшир!F380</f>
        <v>963631.52437999996</v>
      </c>
      <c r="E43" s="56">
        <f t="shared" si="0"/>
        <v>0.37448359617356208</v>
      </c>
      <c r="F43" s="20"/>
      <c r="G43" s="8"/>
      <c r="H43" s="8"/>
      <c r="I43" s="8"/>
      <c r="J43" s="8"/>
      <c r="K43" s="8"/>
      <c r="L43" s="8"/>
      <c r="M43" s="8"/>
      <c r="N43" s="8"/>
    </row>
    <row r="44" spans="1:14" ht="31.5" x14ac:dyDescent="0.25">
      <c r="A44" s="57" t="s">
        <v>40</v>
      </c>
      <c r="B44" s="58" t="s">
        <v>41</v>
      </c>
      <c r="C44" s="25">
        <f>[1]Расшир!E418</f>
        <v>2906.88</v>
      </c>
      <c r="D44" s="25">
        <f>[1]Расшир!F418</f>
        <v>1084.2476899999999</v>
      </c>
      <c r="E44" s="27">
        <f t="shared" si="0"/>
        <v>0.37299361858762653</v>
      </c>
      <c r="F44" s="20"/>
      <c r="G44" s="8"/>
      <c r="H44" s="8"/>
      <c r="I44" s="8"/>
      <c r="J44" s="8"/>
      <c r="K44" s="8"/>
      <c r="L44" s="8"/>
      <c r="M44" s="8"/>
      <c r="N44" s="8"/>
    </row>
    <row r="45" spans="1:14" ht="60" customHeight="1" x14ac:dyDescent="0.25">
      <c r="A45" s="57" t="s">
        <v>42</v>
      </c>
      <c r="B45" s="58" t="s">
        <v>43</v>
      </c>
      <c r="C45" s="25">
        <f>[1]Расшир!E422</f>
        <v>66187.12000000001</v>
      </c>
      <c r="D45" s="25">
        <f>[1]Расшир!F422</f>
        <v>17759.938929999997</v>
      </c>
      <c r="E45" s="27">
        <f t="shared" si="0"/>
        <v>0.26832922976554946</v>
      </c>
      <c r="F45" s="20"/>
      <c r="G45" s="8"/>
      <c r="H45" s="8"/>
      <c r="I45" s="8"/>
      <c r="J45" s="8"/>
      <c r="K45" s="8"/>
      <c r="L45" s="8"/>
      <c r="M45" s="8"/>
      <c r="N45" s="8"/>
    </row>
    <row r="46" spans="1:14" ht="47.25" x14ac:dyDescent="0.25">
      <c r="A46" s="57" t="s">
        <v>44</v>
      </c>
      <c r="B46" s="58" t="s">
        <v>45</v>
      </c>
      <c r="C46" s="25">
        <f>[1]Расшир!E431</f>
        <v>897154.3094599999</v>
      </c>
      <c r="D46" s="25">
        <f>[1]Расшир!F431</f>
        <v>333963.11692</v>
      </c>
      <c r="E46" s="27">
        <f t="shared" si="0"/>
        <v>0.37224713006284671</v>
      </c>
      <c r="F46" s="20"/>
      <c r="G46" s="8"/>
      <c r="H46" s="8"/>
      <c r="I46" s="8"/>
      <c r="J46" s="8"/>
      <c r="K46" s="8"/>
      <c r="L46" s="8"/>
      <c r="M46" s="8"/>
      <c r="N46" s="8"/>
    </row>
    <row r="47" spans="1:14" ht="15.75" x14ac:dyDescent="0.25">
      <c r="A47" s="57" t="s">
        <v>46</v>
      </c>
      <c r="B47" s="58" t="s">
        <v>47</v>
      </c>
      <c r="C47" s="25">
        <f>[1]Расшир!E443</f>
        <v>1776.8</v>
      </c>
      <c r="D47" s="25">
        <f>[1]Расшир!F443</f>
        <v>0</v>
      </c>
      <c r="E47" s="27">
        <v>0</v>
      </c>
      <c r="F47" s="20"/>
      <c r="G47" s="8"/>
      <c r="H47" s="8"/>
      <c r="I47" s="8"/>
      <c r="J47" s="8"/>
      <c r="K47" s="8"/>
      <c r="L47" s="8"/>
      <c r="M47" s="8"/>
      <c r="N47" s="8"/>
    </row>
    <row r="48" spans="1:14" ht="47.25" x14ac:dyDescent="0.25">
      <c r="A48" s="57" t="s">
        <v>48</v>
      </c>
      <c r="B48" s="58" t="s">
        <v>49</v>
      </c>
      <c r="C48" s="25">
        <f>[1]Расшир!E446</f>
        <v>189718.13</v>
      </c>
      <c r="D48" s="25">
        <f>[1]Расшир!F446</f>
        <v>62435.190900000009</v>
      </c>
      <c r="E48" s="27">
        <f t="shared" si="0"/>
        <v>0.32909448822840498</v>
      </c>
      <c r="F48" s="20"/>
      <c r="G48" s="8"/>
      <c r="H48" s="8"/>
      <c r="I48" s="8"/>
      <c r="J48" s="8"/>
      <c r="K48" s="8"/>
      <c r="L48" s="8"/>
      <c r="M48" s="8"/>
      <c r="N48" s="8"/>
    </row>
    <row r="49" spans="1:14" ht="15.75" x14ac:dyDescent="0.25">
      <c r="A49" s="57" t="s">
        <v>50</v>
      </c>
      <c r="B49" s="58" t="s">
        <v>51</v>
      </c>
      <c r="C49" s="25">
        <f>[1]Расшир!E456</f>
        <v>108613.02500000001</v>
      </c>
      <c r="D49" s="25">
        <f>[1]Расшир!F456-0.01</f>
        <v>2958.2059799999997</v>
      </c>
      <c r="E49" s="27">
        <f t="shared" si="0"/>
        <v>2.7236199157513564E-2</v>
      </c>
      <c r="F49" s="20"/>
      <c r="G49" s="8"/>
      <c r="H49" s="8"/>
      <c r="I49" s="8"/>
      <c r="J49" s="8"/>
      <c r="K49" s="8"/>
      <c r="L49" s="8"/>
      <c r="M49" s="8"/>
      <c r="N49" s="8"/>
    </row>
    <row r="50" spans="1:14" ht="15.75" x14ac:dyDescent="0.25">
      <c r="A50" s="57" t="s">
        <v>52</v>
      </c>
      <c r="B50" s="58" t="s">
        <v>53</v>
      </c>
      <c r="C50" s="25">
        <f>[1]Расшир!E463</f>
        <v>114814.02460999999</v>
      </c>
      <c r="D50" s="25">
        <f>[1]Расшир!F463</f>
        <v>0</v>
      </c>
      <c r="E50" s="27">
        <v>0</v>
      </c>
      <c r="F50" s="20"/>
      <c r="G50" s="8"/>
      <c r="H50" s="8"/>
      <c r="I50" s="8"/>
      <c r="J50" s="8"/>
      <c r="K50" s="8"/>
      <c r="L50" s="8"/>
      <c r="M50" s="8"/>
      <c r="N50" s="8"/>
    </row>
    <row r="51" spans="1:14" ht="15.75" x14ac:dyDescent="0.25">
      <c r="A51" s="57" t="s">
        <v>54</v>
      </c>
      <c r="B51" s="58" t="s">
        <v>55</v>
      </c>
      <c r="C51" s="25">
        <f>[1]Расшир!E465</f>
        <v>1192057.3081500002</v>
      </c>
      <c r="D51" s="25">
        <f>[1]Расшир!F465</f>
        <v>545430.81395999994</v>
      </c>
      <c r="E51" s="27">
        <f t="shared" si="0"/>
        <v>0.45755418823485516</v>
      </c>
      <c r="F51" s="20"/>
      <c r="G51" s="8"/>
      <c r="H51" s="8"/>
      <c r="I51" s="8"/>
      <c r="J51" s="8"/>
      <c r="K51" s="8"/>
      <c r="L51" s="8"/>
      <c r="M51" s="8"/>
      <c r="N51" s="8"/>
    </row>
    <row r="52" spans="1:14" ht="35.25" customHeight="1" x14ac:dyDescent="0.25">
      <c r="A52" s="53" t="s">
        <v>56</v>
      </c>
      <c r="B52" s="59" t="s">
        <v>57</v>
      </c>
      <c r="C52" s="55">
        <f>[1]Расшир!E492</f>
        <v>80981.459999999992</v>
      </c>
      <c r="D52" s="55">
        <f>[1]Расшир!F492</f>
        <v>34285.187849999995</v>
      </c>
      <c r="E52" s="56">
        <f t="shared" si="0"/>
        <v>0.42337082895270101</v>
      </c>
      <c r="F52" s="20"/>
      <c r="G52" s="8"/>
      <c r="H52" s="8"/>
      <c r="I52" s="8"/>
      <c r="J52" s="8"/>
      <c r="K52" s="8"/>
      <c r="L52" s="8"/>
      <c r="M52" s="8"/>
      <c r="N52" s="8"/>
    </row>
    <row r="53" spans="1:14" ht="50.45" customHeight="1" x14ac:dyDescent="0.25">
      <c r="A53" s="60" t="s">
        <v>58</v>
      </c>
      <c r="B53" s="61" t="s">
        <v>59</v>
      </c>
      <c r="C53" s="25">
        <f>[1]Расшир!E503</f>
        <v>80981.460000000006</v>
      </c>
      <c r="D53" s="25">
        <f>[1]Расшир!F503</f>
        <v>34285.187849999995</v>
      </c>
      <c r="E53" s="27">
        <f>D53/C53</f>
        <v>0.42337082895270095</v>
      </c>
      <c r="F53" s="20"/>
      <c r="G53" s="8"/>
      <c r="H53" s="8"/>
      <c r="I53" s="8"/>
      <c r="J53" s="8"/>
      <c r="K53" s="8"/>
      <c r="L53" s="8"/>
      <c r="M53" s="8"/>
      <c r="N53" s="8"/>
    </row>
    <row r="54" spans="1:14" ht="15.75" x14ac:dyDescent="0.25">
      <c r="A54" s="53" t="s">
        <v>60</v>
      </c>
      <c r="B54" s="54" t="s">
        <v>61</v>
      </c>
      <c r="C54" s="55">
        <f>[1]Расшир!E511</f>
        <v>5893854.5059699984</v>
      </c>
      <c r="D54" s="55">
        <f>[1]Расшир!F511</f>
        <v>818389.51665999996</v>
      </c>
      <c r="E54" s="56">
        <f t="shared" si="0"/>
        <v>0.13885471991733719</v>
      </c>
      <c r="F54" s="20"/>
      <c r="G54" s="8"/>
      <c r="H54" s="8"/>
      <c r="I54" s="8"/>
      <c r="J54" s="8"/>
      <c r="K54" s="8"/>
      <c r="L54" s="8"/>
      <c r="M54" s="8"/>
      <c r="N54" s="8"/>
    </row>
    <row r="55" spans="1:14" ht="15.75" x14ac:dyDescent="0.25">
      <c r="A55" s="57" t="s">
        <v>62</v>
      </c>
      <c r="B55" s="58" t="s">
        <v>63</v>
      </c>
      <c r="C55" s="25">
        <f>[1]Расшир!E571</f>
        <v>873952.32000000007</v>
      </c>
      <c r="D55" s="25">
        <f>[1]Расшир!F571+0.01</f>
        <v>246258.60339000003</v>
      </c>
      <c r="E55" s="27">
        <f t="shared" si="0"/>
        <v>0.28177578771116485</v>
      </c>
      <c r="F55" s="20"/>
      <c r="G55" s="8"/>
      <c r="H55" s="8"/>
      <c r="I55" s="8"/>
      <c r="J55" s="8"/>
      <c r="K55" s="8"/>
      <c r="L55" s="8"/>
      <c r="M55" s="8"/>
      <c r="N55" s="8"/>
    </row>
    <row r="56" spans="1:14" ht="15.75" x14ac:dyDescent="0.25">
      <c r="A56" s="57" t="s">
        <v>64</v>
      </c>
      <c r="B56" s="58" t="s">
        <v>65</v>
      </c>
      <c r="C56" s="25">
        <f>[1]Расшир!E582</f>
        <v>4871672.3262400003</v>
      </c>
      <c r="D56" s="25">
        <f>[1]Расшир!F582</f>
        <v>544205.70059999998</v>
      </c>
      <c r="E56" s="27">
        <f t="shared" si="0"/>
        <v>0.11170819056708248</v>
      </c>
      <c r="F56" s="20"/>
      <c r="G56" s="8"/>
      <c r="H56" s="8"/>
      <c r="I56" s="8"/>
      <c r="J56" s="8"/>
      <c r="K56" s="8"/>
      <c r="L56" s="8"/>
      <c r="M56" s="8"/>
      <c r="N56" s="8"/>
    </row>
    <row r="57" spans="1:14" ht="18.75" customHeight="1" x14ac:dyDescent="0.25">
      <c r="A57" s="62" t="s">
        <v>66</v>
      </c>
      <c r="B57" s="63" t="s">
        <v>67</v>
      </c>
      <c r="C57" s="64">
        <f>[1]Расшир!E593</f>
        <v>148229.85973</v>
      </c>
      <c r="D57" s="65">
        <f>[1]Расшир!F593</f>
        <v>27925.222670000003</v>
      </c>
      <c r="E57" s="27">
        <f t="shared" si="0"/>
        <v>0.1883913451774539</v>
      </c>
      <c r="F57" s="20"/>
      <c r="G57" s="8"/>
      <c r="H57" s="8"/>
      <c r="I57" s="8"/>
      <c r="J57" s="8"/>
      <c r="K57" s="8"/>
      <c r="L57" s="8"/>
      <c r="M57" s="8"/>
      <c r="N57" s="8"/>
    </row>
    <row r="58" spans="1:14" ht="15.75" x14ac:dyDescent="0.25">
      <c r="A58" s="66" t="s">
        <v>68</v>
      </c>
      <c r="B58" s="54" t="s">
        <v>69</v>
      </c>
      <c r="C58" s="55">
        <f>[1]Расшир!E609-0.01</f>
        <v>5750591.997680001</v>
      </c>
      <c r="D58" s="55">
        <f>[1]Расшир!F609</f>
        <v>824066.85725</v>
      </c>
      <c r="E58" s="56">
        <f t="shared" si="0"/>
        <v>0.14330122143641189</v>
      </c>
      <c r="F58" s="20"/>
      <c r="G58" s="8"/>
      <c r="H58" s="8"/>
      <c r="I58" s="8"/>
      <c r="J58" s="8"/>
      <c r="K58" s="8"/>
      <c r="L58" s="8"/>
      <c r="M58" s="8"/>
      <c r="N58" s="8"/>
    </row>
    <row r="59" spans="1:14" ht="15.75" x14ac:dyDescent="0.25">
      <c r="A59" s="57" t="s">
        <v>70</v>
      </c>
      <c r="B59" s="58" t="s">
        <v>71</v>
      </c>
      <c r="C59" s="25">
        <f>[1]Расшир!E656</f>
        <v>1594674.7937400001</v>
      </c>
      <c r="D59" s="25">
        <f>[1]Расшир!F656</f>
        <v>484712.84801000002</v>
      </c>
      <c r="E59" s="27">
        <f t="shared" si="0"/>
        <v>0.30395717666873012</v>
      </c>
      <c r="F59" s="20"/>
      <c r="G59" s="8"/>
      <c r="H59" s="8"/>
      <c r="I59" s="8"/>
      <c r="J59" s="8"/>
      <c r="K59" s="8"/>
      <c r="L59" s="8"/>
      <c r="M59" s="8"/>
      <c r="N59" s="8"/>
    </row>
    <row r="60" spans="1:14" ht="15.75" x14ac:dyDescent="0.25">
      <c r="A60" s="57" t="s">
        <v>72</v>
      </c>
      <c r="B60" s="58" t="s">
        <v>73</v>
      </c>
      <c r="C60" s="25">
        <f>[1]Расшир!E668</f>
        <v>435855.22592</v>
      </c>
      <c r="D60" s="25">
        <f>[1]Расшир!F668</f>
        <v>69496.347779999996</v>
      </c>
      <c r="E60" s="27">
        <f t="shared" si="0"/>
        <v>0.15944823796320812</v>
      </c>
      <c r="F60" s="20"/>
      <c r="G60" s="8"/>
      <c r="H60" s="8"/>
      <c r="I60" s="8"/>
      <c r="J60" s="8"/>
      <c r="K60" s="8"/>
      <c r="L60" s="8"/>
      <c r="M60" s="8"/>
      <c r="N60" s="8"/>
    </row>
    <row r="61" spans="1:14" ht="15.75" x14ac:dyDescent="0.25">
      <c r="A61" s="57" t="s">
        <v>74</v>
      </c>
      <c r="B61" s="58" t="s">
        <v>75</v>
      </c>
      <c r="C61" s="25">
        <f>[1]Расшир!E675</f>
        <v>3324221.7034900002</v>
      </c>
      <c r="D61" s="25">
        <f>[1]Расшир!F675</f>
        <v>151583.80095999999</v>
      </c>
      <c r="E61" s="27">
        <f t="shared" si="0"/>
        <v>4.5599786801480996E-2</v>
      </c>
      <c r="F61" s="20"/>
      <c r="G61" s="8"/>
      <c r="H61" s="8"/>
      <c r="I61" s="8"/>
      <c r="J61" s="8"/>
      <c r="K61" s="8"/>
      <c r="L61" s="8"/>
      <c r="M61" s="8"/>
      <c r="N61" s="8"/>
    </row>
    <row r="62" spans="1:14" ht="15.75" hidden="1" x14ac:dyDescent="0.25">
      <c r="A62" s="57" t="s">
        <v>76</v>
      </c>
      <c r="B62" s="58" t="s">
        <v>77</v>
      </c>
      <c r="C62" s="25">
        <f>[1]Расшир!E685</f>
        <v>0</v>
      </c>
      <c r="D62" s="25">
        <f>[1]Расшир!F685</f>
        <v>0</v>
      </c>
      <c r="E62" s="27">
        <v>0</v>
      </c>
      <c r="F62" s="20"/>
      <c r="G62" s="8"/>
      <c r="H62" s="8"/>
      <c r="I62" s="8"/>
      <c r="J62" s="8"/>
      <c r="K62" s="8"/>
      <c r="L62" s="8"/>
      <c r="M62" s="8"/>
      <c r="N62" s="8"/>
    </row>
    <row r="63" spans="1:14" ht="31.5" x14ac:dyDescent="0.25">
      <c r="A63" s="57" t="s">
        <v>78</v>
      </c>
      <c r="B63" s="58" t="s">
        <v>79</v>
      </c>
      <c r="C63" s="25">
        <f>[1]Расшир!E688</f>
        <v>395840.28453000006</v>
      </c>
      <c r="D63" s="25">
        <f>[1]Расшир!F688</f>
        <v>118273.86050000002</v>
      </c>
      <c r="E63" s="27">
        <f t="shared" si="0"/>
        <v>0.29879187420358738</v>
      </c>
      <c r="F63" s="20"/>
      <c r="G63" s="8"/>
      <c r="H63" s="8"/>
      <c r="I63" s="8"/>
      <c r="J63" s="8"/>
      <c r="K63" s="8"/>
      <c r="L63" s="8"/>
      <c r="M63" s="8"/>
      <c r="N63" s="8"/>
    </row>
    <row r="64" spans="1:14" ht="15.75" x14ac:dyDescent="0.25">
      <c r="A64" s="67" t="s">
        <v>80</v>
      </c>
      <c r="B64" s="54" t="s">
        <v>81</v>
      </c>
      <c r="C64" s="55">
        <f>[1]Расшир!E709</f>
        <v>3743.1953199999998</v>
      </c>
      <c r="D64" s="55">
        <f>[1]Расшир!F709</f>
        <v>0</v>
      </c>
      <c r="E64" s="68">
        <f>D64/C64</f>
        <v>0</v>
      </c>
      <c r="F64" s="20"/>
      <c r="G64" s="8"/>
      <c r="H64" s="8"/>
      <c r="I64" s="8"/>
      <c r="J64" s="8"/>
      <c r="K64" s="8"/>
      <c r="L64" s="8"/>
      <c r="M64" s="8"/>
      <c r="N64" s="8"/>
    </row>
    <row r="65" spans="1:14" ht="30" x14ac:dyDescent="0.25">
      <c r="A65" s="60" t="s">
        <v>82</v>
      </c>
      <c r="B65" s="61" t="s">
        <v>83</v>
      </c>
      <c r="C65" s="25">
        <f>[1]Расшир!E718</f>
        <v>3700</v>
      </c>
      <c r="D65" s="25">
        <f>[1]Расшир!F718</f>
        <v>0</v>
      </c>
      <c r="E65" s="27">
        <f>D65/C65</f>
        <v>0</v>
      </c>
      <c r="F65" s="20"/>
      <c r="G65" s="8"/>
      <c r="H65" s="8"/>
      <c r="I65" s="8"/>
      <c r="J65" s="8"/>
      <c r="K65" s="8"/>
      <c r="L65" s="8"/>
      <c r="M65" s="8"/>
      <c r="N65" s="8"/>
    </row>
    <row r="66" spans="1:14" ht="15.75" hidden="1" x14ac:dyDescent="0.25">
      <c r="A66" s="60" t="s">
        <v>84</v>
      </c>
      <c r="B66" s="61" t="s">
        <v>85</v>
      </c>
      <c r="C66" s="25">
        <f>[1]Расшир!$E$721</f>
        <v>0</v>
      </c>
      <c r="D66" s="25">
        <f>[1]Расшир!$F$721</f>
        <v>0</v>
      </c>
      <c r="E66" s="27"/>
      <c r="F66" s="20"/>
      <c r="G66" s="8"/>
      <c r="H66" s="8"/>
      <c r="I66" s="8"/>
      <c r="J66" s="8"/>
      <c r="K66" s="8"/>
      <c r="L66" s="8"/>
      <c r="M66" s="8"/>
      <c r="N66" s="8"/>
    </row>
    <row r="67" spans="1:14" ht="15.75" x14ac:dyDescent="0.25">
      <c r="A67" s="67" t="s">
        <v>86</v>
      </c>
      <c r="B67" s="54" t="s">
        <v>87</v>
      </c>
      <c r="C67" s="55">
        <f>[1]Расшир!E723</f>
        <v>13857959.895729998</v>
      </c>
      <c r="D67" s="55">
        <f>[1]Расшир!F723</f>
        <v>5215933.2357299998</v>
      </c>
      <c r="E67" s="56">
        <f t="shared" si="0"/>
        <v>0.37638536083057694</v>
      </c>
      <c r="F67" s="20"/>
      <c r="G67" s="8"/>
      <c r="H67" s="8"/>
      <c r="I67" s="8"/>
      <c r="J67" s="8"/>
      <c r="K67" s="8"/>
      <c r="L67" s="8"/>
      <c r="M67" s="8"/>
      <c r="N67" s="8"/>
    </row>
    <row r="68" spans="1:14" ht="15.75" x14ac:dyDescent="0.25">
      <c r="A68" s="57" t="s">
        <v>88</v>
      </c>
      <c r="B68" s="58" t="s">
        <v>89</v>
      </c>
      <c r="C68" s="25">
        <f>[1]Расшир!E764</f>
        <v>5328521.5231900001</v>
      </c>
      <c r="D68" s="25">
        <f>[1]Расшир!F764</f>
        <v>2026885.3363399999</v>
      </c>
      <c r="E68" s="27">
        <f t="shared" si="0"/>
        <v>0.38038418865700185</v>
      </c>
      <c r="F68" s="20"/>
      <c r="G68" s="8"/>
      <c r="H68" s="8"/>
      <c r="I68" s="8"/>
      <c r="J68" s="8"/>
      <c r="K68" s="8"/>
      <c r="L68" s="8"/>
      <c r="M68" s="8"/>
      <c r="N68" s="8"/>
    </row>
    <row r="69" spans="1:14" ht="15.75" x14ac:dyDescent="0.25">
      <c r="A69" s="57" t="s">
        <v>90</v>
      </c>
      <c r="B69" s="58" t="s">
        <v>91</v>
      </c>
      <c r="C69" s="25">
        <f>[1]Расшир!E778</f>
        <v>6605156.57699</v>
      </c>
      <c r="D69" s="25">
        <f>[1]Расшир!F778</f>
        <v>2459392.3067799998</v>
      </c>
      <c r="E69" s="27">
        <f t="shared" si="0"/>
        <v>0.37234428557646032</v>
      </c>
      <c r="F69" s="20"/>
      <c r="G69" s="8"/>
      <c r="H69" s="8"/>
      <c r="I69" s="8"/>
      <c r="J69" s="8"/>
      <c r="K69" s="8"/>
      <c r="L69" s="8"/>
      <c r="M69" s="8"/>
      <c r="N69" s="8"/>
    </row>
    <row r="70" spans="1:14" ht="15.75" x14ac:dyDescent="0.25">
      <c r="A70" s="57" t="s">
        <v>92</v>
      </c>
      <c r="B70" s="69" t="s">
        <v>93</v>
      </c>
      <c r="C70" s="25">
        <f>[1]Расшир!E790+0.01</f>
        <v>829897.10449000006</v>
      </c>
      <c r="D70" s="25">
        <f>[1]Расшир!F790</f>
        <v>349899.53960000002</v>
      </c>
      <c r="E70" s="27">
        <f t="shared" si="0"/>
        <v>0.4216179785505158</v>
      </c>
      <c r="F70" s="20"/>
      <c r="G70" s="8"/>
      <c r="H70" s="8"/>
      <c r="I70" s="8"/>
      <c r="J70" s="8"/>
      <c r="K70" s="8"/>
      <c r="L70" s="8"/>
      <c r="M70" s="8"/>
      <c r="N70" s="8"/>
    </row>
    <row r="71" spans="1:14" ht="15.75" x14ac:dyDescent="0.25">
      <c r="A71" s="57" t="s">
        <v>94</v>
      </c>
      <c r="B71" s="58" t="s">
        <v>95</v>
      </c>
      <c r="C71" s="25">
        <f>[1]Расшир!E797</f>
        <v>557841.11038000009</v>
      </c>
      <c r="D71" s="25">
        <f>[1]Расшир!F797</f>
        <v>171342.50111000001</v>
      </c>
      <c r="E71" s="27">
        <f t="shared" si="0"/>
        <v>0.30715287547251924</v>
      </c>
      <c r="F71" s="20"/>
      <c r="G71" s="8"/>
      <c r="H71" s="8"/>
      <c r="I71" s="8"/>
      <c r="J71" s="8"/>
      <c r="K71" s="8"/>
      <c r="L71" s="8"/>
      <c r="M71" s="8"/>
      <c r="N71" s="8"/>
    </row>
    <row r="72" spans="1:14" ht="15.75" x14ac:dyDescent="0.25">
      <c r="A72" s="57" t="s">
        <v>96</v>
      </c>
      <c r="B72" s="58" t="s">
        <v>97</v>
      </c>
      <c r="C72" s="25">
        <f>[1]Расшир!E818</f>
        <v>536543.59068000002</v>
      </c>
      <c r="D72" s="25">
        <f>[1]Расшир!F818</f>
        <v>208413.55189999999</v>
      </c>
      <c r="E72" s="27">
        <f t="shared" si="0"/>
        <v>0.38843731529038045</v>
      </c>
      <c r="F72" s="20"/>
      <c r="G72" s="8"/>
      <c r="H72" s="8"/>
      <c r="I72" s="8"/>
      <c r="J72" s="8"/>
      <c r="K72" s="8"/>
      <c r="L72" s="8"/>
      <c r="M72" s="8"/>
      <c r="N72" s="8"/>
    </row>
    <row r="73" spans="1:14" ht="33.75" customHeight="1" x14ac:dyDescent="0.25">
      <c r="A73" s="67" t="s">
        <v>98</v>
      </c>
      <c r="B73" s="59" t="s">
        <v>99</v>
      </c>
      <c r="C73" s="55">
        <f>[1]Расшир!E839</f>
        <v>841438.86349000002</v>
      </c>
      <c r="D73" s="55">
        <f>[1]Расшир!F839</f>
        <v>346408.44949000003</v>
      </c>
      <c r="E73" s="56">
        <f t="shared" si="0"/>
        <v>0.41168582118160851</v>
      </c>
      <c r="F73" s="20"/>
      <c r="G73" s="8"/>
      <c r="H73" s="8"/>
      <c r="I73" s="8"/>
      <c r="J73" s="8"/>
      <c r="K73" s="8"/>
      <c r="L73" s="8"/>
      <c r="M73" s="8"/>
      <c r="N73" s="8"/>
    </row>
    <row r="74" spans="1:14" ht="18.75" customHeight="1" x14ac:dyDescent="0.25">
      <c r="A74" s="57" t="s">
        <v>100</v>
      </c>
      <c r="B74" s="58" t="s">
        <v>101</v>
      </c>
      <c r="C74" s="25">
        <f>[1]Расшир!E879</f>
        <v>738882.66348999995</v>
      </c>
      <c r="D74" s="25">
        <f>[1]Расшир!F879</f>
        <v>303717.20973</v>
      </c>
      <c r="E74" s="27">
        <f t="shared" si="0"/>
        <v>0.41104931098997227</v>
      </c>
      <c r="F74" s="20"/>
      <c r="G74" s="8"/>
      <c r="H74" s="8"/>
      <c r="I74" s="8"/>
      <c r="J74" s="8"/>
      <c r="K74" s="8"/>
      <c r="L74" s="8"/>
      <c r="M74" s="8"/>
      <c r="N74" s="8"/>
    </row>
    <row r="75" spans="1:14" ht="22.5" customHeight="1" x14ac:dyDescent="0.25">
      <c r="A75" s="57" t="s">
        <v>102</v>
      </c>
      <c r="B75" s="58" t="s">
        <v>103</v>
      </c>
      <c r="C75" s="25">
        <f>[1]Расшир!E888</f>
        <v>19908.59</v>
      </c>
      <c r="D75" s="25">
        <f>[1]Расшир!F888</f>
        <v>9592.4220000000005</v>
      </c>
      <c r="E75" s="27">
        <f>D75/C75</f>
        <v>0.48182327327048274</v>
      </c>
      <c r="F75" s="20"/>
      <c r="G75" s="8"/>
      <c r="H75" s="8"/>
      <c r="I75" s="8"/>
      <c r="J75" s="8"/>
      <c r="K75" s="8"/>
      <c r="L75" s="8"/>
      <c r="M75" s="8"/>
      <c r="N75" s="8"/>
    </row>
    <row r="76" spans="1:14" ht="32.25" customHeight="1" x14ac:dyDescent="0.25">
      <c r="A76" s="57" t="s">
        <v>104</v>
      </c>
      <c r="B76" s="58" t="s">
        <v>105</v>
      </c>
      <c r="C76" s="25">
        <f>[1]Расшир!E892</f>
        <v>82647.609999999986</v>
      </c>
      <c r="D76" s="25">
        <f>[1]Расшир!F892</f>
        <v>33098.817760000005</v>
      </c>
      <c r="E76" s="27">
        <f t="shared" si="0"/>
        <v>0.40048124513219452</v>
      </c>
      <c r="F76" s="20"/>
      <c r="G76" s="8"/>
      <c r="H76" s="8"/>
      <c r="I76" s="8"/>
      <c r="J76" s="8"/>
      <c r="K76" s="8"/>
      <c r="L76" s="8"/>
      <c r="M76" s="8"/>
      <c r="N76" s="8"/>
    </row>
    <row r="77" spans="1:14" ht="26.25" hidden="1" customHeight="1" x14ac:dyDescent="0.25">
      <c r="A77" s="67" t="s">
        <v>106</v>
      </c>
      <c r="B77" s="70" t="s">
        <v>107</v>
      </c>
      <c r="C77" s="55">
        <f>[1]Расшир!E903</f>
        <v>0</v>
      </c>
      <c r="D77" s="55">
        <f>[1]Расшир!F903</f>
        <v>0</v>
      </c>
      <c r="E77" s="68" t="e">
        <f t="shared" si="0"/>
        <v>#DIV/0!</v>
      </c>
      <c r="F77" s="20"/>
      <c r="G77" s="8"/>
      <c r="H77" s="8"/>
      <c r="I77" s="8"/>
      <c r="J77" s="8"/>
      <c r="K77" s="8"/>
      <c r="L77" s="8"/>
      <c r="M77" s="8"/>
      <c r="N77" s="8"/>
    </row>
    <row r="78" spans="1:14" ht="18" hidden="1" customHeight="1" x14ac:dyDescent="0.25">
      <c r="A78" s="60" t="s">
        <v>108</v>
      </c>
      <c r="B78" s="61" t="s">
        <v>109</v>
      </c>
      <c r="C78" s="25">
        <f>[1]Расшир!E924</f>
        <v>0</v>
      </c>
      <c r="D78" s="25">
        <f>[1]Расшир!F924</f>
        <v>0</v>
      </c>
      <c r="E78" s="27" t="e">
        <f t="shared" si="0"/>
        <v>#DIV/0!</v>
      </c>
      <c r="F78" s="20"/>
      <c r="G78" s="8"/>
      <c r="H78" s="8"/>
      <c r="I78" s="8"/>
      <c r="J78" s="8"/>
      <c r="K78" s="8"/>
      <c r="L78" s="8"/>
      <c r="M78" s="8"/>
      <c r="N78" s="8"/>
    </row>
    <row r="79" spans="1:14" ht="15.75" x14ac:dyDescent="0.25">
      <c r="A79" s="67" t="s">
        <v>110</v>
      </c>
      <c r="B79" s="54" t="s">
        <v>111</v>
      </c>
      <c r="C79" s="55">
        <f>[1]Расшир!E1024</f>
        <v>2130633.1293999995</v>
      </c>
      <c r="D79" s="55">
        <f>[1]Расшир!F1024</f>
        <v>839165.97456999996</v>
      </c>
      <c r="E79" s="56">
        <f t="shared" si="0"/>
        <v>0.39385756420971202</v>
      </c>
      <c r="F79" s="20"/>
      <c r="G79" s="8"/>
      <c r="H79" s="8"/>
      <c r="I79" s="8"/>
      <c r="J79" s="8"/>
      <c r="K79" s="8"/>
      <c r="L79" s="8"/>
      <c r="M79" s="8"/>
      <c r="N79" s="8"/>
    </row>
    <row r="80" spans="1:14" ht="15.75" x14ac:dyDescent="0.25">
      <c r="A80" s="57" t="s">
        <v>112</v>
      </c>
      <c r="B80" s="58" t="s">
        <v>113</v>
      </c>
      <c r="C80" s="25">
        <f>[1]Расшир!E1069</f>
        <v>28660.76</v>
      </c>
      <c r="D80" s="25">
        <f>[1]Расшир!F1069</f>
        <v>9017.9756200000011</v>
      </c>
      <c r="E80" s="27">
        <f t="shared" si="0"/>
        <v>0.31464537646594165</v>
      </c>
      <c r="F80" s="20"/>
      <c r="G80" s="8"/>
      <c r="H80" s="8"/>
      <c r="I80" s="8"/>
      <c r="J80" s="8"/>
      <c r="K80" s="8"/>
      <c r="L80" s="8"/>
      <c r="M80" s="8"/>
      <c r="N80" s="8"/>
    </row>
    <row r="81" spans="1:14" ht="15.75" x14ac:dyDescent="0.25">
      <c r="A81" s="57" t="s">
        <v>114</v>
      </c>
      <c r="B81" s="58" t="s">
        <v>115</v>
      </c>
      <c r="C81" s="25">
        <f>[1]Расшир!E1073</f>
        <v>728334.39705999999</v>
      </c>
      <c r="D81" s="25">
        <f>[1]Расшир!F1073</f>
        <v>324590.68087000004</v>
      </c>
      <c r="E81" s="27">
        <f t="shared" si="0"/>
        <v>0.4456616111778397</v>
      </c>
      <c r="F81" s="20"/>
      <c r="G81" s="8"/>
      <c r="H81" s="8"/>
      <c r="I81" s="8"/>
      <c r="J81" s="8"/>
      <c r="K81" s="8"/>
      <c r="L81" s="8"/>
      <c r="M81" s="8"/>
      <c r="N81" s="8"/>
    </row>
    <row r="82" spans="1:14" ht="15.75" x14ac:dyDescent="0.25">
      <c r="A82" s="57" t="s">
        <v>116</v>
      </c>
      <c r="B82" s="58" t="s">
        <v>117</v>
      </c>
      <c r="C82" s="25">
        <f>[1]Расшир!E1077</f>
        <v>711322.67999999993</v>
      </c>
      <c r="D82" s="25">
        <f>[1]Расшир!F1077</f>
        <v>286874.83208000002</v>
      </c>
      <c r="E82" s="27">
        <f t="shared" si="0"/>
        <v>0.40329774397183576</v>
      </c>
      <c r="F82" s="20"/>
      <c r="G82" s="8"/>
      <c r="H82" s="8"/>
      <c r="I82" s="8"/>
      <c r="J82" s="8"/>
      <c r="K82" s="8"/>
      <c r="L82" s="8"/>
      <c r="M82" s="8"/>
      <c r="N82" s="8"/>
    </row>
    <row r="83" spans="1:14" ht="15.75" x14ac:dyDescent="0.25">
      <c r="A83" s="57" t="s">
        <v>118</v>
      </c>
      <c r="B83" s="58" t="s">
        <v>119</v>
      </c>
      <c r="C83" s="25">
        <f>[1]Расшир!E1091</f>
        <v>130123.5</v>
      </c>
      <c r="D83" s="25">
        <f>[1]Расшир!F1091-0.01</f>
        <v>28713.945350000002</v>
      </c>
      <c r="E83" s="27">
        <f>D83/C83</f>
        <v>0.22066686916659944</v>
      </c>
      <c r="F83" s="20"/>
      <c r="G83" s="8"/>
      <c r="H83" s="8"/>
      <c r="I83" s="8"/>
      <c r="J83" s="8"/>
      <c r="K83" s="8"/>
      <c r="L83" s="8"/>
      <c r="M83" s="8"/>
      <c r="N83" s="8"/>
    </row>
    <row r="84" spans="1:14" ht="15.75" x14ac:dyDescent="0.25">
      <c r="A84" s="57" t="s">
        <v>120</v>
      </c>
      <c r="B84" s="58" t="s">
        <v>121</v>
      </c>
      <c r="C84" s="25">
        <f>[1]Расшир!E1095</f>
        <v>532191.79233999993</v>
      </c>
      <c r="D84" s="25">
        <f>[1]Расшир!F1095</f>
        <v>189968.53064999997</v>
      </c>
      <c r="E84" s="27">
        <f t="shared" si="0"/>
        <v>0.35695501769150789</v>
      </c>
      <c r="F84" s="20"/>
      <c r="G84" s="8"/>
      <c r="H84" s="8"/>
      <c r="I84" s="8"/>
      <c r="J84" s="8"/>
      <c r="K84" s="8"/>
      <c r="L84" s="8"/>
      <c r="M84" s="8"/>
      <c r="N84" s="8"/>
    </row>
    <row r="85" spans="1:14" ht="15.75" x14ac:dyDescent="0.25">
      <c r="A85" s="67" t="s">
        <v>122</v>
      </c>
      <c r="B85" s="54" t="s">
        <v>123</v>
      </c>
      <c r="C85" s="55">
        <f>[1]Расшир!E1107</f>
        <v>1253244.6238000002</v>
      </c>
      <c r="D85" s="55">
        <f>[1]Расшир!F1107</f>
        <v>456461.59953999997</v>
      </c>
      <c r="E85" s="56">
        <f t="shared" si="0"/>
        <v>0.36422386409761665</v>
      </c>
      <c r="F85" s="20"/>
      <c r="G85" s="8"/>
      <c r="H85" s="8"/>
      <c r="I85" s="8"/>
      <c r="J85" s="8"/>
      <c r="K85" s="8"/>
      <c r="L85" s="8"/>
      <c r="M85" s="8"/>
      <c r="N85" s="8"/>
    </row>
    <row r="86" spans="1:14" ht="15.75" x14ac:dyDescent="0.25">
      <c r="A86" s="57" t="s">
        <v>124</v>
      </c>
      <c r="B86" s="58" t="s">
        <v>125</v>
      </c>
      <c r="C86" s="25">
        <f>[1]Расшир!E1155</f>
        <v>780529.71369999996</v>
      </c>
      <c r="D86" s="25">
        <f>[1]Расшир!F1155</f>
        <v>281833.11841</v>
      </c>
      <c r="E86" s="27">
        <f t="shared" si="0"/>
        <v>0.36107929456523391</v>
      </c>
      <c r="F86" s="20"/>
      <c r="G86" s="8"/>
      <c r="H86" s="8"/>
      <c r="I86" s="8"/>
      <c r="J86" s="8"/>
      <c r="K86" s="8"/>
      <c r="L86" s="8"/>
      <c r="M86" s="8"/>
      <c r="N86" s="8"/>
    </row>
    <row r="87" spans="1:14" ht="15.75" x14ac:dyDescent="0.25">
      <c r="A87" s="57" t="s">
        <v>126</v>
      </c>
      <c r="B87" s="58" t="s">
        <v>127</v>
      </c>
      <c r="C87" s="25">
        <f>[1]Расшир!E1160</f>
        <v>344646.98009999999</v>
      </c>
      <c r="D87" s="25">
        <f>[1]Расшир!F1160-0.01</f>
        <v>105660.96542000001</v>
      </c>
      <c r="E87" s="27">
        <f t="shared" si="0"/>
        <v>0.30657737198028623</v>
      </c>
      <c r="F87" s="20"/>
      <c r="G87" s="8"/>
      <c r="H87" s="8"/>
      <c r="I87" s="8"/>
      <c r="J87" s="8"/>
      <c r="K87" s="8"/>
      <c r="L87" s="8"/>
      <c r="M87" s="8"/>
      <c r="N87" s="8"/>
    </row>
    <row r="88" spans="1:14" ht="15.75" x14ac:dyDescent="0.25">
      <c r="A88" s="57" t="s">
        <v>128</v>
      </c>
      <c r="B88" s="58" t="s">
        <v>129</v>
      </c>
      <c r="C88" s="25">
        <f>[1]Расшир!E1168</f>
        <v>128067.93</v>
      </c>
      <c r="D88" s="25">
        <f>[1]Расшир!F1168</f>
        <v>68967.505709999998</v>
      </c>
      <c r="E88" s="27">
        <f t="shared" si="0"/>
        <v>0.53852284260392125</v>
      </c>
      <c r="F88" s="20"/>
      <c r="G88" s="8"/>
      <c r="H88" s="8"/>
      <c r="I88" s="8"/>
      <c r="J88" s="8"/>
      <c r="K88" s="8"/>
      <c r="L88" s="8"/>
      <c r="M88" s="8"/>
      <c r="N88" s="8"/>
    </row>
    <row r="89" spans="1:14" ht="33.6" customHeight="1" x14ac:dyDescent="0.25">
      <c r="A89" s="67" t="s">
        <v>130</v>
      </c>
      <c r="B89" s="59" t="s">
        <v>131</v>
      </c>
      <c r="C89" s="55">
        <f>[1]Расшир!E1181</f>
        <v>1395452.09357</v>
      </c>
      <c r="D89" s="55">
        <f>[1]Расшир!F1181</f>
        <v>392796.91136999999</v>
      </c>
      <c r="E89" s="56">
        <f t="shared" si="0"/>
        <v>0.2814836232500848</v>
      </c>
      <c r="F89" s="20"/>
      <c r="G89" s="8"/>
      <c r="H89" s="8"/>
      <c r="I89" s="8"/>
      <c r="J89" s="8"/>
      <c r="K89" s="8"/>
      <c r="L89" s="8"/>
      <c r="M89" s="8"/>
      <c r="N89" s="8"/>
    </row>
    <row r="90" spans="1:14" ht="32.25" customHeight="1" x14ac:dyDescent="0.25">
      <c r="A90" s="57" t="s">
        <v>132</v>
      </c>
      <c r="B90" s="58" t="s">
        <v>133</v>
      </c>
      <c r="C90" s="25">
        <f>[1]Расшир!E1184</f>
        <v>1395452.09357</v>
      </c>
      <c r="D90" s="25">
        <f>[1]Расшир!F1184</f>
        <v>392796.91136999999</v>
      </c>
      <c r="E90" s="27">
        <f t="shared" si="0"/>
        <v>0.2814836232500848</v>
      </c>
      <c r="F90" s="20"/>
      <c r="G90" s="8"/>
      <c r="H90" s="8"/>
      <c r="I90" s="8"/>
      <c r="J90" s="8"/>
      <c r="K90" s="8"/>
      <c r="L90" s="8"/>
      <c r="M90" s="8"/>
      <c r="N90" s="8"/>
    </row>
    <row r="91" spans="1:14" s="44" customFormat="1" ht="21" customHeight="1" x14ac:dyDescent="0.3">
      <c r="A91" s="40"/>
      <c r="B91" s="71" t="s">
        <v>134</v>
      </c>
      <c r="C91" s="72">
        <f>[1]Расшир!E1188</f>
        <v>33781127.37218</v>
      </c>
      <c r="D91" s="72">
        <f>[1]Расшир!F1188</f>
        <v>9891139.2568399999</v>
      </c>
      <c r="E91" s="73">
        <f t="shared" si="0"/>
        <v>0.29280074486163293</v>
      </c>
      <c r="F91" s="42"/>
      <c r="G91" s="43"/>
      <c r="H91" s="43"/>
      <c r="I91" s="43"/>
      <c r="J91" s="43"/>
      <c r="K91" s="43"/>
      <c r="L91" s="43"/>
      <c r="M91" s="43"/>
      <c r="N91" s="43"/>
    </row>
    <row r="92" spans="1:14" ht="15.75" x14ac:dyDescent="0.25">
      <c r="A92" s="12"/>
      <c r="B92" s="24"/>
      <c r="C92" s="74"/>
      <c r="D92" s="74"/>
      <c r="E92" s="19"/>
      <c r="F92" s="8"/>
      <c r="G92" s="8"/>
      <c r="H92" s="8"/>
      <c r="I92" s="8"/>
      <c r="J92" s="8"/>
      <c r="K92" s="8"/>
      <c r="L92" s="8"/>
      <c r="M92" s="8"/>
      <c r="N92" s="8"/>
    </row>
    <row r="93" spans="1:14" ht="31.5" x14ac:dyDescent="0.25">
      <c r="A93" s="12"/>
      <c r="B93" s="33" t="s">
        <v>135</v>
      </c>
      <c r="C93" s="18">
        <f>C38-C91</f>
        <v>-420478.04032000154</v>
      </c>
      <c r="D93" s="18">
        <f>D38-D91</f>
        <v>1435086.7371500004</v>
      </c>
      <c r="E93" s="19"/>
      <c r="F93" s="8"/>
      <c r="G93" s="8"/>
      <c r="H93" s="8"/>
      <c r="I93" s="8"/>
      <c r="J93" s="8"/>
      <c r="K93" s="8"/>
      <c r="L93" s="8"/>
      <c r="M93" s="8"/>
      <c r="N93" s="8"/>
    </row>
    <row r="94" spans="1:14" ht="15.75" hidden="1" x14ac:dyDescent="0.25">
      <c r="A94" s="12"/>
      <c r="B94" s="24"/>
      <c r="C94" s="74"/>
      <c r="D94" s="74"/>
      <c r="E94" s="19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hidden="1" x14ac:dyDescent="0.25">
      <c r="A95" s="12"/>
      <c r="B95" s="33" t="s">
        <v>136</v>
      </c>
      <c r="C95" s="18">
        <f>C96+C97</f>
        <v>0</v>
      </c>
      <c r="D95" s="18">
        <f>D96+D97</f>
        <v>0</v>
      </c>
      <c r="E95" s="19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hidden="1" x14ac:dyDescent="0.25">
      <c r="A96" s="12"/>
      <c r="B96" s="24" t="s">
        <v>137</v>
      </c>
      <c r="C96" s="74">
        <f>[1]Расшир!E1194</f>
        <v>0</v>
      </c>
      <c r="D96" s="74">
        <f>[1]Расшир!F1194</f>
        <v>0</v>
      </c>
      <c r="E96" s="19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hidden="1" x14ac:dyDescent="0.25">
      <c r="A97" s="12"/>
      <c r="B97" s="24" t="s">
        <v>138</v>
      </c>
      <c r="C97" s="74">
        <f>[1]Расшир!E1195</f>
        <v>0</v>
      </c>
      <c r="D97" s="74">
        <f>[1]Расшир!F1195</f>
        <v>0</v>
      </c>
      <c r="E97" s="19"/>
      <c r="F97" s="8"/>
      <c r="G97" s="8"/>
      <c r="H97" s="8"/>
      <c r="I97" s="8"/>
      <c r="J97" s="8"/>
      <c r="K97" s="8"/>
      <c r="L97" s="8"/>
      <c r="M97" s="8"/>
      <c r="N97" s="8"/>
    </row>
    <row r="98" spans="1:14" ht="15.75" x14ac:dyDescent="0.25">
      <c r="A98" s="12"/>
      <c r="B98" s="24"/>
      <c r="C98" s="74"/>
      <c r="D98" s="74"/>
      <c r="E98" s="19"/>
      <c r="F98" s="8"/>
      <c r="G98" s="8"/>
      <c r="H98" s="8"/>
      <c r="I98" s="8"/>
      <c r="J98" s="8"/>
      <c r="K98" s="8"/>
      <c r="L98" s="8"/>
      <c r="M98" s="8"/>
      <c r="N98" s="8"/>
    </row>
    <row r="99" spans="1:14" ht="47.25" x14ac:dyDescent="0.25">
      <c r="A99" s="12"/>
      <c r="B99" s="33" t="s">
        <v>139</v>
      </c>
      <c r="C99" s="18">
        <f>C100+C101</f>
        <v>-415027</v>
      </c>
      <c r="D99" s="18">
        <f>D100+D101</f>
        <v>-70000</v>
      </c>
      <c r="E99" s="19"/>
      <c r="F99" s="8"/>
      <c r="G99" s="8"/>
      <c r="H99" s="8"/>
      <c r="I99" s="8"/>
      <c r="J99" s="8"/>
      <c r="K99" s="8"/>
      <c r="L99" s="8"/>
      <c r="M99" s="8"/>
      <c r="N99" s="8"/>
    </row>
    <row r="100" spans="1:14" ht="31.5" x14ac:dyDescent="0.25">
      <c r="A100" s="12"/>
      <c r="B100" s="31" t="s">
        <v>140</v>
      </c>
      <c r="C100" s="74">
        <f>[1]Расшир!E1198</f>
        <v>1526752</v>
      </c>
      <c r="D100" s="74">
        <f>[1]Расшир!F1198</f>
        <v>0</v>
      </c>
      <c r="E100" s="19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31.5" x14ac:dyDescent="0.25">
      <c r="A101" s="12"/>
      <c r="B101" s="31" t="s">
        <v>141</v>
      </c>
      <c r="C101" s="74">
        <f>[1]Расшир!E1199</f>
        <v>-1941779</v>
      </c>
      <c r="D101" s="74">
        <f>[1]Расшир!F1199</f>
        <v>-70000</v>
      </c>
      <c r="E101" s="19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5.75" x14ac:dyDescent="0.25">
      <c r="A102" s="12"/>
      <c r="B102" s="24"/>
      <c r="C102" s="74"/>
      <c r="D102" s="74"/>
      <c r="E102" s="19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.75" x14ac:dyDescent="0.25">
      <c r="A103" s="12"/>
      <c r="B103" s="33" t="s">
        <v>142</v>
      </c>
      <c r="C103" s="18">
        <f>C104+C105</f>
        <v>740027</v>
      </c>
      <c r="D103" s="18">
        <f>[1]Расшир!F1201</f>
        <v>-393909.08000000007</v>
      </c>
      <c r="E103" s="19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.75" x14ac:dyDescent="0.25">
      <c r="A104" s="12"/>
      <c r="B104" s="24" t="s">
        <v>143</v>
      </c>
      <c r="C104" s="74">
        <f>[1]Расшир!E1202</f>
        <v>12384039</v>
      </c>
      <c r="D104" s="74">
        <f>[1]Расшир!F1202</f>
        <v>3100000</v>
      </c>
      <c r="E104" s="19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31.5" x14ac:dyDescent="0.25">
      <c r="A105" s="12"/>
      <c r="B105" s="31" t="s">
        <v>144</v>
      </c>
      <c r="C105" s="74">
        <f>[1]Расшир!E1203</f>
        <v>-11644012</v>
      </c>
      <c r="D105" s="74">
        <f>[1]Расшир!F1203</f>
        <v>-3493909.08</v>
      </c>
      <c r="E105" s="19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5.75" x14ac:dyDescent="0.25">
      <c r="A106" s="12"/>
      <c r="B106" s="31"/>
      <c r="C106" s="74"/>
      <c r="D106" s="74"/>
      <c r="E106" s="19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31.5" x14ac:dyDescent="0.25">
      <c r="A107" s="12"/>
      <c r="B107" s="33" t="s">
        <v>145</v>
      </c>
      <c r="C107" s="18">
        <f>C108+C109</f>
        <v>95478.040920004249</v>
      </c>
      <c r="D107" s="18">
        <f>D108+D109</f>
        <v>-971177.65715000033</v>
      </c>
      <c r="E107" s="19"/>
      <c r="F107" s="75"/>
      <c r="G107" s="8"/>
      <c r="H107" s="8"/>
      <c r="I107" s="8"/>
      <c r="J107" s="8"/>
      <c r="K107" s="8"/>
      <c r="L107" s="8"/>
      <c r="M107" s="8"/>
      <c r="N107" s="8"/>
    </row>
    <row r="108" spans="1:14" ht="15.75" x14ac:dyDescent="0.25">
      <c r="A108" s="12"/>
      <c r="B108" s="24" t="s">
        <v>146</v>
      </c>
      <c r="C108" s="74">
        <f>[1]Расшир!E1213</f>
        <v>-47271440.331859998</v>
      </c>
      <c r="D108" s="74">
        <f>[1]Расшир!F1213</f>
        <v>-14488470.041750001</v>
      </c>
      <c r="E108" s="19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5.75" x14ac:dyDescent="0.25">
      <c r="A109" s="12"/>
      <c r="B109" s="24" t="s">
        <v>147</v>
      </c>
      <c r="C109" s="74">
        <f>[1]Расшир!E1214</f>
        <v>47366918.372780003</v>
      </c>
      <c r="D109" s="74">
        <f>[1]Расшир!F1214</f>
        <v>13517292.3846</v>
      </c>
      <c r="E109" s="19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.75" x14ac:dyDescent="0.25">
      <c r="A110" s="12"/>
      <c r="B110" s="31"/>
      <c r="C110" s="74"/>
      <c r="D110" s="74"/>
      <c r="E110" s="19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31.5" hidden="1" x14ac:dyDescent="0.25">
      <c r="A111" s="12"/>
      <c r="B111" s="33" t="s">
        <v>148</v>
      </c>
      <c r="C111" s="18">
        <f>[1]Расшир!E1204</f>
        <v>0</v>
      </c>
      <c r="D111" s="18">
        <f>D114+D116</f>
        <v>0</v>
      </c>
      <c r="E111" s="19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49.5" hidden="1" customHeight="1" x14ac:dyDescent="0.25">
      <c r="A112" s="12"/>
      <c r="B112" s="76" t="s">
        <v>149</v>
      </c>
      <c r="C112" s="77">
        <f>[1]Расшир!E1205</f>
        <v>0</v>
      </c>
      <c r="D112" s="78">
        <f>D113</f>
        <v>0</v>
      </c>
      <c r="E112" s="19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47.25" hidden="1" x14ac:dyDescent="0.25">
      <c r="A113" s="12"/>
      <c r="B113" s="79" t="s">
        <v>150</v>
      </c>
      <c r="C113" s="25">
        <f>[1]Расшир!E1206</f>
        <v>0</v>
      </c>
      <c r="D113" s="74">
        <f>[1]Расшир!F1206</f>
        <v>0</v>
      </c>
      <c r="E113" s="19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31.5" hidden="1" x14ac:dyDescent="0.25">
      <c r="A114" s="12"/>
      <c r="B114" s="80" t="s">
        <v>151</v>
      </c>
      <c r="C114" s="81">
        <f>[1]Расшир!E1209</f>
        <v>0</v>
      </c>
      <c r="D114" s="82">
        <f>[1]Расшир!F1209</f>
        <v>0</v>
      </c>
      <c r="E114" s="19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5.75" hidden="1" x14ac:dyDescent="0.25">
      <c r="A115" s="12"/>
      <c r="B115" s="79"/>
      <c r="C115" s="74"/>
      <c r="D115" s="74"/>
      <c r="E115" s="19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29.45" hidden="1" customHeight="1" x14ac:dyDescent="0.25">
      <c r="A116" s="12"/>
      <c r="B116" s="83" t="s">
        <v>152</v>
      </c>
      <c r="C116" s="78">
        <f>C117</f>
        <v>0</v>
      </c>
      <c r="D116" s="78">
        <f>D117</f>
        <v>0</v>
      </c>
      <c r="E116" s="19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.75" hidden="1" x14ac:dyDescent="0.25">
      <c r="A117" s="12"/>
      <c r="B117" s="84" t="s">
        <v>153</v>
      </c>
      <c r="C117" s="85">
        <f>[1]Расшир!E1208</f>
        <v>0</v>
      </c>
      <c r="D117" s="86">
        <f>[1]Расшир!F1208</f>
        <v>0</v>
      </c>
      <c r="E117" s="19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.75" hidden="1" x14ac:dyDescent="0.25">
      <c r="A118" s="12"/>
      <c r="B118" s="24"/>
      <c r="C118" s="74"/>
      <c r="D118" s="74"/>
      <c r="E118" s="19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.75" hidden="1" x14ac:dyDescent="0.25">
      <c r="A119" s="12"/>
      <c r="B119" s="24"/>
      <c r="C119" s="74"/>
      <c r="D119" s="74"/>
      <c r="E119" s="19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40.5" customHeight="1" x14ac:dyDescent="0.25">
      <c r="A120" s="12"/>
      <c r="B120" s="33" t="s">
        <v>154</v>
      </c>
      <c r="C120" s="18">
        <f>C95+C99+C103+C107+C111</f>
        <v>420478.04092000425</v>
      </c>
      <c r="D120" s="18">
        <f>D95+D99+D103+D107+D111</f>
        <v>-1435086.7371500004</v>
      </c>
      <c r="E120" s="19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.75" x14ac:dyDescent="0.25">
      <c r="B121" s="9"/>
      <c r="C121" s="8"/>
      <c r="D121" s="10"/>
      <c r="E121" s="11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.75" x14ac:dyDescent="0.2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x14ac:dyDescent="0.2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x14ac:dyDescent="0.2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x14ac:dyDescent="0.2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</row>
    <row r="129" spans="2:14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</row>
    <row r="130" spans="2:14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</row>
    <row r="131" spans="2:14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</row>
    <row r="132" spans="2:14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</row>
    <row r="133" spans="2:14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2:14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2:14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2:14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2:14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2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2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2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2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2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2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2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2:14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400" spans="6:6" x14ac:dyDescent="0.2">
      <c r="F400" s="87"/>
    </row>
    <row r="485" spans="1:4" s="5" customFormat="1" ht="18.75" x14ac:dyDescent="0.3">
      <c r="A485" s="1"/>
      <c r="B485" s="2"/>
      <c r="C485" s="3"/>
      <c r="D485" s="88"/>
    </row>
    <row r="486" spans="1:4" s="5" customFormat="1" ht="18.75" x14ac:dyDescent="0.3">
      <c r="A486" s="1"/>
      <c r="B486" s="2"/>
      <c r="C486" s="3"/>
      <c r="D486" s="88"/>
    </row>
    <row r="489" spans="1:4" s="5" customFormat="1" x14ac:dyDescent="0.2">
      <c r="A489" s="1"/>
      <c r="B489" s="2"/>
      <c r="C489" s="3"/>
      <c r="D489" s="89"/>
    </row>
  </sheetData>
  <pageMargins left="0.15748031496062992" right="0.15748031496062992" top="0.15748031496062992" bottom="0.23622047244094491" header="0.15748031496062992" footer="0.19685039370078741"/>
  <pageSetup paperSize="9" scale="81" fitToHeight="2" orientation="portrait" r:id="rId1"/>
  <rowBreaks count="2" manualBreakCount="2">
    <brk id="40" max="16383" man="1"/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5D841E-89B0-44AE-B1F3-F27F87D7F918}"/>
</file>

<file path=customXml/itemProps2.xml><?xml version="1.0" encoding="utf-8"?>
<ds:datastoreItem xmlns:ds="http://schemas.openxmlformats.org/officeDocument/2006/customXml" ds:itemID="{19182128-FBEA-4C26-BD82-734E6C1338CB}"/>
</file>

<file path=customXml/itemProps3.xml><?xml version="1.0" encoding="utf-8"?>
<ds:datastoreItem xmlns:ds="http://schemas.openxmlformats.org/officeDocument/2006/customXml" ds:itemID="{4D8BB9F9-5015-4133-9D5F-FD634A9791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01.06.2018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dcterms:created xsi:type="dcterms:W3CDTF">2018-06-15T08:33:16Z</dcterms:created>
  <dcterms:modified xsi:type="dcterms:W3CDTF">2018-06-19T07:00:19Z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