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7425"/>
  </bookViews>
  <sheets>
    <sheet name="на 01.07.2016" sheetId="1" r:id="rId1"/>
  </sheets>
  <externalReferences>
    <externalReference r:id="rId2"/>
  </externalReferences>
  <definedNames>
    <definedName name="Z_5F4BDBB1_E645_4516_8FC8_7D1E2AFE448F_.wvu.Rows" localSheetId="0" hidden="1">'на 01.07.2016'!$29:$29,'на 01.07.2016'!$38:$38,'на 01.07.2016'!$61:$61,'на 01.07.2016'!$75:$76,'на 01.07.2016'!$92:$95,'на 01.07.2016'!$112:$112,'на 01.07.2016'!$116:$116</definedName>
    <definedName name="Z_791A6B44_A126_477F_8F66_87C81269CCAF_.wvu.Rows" localSheetId="0" hidden="1">'на 01.07.2016'!#REF!,'на 01.07.2016'!$110:$111,'на 01.07.2016'!$117:$117</definedName>
    <definedName name="Z_AFEF4DE1_67D6_48C6_A8C8_B9E9198BBD0E_.wvu.Rows" localSheetId="0" hidden="1">'на 01.07.2016'!#REF!,'на 01.07.2016'!$117:$117</definedName>
    <definedName name="Z_CAE69FAB_AFBE_4188_8F32_69E048226F14_.wvu.PrintArea" localSheetId="0" hidden="1">'на 01.07.2016'!$B$1:$E$118</definedName>
    <definedName name="Z_CAE69FAB_AFBE_4188_8F32_69E048226F14_.wvu.Rows" localSheetId="0" hidden="1">'на 01.07.2016'!$38:$39,'на 01.07.2016'!$117:$117</definedName>
    <definedName name="Z_D2DF83CF_573E_4A86_A4BE_5A992E023C65_.wvu.Rows" localSheetId="0" hidden="1">'на 01.07.2016'!#REF!,'на 01.07.2016'!$110:$111,'на 01.07.2016'!$117:$117</definedName>
    <definedName name="Z_E2CE03E0_A708_4616_8DFD_0910D1C70A9E_.wvu.Rows" localSheetId="0" hidden="1">'на 01.07.2016'!#REF!,'на 01.07.2016'!$110:$111,'на 01.07.2016'!$117:$117</definedName>
    <definedName name="Z_E8991B2E_0E9F_48F3_A4D6_3B340ABE8C8E_.wvu.Rows" localSheetId="0" hidden="1">'на 01.07.2016'!$38:$39,'на 01.07.2016'!$117:$117</definedName>
    <definedName name="Z_F8542D9D_A523_4F6F_8CFE_9BA4BA3D5B88_.wvu.Rows" localSheetId="0" hidden="1">'на 01.07.2016'!$38:$38,'на 01.07.2016'!$92:$95,'на 01.07.2016'!$110:$112,'на 01.07.2016'!$116:$116</definedName>
    <definedName name="Z_FAFBB87E_73E9_461E_A4E8_A0EB3259EED0_.wvu.PrintArea" localSheetId="0" hidden="1">'на 01.07.2016'!$A$1:$E$124</definedName>
    <definedName name="Z_FAFBB87E_73E9_461E_A4E8_A0EB3259EED0_.wvu.Rows" localSheetId="0" hidden="1">'на 01.07.2016'!$30:$30,'на 01.07.2016'!$38:$38,'на 01.07.2016'!$92:$95,'на 01.07.2016'!$110:$112,'на 01.07.2016'!$116:$116</definedName>
  </definedNames>
  <calcPr calcId="145621" refMode="R1C1"/>
</workbook>
</file>

<file path=xl/calcChain.xml><?xml version="1.0" encoding="utf-8"?>
<calcChain xmlns="http://schemas.openxmlformats.org/spreadsheetml/2006/main">
  <c r="D115" i="1" l="1"/>
  <c r="D114" i="1" s="1"/>
  <c r="D109" i="1" s="1"/>
  <c r="C115" i="1"/>
  <c r="C114" i="1" s="1"/>
  <c r="D112" i="1"/>
  <c r="C112" i="1"/>
  <c r="D111" i="1"/>
  <c r="C111" i="1"/>
  <c r="D110" i="1"/>
  <c r="C110" i="1"/>
  <c r="C109" i="1"/>
  <c r="D107" i="1"/>
  <c r="C107" i="1"/>
  <c r="D106" i="1"/>
  <c r="D105" i="1" s="1"/>
  <c r="C106" i="1"/>
  <c r="C105" i="1"/>
  <c r="D103" i="1"/>
  <c r="C103" i="1"/>
  <c r="D102" i="1"/>
  <c r="C102" i="1"/>
  <c r="C101" i="1" s="1"/>
  <c r="D101" i="1"/>
  <c r="D99" i="1"/>
  <c r="C99" i="1"/>
  <c r="D98" i="1"/>
  <c r="D97" i="1" s="1"/>
  <c r="C98" i="1"/>
  <c r="C97" i="1"/>
  <c r="D95" i="1"/>
  <c r="C95" i="1"/>
  <c r="D94" i="1"/>
  <c r="C94" i="1"/>
  <c r="C93" i="1" s="1"/>
  <c r="C118" i="1" s="1"/>
  <c r="D93" i="1"/>
  <c r="D89" i="1"/>
  <c r="C89" i="1"/>
  <c r="D88" i="1"/>
  <c r="C88" i="1"/>
  <c r="E88" i="1" s="1"/>
  <c r="D87" i="1"/>
  <c r="C87" i="1"/>
  <c r="D86" i="1"/>
  <c r="C86" i="1"/>
  <c r="D85" i="1"/>
  <c r="C85" i="1"/>
  <c r="D84" i="1"/>
  <c r="C84" i="1"/>
  <c r="D83" i="1"/>
  <c r="C83" i="1"/>
  <c r="D82" i="1"/>
  <c r="C82" i="1"/>
  <c r="E82" i="1" s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E73" i="1" s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E59" i="1" s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E43" i="1" s="1"/>
  <c r="D42" i="1"/>
  <c r="C42" i="1"/>
  <c r="E38" i="1"/>
  <c r="D37" i="1"/>
  <c r="D91" i="1" s="1"/>
  <c r="C37" i="1"/>
  <c r="D36" i="1"/>
  <c r="C36" i="1"/>
  <c r="D35" i="1"/>
  <c r="C35" i="1"/>
  <c r="D34" i="1"/>
  <c r="C34" i="1"/>
  <c r="D33" i="1"/>
  <c r="E33" i="1" s="1"/>
  <c r="C33" i="1"/>
  <c r="D32" i="1"/>
  <c r="C32" i="1"/>
  <c r="D31" i="1"/>
  <c r="E31" i="1" s="1"/>
  <c r="C31" i="1"/>
  <c r="D30" i="1"/>
  <c r="C30" i="1"/>
  <c r="D29" i="1"/>
  <c r="C29" i="1"/>
  <c r="D28" i="1"/>
  <c r="C28" i="1"/>
  <c r="E28" i="1" s="1"/>
  <c r="D27" i="1"/>
  <c r="E27" i="1" s="1"/>
  <c r="C27" i="1"/>
  <c r="D26" i="1"/>
  <c r="C26" i="1"/>
  <c r="D25" i="1"/>
  <c r="E25" i="1" s="1"/>
  <c r="C25" i="1"/>
  <c r="D24" i="1"/>
  <c r="C24" i="1"/>
  <c r="D23" i="1"/>
  <c r="E23" i="1" s="1"/>
  <c r="C23" i="1"/>
  <c r="D22" i="1"/>
  <c r="C22" i="1"/>
  <c r="D21" i="1"/>
  <c r="E21" i="1" s="1"/>
  <c r="C21" i="1"/>
  <c r="D20" i="1"/>
  <c r="C20" i="1"/>
  <c r="D19" i="1"/>
  <c r="E19" i="1" s="1"/>
  <c r="C19" i="1"/>
  <c r="D18" i="1"/>
  <c r="C18" i="1"/>
  <c r="D17" i="1"/>
  <c r="E17" i="1" s="1"/>
  <c r="C17" i="1"/>
  <c r="D16" i="1"/>
  <c r="C16" i="1"/>
  <c r="C15" i="1" s="1"/>
  <c r="D15" i="1"/>
  <c r="D14" i="1"/>
  <c r="C14" i="1"/>
  <c r="D13" i="1"/>
  <c r="C13" i="1"/>
  <c r="D12" i="1"/>
  <c r="C12" i="1"/>
  <c r="D11" i="1"/>
  <c r="C11" i="1"/>
  <c r="D10" i="1"/>
  <c r="C10" i="1"/>
  <c r="D9" i="1"/>
  <c r="C9" i="1"/>
  <c r="C7" i="1" s="1"/>
  <c r="C6" i="1" s="1"/>
  <c r="D8" i="1"/>
  <c r="C8" i="1"/>
  <c r="E9" i="1" l="1"/>
  <c r="E11" i="1"/>
  <c r="E13" i="1"/>
  <c r="E18" i="1"/>
  <c r="E20" i="1"/>
  <c r="E22" i="1"/>
  <c r="E24" i="1"/>
  <c r="E32" i="1"/>
  <c r="E8" i="1"/>
  <c r="E10" i="1"/>
  <c r="E12" i="1"/>
  <c r="E14" i="1"/>
  <c r="E35" i="1"/>
  <c r="C91" i="1"/>
  <c r="E42" i="1"/>
  <c r="E44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6" i="1"/>
  <c r="D118" i="1"/>
  <c r="E45" i="1"/>
  <c r="E47" i="1"/>
  <c r="E51" i="1"/>
  <c r="E53" i="1"/>
  <c r="E55" i="1"/>
  <c r="E57" i="1"/>
  <c r="E61" i="1"/>
  <c r="E63" i="1"/>
  <c r="E65" i="1"/>
  <c r="E67" i="1"/>
  <c r="E69" i="1"/>
  <c r="E71" i="1"/>
  <c r="E75" i="1"/>
  <c r="E77" i="1"/>
  <c r="E79" i="1"/>
  <c r="E81" i="1"/>
  <c r="E83" i="1"/>
  <c r="E85" i="1"/>
  <c r="E87" i="1"/>
  <c r="E89" i="1"/>
  <c r="E15" i="1"/>
  <c r="D7" i="1"/>
  <c r="E16" i="1"/>
  <c r="E37" i="1"/>
  <c r="E7" i="1" l="1"/>
  <c r="D6" i="1"/>
  <c r="E6" i="1" s="1"/>
</calcChain>
</file>

<file path=xl/sharedStrings.xml><?xml version="1.0" encoding="utf-8"?>
<sst xmlns="http://schemas.openxmlformats.org/spreadsheetml/2006/main" count="162" uniqueCount="160">
  <si>
    <t>Сведения об исполнении бюджета г. Красноярска на 01.07.2016 год</t>
  </si>
  <si>
    <t>тыс. руб.</t>
  </si>
  <si>
    <t>Наименование показателей</t>
  </si>
  <si>
    <t>Бюджет города   на 2016 год с учетом изменений</t>
  </si>
  <si>
    <t>% исполнения к плану года</t>
  </si>
  <si>
    <t>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</si>
  <si>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</si>
  <si>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</si>
  <si>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</si>
  <si>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</si>
  <si>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</si>
  <si>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</si>
  <si>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</si>
  <si>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</si>
  <si>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</si>
  <si>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</si>
  <si>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</si>
  <si>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</si>
  <si>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</si>
  <si>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</si>
  <si>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</si>
  <si>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</si>
  <si>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</si>
  <si>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</si>
  <si>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</si>
  <si>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</si>
  <si>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-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</si>
  <si>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</si>
  <si>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</si>
  <si>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</si>
  <si>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субъектов РФ и муниципальных образований</t>
  </si>
  <si>
    <t>Субвенции бюджетам субъектов РФ и муниципальных образований</t>
  </si>
  <si>
    <t>Иные межбюджетные трансферты</t>
  </si>
  <si>
    <t>Субсидии бюджетам субъектов РФ и муниципальных образований (межбюджетные субсидии)</t>
  </si>
  <si>
    <t>Возврат остатков субсидий и субвенций прошлых лет</t>
  </si>
  <si>
    <t>Прочие безвозмездные поступления</t>
  </si>
  <si>
    <t>Доходы бюджетов бюджетной системы Российской Федерации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</si>
  <si>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</si>
  <si>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</si>
  <si>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</si>
  <si>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</si>
  <si>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</si>
  <si>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</si>
  <si>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</si>
  <si>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</si>
  <si>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</si>
  <si>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</si>
  <si>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</si>
  <si>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</si>
  <si>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</si>
  <si>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</si>
  <si>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</si>
  <si>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</si>
  <si>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</si>
  <si>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</si>
  <si>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</si>
  <si>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</si>
  <si>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</si>
  <si>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</si>
  <si>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</si>
  <si>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</si>
  <si>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</si>
  <si>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</si>
  <si>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</si>
  <si>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</si>
  <si>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</si>
  <si>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</si>
  <si>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</si>
  <si>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</si>
  <si>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</si>
  <si>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</si>
  <si>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</si>
  <si>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</si>
  <si>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</si>
  <si>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</si>
  <si>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</si>
  <si>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</si>
  <si>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</si>
  <si>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</si>
  <si>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</si>
  <si>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</si>
  <si>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</si>
  <si>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</si>
  <si>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</si>
  <si>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</si>
  <si>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</si>
  <si>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</si>
  <si>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</si>
  <si>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</si>
  <si>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</si>
  <si>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</si>
  <si>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</si>
  <si>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</si>
  <si>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</si>
  <si>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</si>
  <si>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</si>
  <si>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</si>
  <si>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</si>
  <si>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КИНЕМАТОГРАФИЯ, СРЕДСТВА МАССОВОЙ ИНФОРМАЦИИ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</si>
  <si>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</si>
  <si>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</si>
  <si>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</si>
  <si>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</si>
  <si>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</si>
  <si>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кинематографии, средств массовой информации</t>
  </si>
  <si>
    <t>0900</t>
  </si>
  <si>
    <t>ЗДРАВООХРАНЕНИЕ</t>
  </si>
  <si>
    <t>0901</t>
  </si>
  <si>
    <t>Стационарная медицинская помощь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</si>
  <si>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</si>
  <si>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</si>
  <si>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</si>
  <si>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</si>
  <si>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</si>
  <si>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</si>
  <si>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</si>
  <si>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</si>
  <si>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</si>
  <si>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</si>
  <si>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</si>
  <si>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</si>
  <si>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</si>
  <si>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</si>
  <si>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</si>
  <si>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 xml:space="preserve">Физическая культура   </t>
  </si>
  <si>
    <t>1102</t>
  </si>
  <si>
    <t>Массовый спорт</t>
  </si>
  <si>
    <t>1105</t>
  </si>
  <si>
    <t>Другие вопросы в области физической культуры</t>
  </si>
  <si>
    <t>1300</t>
  </si>
  <si>
    <t>ОБСЛУЖИВАНИЕ ГОСУДАРСТВЕННОГО И МУНИЦИПАЛЬНОГО ДОЛГА</t>
  </si>
  <si>
    <t>1301</t>
  </si>
  <si>
    <t>Обслуживание государственного и муниципального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</si>
  <si>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</si>
  <si>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</si>
  <si>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</si>
  <si>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</si>
  <si>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</si>
  <si>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</si>
  <si>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</si>
  <si>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</si>
  <si>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</si>
  <si>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</si>
  <si>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</si>
  <si>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</si>
  <si>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</si>
  <si>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</si>
  <si>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ДЕФИЦИТА БЮДЖЕТА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</si>
  <si>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</si>
  <si>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</si>
  <si>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БЮДЖЕТА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</si>
  <si>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</si>
  <si>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</si>
  <si>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ИТОГО ИСТОЧНИКОВ ВНУТРЕННЕГО ФИНАНСИРОВАНИЯ ДЕФИЦИТОВ БЮДЖЕТОВ</t>
  </si>
  <si>
    <t>И.о. начальника отдела финансирования</t>
  </si>
  <si>
    <t xml:space="preserve">                                        Н.В. Бессмольная</t>
  </si>
  <si>
    <t xml:space="preserve">Исполнитель: </t>
  </si>
  <si>
    <t>Петрова Полина Евгеньевна</t>
  </si>
  <si>
    <t>226-14-09</t>
  </si>
  <si>
    <t>Исполнено на 01.07.2016г.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</si>
</sst>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/>
    <xf numFmtId="164" fontId="4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/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/>
    <xf numFmtId="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/>
    <xf numFmtId="4" fontId="4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wrapText="1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left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3" xfId="0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/>
    <xf numFmtId="165" fontId="10" fillId="0" borderId="0" xfId="0" applyNumberFormat="1" applyFont="1"/>
    <xf numFmtId="0" fontId="10" fillId="0" borderId="0" xfId="0" applyFont="1"/>
    <xf numFmtId="0" fontId="3" fillId="0" borderId="0" xfId="0" applyFont="1"/>
    <xf numFmtId="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wrapText="1"/>
    </xf>
    <xf numFmtId="4" fontId="0" fillId="3" borderId="0" xfId="0" applyNumberFormat="1" applyFont="1" applyFill="1"/>
    <xf numFmtId="0" fontId="0" fillId="3" borderId="0" xfId="0" applyFont="1" applyFill="1" applyAlignment="1">
      <alignment horizontal="center" wrapText="1"/>
    </xf>
    <xf numFmtId="0" fontId="0" fillId="0" borderId="3" xfId="0" applyFont="1" applyBorder="1" applyAlignment="1">
      <alignment horizontal="right"/>
    </xf>
    <xf numFmtId="0" fontId="4" fillId="0" borderId="4" xfId="0" applyFont="1" applyBorder="1" applyAlignment="1"/>
    <xf numFmtId="4" fontId="4" fillId="3" borderId="3" xfId="0" applyNumberFormat="1" applyFont="1" applyFill="1" applyBorder="1"/>
    <xf numFmtId="0" fontId="4" fillId="3" borderId="3" xfId="0" applyFont="1" applyFill="1" applyBorder="1" applyAlignment="1">
      <alignment horizontal="center" wrapText="1"/>
    </xf>
    <xf numFmtId="49" fontId="9" fillId="4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/>
    <xf numFmtId="4" fontId="7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>
      <alignment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left" wrapText="1"/>
    </xf>
    <xf numFmtId="4" fontId="4" fillId="2" borderId="1" xfId="0" applyNumberFormat="1" applyFont="1" applyFill="1" applyBorder="1" applyAlignment="1" applyProtection="1">
      <alignment horizontal="center"/>
    </xf>
    <xf numFmtId="4" fontId="4" fillId="2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4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wrapText="1"/>
    </xf>
    <xf numFmtId="49" fontId="7" fillId="0" borderId="2" xfId="0" applyNumberFormat="1" applyFont="1" applyFill="1" applyBorder="1" applyAlignment="1" applyProtection="1">
      <alignment horizontal="left" wrapText="1"/>
    </xf>
    <xf numFmtId="4" fontId="8" fillId="2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/>
    <xf numFmtId="166" fontId="4" fillId="0" borderId="0" xfId="0" applyNumberFormat="1" applyFont="1" applyBorder="1"/>
    <xf numFmtId="0" fontId="4" fillId="0" borderId="0" xfId="0" applyFont="1" applyBorder="1" applyAlignment="1">
      <alignment horizontal="center" wrapText="1"/>
    </xf>
    <xf numFmtId="49" fontId="13" fillId="2" borderId="0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 wrapText="1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4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Обычный" xfId="0" builtinId="0"/>
    <cellStyle name="Процентный 2" xfId="1"/>
    <cellStyle name="Процентный 2 2" xfId="2"/>
    <cellStyle name="Процентный 2 3" xfId="3"/>
    <cellStyle name="Процент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16/VI%20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"/>
      <sheetName val="Денисовой"/>
      <sheetName val="экономика"/>
      <sheetName val="банки "/>
      <sheetName val="ОРИБО(Фазлеевой)+Доходы"/>
      <sheetName val="Скоку"/>
      <sheetName val="горнов"/>
      <sheetName val="Скоку (расш вариант)"/>
      <sheetName val="Лист1"/>
    </sheetNames>
    <sheetDataSet>
      <sheetData sheetId="0">
        <row r="9">
          <cell r="E9">
            <v>620220</v>
          </cell>
          <cell r="F9">
            <v>276380.89186999999</v>
          </cell>
        </row>
        <row r="13">
          <cell r="E13">
            <v>6880734.6100000003</v>
          </cell>
          <cell r="F13">
            <v>2961092.2641299996</v>
          </cell>
        </row>
        <row r="32">
          <cell r="E32">
            <v>1076877.1200000001</v>
          </cell>
          <cell r="F32">
            <v>498482.50524999999</v>
          </cell>
        </row>
        <row r="35">
          <cell r="E35">
            <v>649.80999999999995</v>
          </cell>
          <cell r="F35">
            <v>294.88857000000002</v>
          </cell>
        </row>
        <row r="41">
          <cell r="E41">
            <v>278016.89</v>
          </cell>
          <cell r="F41">
            <v>19524.141889999999</v>
          </cell>
        </row>
        <row r="42">
          <cell r="E42">
            <v>871836.55</v>
          </cell>
          <cell r="F42">
            <v>323734.24542000005</v>
          </cell>
        </row>
        <row r="51">
          <cell r="E51">
            <v>287194.27999999997</v>
          </cell>
          <cell r="F51">
            <v>122342.58141</v>
          </cell>
        </row>
        <row r="59">
          <cell r="E59">
            <v>104.52</v>
          </cell>
          <cell r="F59">
            <v>-52.300530000000002</v>
          </cell>
        </row>
        <row r="76">
          <cell r="E76">
            <v>2514957.21</v>
          </cell>
          <cell r="F76">
            <v>722404.11410000001</v>
          </cell>
        </row>
        <row r="107">
          <cell r="E107">
            <v>21148.920000000002</v>
          </cell>
          <cell r="F107">
            <v>45636.25447</v>
          </cell>
        </row>
        <row r="115">
          <cell r="E115">
            <v>22421.86</v>
          </cell>
          <cell r="F115">
            <v>11231.73035</v>
          </cell>
        </row>
        <row r="129">
          <cell r="E129">
            <v>1141727.97</v>
          </cell>
          <cell r="F129">
            <v>597817.81073999999</v>
          </cell>
        </row>
        <row r="152">
          <cell r="E152">
            <v>53.83</v>
          </cell>
          <cell r="F152">
            <v>139.25</v>
          </cell>
        </row>
        <row r="157">
          <cell r="E157">
            <v>207567.33000000002</v>
          </cell>
          <cell r="F157">
            <v>127818.92128000002</v>
          </cell>
        </row>
        <row r="209">
          <cell r="E209">
            <v>0</v>
          </cell>
          <cell r="F209">
            <v>170366.19487000001</v>
          </cell>
        </row>
        <row r="215">
          <cell r="E215">
            <v>11949228.61407</v>
          </cell>
          <cell r="F215">
            <v>6144609.1036200011</v>
          </cell>
        </row>
        <row r="216">
          <cell r="E216">
            <v>11941689.714299999</v>
          </cell>
          <cell r="F216">
            <v>6300115.2962300004</v>
          </cell>
        </row>
        <row r="217">
          <cell r="E217">
            <v>89608.2</v>
          </cell>
          <cell r="F217">
            <v>0</v>
          </cell>
        </row>
        <row r="221">
          <cell r="E221">
            <v>9693530.7379999999</v>
          </cell>
          <cell r="F221">
            <v>5243840.7333700005</v>
          </cell>
        </row>
        <row r="270">
          <cell r="E270">
            <v>32.200000000000003</v>
          </cell>
          <cell r="F270">
            <v>0</v>
          </cell>
        </row>
        <row r="280">
          <cell r="E280">
            <v>2158518.5762999998</v>
          </cell>
          <cell r="F280">
            <v>1056274.5628599999</v>
          </cell>
        </row>
        <row r="337">
          <cell r="E337">
            <v>0</v>
          </cell>
          <cell r="F337">
            <v>0</v>
          </cell>
        </row>
        <row r="340">
          <cell r="E340">
            <v>21469.989600000001</v>
          </cell>
          <cell r="F340">
            <v>17036.8596</v>
          </cell>
        </row>
        <row r="342">
          <cell r="E342">
            <v>0</v>
          </cell>
          <cell r="F342">
            <v>708.27699000000007</v>
          </cell>
        </row>
        <row r="348">
          <cell r="E348">
            <v>-13931.089830000001</v>
          </cell>
          <cell r="F348">
            <v>-173251.32920000001</v>
          </cell>
        </row>
        <row r="367">
          <cell r="E367">
            <v>26520772.96407</v>
          </cell>
          <cell r="F367">
            <v>12327158.27801</v>
          </cell>
        </row>
        <row r="370">
          <cell r="E370">
            <v>2579045.8777599996</v>
          </cell>
          <cell r="F370">
            <v>1106453.8783800001</v>
          </cell>
        </row>
        <row r="403">
          <cell r="E403">
            <v>2585.5600000000004</v>
          </cell>
          <cell r="F403">
            <v>1282.31116</v>
          </cell>
        </row>
        <row r="407">
          <cell r="E407">
            <v>63855.734500000006</v>
          </cell>
          <cell r="F407">
            <v>25489.431109999998</v>
          </cell>
        </row>
        <row r="414">
          <cell r="E414">
            <v>886405.00046000001</v>
          </cell>
          <cell r="F414">
            <v>421795.32843000005</v>
          </cell>
        </row>
        <row r="426">
          <cell r="E426">
            <v>195.8</v>
          </cell>
          <cell r="F426">
            <v>0</v>
          </cell>
        </row>
        <row r="429">
          <cell r="E429">
            <v>183253.07</v>
          </cell>
          <cell r="F429">
            <v>75430.639609999998</v>
          </cell>
        </row>
        <row r="439">
          <cell r="E439">
            <v>7307.3099999999995</v>
          </cell>
          <cell r="F439">
            <v>3821.38886</v>
          </cell>
        </row>
        <row r="446">
          <cell r="E446">
            <v>100256.47119</v>
          </cell>
          <cell r="F446">
            <v>0</v>
          </cell>
        </row>
        <row r="448">
          <cell r="E448">
            <v>1335186.9316100001</v>
          </cell>
          <cell r="F448">
            <v>578634.77920999995</v>
          </cell>
        </row>
        <row r="471">
          <cell r="E471">
            <v>74533.567670000004</v>
          </cell>
          <cell r="F471">
            <v>37363.927349999998</v>
          </cell>
        </row>
        <row r="481">
          <cell r="E481">
            <v>74533.567670000004</v>
          </cell>
          <cell r="F481">
            <v>37363.927349999998</v>
          </cell>
        </row>
        <row r="488">
          <cell r="E488">
            <v>3826839.1368</v>
          </cell>
          <cell r="F488">
            <v>1443223.7653300001</v>
          </cell>
        </row>
        <row r="542">
          <cell r="E542">
            <v>522605.21792999998</v>
          </cell>
          <cell r="F542">
            <v>230956.86659000002</v>
          </cell>
        </row>
        <row r="551">
          <cell r="E551">
            <v>3167483.6503900001</v>
          </cell>
          <cell r="F551">
            <v>1173726.6516799999</v>
          </cell>
        </row>
        <row r="557">
          <cell r="E557">
            <v>136750.26848</v>
          </cell>
          <cell r="F557">
            <v>38540.247060000002</v>
          </cell>
        </row>
        <row r="569">
          <cell r="E569">
            <v>3923965.0938200001</v>
          </cell>
          <cell r="F569">
            <v>1458744.7188599999</v>
          </cell>
        </row>
        <row r="609">
          <cell r="E609">
            <v>1474856.60445</v>
          </cell>
          <cell r="F609">
            <v>719880.97336999991</v>
          </cell>
        </row>
        <row r="617">
          <cell r="E617">
            <v>988561.77720999997</v>
          </cell>
          <cell r="F617">
            <v>182968.89453999998</v>
          </cell>
        </row>
        <row r="622">
          <cell r="E622">
            <v>548434.45770000003</v>
          </cell>
          <cell r="F622">
            <v>192975.33591999998</v>
          </cell>
        </row>
        <row r="626">
          <cell r="E626">
            <v>7600</v>
          </cell>
          <cell r="F626">
            <v>0</v>
          </cell>
        </row>
        <row r="629">
          <cell r="E629">
            <v>904512.25445999997</v>
          </cell>
          <cell r="F629">
            <v>362919.51503000007</v>
          </cell>
        </row>
        <row r="648">
          <cell r="E648">
            <v>24229.82056</v>
          </cell>
          <cell r="F648">
            <v>21891.350999999999</v>
          </cell>
        </row>
        <row r="655">
          <cell r="E655">
            <v>3700</v>
          </cell>
          <cell r="F655">
            <v>1361.53044</v>
          </cell>
        </row>
        <row r="658">
          <cell r="E658">
            <v>20529.82056</v>
          </cell>
          <cell r="F658">
            <v>20529.82056</v>
          </cell>
        </row>
        <row r="660">
          <cell r="E660">
            <v>13424918.944459999</v>
          </cell>
          <cell r="F660">
            <v>7158360.0751100006</v>
          </cell>
        </row>
        <row r="700">
          <cell r="E700">
            <v>5389063.5600299994</v>
          </cell>
          <cell r="F700">
            <v>2800939.3572899997</v>
          </cell>
        </row>
        <row r="714">
          <cell r="E714">
            <v>6928232.2956300015</v>
          </cell>
          <cell r="F714">
            <v>3794125.0589099997</v>
          </cell>
        </row>
        <row r="726">
          <cell r="E726">
            <v>543864.56532000005</v>
          </cell>
          <cell r="F726">
            <v>259516.74745</v>
          </cell>
        </row>
        <row r="746">
          <cell r="E746">
            <v>563758.52348000009</v>
          </cell>
          <cell r="F746">
            <v>303778.91146000003</v>
          </cell>
        </row>
        <row r="763">
          <cell r="E763">
            <v>695502.99749000021</v>
          </cell>
          <cell r="F763">
            <v>331564.64467000001</v>
          </cell>
        </row>
        <row r="803">
          <cell r="E803">
            <v>631346.16928999999</v>
          </cell>
          <cell r="F803">
            <v>301661.33889999997</v>
          </cell>
        </row>
        <row r="811">
          <cell r="E811">
            <v>19255.9182</v>
          </cell>
          <cell r="F811">
            <v>9272.2772700000005</v>
          </cell>
        </row>
        <row r="814">
          <cell r="E814">
            <v>44900.909999999996</v>
          </cell>
          <cell r="F814">
            <v>20631.0285</v>
          </cell>
        </row>
        <row r="825">
          <cell r="E825">
            <v>0</v>
          </cell>
          <cell r="F825">
            <v>0</v>
          </cell>
        </row>
        <row r="846">
          <cell r="E846">
            <v>0</v>
          </cell>
          <cell r="F846">
            <v>0</v>
          </cell>
        </row>
        <row r="945">
          <cell r="E945">
            <v>1914070.3180000002</v>
          </cell>
          <cell r="F945">
            <v>870708.50508000003</v>
          </cell>
        </row>
        <row r="989">
          <cell r="E989">
            <v>25300</v>
          </cell>
          <cell r="F989">
            <v>13062.32415</v>
          </cell>
        </row>
        <row r="992">
          <cell r="E992">
            <v>633200.04</v>
          </cell>
          <cell r="F992">
            <v>327258.85570999997</v>
          </cell>
        </row>
        <row r="996">
          <cell r="E996">
            <v>685165.37599999993</v>
          </cell>
          <cell r="F996">
            <v>254772.99711</v>
          </cell>
        </row>
        <row r="1009">
          <cell r="E1009">
            <v>126074.9</v>
          </cell>
          <cell r="F1009">
            <v>60230.135520000003</v>
          </cell>
        </row>
        <row r="1013">
          <cell r="E1013">
            <v>444330.00200000004</v>
          </cell>
          <cell r="F1013">
            <v>215384.19258999999</v>
          </cell>
        </row>
        <row r="1024">
          <cell r="E1024">
            <v>461931.33975000004</v>
          </cell>
          <cell r="F1024">
            <v>258334.87237999996</v>
          </cell>
        </row>
        <row r="1071">
          <cell r="E1071">
            <v>348344.63128999999</v>
          </cell>
          <cell r="F1071">
            <v>217854.71674999996</v>
          </cell>
        </row>
        <row r="1079">
          <cell r="E1079">
            <v>113586.70845999999</v>
          </cell>
          <cell r="F1079">
            <v>40480.155630000001</v>
          </cell>
        </row>
        <row r="1088">
          <cell r="E1088">
            <v>1350815.9</v>
          </cell>
          <cell r="F1088">
            <v>560531.37581999996</v>
          </cell>
        </row>
        <row r="1091">
          <cell r="E1091">
            <v>1350815.9</v>
          </cell>
          <cell r="F1091">
            <v>560531.37581999996</v>
          </cell>
        </row>
        <row r="1095">
          <cell r="E1095">
            <v>28275852.996309996</v>
          </cell>
          <cell r="F1095">
            <v>13247177.113979999</v>
          </cell>
        </row>
        <row r="1101">
          <cell r="E1101">
            <v>0</v>
          </cell>
          <cell r="F1101">
            <v>0</v>
          </cell>
        </row>
        <row r="1102">
          <cell r="E1102">
            <v>0</v>
          </cell>
          <cell r="F1102">
            <v>0</v>
          </cell>
        </row>
        <row r="1105">
          <cell r="E1105">
            <v>1744786.02</v>
          </cell>
          <cell r="F1105">
            <v>3411427</v>
          </cell>
        </row>
        <row r="1106">
          <cell r="E1106">
            <v>-1644786.54</v>
          </cell>
          <cell r="F1106">
            <v>-2411427.5212500002</v>
          </cell>
        </row>
        <row r="1108">
          <cell r="F1108">
            <v>345000</v>
          </cell>
        </row>
        <row r="1109">
          <cell r="E1109">
            <v>7131674.8799999999</v>
          </cell>
          <cell r="F1109">
            <v>3032790.13</v>
          </cell>
        </row>
        <row r="1110">
          <cell r="E1110">
            <v>-5722790.1299999999</v>
          </cell>
          <cell r="F1110">
            <v>-2687790.13</v>
          </cell>
        </row>
        <row r="1111">
          <cell r="E1111">
            <v>46961.288820000002</v>
          </cell>
        </row>
        <row r="1112">
          <cell r="E1112">
            <v>46937</v>
          </cell>
        </row>
        <row r="1113">
          <cell r="E1113">
            <v>46937</v>
          </cell>
          <cell r="F1113">
            <v>0</v>
          </cell>
        </row>
        <row r="1115">
          <cell r="E1115">
            <v>24.288820000000001</v>
          </cell>
          <cell r="F1115">
            <v>24.288820000000001</v>
          </cell>
        </row>
        <row r="1116">
          <cell r="E1116">
            <v>0</v>
          </cell>
          <cell r="F1116">
            <v>0</v>
          </cell>
        </row>
        <row r="1120">
          <cell r="E1120">
            <v>-35444195.152889997</v>
          </cell>
          <cell r="F1120">
            <v>-18936746.140149999</v>
          </cell>
        </row>
        <row r="1121">
          <cell r="E1121">
            <v>-35643429.666309997</v>
          </cell>
          <cell r="F1121">
            <v>-18511741.208549999</v>
          </cell>
        </row>
      </sheetData>
      <sheetData sheetId="1"/>
      <sheetData sheetId="2">
        <row r="21">
          <cell r="D21">
            <v>601331.5</v>
          </cell>
          <cell r="E21">
            <v>284245.65117999999</v>
          </cell>
        </row>
        <row r="29">
          <cell r="D29">
            <v>46701.95</v>
          </cell>
          <cell r="E29">
            <v>21090.02939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93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53.42578125" style="2" customWidth="1"/>
    <col min="3" max="3" width="17.85546875" style="3" customWidth="1"/>
    <col min="4" max="4" width="18" style="4" customWidth="1"/>
    <col min="5" max="5" width="13.5703125" style="5" customWidth="1"/>
    <col min="6" max="7" width="15" style="3" bestFit="1" customWidth="1"/>
    <col min="8" max="8" width="13.7109375" style="3" bestFit="1" customWidth="1"/>
    <col min="9" max="16384" width="9.140625" style="3"/>
  </cols>
  <sheetData>
    <row r="1" spans="1:15" ht="9" customHeight="1" x14ac:dyDescent="0.2"/>
    <row r="2" spans="1:15" ht="18.75" x14ac:dyDescent="0.25">
      <c r="B2" s="97" t="s">
        <v>0</v>
      </c>
      <c r="C2" s="98"/>
      <c r="D2" s="98"/>
      <c r="E2" s="98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5.75" x14ac:dyDescent="0.25">
      <c r="B3" s="7"/>
      <c r="C3" s="6"/>
      <c r="D3" s="8"/>
      <c r="E3" s="9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.75" x14ac:dyDescent="0.25">
      <c r="B4" s="7"/>
      <c r="C4" s="6"/>
      <c r="D4" s="8"/>
      <c r="E4" s="9" t="s">
        <v>1</v>
      </c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8.25" x14ac:dyDescent="0.2">
      <c r="A5" s="10"/>
      <c r="B5" s="11" t="s">
        <v>2</v>
      </c>
      <c r="C5" s="12" t="s">
        <v>3</v>
      </c>
      <c r="D5" s="13" t="s">
        <v>159</v>
      </c>
      <c r="E5" s="12" t="s">
        <v>4</v>
      </c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75" x14ac:dyDescent="0.25">
      <c r="A6" s="10"/>
      <c r="B6" s="15" t="s">
        <v>5</v>
      </c>
      <c r="C6" s="16">
        <f>C7+C11+C15+C18+C19+C20+C21+C22+C23+C24+C25+C26+C10</f>
        <v>14571544.349999998</v>
      </c>
      <c r="D6" s="96">
        <f>D7+D11+D15+D18+D19+D20+D21+D22+D23+D24+D25+D26+D10-0.01</f>
        <v>6182549.1743900003</v>
      </c>
      <c r="E6" s="17">
        <f>D6/C6</f>
        <v>0.42428921917188561</v>
      </c>
      <c r="F6" s="18"/>
      <c r="G6" s="18"/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10"/>
      <c r="B7" s="15" t="s">
        <v>6</v>
      </c>
      <c r="C7" s="19">
        <f>C8+C9</f>
        <v>7500954.6100000003</v>
      </c>
      <c r="D7" s="27">
        <f>D8+D9-0.01</f>
        <v>3237473.1459999997</v>
      </c>
      <c r="E7" s="20">
        <f>D7/C7</f>
        <v>0.43160815047246359</v>
      </c>
      <c r="F7" s="18"/>
      <c r="G7" s="18"/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10"/>
      <c r="B8" s="21" t="s">
        <v>7</v>
      </c>
      <c r="C8" s="22">
        <f>[1]Расшир!E9</f>
        <v>620220</v>
      </c>
      <c r="D8" s="23">
        <f>[1]Расшир!F9</f>
        <v>276380.89186999999</v>
      </c>
      <c r="E8" s="20">
        <f>D8/C8</f>
        <v>0.44561750970623326</v>
      </c>
      <c r="F8" s="18"/>
      <c r="G8" s="18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10"/>
      <c r="B9" s="21" t="s">
        <v>8</v>
      </c>
      <c r="C9" s="22">
        <f>[1]Расшир!E13</f>
        <v>6880734.6100000003</v>
      </c>
      <c r="D9" s="23">
        <f>[1]Расшир!F13</f>
        <v>2961092.2641299996</v>
      </c>
      <c r="E9" s="24">
        <f>D9/C9</f>
        <v>0.43034536745924568</v>
      </c>
      <c r="F9" s="18"/>
      <c r="G9" s="18"/>
      <c r="H9" s="6"/>
      <c r="I9" s="6"/>
      <c r="J9" s="6"/>
      <c r="K9" s="6"/>
      <c r="L9" s="6"/>
      <c r="M9" s="6"/>
      <c r="N9" s="6"/>
      <c r="O9" s="6"/>
    </row>
    <row r="10" spans="1:15" ht="28.5" customHeight="1" x14ac:dyDescent="0.25">
      <c r="A10" s="10"/>
      <c r="B10" s="25" t="s">
        <v>9</v>
      </c>
      <c r="C10" s="26">
        <f>[1]экономика!D21</f>
        <v>601331.5</v>
      </c>
      <c r="D10" s="27">
        <f>[1]экономика!E21</f>
        <v>284245.65117999999</v>
      </c>
      <c r="E10" s="28">
        <f t="shared" ref="E10:E89" si="0">D10/C10</f>
        <v>0.47269376571824356</v>
      </c>
      <c r="F10" s="18"/>
      <c r="G10" s="18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10"/>
      <c r="B11" s="15" t="s">
        <v>10</v>
      </c>
      <c r="C11" s="19">
        <f>C12+C13+C14</f>
        <v>1124228.8800000001</v>
      </c>
      <c r="D11" s="19">
        <f>D12+D13+D14+0.01</f>
        <v>519867.43320999999</v>
      </c>
      <c r="E11" s="20">
        <f t="shared" si="0"/>
        <v>0.46242134716375544</v>
      </c>
      <c r="F11" s="18"/>
      <c r="G11" s="18"/>
      <c r="H11" s="6"/>
      <c r="I11" s="6"/>
      <c r="J11" s="6"/>
      <c r="K11" s="6"/>
      <c r="L11" s="6"/>
      <c r="M11" s="6"/>
      <c r="N11" s="6"/>
      <c r="O11" s="6"/>
    </row>
    <row r="12" spans="1:15" ht="39.75" customHeight="1" x14ac:dyDescent="0.25">
      <c r="A12" s="10"/>
      <c r="B12" s="29" t="s">
        <v>11</v>
      </c>
      <c r="C12" s="22">
        <f>[1]Расшир!E32</f>
        <v>1076877.1200000001</v>
      </c>
      <c r="D12" s="22">
        <f>[1]Расшир!F32</f>
        <v>498482.50524999999</v>
      </c>
      <c r="E12" s="24">
        <f t="shared" si="0"/>
        <v>0.4628963657896269</v>
      </c>
      <c r="F12" s="18"/>
      <c r="G12" s="18"/>
      <c r="H12" s="6"/>
      <c r="I12" s="6"/>
      <c r="J12" s="6"/>
      <c r="K12" s="6"/>
      <c r="L12" s="6"/>
      <c r="M12" s="6"/>
      <c r="N12" s="6"/>
      <c r="O12" s="6"/>
    </row>
    <row r="13" spans="1:15" ht="15.75" x14ac:dyDescent="0.25">
      <c r="A13" s="10"/>
      <c r="B13" s="21" t="s">
        <v>12</v>
      </c>
      <c r="C13" s="22">
        <f>[1]Расшир!E35</f>
        <v>649.80999999999995</v>
      </c>
      <c r="D13" s="22">
        <f>[1]Расшир!F35</f>
        <v>294.88857000000002</v>
      </c>
      <c r="E13" s="24">
        <f t="shared" si="0"/>
        <v>0.45380737446330471</v>
      </c>
      <c r="F13" s="18"/>
      <c r="G13" s="18"/>
      <c r="H13" s="6"/>
      <c r="I13" s="6"/>
      <c r="J13" s="6"/>
      <c r="K13" s="6"/>
      <c r="L13" s="6"/>
      <c r="M13" s="6"/>
      <c r="N13" s="6"/>
      <c r="O13" s="6"/>
    </row>
    <row r="14" spans="1:15" ht="51" customHeight="1" x14ac:dyDescent="0.25">
      <c r="A14" s="10"/>
      <c r="B14" s="30" t="s">
        <v>13</v>
      </c>
      <c r="C14" s="22">
        <f>[1]экономика!D29</f>
        <v>46701.95</v>
      </c>
      <c r="D14" s="22">
        <f>[1]экономика!E29</f>
        <v>21090.02939</v>
      </c>
      <c r="E14" s="20">
        <f t="shared" si="0"/>
        <v>0.4515877686049512</v>
      </c>
      <c r="F14" s="18"/>
      <c r="G14" s="18"/>
      <c r="H14" s="6"/>
      <c r="I14" s="6"/>
      <c r="J14" s="6"/>
      <c r="K14" s="6"/>
      <c r="L14" s="6"/>
      <c r="M14" s="6"/>
      <c r="N14" s="6"/>
      <c r="O14" s="6"/>
    </row>
    <row r="15" spans="1:15" ht="15.75" x14ac:dyDescent="0.25">
      <c r="A15" s="10"/>
      <c r="B15" s="15" t="s">
        <v>14</v>
      </c>
      <c r="C15" s="19">
        <f>C16+C17</f>
        <v>1149853.44</v>
      </c>
      <c r="D15" s="19">
        <f>D16+D17</f>
        <v>343258.38731000002</v>
      </c>
      <c r="E15" s="20">
        <f t="shared" si="0"/>
        <v>0.29852359906841697</v>
      </c>
      <c r="F15" s="18"/>
      <c r="G15" s="18"/>
      <c r="H15" s="6"/>
      <c r="I15" s="6"/>
      <c r="J15" s="6"/>
      <c r="K15" s="6"/>
      <c r="L15" s="6"/>
      <c r="M15" s="6"/>
      <c r="N15" s="6"/>
      <c r="O15" s="6"/>
    </row>
    <row r="16" spans="1:15" ht="15.75" x14ac:dyDescent="0.25">
      <c r="A16" s="10"/>
      <c r="B16" s="21" t="s">
        <v>15</v>
      </c>
      <c r="C16" s="22">
        <f>[1]Расшир!E41</f>
        <v>278016.89</v>
      </c>
      <c r="D16" s="22">
        <f>[1]Расшир!F41</f>
        <v>19524.141889999999</v>
      </c>
      <c r="E16" s="24">
        <f>D16/C16</f>
        <v>7.0226459586681944E-2</v>
      </c>
      <c r="F16" s="18"/>
      <c r="G16" s="18"/>
      <c r="H16" s="6"/>
      <c r="I16" s="6"/>
      <c r="J16" s="6"/>
      <c r="K16" s="6"/>
      <c r="L16" s="6"/>
      <c r="M16" s="6"/>
      <c r="N16" s="6"/>
      <c r="O16" s="6"/>
    </row>
    <row r="17" spans="1:15" ht="15.75" x14ac:dyDescent="0.25">
      <c r="A17" s="10"/>
      <c r="B17" s="21" t="s">
        <v>16</v>
      </c>
      <c r="C17" s="22">
        <f>[1]Расшир!E42</f>
        <v>871836.55</v>
      </c>
      <c r="D17" s="22">
        <f>[1]Расшир!F42</f>
        <v>323734.24542000005</v>
      </c>
      <c r="E17" s="24">
        <f t="shared" si="0"/>
        <v>0.37132447064762314</v>
      </c>
      <c r="F17" s="18"/>
      <c r="G17" s="18"/>
      <c r="H17" s="6"/>
      <c r="I17" s="6"/>
      <c r="J17" s="6"/>
      <c r="K17" s="6"/>
      <c r="L17" s="6"/>
      <c r="M17" s="6"/>
      <c r="N17" s="6"/>
      <c r="O17" s="6"/>
    </row>
    <row r="18" spans="1:15" ht="15.75" x14ac:dyDescent="0.25">
      <c r="A18" s="10"/>
      <c r="B18" s="15" t="s">
        <v>17</v>
      </c>
      <c r="C18" s="19">
        <f>[1]Расшир!E51</f>
        <v>287194.27999999997</v>
      </c>
      <c r="D18" s="19">
        <f>[1]Расшир!F51</f>
        <v>122342.58141</v>
      </c>
      <c r="E18" s="20">
        <f t="shared" si="0"/>
        <v>0.42599240280830108</v>
      </c>
      <c r="F18" s="18"/>
      <c r="G18" s="18"/>
      <c r="H18" s="6"/>
      <c r="I18" s="6"/>
      <c r="J18" s="6"/>
      <c r="K18" s="6"/>
      <c r="L18" s="6"/>
      <c r="M18" s="6"/>
      <c r="N18" s="6"/>
      <c r="O18" s="6"/>
    </row>
    <row r="19" spans="1:15" ht="36" customHeight="1" x14ac:dyDescent="0.25">
      <c r="A19" s="10"/>
      <c r="B19" s="31" t="s">
        <v>18</v>
      </c>
      <c r="C19" s="19">
        <f>[1]Расшир!E59</f>
        <v>104.52</v>
      </c>
      <c r="D19" s="19">
        <f>[1]Расшир!F59</f>
        <v>-52.300530000000002</v>
      </c>
      <c r="E19" s="20">
        <f t="shared" si="0"/>
        <v>-0.50038777267508616</v>
      </c>
      <c r="F19" s="18"/>
      <c r="G19" s="18"/>
      <c r="H19" s="6"/>
      <c r="I19" s="6"/>
      <c r="J19" s="6"/>
      <c r="K19" s="6"/>
      <c r="L19" s="6"/>
      <c r="M19" s="6"/>
      <c r="N19" s="6"/>
      <c r="O19" s="6"/>
    </row>
    <row r="20" spans="1:15" ht="40.5" customHeight="1" x14ac:dyDescent="0.25">
      <c r="A20" s="10"/>
      <c r="B20" s="31" t="s">
        <v>19</v>
      </c>
      <c r="C20" s="19">
        <f>[1]Расшир!E76</f>
        <v>2514957.21</v>
      </c>
      <c r="D20" s="19">
        <f>[1]Расшир!F76-0.01</f>
        <v>722404.1041</v>
      </c>
      <c r="E20" s="20">
        <f t="shared" si="0"/>
        <v>0.28724309949591548</v>
      </c>
      <c r="F20" s="18"/>
      <c r="G20" s="18"/>
      <c r="H20" s="6"/>
      <c r="I20" s="6"/>
      <c r="J20" s="6"/>
      <c r="K20" s="6"/>
      <c r="L20" s="6"/>
      <c r="M20" s="6"/>
      <c r="N20" s="6"/>
      <c r="O20" s="6"/>
    </row>
    <row r="21" spans="1:15" ht="22.5" customHeight="1" x14ac:dyDescent="0.25">
      <c r="A21" s="10"/>
      <c r="B21" s="31" t="s">
        <v>20</v>
      </c>
      <c r="C21" s="19">
        <f>[1]Расшир!E107</f>
        <v>21148.920000000002</v>
      </c>
      <c r="D21" s="19">
        <f>[1]Расшир!F107+0.01</f>
        <v>45636.264470000002</v>
      </c>
      <c r="E21" s="20">
        <f t="shared" si="0"/>
        <v>2.157853189193585</v>
      </c>
      <c r="F21" s="18"/>
      <c r="G21" s="18"/>
      <c r="H21" s="6"/>
      <c r="I21" s="6"/>
      <c r="J21" s="6"/>
      <c r="K21" s="6"/>
      <c r="L21" s="6"/>
      <c r="M21" s="6"/>
      <c r="N21" s="6"/>
      <c r="O21" s="6"/>
    </row>
    <row r="22" spans="1:15" ht="35.25" customHeight="1" x14ac:dyDescent="0.25">
      <c r="A22" s="10"/>
      <c r="B22" s="31" t="s">
        <v>21</v>
      </c>
      <c r="C22" s="19">
        <f>[1]Расшир!E115</f>
        <v>22421.86</v>
      </c>
      <c r="D22" s="19">
        <f>[1]Расшир!F115</f>
        <v>11231.73035</v>
      </c>
      <c r="E22" s="20">
        <f t="shared" si="0"/>
        <v>0.50092768173559199</v>
      </c>
      <c r="F22" s="18"/>
      <c r="G22" s="18"/>
      <c r="H22" s="6"/>
      <c r="I22" s="6"/>
      <c r="J22" s="6"/>
      <c r="K22" s="6"/>
      <c r="L22" s="6"/>
      <c r="M22" s="6"/>
      <c r="N22" s="6"/>
      <c r="O22" s="6"/>
    </row>
    <row r="23" spans="1:15" ht="36" customHeight="1" x14ac:dyDescent="0.25">
      <c r="A23" s="10"/>
      <c r="B23" s="31" t="s">
        <v>22</v>
      </c>
      <c r="C23" s="19">
        <f>[1]Расшир!E129</f>
        <v>1141727.97</v>
      </c>
      <c r="D23" s="19">
        <f>[1]Расшир!F129</f>
        <v>597817.81073999999</v>
      </c>
      <c r="E23" s="20">
        <f t="shared" si="0"/>
        <v>0.52360792276990464</v>
      </c>
      <c r="F23" s="18"/>
      <c r="G23" s="18"/>
      <c r="H23" s="6"/>
      <c r="I23" s="6"/>
      <c r="J23" s="6"/>
      <c r="K23" s="6"/>
      <c r="L23" s="6"/>
      <c r="M23" s="6"/>
      <c r="N23" s="6"/>
      <c r="O23" s="6"/>
    </row>
    <row r="24" spans="1:15" ht="15.75" customHeight="1" x14ac:dyDescent="0.25">
      <c r="A24" s="10"/>
      <c r="B24" s="15" t="s">
        <v>23</v>
      </c>
      <c r="C24" s="19">
        <f>[1]Расшир!E152</f>
        <v>53.83</v>
      </c>
      <c r="D24" s="19">
        <f>[1]Расшир!F152</f>
        <v>139.25</v>
      </c>
      <c r="E24" s="20">
        <f t="shared" si="0"/>
        <v>2.5868474828162737</v>
      </c>
      <c r="F24" s="18"/>
      <c r="G24" s="18"/>
      <c r="H24" s="6"/>
      <c r="I24" s="6"/>
      <c r="J24" s="6"/>
      <c r="K24" s="6"/>
      <c r="L24" s="6"/>
      <c r="M24" s="6"/>
      <c r="N24" s="6"/>
      <c r="O24" s="6"/>
    </row>
    <row r="25" spans="1:15" ht="15.75" x14ac:dyDescent="0.25">
      <c r="A25" s="10"/>
      <c r="B25" s="15" t="s">
        <v>24</v>
      </c>
      <c r="C25" s="19">
        <f>[1]Расшир!E157</f>
        <v>207567.33000000002</v>
      </c>
      <c r="D25" s="19">
        <f>[1]Расшир!F157</f>
        <v>127818.92128000002</v>
      </c>
      <c r="E25" s="20">
        <f t="shared" si="0"/>
        <v>0.61579498700493962</v>
      </c>
      <c r="F25" s="18"/>
      <c r="G25" s="18"/>
      <c r="H25" s="6"/>
      <c r="I25" s="6"/>
      <c r="J25" s="6"/>
      <c r="K25" s="6"/>
      <c r="L25" s="6"/>
      <c r="M25" s="6"/>
      <c r="N25" s="6"/>
      <c r="O25" s="6"/>
    </row>
    <row r="26" spans="1:15" ht="24" customHeight="1" x14ac:dyDescent="0.25">
      <c r="A26" s="10"/>
      <c r="B26" s="32" t="s">
        <v>25</v>
      </c>
      <c r="C26" s="19">
        <f>[1]Расшир!E209</f>
        <v>0</v>
      </c>
      <c r="D26" s="19">
        <f>[1]Расшир!F209+0.01</f>
        <v>170366.20487000002</v>
      </c>
      <c r="E26" s="20" t="s">
        <v>26</v>
      </c>
      <c r="F26" s="18"/>
      <c r="G26" s="18"/>
      <c r="H26" s="6"/>
      <c r="I26" s="6"/>
      <c r="J26" s="6"/>
      <c r="K26" s="6"/>
      <c r="L26" s="6"/>
      <c r="M26" s="6"/>
      <c r="N26" s="6"/>
      <c r="O26" s="6"/>
    </row>
    <row r="27" spans="1:15" ht="15.75" x14ac:dyDescent="0.25">
      <c r="A27" s="10"/>
      <c r="B27" s="15" t="s">
        <v>27</v>
      </c>
      <c r="C27" s="19">
        <f>[1]Расшир!E215</f>
        <v>11949228.61407</v>
      </c>
      <c r="D27" s="19">
        <f>[1]Расшир!F215</f>
        <v>6144609.1036200011</v>
      </c>
      <c r="E27" s="20">
        <f t="shared" si="0"/>
        <v>0.51422642432205501</v>
      </c>
      <c r="F27" s="18"/>
      <c r="G27" s="18"/>
      <c r="H27" s="6"/>
      <c r="I27" s="6"/>
      <c r="J27" s="6"/>
      <c r="K27" s="6"/>
      <c r="L27" s="6"/>
      <c r="M27" s="6"/>
      <c r="N27" s="6"/>
      <c r="O27" s="6"/>
    </row>
    <row r="28" spans="1:15" ht="43.5" customHeight="1" x14ac:dyDescent="0.25">
      <c r="A28" s="10"/>
      <c r="B28" s="32" t="s">
        <v>28</v>
      </c>
      <c r="C28" s="19">
        <f>[1]Расшир!E216</f>
        <v>11941689.714299999</v>
      </c>
      <c r="D28" s="19">
        <f>[1]Расшир!F216</f>
        <v>6300115.2962300004</v>
      </c>
      <c r="E28" s="20">
        <f t="shared" si="0"/>
        <v>0.52757318662246799</v>
      </c>
      <c r="F28" s="18"/>
      <c r="G28" s="18"/>
      <c r="H28" s="6"/>
      <c r="I28" s="6"/>
      <c r="J28" s="6"/>
      <c r="K28" s="6"/>
      <c r="L28" s="6"/>
      <c r="M28" s="6"/>
      <c r="N28" s="6"/>
      <c r="O28" s="6"/>
    </row>
    <row r="29" spans="1:15" ht="44.25" hidden="1" customHeight="1" x14ac:dyDescent="0.25">
      <c r="A29" s="10"/>
      <c r="B29" s="33" t="s">
        <v>29</v>
      </c>
      <c r="C29" s="19">
        <f>[1]Расшир!E337</f>
        <v>0</v>
      </c>
      <c r="D29" s="19">
        <f>[1]Расшир!F337</f>
        <v>0</v>
      </c>
      <c r="E29" s="20">
        <v>0</v>
      </c>
      <c r="F29" s="18"/>
      <c r="G29" s="18"/>
      <c r="H29" s="6"/>
      <c r="I29" s="6"/>
      <c r="J29" s="6"/>
      <c r="K29" s="6"/>
      <c r="L29" s="6"/>
      <c r="M29" s="6"/>
      <c r="N29" s="6"/>
      <c r="O29" s="6"/>
    </row>
    <row r="30" spans="1:15" ht="33" customHeight="1" x14ac:dyDescent="0.25">
      <c r="A30" s="34"/>
      <c r="B30" s="35" t="s">
        <v>30</v>
      </c>
      <c r="C30" s="22">
        <f>[1]Расшир!E217</f>
        <v>89608.2</v>
      </c>
      <c r="D30" s="22">
        <f>[1]Расшир!F217</f>
        <v>0</v>
      </c>
      <c r="E30" s="24">
        <v>0</v>
      </c>
      <c r="F30" s="18"/>
      <c r="G30" s="18"/>
      <c r="H30" s="6"/>
      <c r="I30" s="6"/>
      <c r="J30" s="6"/>
      <c r="K30" s="6"/>
      <c r="L30" s="6"/>
      <c r="M30" s="6"/>
      <c r="N30" s="6"/>
      <c r="O30" s="6"/>
    </row>
    <row r="31" spans="1:15" ht="33" customHeight="1" x14ac:dyDescent="0.25">
      <c r="A31" s="36"/>
      <c r="B31" s="35" t="s">
        <v>31</v>
      </c>
      <c r="C31" s="22">
        <f>[1]Расшир!E221</f>
        <v>9693530.7379999999</v>
      </c>
      <c r="D31" s="22">
        <f>[1]Расшир!F221</f>
        <v>5243840.7333700005</v>
      </c>
      <c r="E31" s="24">
        <f t="shared" si="0"/>
        <v>0.54096292415037273</v>
      </c>
      <c r="F31" s="18"/>
      <c r="G31" s="18"/>
      <c r="H31" s="6"/>
      <c r="I31" s="6"/>
      <c r="J31" s="6"/>
      <c r="K31" s="6"/>
      <c r="L31" s="6"/>
      <c r="M31" s="6"/>
      <c r="N31" s="6"/>
      <c r="O31" s="6"/>
    </row>
    <row r="32" spans="1:15" ht="17.25" customHeight="1" x14ac:dyDescent="0.25">
      <c r="A32" s="36"/>
      <c r="B32" s="35" t="s">
        <v>32</v>
      </c>
      <c r="C32" s="22">
        <f>[1]Расшир!E270</f>
        <v>32.200000000000003</v>
      </c>
      <c r="D32" s="22">
        <f>[1]Расшир!F270</f>
        <v>0</v>
      </c>
      <c r="E32" s="24">
        <f t="shared" si="0"/>
        <v>0</v>
      </c>
      <c r="F32" s="18"/>
      <c r="G32" s="18"/>
      <c r="H32" s="6"/>
      <c r="I32" s="6"/>
      <c r="J32" s="6"/>
      <c r="K32" s="6"/>
      <c r="L32" s="6"/>
      <c r="M32" s="6"/>
      <c r="N32" s="6"/>
      <c r="O32" s="6"/>
    </row>
    <row r="33" spans="1:15" ht="33" customHeight="1" x14ac:dyDescent="0.25">
      <c r="A33" s="36"/>
      <c r="B33" s="35" t="s">
        <v>33</v>
      </c>
      <c r="C33" s="22">
        <f>[1]Расшир!E280</f>
        <v>2158518.5762999998</v>
      </c>
      <c r="D33" s="22">
        <f>[1]Расшир!F280</f>
        <v>1056274.5628599999</v>
      </c>
      <c r="E33" s="24">
        <f t="shared" si="0"/>
        <v>0.48935162034630297</v>
      </c>
      <c r="F33" s="18"/>
      <c r="G33" s="18"/>
      <c r="H33" s="6"/>
      <c r="I33" s="6"/>
      <c r="J33" s="6"/>
      <c r="K33" s="6"/>
      <c r="L33" s="6"/>
      <c r="M33" s="6"/>
      <c r="N33" s="6"/>
      <c r="O33" s="6"/>
    </row>
    <row r="34" spans="1:15" ht="33.75" customHeight="1" x14ac:dyDescent="0.25">
      <c r="A34" s="10"/>
      <c r="B34" s="33" t="s">
        <v>34</v>
      </c>
      <c r="C34" s="19">
        <f>[1]Расшир!E348</f>
        <v>-13931.089830000001</v>
      </c>
      <c r="D34" s="19">
        <f>[1]Расшир!F348</f>
        <v>-173251.32920000001</v>
      </c>
      <c r="E34" s="20" t="s">
        <v>26</v>
      </c>
      <c r="F34" s="18"/>
      <c r="G34" s="18"/>
      <c r="H34" s="6"/>
      <c r="I34" s="6"/>
      <c r="J34" s="6"/>
      <c r="K34" s="6"/>
      <c r="L34" s="6"/>
      <c r="M34" s="6"/>
      <c r="N34" s="6"/>
      <c r="O34" s="6"/>
    </row>
    <row r="35" spans="1:15" ht="24.75" customHeight="1" x14ac:dyDescent="0.25">
      <c r="A35" s="10"/>
      <c r="B35" s="33" t="s">
        <v>35</v>
      </c>
      <c r="C35" s="26">
        <f>[1]Расшир!E340</f>
        <v>21469.989600000001</v>
      </c>
      <c r="D35" s="26">
        <f>[1]Расшир!F340</f>
        <v>17036.8596</v>
      </c>
      <c r="E35" s="20">
        <f t="shared" si="0"/>
        <v>0.79351969504447262</v>
      </c>
      <c r="F35" s="18"/>
      <c r="G35" s="18"/>
      <c r="H35" s="6"/>
      <c r="I35" s="6"/>
      <c r="J35" s="6"/>
      <c r="K35" s="6"/>
      <c r="L35" s="6"/>
      <c r="M35" s="6"/>
      <c r="N35" s="6"/>
      <c r="O35" s="6"/>
    </row>
    <row r="36" spans="1:15" ht="50.25" customHeight="1" x14ac:dyDescent="0.25">
      <c r="A36" s="10"/>
      <c r="B36" s="37" t="s">
        <v>36</v>
      </c>
      <c r="C36" s="26">
        <f>[1]Расшир!E342</f>
        <v>0</v>
      </c>
      <c r="D36" s="26">
        <f>[1]Расшир!F342</f>
        <v>708.27699000000007</v>
      </c>
      <c r="E36" s="20" t="s">
        <v>26</v>
      </c>
      <c r="F36" s="18"/>
      <c r="G36" s="18"/>
      <c r="H36" s="6"/>
      <c r="I36" s="6"/>
      <c r="J36" s="6"/>
      <c r="K36" s="6"/>
      <c r="L36" s="6"/>
      <c r="M36" s="6"/>
      <c r="N36" s="6"/>
      <c r="O36" s="6"/>
    </row>
    <row r="37" spans="1:15" s="42" customFormat="1" ht="18.75" x14ac:dyDescent="0.3">
      <c r="A37" s="38"/>
      <c r="B37" s="39" t="s">
        <v>37</v>
      </c>
      <c r="C37" s="19">
        <f>[1]Расшир!E367</f>
        <v>26520772.96407</v>
      </c>
      <c r="D37" s="19">
        <f>[1]Расшир!F367</f>
        <v>12327158.27801</v>
      </c>
      <c r="E37" s="20">
        <f t="shared" si="0"/>
        <v>0.46481142516889212</v>
      </c>
      <c r="F37" s="40"/>
      <c r="G37" s="40"/>
      <c r="H37" s="41"/>
      <c r="I37" s="41"/>
      <c r="J37" s="41"/>
      <c r="K37" s="41"/>
      <c r="L37" s="41"/>
      <c r="M37" s="41"/>
      <c r="N37" s="41"/>
      <c r="O37" s="41"/>
    </row>
    <row r="38" spans="1:15" ht="15.75" hidden="1" x14ac:dyDescent="0.25">
      <c r="A38" s="10"/>
      <c r="B38" s="21"/>
      <c r="C38" s="43"/>
      <c r="D38" s="43"/>
      <c r="E38" s="44" t="e">
        <f t="shared" si="0"/>
        <v>#DIV/0!</v>
      </c>
      <c r="F38" s="18"/>
      <c r="G38" s="18"/>
      <c r="H38" s="6"/>
      <c r="I38" s="6"/>
      <c r="J38" s="6"/>
      <c r="K38" s="6"/>
      <c r="L38" s="6"/>
      <c r="M38" s="6"/>
      <c r="N38" s="6"/>
      <c r="O38" s="6"/>
    </row>
    <row r="39" spans="1:15" x14ac:dyDescent="0.2">
      <c r="A39" s="10"/>
      <c r="C39" s="45"/>
      <c r="D39" s="45"/>
      <c r="E39" s="46"/>
    </row>
    <row r="40" spans="1:15" ht="15.75" x14ac:dyDescent="0.25">
      <c r="A40" s="10"/>
      <c r="B40" s="15" t="s">
        <v>38</v>
      </c>
      <c r="C40" s="43"/>
      <c r="D40" s="43"/>
      <c r="E40" s="44"/>
      <c r="F40" s="18"/>
      <c r="G40" s="18"/>
      <c r="H40" s="6"/>
      <c r="I40" s="6"/>
      <c r="J40" s="6"/>
      <c r="K40" s="6"/>
      <c r="L40" s="6"/>
      <c r="M40" s="6"/>
      <c r="N40" s="6"/>
      <c r="O40" s="6"/>
    </row>
    <row r="41" spans="1:15" ht="15.75" x14ac:dyDescent="0.25">
      <c r="A41" s="47"/>
      <c r="B41" s="48"/>
      <c r="C41" s="49"/>
      <c r="D41" s="49"/>
      <c r="E41" s="50"/>
      <c r="F41" s="18"/>
      <c r="G41" s="18"/>
      <c r="H41" s="6"/>
      <c r="I41" s="6"/>
      <c r="J41" s="6"/>
      <c r="K41" s="6"/>
      <c r="L41" s="6"/>
      <c r="M41" s="6"/>
      <c r="N41" s="6"/>
      <c r="O41" s="6"/>
    </row>
    <row r="42" spans="1:15" ht="15.75" x14ac:dyDescent="0.25">
      <c r="A42" s="51" t="s">
        <v>39</v>
      </c>
      <c r="B42" s="52" t="s">
        <v>40</v>
      </c>
      <c r="C42" s="53">
        <f>[1]Расшир!E370</f>
        <v>2579045.8777599996</v>
      </c>
      <c r="D42" s="53">
        <f>[1]Расшир!F370</f>
        <v>1106453.8783800001</v>
      </c>
      <c r="E42" s="54">
        <f t="shared" si="0"/>
        <v>0.42901674914794374</v>
      </c>
      <c r="F42" s="18"/>
      <c r="G42" s="18"/>
      <c r="H42" s="6"/>
      <c r="I42" s="6"/>
      <c r="J42" s="6"/>
      <c r="K42" s="6"/>
      <c r="L42" s="6"/>
      <c r="M42" s="6"/>
      <c r="N42" s="6"/>
      <c r="O42" s="6"/>
    </row>
    <row r="43" spans="1:15" ht="31.5" x14ac:dyDescent="0.25">
      <c r="A43" s="55" t="s">
        <v>41</v>
      </c>
      <c r="B43" s="56" t="s">
        <v>42</v>
      </c>
      <c r="C43" s="22">
        <f>[1]Расшир!E403</f>
        <v>2585.5600000000004</v>
      </c>
      <c r="D43" s="22">
        <f>[1]Расшир!F403</f>
        <v>1282.31116</v>
      </c>
      <c r="E43" s="24">
        <f t="shared" si="0"/>
        <v>0.49595103575240945</v>
      </c>
      <c r="F43" s="18"/>
      <c r="G43" s="18"/>
      <c r="H43" s="6"/>
      <c r="I43" s="6"/>
      <c r="J43" s="6"/>
      <c r="K43" s="6"/>
      <c r="L43" s="6"/>
      <c r="M43" s="6"/>
      <c r="N43" s="6"/>
      <c r="O43" s="6"/>
    </row>
    <row r="44" spans="1:15" ht="51" customHeight="1" x14ac:dyDescent="0.25">
      <c r="A44" s="55" t="s">
        <v>43</v>
      </c>
      <c r="B44" s="56" t="s">
        <v>44</v>
      </c>
      <c r="C44" s="22">
        <f>[1]Расшир!E407+0.01</f>
        <v>63855.744500000008</v>
      </c>
      <c r="D44" s="22">
        <f>[1]Расшир!F407</f>
        <v>25489.431109999998</v>
      </c>
      <c r="E44" s="24">
        <f t="shared" si="0"/>
        <v>0.39917209187029357</v>
      </c>
      <c r="F44" s="18"/>
      <c r="G44" s="18"/>
      <c r="H44" s="6"/>
      <c r="I44" s="6"/>
      <c r="J44" s="6"/>
      <c r="K44" s="6"/>
      <c r="L44" s="6"/>
      <c r="M44" s="6"/>
      <c r="N44" s="6"/>
      <c r="O44" s="6"/>
    </row>
    <row r="45" spans="1:15" ht="47.25" x14ac:dyDescent="0.25">
      <c r="A45" s="55" t="s">
        <v>45</v>
      </c>
      <c r="B45" s="56" t="s">
        <v>46</v>
      </c>
      <c r="C45" s="22">
        <f>[1]Расшир!E414</f>
        <v>886405.00046000001</v>
      </c>
      <c r="D45" s="22">
        <f>[1]Расшир!F414</f>
        <v>421795.32843000005</v>
      </c>
      <c r="E45" s="24">
        <f t="shared" si="0"/>
        <v>0.47584944603325713</v>
      </c>
      <c r="F45" s="18"/>
      <c r="G45" s="18"/>
      <c r="H45" s="6"/>
      <c r="I45" s="6"/>
      <c r="J45" s="6"/>
      <c r="K45" s="6"/>
      <c r="L45" s="6"/>
      <c r="M45" s="6"/>
      <c r="N45" s="6"/>
      <c r="O45" s="6"/>
    </row>
    <row r="46" spans="1:15" ht="15.75" x14ac:dyDescent="0.25">
      <c r="A46" s="55" t="s">
        <v>47</v>
      </c>
      <c r="B46" s="56" t="s">
        <v>48</v>
      </c>
      <c r="C46" s="22">
        <f>[1]Расшир!E426</f>
        <v>195.8</v>
      </c>
      <c r="D46" s="22">
        <f>[1]Расшир!F426</f>
        <v>0</v>
      </c>
      <c r="E46" s="24">
        <v>0</v>
      </c>
      <c r="F46" s="18"/>
      <c r="G46" s="18"/>
      <c r="H46" s="6"/>
      <c r="I46" s="6"/>
      <c r="J46" s="6"/>
      <c r="K46" s="6"/>
      <c r="L46" s="6"/>
      <c r="M46" s="6"/>
      <c r="N46" s="6"/>
      <c r="O46" s="6"/>
    </row>
    <row r="47" spans="1:15" ht="47.25" x14ac:dyDescent="0.25">
      <c r="A47" s="55" t="s">
        <v>49</v>
      </c>
      <c r="B47" s="56" t="s">
        <v>50</v>
      </c>
      <c r="C47" s="22">
        <f>[1]Расшир!E429</f>
        <v>183253.07</v>
      </c>
      <c r="D47" s="22">
        <f>[1]Расшир!F429</f>
        <v>75430.639609999998</v>
      </c>
      <c r="E47" s="24">
        <f t="shared" si="0"/>
        <v>0.41162005968030985</v>
      </c>
      <c r="F47" s="18"/>
      <c r="G47" s="18"/>
      <c r="H47" s="6"/>
      <c r="I47" s="6"/>
      <c r="J47" s="6"/>
      <c r="K47" s="6"/>
      <c r="L47" s="6"/>
      <c r="M47" s="6"/>
      <c r="N47" s="6"/>
      <c r="O47" s="6"/>
    </row>
    <row r="48" spans="1:15" ht="15.75" x14ac:dyDescent="0.25">
      <c r="A48" s="55" t="s">
        <v>51</v>
      </c>
      <c r="B48" s="56" t="s">
        <v>52</v>
      </c>
      <c r="C48" s="22">
        <f>[1]Расшир!E439</f>
        <v>7307.3099999999995</v>
      </c>
      <c r="D48" s="22">
        <f>[1]Расшир!F439</f>
        <v>3821.38886</v>
      </c>
      <c r="E48" s="24">
        <f t="shared" si="0"/>
        <v>0.52295425539630869</v>
      </c>
      <c r="F48" s="18"/>
      <c r="G48" s="18"/>
      <c r="H48" s="6"/>
      <c r="I48" s="6"/>
      <c r="J48" s="6"/>
      <c r="K48" s="6"/>
      <c r="L48" s="6"/>
      <c r="M48" s="6"/>
      <c r="N48" s="6"/>
      <c r="O48" s="6"/>
    </row>
    <row r="49" spans="1:15" ht="15.75" x14ac:dyDescent="0.25">
      <c r="A49" s="55" t="s">
        <v>53</v>
      </c>
      <c r="B49" s="56" t="s">
        <v>54</v>
      </c>
      <c r="C49" s="22">
        <f>[1]Расшир!E446</f>
        <v>100256.47119</v>
      </c>
      <c r="D49" s="22">
        <f>[1]Расшир!F446</f>
        <v>0</v>
      </c>
      <c r="E49" s="24">
        <v>0</v>
      </c>
      <c r="F49" s="18"/>
      <c r="G49" s="18"/>
      <c r="H49" s="6"/>
      <c r="I49" s="6"/>
      <c r="J49" s="6"/>
      <c r="K49" s="6"/>
      <c r="L49" s="6"/>
      <c r="M49" s="6"/>
      <c r="N49" s="6"/>
      <c r="O49" s="6"/>
    </row>
    <row r="50" spans="1:15" ht="15.75" x14ac:dyDescent="0.25">
      <c r="A50" s="55" t="s">
        <v>55</v>
      </c>
      <c r="B50" s="56" t="s">
        <v>56</v>
      </c>
      <c r="C50" s="22">
        <f>[1]Расшир!E448</f>
        <v>1335186.9316100001</v>
      </c>
      <c r="D50" s="22">
        <f>[1]Расшир!F448</f>
        <v>578634.77920999995</v>
      </c>
      <c r="E50" s="24">
        <f t="shared" si="0"/>
        <v>0.43337360897643629</v>
      </c>
      <c r="F50" s="18"/>
      <c r="G50" s="18"/>
      <c r="H50" s="6"/>
      <c r="I50" s="6"/>
      <c r="J50" s="6"/>
      <c r="K50" s="6"/>
      <c r="L50" s="6"/>
      <c r="M50" s="6"/>
      <c r="N50" s="6"/>
      <c r="O50" s="6"/>
    </row>
    <row r="51" spans="1:15" ht="35.25" customHeight="1" x14ac:dyDescent="0.25">
      <c r="A51" s="51" t="s">
        <v>57</v>
      </c>
      <c r="B51" s="57" t="s">
        <v>58</v>
      </c>
      <c r="C51" s="53">
        <f>[1]Расшир!E471</f>
        <v>74533.567670000004</v>
      </c>
      <c r="D51" s="53">
        <f>[1]Расшир!F471</f>
        <v>37363.927349999998</v>
      </c>
      <c r="E51" s="54">
        <f t="shared" si="0"/>
        <v>0.50130335254351577</v>
      </c>
      <c r="F51" s="18"/>
      <c r="G51" s="18"/>
      <c r="H51" s="6"/>
      <c r="I51" s="6"/>
      <c r="J51" s="6"/>
      <c r="K51" s="6"/>
      <c r="L51" s="6"/>
      <c r="M51" s="6"/>
      <c r="N51" s="6"/>
      <c r="O51" s="6"/>
    </row>
    <row r="52" spans="1:15" ht="52.5" customHeight="1" x14ac:dyDescent="0.25">
      <c r="A52" s="58" t="s">
        <v>59</v>
      </c>
      <c r="B52" s="59" t="s">
        <v>60</v>
      </c>
      <c r="C52" s="22">
        <f>[1]Расшир!E481</f>
        <v>74533.567670000004</v>
      </c>
      <c r="D52" s="22">
        <f>[1]Расшир!F481</f>
        <v>37363.927349999998</v>
      </c>
      <c r="E52" s="24">
        <f>D52/C52</f>
        <v>0.50130335254351577</v>
      </c>
      <c r="F52" s="18"/>
      <c r="G52" s="18"/>
      <c r="H52" s="6"/>
      <c r="I52" s="6"/>
      <c r="J52" s="6"/>
      <c r="K52" s="6"/>
      <c r="L52" s="6"/>
      <c r="M52" s="6"/>
      <c r="N52" s="6"/>
      <c r="O52" s="6"/>
    </row>
    <row r="53" spans="1:15" ht="15.75" x14ac:dyDescent="0.25">
      <c r="A53" s="51" t="s">
        <v>61</v>
      </c>
      <c r="B53" s="52" t="s">
        <v>62</v>
      </c>
      <c r="C53" s="53">
        <f>[1]Расшир!E488</f>
        <v>3826839.1368</v>
      </c>
      <c r="D53" s="53">
        <f>[1]Расшир!F488</f>
        <v>1443223.7653300001</v>
      </c>
      <c r="E53" s="54">
        <f t="shared" si="0"/>
        <v>0.37713207002916321</v>
      </c>
      <c r="F53" s="18"/>
      <c r="G53" s="18"/>
      <c r="H53" s="6"/>
      <c r="I53" s="6"/>
      <c r="J53" s="6"/>
      <c r="K53" s="6"/>
      <c r="L53" s="6"/>
      <c r="M53" s="6"/>
      <c r="N53" s="6"/>
      <c r="O53" s="6"/>
    </row>
    <row r="54" spans="1:15" ht="15.75" x14ac:dyDescent="0.25">
      <c r="A54" s="55" t="s">
        <v>63</v>
      </c>
      <c r="B54" s="56" t="s">
        <v>64</v>
      </c>
      <c r="C54" s="22">
        <f>[1]Расшир!E542</f>
        <v>522605.21792999998</v>
      </c>
      <c r="D54" s="22">
        <f>[1]Расшир!F542</f>
        <v>230956.86659000002</v>
      </c>
      <c r="E54" s="24">
        <f t="shared" si="0"/>
        <v>0.44193371720397823</v>
      </c>
      <c r="F54" s="18"/>
      <c r="G54" s="18"/>
      <c r="H54" s="6"/>
      <c r="I54" s="6"/>
      <c r="J54" s="6"/>
      <c r="K54" s="6"/>
      <c r="L54" s="6"/>
      <c r="M54" s="6"/>
      <c r="N54" s="6"/>
      <c r="O54" s="6"/>
    </row>
    <row r="55" spans="1:15" ht="15.75" x14ac:dyDescent="0.25">
      <c r="A55" s="55" t="s">
        <v>65</v>
      </c>
      <c r="B55" s="56" t="s">
        <v>66</v>
      </c>
      <c r="C55" s="22">
        <f>[1]Расшир!E551</f>
        <v>3167483.6503900001</v>
      </c>
      <c r="D55" s="22">
        <f>[1]Расшир!F551</f>
        <v>1173726.6516799999</v>
      </c>
      <c r="E55" s="24">
        <f t="shared" si="0"/>
        <v>0.37055492031836801</v>
      </c>
      <c r="F55" s="18"/>
      <c r="G55" s="18"/>
      <c r="H55" s="6"/>
      <c r="I55" s="6"/>
      <c r="J55" s="6"/>
      <c r="K55" s="6"/>
      <c r="L55" s="6"/>
      <c r="M55" s="6"/>
      <c r="N55" s="6"/>
      <c r="O55" s="6"/>
    </row>
    <row r="56" spans="1:15" ht="18.75" customHeight="1" x14ac:dyDescent="0.25">
      <c r="A56" s="60" t="s">
        <v>67</v>
      </c>
      <c r="B56" s="61" t="s">
        <v>68</v>
      </c>
      <c r="C56" s="62">
        <f>[1]Расшир!E557</f>
        <v>136750.26848</v>
      </c>
      <c r="D56" s="63">
        <f>[1]Расшир!F557</f>
        <v>38540.247060000002</v>
      </c>
      <c r="E56" s="24">
        <f t="shared" si="0"/>
        <v>0.28182940690633151</v>
      </c>
      <c r="F56" s="18"/>
      <c r="G56" s="18"/>
      <c r="H56" s="6"/>
      <c r="I56" s="6"/>
      <c r="J56" s="6"/>
      <c r="K56" s="6"/>
      <c r="L56" s="6"/>
      <c r="M56" s="6"/>
      <c r="N56" s="6"/>
      <c r="O56" s="6"/>
    </row>
    <row r="57" spans="1:15" ht="15.75" x14ac:dyDescent="0.25">
      <c r="A57" s="64" t="s">
        <v>69</v>
      </c>
      <c r="B57" s="52" t="s">
        <v>70</v>
      </c>
      <c r="C57" s="53">
        <f>[1]Расшир!E569</f>
        <v>3923965.0938200001</v>
      </c>
      <c r="D57" s="53">
        <f>[1]Расшир!F569</f>
        <v>1458744.7188599999</v>
      </c>
      <c r="E57" s="54">
        <f t="shared" si="0"/>
        <v>0.3717527256186432</v>
      </c>
      <c r="F57" s="18"/>
      <c r="G57" s="18"/>
      <c r="H57" s="6"/>
      <c r="I57" s="6"/>
      <c r="J57" s="6"/>
      <c r="K57" s="6"/>
      <c r="L57" s="6"/>
      <c r="M57" s="6"/>
      <c r="N57" s="6"/>
      <c r="O57" s="6"/>
    </row>
    <row r="58" spans="1:15" ht="15.75" x14ac:dyDescent="0.25">
      <c r="A58" s="55" t="s">
        <v>71</v>
      </c>
      <c r="B58" s="56" t="s">
        <v>72</v>
      </c>
      <c r="C58" s="22">
        <f>[1]Расшир!E609</f>
        <v>1474856.60445</v>
      </c>
      <c r="D58" s="22">
        <f>[1]Расшир!F609</f>
        <v>719880.97336999991</v>
      </c>
      <c r="E58" s="24">
        <f t="shared" si="0"/>
        <v>0.48810234920326795</v>
      </c>
      <c r="F58" s="18"/>
      <c r="G58" s="18"/>
      <c r="H58" s="6"/>
      <c r="I58" s="6"/>
      <c r="J58" s="6"/>
      <c r="K58" s="6"/>
      <c r="L58" s="6"/>
      <c r="M58" s="6"/>
      <c r="N58" s="6"/>
      <c r="O58" s="6"/>
    </row>
    <row r="59" spans="1:15" ht="15.75" x14ac:dyDescent="0.25">
      <c r="A59" s="55" t="s">
        <v>73</v>
      </c>
      <c r="B59" s="56" t="s">
        <v>74</v>
      </c>
      <c r="C59" s="22">
        <f>[1]Расшир!E617</f>
        <v>988561.77720999997</v>
      </c>
      <c r="D59" s="22">
        <f>[1]Расшир!F617</f>
        <v>182968.89453999998</v>
      </c>
      <c r="E59" s="24">
        <f t="shared" si="0"/>
        <v>0.18508594885834023</v>
      </c>
      <c r="F59" s="18"/>
      <c r="G59" s="18"/>
      <c r="H59" s="6"/>
      <c r="I59" s="6"/>
      <c r="J59" s="6"/>
      <c r="K59" s="6"/>
      <c r="L59" s="6"/>
      <c r="M59" s="6"/>
      <c r="N59" s="6"/>
      <c r="O59" s="6"/>
    </row>
    <row r="60" spans="1:15" ht="15.75" x14ac:dyDescent="0.25">
      <c r="A60" s="55" t="s">
        <v>75</v>
      </c>
      <c r="B60" s="56" t="s">
        <v>76</v>
      </c>
      <c r="C60" s="22">
        <f>[1]Расшир!E622</f>
        <v>548434.45770000003</v>
      </c>
      <c r="D60" s="22">
        <f>[1]Расшир!F622</f>
        <v>192975.33591999998</v>
      </c>
      <c r="E60" s="24">
        <f t="shared" si="0"/>
        <v>0.35186581224179703</v>
      </c>
      <c r="F60" s="18"/>
      <c r="G60" s="18"/>
      <c r="H60" s="6"/>
      <c r="I60" s="6"/>
      <c r="J60" s="6"/>
      <c r="K60" s="6"/>
      <c r="L60" s="6"/>
      <c r="M60" s="6"/>
      <c r="N60" s="6"/>
      <c r="O60" s="6"/>
    </row>
    <row r="61" spans="1:15" ht="15.75" hidden="1" x14ac:dyDescent="0.25">
      <c r="A61" s="55" t="s">
        <v>77</v>
      </c>
      <c r="B61" s="56" t="s">
        <v>78</v>
      </c>
      <c r="C61" s="22">
        <f>[1]Расшир!E626</f>
        <v>7600</v>
      </c>
      <c r="D61" s="22">
        <f>[1]Расшир!F626</f>
        <v>0</v>
      </c>
      <c r="E61" s="24">
        <f t="shared" si="0"/>
        <v>0</v>
      </c>
      <c r="F61" s="18"/>
      <c r="G61" s="18"/>
      <c r="H61" s="6"/>
      <c r="I61" s="6"/>
      <c r="J61" s="6"/>
      <c r="K61" s="6"/>
      <c r="L61" s="6"/>
      <c r="M61" s="6"/>
      <c r="N61" s="6"/>
      <c r="O61" s="6"/>
    </row>
    <row r="62" spans="1:15" ht="31.5" x14ac:dyDescent="0.25">
      <c r="A62" s="55" t="s">
        <v>79</v>
      </c>
      <c r="B62" s="56" t="s">
        <v>80</v>
      </c>
      <c r="C62" s="22">
        <f>[1]Расшир!E629</f>
        <v>904512.25445999997</v>
      </c>
      <c r="D62" s="22">
        <f>[1]Расшир!F629</f>
        <v>362919.51503000007</v>
      </c>
      <c r="E62" s="24">
        <f t="shared" si="0"/>
        <v>0.40123228097850983</v>
      </c>
      <c r="F62" s="18"/>
      <c r="G62" s="18"/>
      <c r="H62" s="6"/>
      <c r="I62" s="6"/>
      <c r="J62" s="6"/>
      <c r="K62" s="6"/>
      <c r="L62" s="6"/>
      <c r="M62" s="6"/>
      <c r="N62" s="6"/>
      <c r="O62" s="6"/>
    </row>
    <row r="63" spans="1:15" ht="15.75" x14ac:dyDescent="0.25">
      <c r="A63" s="65" t="s">
        <v>81</v>
      </c>
      <c r="B63" s="52" t="s">
        <v>82</v>
      </c>
      <c r="C63" s="53">
        <f>[1]Расшир!E648</f>
        <v>24229.82056</v>
      </c>
      <c r="D63" s="53">
        <f>[1]Расшир!F648</f>
        <v>21891.350999999999</v>
      </c>
      <c r="E63" s="66">
        <f>D63/C63</f>
        <v>0.90348795385383562</v>
      </c>
      <c r="F63" s="18"/>
      <c r="G63" s="18"/>
      <c r="H63" s="6"/>
      <c r="I63" s="6"/>
      <c r="J63" s="6"/>
      <c r="K63" s="6"/>
      <c r="L63" s="6"/>
      <c r="M63" s="6"/>
      <c r="N63" s="6"/>
      <c r="O63" s="6"/>
    </row>
    <row r="64" spans="1:15" ht="30" x14ac:dyDescent="0.25">
      <c r="A64" s="58" t="s">
        <v>83</v>
      </c>
      <c r="B64" s="59" t="s">
        <v>84</v>
      </c>
      <c r="C64" s="22">
        <f>[1]Расшир!E655</f>
        <v>3700</v>
      </c>
      <c r="D64" s="22">
        <f>[1]Расшир!F655</f>
        <v>1361.53044</v>
      </c>
      <c r="E64" s="24">
        <f>D64/C64</f>
        <v>0.36798120000000001</v>
      </c>
      <c r="F64" s="18"/>
      <c r="G64" s="18"/>
      <c r="H64" s="6"/>
      <c r="I64" s="6"/>
      <c r="J64" s="6"/>
      <c r="K64" s="6"/>
      <c r="L64" s="6"/>
      <c r="M64" s="6"/>
      <c r="N64" s="6"/>
      <c r="O64" s="6"/>
    </row>
    <row r="65" spans="1:15" ht="15.75" x14ac:dyDescent="0.25">
      <c r="A65" s="58" t="s">
        <v>85</v>
      </c>
      <c r="B65" s="59" t="s">
        <v>86</v>
      </c>
      <c r="C65" s="22">
        <f>[1]Расшир!$E$658</f>
        <v>20529.82056</v>
      </c>
      <c r="D65" s="22">
        <f>[1]Расшир!$F$658</f>
        <v>20529.82056</v>
      </c>
      <c r="E65" s="24">
        <f>D65/C65</f>
        <v>1</v>
      </c>
      <c r="F65" s="18"/>
      <c r="G65" s="18"/>
      <c r="H65" s="6"/>
      <c r="I65" s="6"/>
      <c r="J65" s="6"/>
      <c r="K65" s="6"/>
      <c r="L65" s="6"/>
      <c r="M65" s="6"/>
      <c r="N65" s="6"/>
      <c r="O65" s="6"/>
    </row>
    <row r="66" spans="1:15" ht="15.75" x14ac:dyDescent="0.25">
      <c r="A66" s="65" t="s">
        <v>87</v>
      </c>
      <c r="B66" s="52" t="s">
        <v>88</v>
      </c>
      <c r="C66" s="53">
        <f>[1]Расшир!E660</f>
        <v>13424918.944459999</v>
      </c>
      <c r="D66" s="53">
        <f>[1]Расшир!F660-0.01</f>
        <v>7158360.0651100008</v>
      </c>
      <c r="E66" s="54">
        <f t="shared" si="0"/>
        <v>0.53321439739969601</v>
      </c>
      <c r="F66" s="18"/>
      <c r="G66" s="18"/>
      <c r="H66" s="6"/>
      <c r="I66" s="6"/>
      <c r="J66" s="6"/>
      <c r="K66" s="6"/>
      <c r="L66" s="6"/>
      <c r="M66" s="6"/>
      <c r="N66" s="6"/>
      <c r="O66" s="6"/>
    </row>
    <row r="67" spans="1:15" ht="15.75" x14ac:dyDescent="0.25">
      <c r="A67" s="55" t="s">
        <v>89</v>
      </c>
      <c r="B67" s="56" t="s">
        <v>90</v>
      </c>
      <c r="C67" s="22">
        <f>[1]Расшир!E700</f>
        <v>5389063.5600299994</v>
      </c>
      <c r="D67" s="22">
        <f>[1]Расшир!F700</f>
        <v>2800939.3572899997</v>
      </c>
      <c r="E67" s="24">
        <f t="shared" si="0"/>
        <v>0.51974509598740148</v>
      </c>
      <c r="F67" s="18"/>
      <c r="G67" s="18"/>
      <c r="H67" s="6"/>
      <c r="I67" s="6"/>
      <c r="J67" s="6"/>
      <c r="K67" s="6"/>
      <c r="L67" s="6"/>
      <c r="M67" s="6"/>
      <c r="N67" s="6"/>
      <c r="O67" s="6"/>
    </row>
    <row r="68" spans="1:15" ht="15.75" x14ac:dyDescent="0.25">
      <c r="A68" s="55" t="s">
        <v>91</v>
      </c>
      <c r="B68" s="56" t="s">
        <v>92</v>
      </c>
      <c r="C68" s="22">
        <f>[1]Расшир!E714</f>
        <v>6928232.2956300015</v>
      </c>
      <c r="D68" s="22">
        <f>[1]Расшир!F714</f>
        <v>3794125.0589099997</v>
      </c>
      <c r="E68" s="24">
        <f t="shared" si="0"/>
        <v>0.54763248358504846</v>
      </c>
      <c r="F68" s="18"/>
      <c r="G68" s="18"/>
      <c r="H68" s="6"/>
      <c r="I68" s="6"/>
      <c r="J68" s="6"/>
      <c r="K68" s="6"/>
      <c r="L68" s="6"/>
      <c r="M68" s="6"/>
      <c r="N68" s="6"/>
      <c r="O68" s="6"/>
    </row>
    <row r="69" spans="1:15" ht="15.75" x14ac:dyDescent="0.25">
      <c r="A69" s="55" t="s">
        <v>93</v>
      </c>
      <c r="B69" s="56" t="s">
        <v>94</v>
      </c>
      <c r="C69" s="22">
        <f>[1]Расшир!E726</f>
        <v>543864.56532000005</v>
      </c>
      <c r="D69" s="22">
        <f>[1]Расшир!F726</f>
        <v>259516.74745</v>
      </c>
      <c r="E69" s="24">
        <f t="shared" si="0"/>
        <v>0.47717164161504994</v>
      </c>
      <c r="F69" s="18"/>
      <c r="G69" s="18"/>
      <c r="H69" s="6"/>
      <c r="I69" s="6"/>
      <c r="J69" s="6"/>
      <c r="K69" s="6"/>
      <c r="L69" s="6"/>
      <c r="M69" s="6"/>
      <c r="N69" s="6"/>
      <c r="O69" s="6"/>
    </row>
    <row r="70" spans="1:15" ht="15.75" x14ac:dyDescent="0.25">
      <c r="A70" s="55" t="s">
        <v>95</v>
      </c>
      <c r="B70" s="56" t="s">
        <v>96</v>
      </c>
      <c r="C70" s="22">
        <f>[1]Расшир!E746</f>
        <v>563758.52348000009</v>
      </c>
      <c r="D70" s="22">
        <f>[1]Расшир!F746+0.01</f>
        <v>303778.92146000004</v>
      </c>
      <c r="E70" s="24">
        <f t="shared" si="0"/>
        <v>0.53884581573120449</v>
      </c>
      <c r="F70" s="18"/>
      <c r="G70" s="18"/>
      <c r="H70" s="6"/>
      <c r="I70" s="6"/>
      <c r="J70" s="6"/>
      <c r="K70" s="6"/>
      <c r="L70" s="6"/>
      <c r="M70" s="6"/>
      <c r="N70" s="6"/>
      <c r="O70" s="6"/>
    </row>
    <row r="71" spans="1:15" ht="33.75" customHeight="1" x14ac:dyDescent="0.25">
      <c r="A71" s="65" t="s">
        <v>97</v>
      </c>
      <c r="B71" s="57" t="s">
        <v>98</v>
      </c>
      <c r="C71" s="53">
        <f>[1]Расшир!E763</f>
        <v>695502.99749000021</v>
      </c>
      <c r="D71" s="53">
        <f>[1]Расшир!F763</f>
        <v>331564.64467000001</v>
      </c>
      <c r="E71" s="54">
        <f t="shared" si="0"/>
        <v>0.47672640645199688</v>
      </c>
      <c r="F71" s="18"/>
      <c r="G71" s="18"/>
      <c r="H71" s="6"/>
      <c r="I71" s="6"/>
      <c r="J71" s="6"/>
      <c r="K71" s="6"/>
      <c r="L71" s="6"/>
      <c r="M71" s="6"/>
      <c r="N71" s="6"/>
      <c r="O71" s="6"/>
    </row>
    <row r="72" spans="1:15" ht="18.75" customHeight="1" x14ac:dyDescent="0.25">
      <c r="A72" s="55" t="s">
        <v>99</v>
      </c>
      <c r="B72" s="56" t="s">
        <v>100</v>
      </c>
      <c r="C72" s="22">
        <f>[1]Расшир!E803</f>
        <v>631346.16928999999</v>
      </c>
      <c r="D72" s="22">
        <f>[1]Расшир!F803</f>
        <v>301661.33889999997</v>
      </c>
      <c r="E72" s="24">
        <f t="shared" si="0"/>
        <v>0.47780655617067042</v>
      </c>
      <c r="F72" s="18"/>
      <c r="G72" s="18"/>
      <c r="H72" s="6"/>
      <c r="I72" s="6"/>
      <c r="J72" s="6"/>
      <c r="K72" s="6"/>
      <c r="L72" s="6"/>
      <c r="M72" s="6"/>
      <c r="N72" s="6"/>
      <c r="O72" s="6"/>
    </row>
    <row r="73" spans="1:15" ht="22.5" customHeight="1" x14ac:dyDescent="0.25">
      <c r="A73" s="55" t="s">
        <v>101</v>
      </c>
      <c r="B73" s="56" t="s">
        <v>102</v>
      </c>
      <c r="C73" s="22">
        <f>[1]Расшир!E811</f>
        <v>19255.9182</v>
      </c>
      <c r="D73" s="22">
        <f>[1]Расшир!F811</f>
        <v>9272.2772700000005</v>
      </c>
      <c r="E73" s="24">
        <f t="shared" si="0"/>
        <v>0.4815287006152737</v>
      </c>
      <c r="F73" s="18"/>
      <c r="G73" s="18"/>
      <c r="H73" s="6"/>
      <c r="I73" s="6"/>
      <c r="J73" s="6"/>
      <c r="K73" s="6"/>
      <c r="L73" s="6"/>
      <c r="M73" s="6"/>
      <c r="N73" s="6"/>
      <c r="O73" s="6"/>
    </row>
    <row r="74" spans="1:15" ht="32.25" customHeight="1" x14ac:dyDescent="0.25">
      <c r="A74" s="55" t="s">
        <v>103</v>
      </c>
      <c r="B74" s="56" t="s">
        <v>104</v>
      </c>
      <c r="C74" s="22">
        <f>[1]Расшир!E814</f>
        <v>44900.909999999996</v>
      </c>
      <c r="D74" s="22">
        <f>[1]Расшир!F814</f>
        <v>20631.0285</v>
      </c>
      <c r="E74" s="24">
        <f t="shared" si="0"/>
        <v>0.45947907291856671</v>
      </c>
      <c r="F74" s="18"/>
      <c r="G74" s="18"/>
      <c r="H74" s="6"/>
      <c r="I74" s="6"/>
      <c r="J74" s="6"/>
      <c r="K74" s="6"/>
      <c r="L74" s="6"/>
      <c r="M74" s="6"/>
      <c r="N74" s="6"/>
      <c r="O74" s="6"/>
    </row>
    <row r="75" spans="1:15" ht="26.25" hidden="1" customHeight="1" x14ac:dyDescent="0.25">
      <c r="A75" s="65" t="s">
        <v>105</v>
      </c>
      <c r="B75" s="67" t="s">
        <v>106</v>
      </c>
      <c r="C75" s="53">
        <f>[1]Расшир!E825</f>
        <v>0</v>
      </c>
      <c r="D75" s="53">
        <f>[1]Расшир!F825</f>
        <v>0</v>
      </c>
      <c r="E75" s="66" t="e">
        <f t="shared" si="0"/>
        <v>#DIV/0!</v>
      </c>
      <c r="F75" s="18"/>
      <c r="G75" s="18"/>
      <c r="H75" s="6"/>
      <c r="I75" s="6"/>
      <c r="J75" s="6"/>
      <c r="K75" s="6"/>
      <c r="L75" s="6"/>
      <c r="M75" s="6"/>
      <c r="N75" s="6"/>
      <c r="O75" s="6"/>
    </row>
    <row r="76" spans="1:15" ht="18" hidden="1" customHeight="1" x14ac:dyDescent="0.25">
      <c r="A76" s="58" t="s">
        <v>107</v>
      </c>
      <c r="B76" s="59" t="s">
        <v>108</v>
      </c>
      <c r="C76" s="22">
        <f>[1]Расшир!E846</f>
        <v>0</v>
      </c>
      <c r="D76" s="22">
        <f>[1]Расшир!F846</f>
        <v>0</v>
      </c>
      <c r="E76" s="24" t="e">
        <f t="shared" si="0"/>
        <v>#DIV/0!</v>
      </c>
      <c r="F76" s="18"/>
      <c r="G76" s="18"/>
      <c r="H76" s="6"/>
      <c r="I76" s="6"/>
      <c r="J76" s="6"/>
      <c r="K76" s="6"/>
      <c r="L76" s="6"/>
      <c r="M76" s="6"/>
      <c r="N76" s="6"/>
      <c r="O76" s="6"/>
    </row>
    <row r="77" spans="1:15" ht="15.75" x14ac:dyDescent="0.25">
      <c r="A77" s="65" t="s">
        <v>109</v>
      </c>
      <c r="B77" s="52" t="s">
        <v>110</v>
      </c>
      <c r="C77" s="53">
        <f>[1]Расшир!E945</f>
        <v>1914070.3180000002</v>
      </c>
      <c r="D77" s="53">
        <f>[1]Расшир!F945-0.01</f>
        <v>870708.49508000002</v>
      </c>
      <c r="E77" s="54">
        <f t="shared" si="0"/>
        <v>0.45489890673912009</v>
      </c>
      <c r="F77" s="18"/>
      <c r="G77" s="18"/>
      <c r="H77" s="6"/>
      <c r="I77" s="6"/>
      <c r="J77" s="6"/>
      <c r="K77" s="6"/>
      <c r="L77" s="6"/>
      <c r="M77" s="6"/>
      <c r="N77" s="6"/>
      <c r="O77" s="6"/>
    </row>
    <row r="78" spans="1:15" ht="15.75" x14ac:dyDescent="0.25">
      <c r="A78" s="55" t="s">
        <v>111</v>
      </c>
      <c r="B78" s="56" t="s">
        <v>112</v>
      </c>
      <c r="C78" s="22">
        <f>[1]Расшир!E989</f>
        <v>25300</v>
      </c>
      <c r="D78" s="22">
        <f>[1]Расшир!F989</f>
        <v>13062.32415</v>
      </c>
      <c r="E78" s="24">
        <f t="shared" si="0"/>
        <v>0.51629739723320156</v>
      </c>
      <c r="F78" s="18"/>
      <c r="G78" s="18"/>
      <c r="H78" s="6"/>
      <c r="I78" s="6"/>
      <c r="J78" s="6"/>
      <c r="K78" s="6"/>
      <c r="L78" s="6"/>
      <c r="M78" s="6"/>
      <c r="N78" s="6"/>
      <c r="O78" s="6"/>
    </row>
    <row r="79" spans="1:15" ht="15.75" x14ac:dyDescent="0.25">
      <c r="A79" s="55" t="s">
        <v>113</v>
      </c>
      <c r="B79" s="56" t="s">
        <v>114</v>
      </c>
      <c r="C79" s="22">
        <f>[1]Расшир!E992</f>
        <v>633200.04</v>
      </c>
      <c r="D79" s="22">
        <f>[1]Расшир!F992</f>
        <v>327258.85570999997</v>
      </c>
      <c r="E79" s="24">
        <f t="shared" si="0"/>
        <v>0.51683328338071477</v>
      </c>
      <c r="F79" s="18"/>
      <c r="G79" s="18"/>
      <c r="H79" s="6"/>
      <c r="I79" s="6"/>
      <c r="J79" s="6"/>
      <c r="K79" s="6"/>
      <c r="L79" s="6"/>
      <c r="M79" s="6"/>
      <c r="N79" s="6"/>
      <c r="O79" s="6"/>
    </row>
    <row r="80" spans="1:15" ht="15.75" x14ac:dyDescent="0.25">
      <c r="A80" s="55" t="s">
        <v>115</v>
      </c>
      <c r="B80" s="56" t="s">
        <v>116</v>
      </c>
      <c r="C80" s="22">
        <f>[1]Расшир!E996</f>
        <v>685165.37599999993</v>
      </c>
      <c r="D80" s="22">
        <f>[1]Расшир!F996</f>
        <v>254772.99711</v>
      </c>
      <c r="E80" s="24">
        <f t="shared" si="0"/>
        <v>0.37184161084929079</v>
      </c>
      <c r="F80" s="18"/>
      <c r="G80" s="18"/>
      <c r="H80" s="6"/>
      <c r="I80" s="6"/>
      <c r="J80" s="6"/>
      <c r="K80" s="6"/>
      <c r="L80" s="6"/>
      <c r="M80" s="6"/>
      <c r="N80" s="6"/>
      <c r="O80" s="6"/>
    </row>
    <row r="81" spans="1:15" ht="15.75" x14ac:dyDescent="0.25">
      <c r="A81" s="55" t="s">
        <v>117</v>
      </c>
      <c r="B81" s="56" t="s">
        <v>118</v>
      </c>
      <c r="C81" s="22">
        <f>[1]Расшир!E1009</f>
        <v>126074.9</v>
      </c>
      <c r="D81" s="22">
        <f>[1]Расшир!F1009-0.01</f>
        <v>60230.125520000001</v>
      </c>
      <c r="E81" s="24">
        <f>D81/C81</f>
        <v>0.47773288354779581</v>
      </c>
      <c r="F81" s="18"/>
      <c r="G81" s="18"/>
      <c r="H81" s="6"/>
      <c r="I81" s="6"/>
      <c r="J81" s="6"/>
      <c r="K81" s="6"/>
      <c r="L81" s="6"/>
      <c r="M81" s="6"/>
      <c r="N81" s="6"/>
      <c r="O81" s="6"/>
    </row>
    <row r="82" spans="1:15" ht="15.75" x14ac:dyDescent="0.25">
      <c r="A82" s="55" t="s">
        <v>119</v>
      </c>
      <c r="B82" s="56" t="s">
        <v>120</v>
      </c>
      <c r="C82" s="22">
        <f>[1]Расшир!E1013</f>
        <v>444330.00200000004</v>
      </c>
      <c r="D82" s="22">
        <f>[1]Расшир!F1013</f>
        <v>215384.19258999999</v>
      </c>
      <c r="E82" s="24">
        <f t="shared" si="0"/>
        <v>0.48473925150343544</v>
      </c>
      <c r="F82" s="18"/>
      <c r="G82" s="18"/>
      <c r="H82" s="6"/>
      <c r="I82" s="6"/>
      <c r="J82" s="6"/>
      <c r="K82" s="6"/>
      <c r="L82" s="6"/>
      <c r="M82" s="6"/>
      <c r="N82" s="6"/>
      <c r="O82" s="6"/>
    </row>
    <row r="83" spans="1:15" ht="15.75" x14ac:dyDescent="0.25">
      <c r="A83" s="65" t="s">
        <v>121</v>
      </c>
      <c r="B83" s="52" t="s">
        <v>122</v>
      </c>
      <c r="C83" s="53">
        <f>[1]Расшир!E1024</f>
        <v>461931.33975000004</v>
      </c>
      <c r="D83" s="53">
        <f>[1]Расшир!F1024</f>
        <v>258334.87237999996</v>
      </c>
      <c r="E83" s="54">
        <f t="shared" si="0"/>
        <v>0.55924950344311408</v>
      </c>
      <c r="F83" s="18"/>
      <c r="G83" s="18"/>
      <c r="H83" s="6"/>
      <c r="I83" s="6"/>
      <c r="J83" s="6"/>
      <c r="K83" s="6"/>
      <c r="L83" s="6"/>
      <c r="M83" s="6"/>
      <c r="N83" s="6"/>
      <c r="O83" s="6"/>
    </row>
    <row r="84" spans="1:15" ht="15.75" x14ac:dyDescent="0.25">
      <c r="A84" s="55" t="s">
        <v>123</v>
      </c>
      <c r="B84" s="56" t="s">
        <v>124</v>
      </c>
      <c r="C84" s="22">
        <f>[1]Расшир!E1064</f>
        <v>0</v>
      </c>
      <c r="D84" s="22">
        <f>[1]Расшир!F1064</f>
        <v>0</v>
      </c>
      <c r="E84" s="24">
        <v>0</v>
      </c>
      <c r="F84" s="18"/>
      <c r="G84" s="18"/>
      <c r="H84" s="6"/>
      <c r="I84" s="6"/>
      <c r="J84" s="6"/>
      <c r="K84" s="6"/>
      <c r="L84" s="6"/>
      <c r="M84" s="6"/>
      <c r="N84" s="6"/>
      <c r="O84" s="6"/>
    </row>
    <row r="85" spans="1:15" ht="15.75" x14ac:dyDescent="0.25">
      <c r="A85" s="55" t="s">
        <v>125</v>
      </c>
      <c r="B85" s="56" t="s">
        <v>126</v>
      </c>
      <c r="C85" s="22">
        <f>[1]Расшир!E1071</f>
        <v>348344.63128999999</v>
      </c>
      <c r="D85" s="22">
        <f>[1]Расшир!F1071</f>
        <v>217854.71674999996</v>
      </c>
      <c r="E85" s="24">
        <f t="shared" si="0"/>
        <v>0.62539995504806267</v>
      </c>
      <c r="F85" s="18"/>
      <c r="G85" s="18"/>
      <c r="H85" s="6"/>
      <c r="I85" s="6"/>
      <c r="J85" s="6"/>
      <c r="K85" s="6"/>
      <c r="L85" s="6"/>
      <c r="M85" s="6"/>
      <c r="N85" s="6"/>
      <c r="O85" s="6"/>
    </row>
    <row r="86" spans="1:15" ht="15.75" x14ac:dyDescent="0.25">
      <c r="A86" s="55" t="s">
        <v>127</v>
      </c>
      <c r="B86" s="56" t="s">
        <v>128</v>
      </c>
      <c r="C86" s="22">
        <f>[1]Расшир!E1079</f>
        <v>113586.70845999999</v>
      </c>
      <c r="D86" s="22">
        <f>[1]Расшир!F1079-0.01</f>
        <v>40480.145629999999</v>
      </c>
      <c r="E86" s="24">
        <f t="shared" si="0"/>
        <v>0.35638100776778159</v>
      </c>
      <c r="F86" s="18"/>
      <c r="G86" s="18"/>
      <c r="H86" s="6"/>
      <c r="I86" s="6"/>
      <c r="J86" s="6"/>
      <c r="K86" s="6"/>
      <c r="L86" s="6"/>
      <c r="M86" s="6"/>
      <c r="N86" s="6"/>
      <c r="O86" s="6"/>
    </row>
    <row r="87" spans="1:15" ht="38.25" customHeight="1" x14ac:dyDescent="0.25">
      <c r="A87" s="65" t="s">
        <v>129</v>
      </c>
      <c r="B87" s="57" t="s">
        <v>130</v>
      </c>
      <c r="C87" s="53">
        <f>[1]Расшир!E1088</f>
        <v>1350815.9</v>
      </c>
      <c r="D87" s="53">
        <f>[1]Расшир!F1088</f>
        <v>560531.37581999996</v>
      </c>
      <c r="E87" s="54">
        <f t="shared" si="0"/>
        <v>0.41495763843170635</v>
      </c>
      <c r="F87" s="18"/>
      <c r="G87" s="18"/>
      <c r="H87" s="6"/>
      <c r="I87" s="6"/>
      <c r="J87" s="6"/>
      <c r="K87" s="6"/>
      <c r="L87" s="6"/>
      <c r="M87" s="6"/>
      <c r="N87" s="6"/>
      <c r="O87" s="6"/>
    </row>
    <row r="88" spans="1:15" ht="32.25" customHeight="1" x14ac:dyDescent="0.25">
      <c r="A88" s="55" t="s">
        <v>131</v>
      </c>
      <c r="B88" s="56" t="s">
        <v>132</v>
      </c>
      <c r="C88" s="22">
        <f>[1]Расшир!E1091</f>
        <v>1350815.9</v>
      </c>
      <c r="D88" s="22">
        <f>[1]Расшир!F1091</f>
        <v>560531.37581999996</v>
      </c>
      <c r="E88" s="24">
        <f t="shared" si="0"/>
        <v>0.41495763843170635</v>
      </c>
      <c r="F88" s="18"/>
      <c r="G88" s="18"/>
      <c r="H88" s="6"/>
      <c r="I88" s="6"/>
      <c r="J88" s="6"/>
      <c r="K88" s="6"/>
      <c r="L88" s="6"/>
      <c r="M88" s="6"/>
      <c r="N88" s="6"/>
      <c r="O88" s="6"/>
    </row>
    <row r="89" spans="1:15" s="42" customFormat="1" ht="18.75" customHeight="1" x14ac:dyDescent="0.3">
      <c r="A89" s="38"/>
      <c r="B89" s="68" t="s">
        <v>133</v>
      </c>
      <c r="C89" s="69">
        <f>[1]Расшир!E1095</f>
        <v>28275852.996309996</v>
      </c>
      <c r="D89" s="69">
        <f>[1]Расшир!F1095</f>
        <v>13247177.113979999</v>
      </c>
      <c r="E89" s="70">
        <f t="shared" si="0"/>
        <v>0.46849787752499483</v>
      </c>
      <c r="F89" s="40"/>
      <c r="G89" s="40"/>
      <c r="H89" s="41"/>
      <c r="I89" s="41"/>
      <c r="J89" s="41"/>
      <c r="K89" s="41"/>
      <c r="L89" s="41"/>
      <c r="M89" s="41"/>
      <c r="N89" s="41"/>
      <c r="O89" s="41"/>
    </row>
    <row r="90" spans="1:15" ht="15.75" x14ac:dyDescent="0.25">
      <c r="A90" s="10"/>
      <c r="B90" s="21"/>
      <c r="C90" s="71"/>
      <c r="D90" s="71"/>
      <c r="E90" s="17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31.5" x14ac:dyDescent="0.25">
      <c r="A91" s="10"/>
      <c r="B91" s="31" t="s">
        <v>134</v>
      </c>
      <c r="C91" s="16">
        <f>C37-C89</f>
        <v>-1755080.0322399959</v>
      </c>
      <c r="D91" s="16">
        <f>D37-D89</f>
        <v>-920018.83596999943</v>
      </c>
      <c r="E91" s="17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hidden="1" x14ac:dyDescent="0.25">
      <c r="A92" s="10"/>
      <c r="B92" s="21"/>
      <c r="C92" s="71"/>
      <c r="D92" s="71"/>
      <c r="E92" s="17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hidden="1" x14ac:dyDescent="0.25">
      <c r="A93" s="10"/>
      <c r="B93" s="31" t="s">
        <v>135</v>
      </c>
      <c r="C93" s="16">
        <f>C94+C95</f>
        <v>0</v>
      </c>
      <c r="D93" s="16">
        <f>D94+D95</f>
        <v>0</v>
      </c>
      <c r="E93" s="17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hidden="1" x14ac:dyDescent="0.25">
      <c r="A94" s="10"/>
      <c r="B94" s="21" t="s">
        <v>136</v>
      </c>
      <c r="C94" s="71">
        <f>[1]Расшир!E1101</f>
        <v>0</v>
      </c>
      <c r="D94" s="71">
        <f>[1]Расшир!F1101</f>
        <v>0</v>
      </c>
      <c r="E94" s="17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hidden="1" x14ac:dyDescent="0.25">
      <c r="A95" s="10"/>
      <c r="B95" s="21" t="s">
        <v>137</v>
      </c>
      <c r="C95" s="71">
        <f>[1]Расшир!E1102</f>
        <v>0</v>
      </c>
      <c r="D95" s="71">
        <f>[1]Расшир!F1102</f>
        <v>0</v>
      </c>
      <c r="E95" s="17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x14ac:dyDescent="0.25">
      <c r="A96" s="10"/>
      <c r="B96" s="21"/>
      <c r="C96" s="71"/>
      <c r="D96" s="71"/>
      <c r="E96" s="17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47.25" x14ac:dyDescent="0.25">
      <c r="A97" s="10"/>
      <c r="B97" s="31" t="s">
        <v>138</v>
      </c>
      <c r="C97" s="16">
        <f>C98+C99</f>
        <v>99999.479999999981</v>
      </c>
      <c r="D97" s="16">
        <f>D98+D99</f>
        <v>999999.47874999978</v>
      </c>
      <c r="E97" s="17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31.5" x14ac:dyDescent="0.25">
      <c r="A98" s="10"/>
      <c r="B98" s="29" t="s">
        <v>139</v>
      </c>
      <c r="C98" s="71">
        <f>[1]Расшир!E1105</f>
        <v>1744786.02</v>
      </c>
      <c r="D98" s="71">
        <f>[1]Расшир!F1105</f>
        <v>3411427</v>
      </c>
      <c r="E98" s="17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31.5" x14ac:dyDescent="0.25">
      <c r="A99" s="10"/>
      <c r="B99" s="29" t="s">
        <v>140</v>
      </c>
      <c r="C99" s="71">
        <f>[1]Расшир!E1106</f>
        <v>-1644786.54</v>
      </c>
      <c r="D99" s="71">
        <f>[1]Расшир!F1106</f>
        <v>-2411427.5212500002</v>
      </c>
      <c r="E99" s="17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x14ac:dyDescent="0.25">
      <c r="A100" s="10"/>
      <c r="B100" s="21"/>
      <c r="C100" s="71"/>
      <c r="D100" s="71"/>
      <c r="E100" s="17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x14ac:dyDescent="0.25">
      <c r="A101" s="10"/>
      <c r="B101" s="31" t="s">
        <v>141</v>
      </c>
      <c r="C101" s="16">
        <f>C102+C103</f>
        <v>1408884.75</v>
      </c>
      <c r="D101" s="16">
        <f>[1]Расшир!F1108</f>
        <v>345000</v>
      </c>
      <c r="E101" s="17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x14ac:dyDescent="0.25">
      <c r="A102" s="10"/>
      <c r="B102" s="21" t="s">
        <v>142</v>
      </c>
      <c r="C102" s="71">
        <f>[1]Расшир!E1109</f>
        <v>7131674.8799999999</v>
      </c>
      <c r="D102" s="71">
        <f>[1]Расшир!F1109</f>
        <v>3032790.13</v>
      </c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31.5" x14ac:dyDescent="0.25">
      <c r="A103" s="10"/>
      <c r="B103" s="29" t="s">
        <v>143</v>
      </c>
      <c r="C103" s="71">
        <f>[1]Расшир!E1110</f>
        <v>-5722790.1299999999</v>
      </c>
      <c r="D103" s="71">
        <f>[1]Расшир!F1110</f>
        <v>-2687790.13</v>
      </c>
      <c r="E103" s="17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x14ac:dyDescent="0.25">
      <c r="A104" s="10"/>
      <c r="B104" s="29"/>
      <c r="C104" s="71"/>
      <c r="D104" s="71"/>
      <c r="E104" s="17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31.5" x14ac:dyDescent="0.25">
      <c r="A105" s="10"/>
      <c r="B105" s="31" t="s">
        <v>144</v>
      </c>
      <c r="C105" s="16">
        <f>C106-C107</f>
        <v>199234.51342000067</v>
      </c>
      <c r="D105" s="16">
        <f>D106-D107</f>
        <v>-425004.93160000071</v>
      </c>
      <c r="E105" s="17"/>
      <c r="F105" s="6"/>
      <c r="G105" s="72"/>
      <c r="H105" s="6"/>
      <c r="I105" s="6"/>
      <c r="J105" s="6"/>
      <c r="K105" s="6"/>
      <c r="L105" s="6"/>
      <c r="M105" s="6"/>
      <c r="N105" s="6"/>
      <c r="O105" s="6"/>
    </row>
    <row r="106" spans="1:15" ht="15.75" x14ac:dyDescent="0.25">
      <c r="A106" s="10"/>
      <c r="B106" s="21" t="s">
        <v>145</v>
      </c>
      <c r="C106" s="71">
        <f>[1]Расшир!E1120</f>
        <v>-35444195.152889997</v>
      </c>
      <c r="D106" s="71">
        <f>[1]Расшир!F1120</f>
        <v>-18936746.140149999</v>
      </c>
      <c r="E106" s="17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x14ac:dyDescent="0.25">
      <c r="A107" s="10"/>
      <c r="B107" s="21" t="s">
        <v>146</v>
      </c>
      <c r="C107" s="71">
        <f>[1]Расшир!E1121</f>
        <v>-35643429.666309997</v>
      </c>
      <c r="D107" s="71">
        <f>[1]Расшир!F1121</f>
        <v>-18511741.208549999</v>
      </c>
      <c r="E107" s="17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x14ac:dyDescent="0.25">
      <c r="A108" s="10"/>
      <c r="B108" s="29"/>
      <c r="C108" s="71"/>
      <c r="D108" s="71"/>
      <c r="E108" s="17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31.5" x14ac:dyDescent="0.25">
      <c r="A109" s="10"/>
      <c r="B109" s="31" t="s">
        <v>147</v>
      </c>
      <c r="C109" s="16">
        <f>[1]Расшир!E1111</f>
        <v>46961.288820000002</v>
      </c>
      <c r="D109" s="16">
        <f>D112+D114</f>
        <v>24.288820000000001</v>
      </c>
      <c r="E109" s="17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57.75" x14ac:dyDescent="0.25">
      <c r="A110" s="10"/>
      <c r="B110" s="73" t="s">
        <v>148</v>
      </c>
      <c r="C110" s="74">
        <f>[1]Расшир!E1112</f>
        <v>46937</v>
      </c>
      <c r="D110" s="75">
        <f>D111</f>
        <v>0</v>
      </c>
      <c r="E110" s="17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47.25" x14ac:dyDescent="0.25">
      <c r="A111" s="10"/>
      <c r="B111" s="76" t="s">
        <v>149</v>
      </c>
      <c r="C111" s="22">
        <f>[1]Расшир!E1113</f>
        <v>46937</v>
      </c>
      <c r="D111" s="71">
        <f>[1]Расшир!F1113</f>
        <v>0</v>
      </c>
      <c r="E111" s="17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31.5" hidden="1" x14ac:dyDescent="0.25">
      <c r="A112" s="10"/>
      <c r="B112" s="77" t="s">
        <v>150</v>
      </c>
      <c r="C112" s="78">
        <f>[1]Расшир!E1116</f>
        <v>0</v>
      </c>
      <c r="D112" s="79">
        <f>[1]Расшир!F1116</f>
        <v>0</v>
      </c>
      <c r="E112" s="17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x14ac:dyDescent="0.25">
      <c r="A113" s="10"/>
      <c r="B113" s="76"/>
      <c r="C113" s="71"/>
      <c r="D113" s="71"/>
      <c r="E113" s="17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29.25" x14ac:dyDescent="0.25">
      <c r="A114" s="10"/>
      <c r="B114" s="80" t="s">
        <v>151</v>
      </c>
      <c r="C114" s="75">
        <f>C115</f>
        <v>24.288820000000001</v>
      </c>
      <c r="D114" s="75">
        <f>D115</f>
        <v>24.288820000000001</v>
      </c>
      <c r="E114" s="17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30" x14ac:dyDescent="0.25">
      <c r="A115" s="10"/>
      <c r="B115" s="81" t="s">
        <v>152</v>
      </c>
      <c r="C115" s="82">
        <f>[1]Расшир!E1115</f>
        <v>24.288820000000001</v>
      </c>
      <c r="D115" s="83">
        <f>[1]Расшир!F1115</f>
        <v>24.288820000000001</v>
      </c>
      <c r="E115" s="17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hidden="1" x14ac:dyDescent="0.25">
      <c r="A116" s="10"/>
      <c r="B116" s="21"/>
      <c r="C116" s="71"/>
      <c r="D116" s="71"/>
      <c r="E116" s="17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x14ac:dyDescent="0.25">
      <c r="A117" s="10"/>
      <c r="B117" s="21"/>
      <c r="C117" s="71"/>
      <c r="D117" s="71"/>
      <c r="E117" s="17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47.25" x14ac:dyDescent="0.25">
      <c r="A118" s="10"/>
      <c r="B118" s="31" t="s">
        <v>153</v>
      </c>
      <c r="C118" s="16">
        <f>C93+C97+C101+C105+C109</f>
        <v>1755080.0322400006</v>
      </c>
      <c r="D118" s="16">
        <f>D93+D97+D101+D105+D109</f>
        <v>920018.83596999908</v>
      </c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2" hidden="1" customHeight="1" x14ac:dyDescent="0.25">
      <c r="B119" s="84"/>
      <c r="C119" s="85"/>
      <c r="D119" s="85"/>
      <c r="E119" s="8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8.75" hidden="1" x14ac:dyDescent="0.25">
      <c r="A120" s="87" t="s">
        <v>154</v>
      </c>
      <c r="B120" s="88"/>
      <c r="C120" s="89" t="s">
        <v>155</v>
      </c>
      <c r="D120" s="90"/>
      <c r="E120" s="9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1.1" hidden="1" customHeight="1" x14ac:dyDescent="0.25">
      <c r="A121" s="87"/>
      <c r="B121" s="88"/>
      <c r="C121" s="89"/>
      <c r="D121" s="90"/>
      <c r="E121" s="9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" hidden="1" customHeight="1" x14ac:dyDescent="0.25">
      <c r="A122" s="91" t="s">
        <v>156</v>
      </c>
      <c r="B122" s="88"/>
      <c r="C122" s="89"/>
      <c r="D122" s="90"/>
      <c r="E122" s="9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4.1" hidden="1" customHeight="1" x14ac:dyDescent="0.25">
      <c r="A123" s="91" t="s">
        <v>157</v>
      </c>
      <c r="B123" s="88"/>
      <c r="C123" s="89"/>
      <c r="D123" s="90"/>
      <c r="E123" s="9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3.5" hidden="1" customHeight="1" x14ac:dyDescent="0.25">
      <c r="A124" s="92" t="s">
        <v>158</v>
      </c>
      <c r="B124" s="88"/>
      <c r="C124" s="89"/>
      <c r="D124" s="90"/>
      <c r="E124" s="9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x14ac:dyDescent="0.25">
      <c r="B125" s="7"/>
      <c r="C125" s="6"/>
      <c r="D125" s="8"/>
      <c r="E125" s="9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x14ac:dyDescent="0.25">
      <c r="B126" s="7"/>
      <c r="C126" s="6"/>
      <c r="D126" s="8"/>
      <c r="E126" s="9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x14ac:dyDescent="0.25">
      <c r="B127" s="7"/>
      <c r="C127" s="6"/>
      <c r="D127" s="8"/>
      <c r="E127" s="9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x14ac:dyDescent="0.25">
      <c r="B128" s="7"/>
      <c r="C128" s="6"/>
      <c r="D128" s="8"/>
      <c r="E128" s="9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2:15" ht="15.75" x14ac:dyDescent="0.25">
      <c r="B129" s="7"/>
      <c r="C129" s="6"/>
      <c r="D129" s="8"/>
      <c r="E129" s="9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2:15" ht="15.75" x14ac:dyDescent="0.25">
      <c r="B130" s="7"/>
      <c r="C130" s="6"/>
      <c r="D130" s="8"/>
      <c r="E130" s="9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.75" x14ac:dyDescent="0.25">
      <c r="B131" s="7"/>
      <c r="C131" s="6"/>
      <c r="D131" s="8"/>
      <c r="E131" s="9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2:15" ht="15.75" x14ac:dyDescent="0.25">
      <c r="B132" s="7"/>
      <c r="C132" s="6"/>
      <c r="D132" s="8"/>
      <c r="E132" s="9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2:15" ht="15.75" x14ac:dyDescent="0.25">
      <c r="B133" s="7"/>
      <c r="C133" s="6"/>
      <c r="D133" s="8"/>
      <c r="E133" s="9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2:15" ht="15.75" x14ac:dyDescent="0.25">
      <c r="B134" s="7"/>
      <c r="C134" s="6"/>
      <c r="D134" s="8"/>
      <c r="E134" s="9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2:15" ht="15.75" x14ac:dyDescent="0.25">
      <c r="B135" s="7"/>
      <c r="C135" s="6"/>
      <c r="D135" s="8"/>
      <c r="E135" s="9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2:15" ht="15.75" x14ac:dyDescent="0.25">
      <c r="B136" s="7"/>
      <c r="C136" s="6"/>
      <c r="D136" s="8"/>
      <c r="E136" s="9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2:15" ht="15.75" x14ac:dyDescent="0.25">
      <c r="B137" s="7"/>
      <c r="C137" s="6"/>
      <c r="D137" s="8"/>
      <c r="E137" s="9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2:15" ht="15.75" x14ac:dyDescent="0.25">
      <c r="B138" s="7"/>
      <c r="C138" s="6"/>
      <c r="D138" s="8"/>
      <c r="E138" s="9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2:15" ht="15.75" x14ac:dyDescent="0.25">
      <c r="B139" s="7"/>
      <c r="C139" s="6"/>
      <c r="D139" s="8"/>
      <c r="E139" s="9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2:15" ht="15.75" x14ac:dyDescent="0.25">
      <c r="B140" s="7"/>
      <c r="C140" s="6"/>
      <c r="D140" s="8"/>
      <c r="E140" s="9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2:15" ht="15.75" x14ac:dyDescent="0.25">
      <c r="B141" s="7"/>
      <c r="C141" s="6"/>
      <c r="D141" s="8"/>
      <c r="E141" s="9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2:15" ht="15.75" x14ac:dyDescent="0.25">
      <c r="B142" s="7"/>
      <c r="C142" s="6"/>
      <c r="D142" s="8"/>
      <c r="E142" s="9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2:15" ht="15.75" x14ac:dyDescent="0.25">
      <c r="B143" s="7"/>
      <c r="C143" s="6"/>
      <c r="D143" s="8"/>
      <c r="E143" s="9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2:15" ht="15.75" x14ac:dyDescent="0.25">
      <c r="B144" s="7"/>
      <c r="C144" s="6"/>
      <c r="D144" s="8"/>
      <c r="E144" s="9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2:15" ht="15.75" x14ac:dyDescent="0.25">
      <c r="B145" s="7"/>
      <c r="C145" s="6"/>
      <c r="D145" s="8"/>
      <c r="E145" s="9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2:15" ht="15.75" x14ac:dyDescent="0.25">
      <c r="B146" s="7"/>
      <c r="C146" s="6"/>
      <c r="D146" s="8"/>
      <c r="E146" s="9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2:15" ht="15.75" x14ac:dyDescent="0.25">
      <c r="B147" s="7"/>
      <c r="C147" s="6"/>
      <c r="D147" s="8"/>
      <c r="E147" s="9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2:15" ht="15.75" x14ac:dyDescent="0.25">
      <c r="B148" s="7"/>
      <c r="C148" s="6"/>
      <c r="D148" s="8"/>
      <c r="E148" s="9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2:15" ht="15.75" x14ac:dyDescent="0.25">
      <c r="B149" s="7"/>
      <c r="C149" s="6"/>
      <c r="D149" s="8"/>
      <c r="E149" s="9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2:15" ht="15.75" x14ac:dyDescent="0.25">
      <c r="B150" s="7"/>
      <c r="C150" s="6"/>
      <c r="D150" s="8"/>
      <c r="E150" s="9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2:15" ht="15.75" x14ac:dyDescent="0.25">
      <c r="B151" s="7"/>
      <c r="C151" s="6"/>
      <c r="D151" s="8"/>
      <c r="E151" s="9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2:15" ht="15.75" x14ac:dyDescent="0.25">
      <c r="B152" s="7"/>
      <c r="C152" s="6"/>
      <c r="D152" s="8"/>
      <c r="E152" s="9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2:15" ht="15.75" x14ac:dyDescent="0.25">
      <c r="B153" s="7"/>
      <c r="C153" s="6"/>
      <c r="D153" s="8"/>
      <c r="E153" s="9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2:15" ht="15.75" x14ac:dyDescent="0.25">
      <c r="B154" s="7"/>
      <c r="C154" s="6"/>
      <c r="D154" s="8"/>
      <c r="E154" s="9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2:15" ht="15.75" x14ac:dyDescent="0.25">
      <c r="B155" s="7"/>
      <c r="C155" s="6"/>
      <c r="D155" s="8"/>
      <c r="E155" s="9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2:15" ht="15.75" x14ac:dyDescent="0.25">
      <c r="B156" s="7"/>
      <c r="C156" s="6"/>
      <c r="D156" s="8"/>
      <c r="E156" s="9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2:15" ht="15.75" x14ac:dyDescent="0.25">
      <c r="B157" s="7"/>
      <c r="C157" s="6"/>
      <c r="D157" s="8"/>
      <c r="E157" s="9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2:15" ht="15.75" x14ac:dyDescent="0.25">
      <c r="B158" s="7"/>
      <c r="C158" s="6"/>
      <c r="D158" s="8"/>
      <c r="E158" s="9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2:15" ht="15.75" x14ac:dyDescent="0.25">
      <c r="B159" s="7"/>
      <c r="C159" s="6"/>
      <c r="D159" s="8"/>
      <c r="E159" s="9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2:15" ht="15.75" x14ac:dyDescent="0.25">
      <c r="B160" s="7"/>
      <c r="C160" s="6"/>
      <c r="D160" s="8"/>
      <c r="E160" s="9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2:15" ht="15.75" x14ac:dyDescent="0.25">
      <c r="B161" s="7"/>
      <c r="C161" s="6"/>
      <c r="D161" s="8"/>
      <c r="E161" s="9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2:15" ht="15.75" x14ac:dyDescent="0.25">
      <c r="B162" s="7"/>
      <c r="C162" s="6"/>
      <c r="D162" s="8"/>
      <c r="E162" s="9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2:15" ht="15.75" x14ac:dyDescent="0.25">
      <c r="B163" s="7"/>
      <c r="C163" s="6"/>
      <c r="D163" s="8"/>
      <c r="E163" s="9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2:15" ht="15.75" x14ac:dyDescent="0.25">
      <c r="B164" s="7"/>
      <c r="C164" s="6"/>
      <c r="D164" s="8"/>
      <c r="E164" s="9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2:15" ht="15.75" x14ac:dyDescent="0.25">
      <c r="B165" s="7"/>
      <c r="C165" s="6"/>
      <c r="D165" s="8"/>
      <c r="E165" s="9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2:15" ht="15.75" x14ac:dyDescent="0.25">
      <c r="B166" s="7"/>
      <c r="C166" s="6"/>
      <c r="D166" s="8"/>
      <c r="E166" s="9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2:15" ht="15.75" x14ac:dyDescent="0.25">
      <c r="B167" s="7"/>
      <c r="C167" s="6"/>
      <c r="D167" s="8"/>
      <c r="E167" s="9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2:15" ht="15.75" x14ac:dyDescent="0.25">
      <c r="B168" s="7"/>
      <c r="C168" s="6"/>
      <c r="D168" s="8"/>
      <c r="E168" s="9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2:15" ht="15.75" x14ac:dyDescent="0.25">
      <c r="B169" s="7"/>
      <c r="C169" s="6"/>
      <c r="D169" s="8"/>
      <c r="E169" s="9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2:15" ht="15.75" x14ac:dyDescent="0.25">
      <c r="B170" s="7"/>
      <c r="C170" s="6"/>
      <c r="D170" s="8"/>
      <c r="E170" s="9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2:15" ht="15.75" x14ac:dyDescent="0.25">
      <c r="B171" s="7"/>
      <c r="C171" s="6"/>
      <c r="D171" s="8"/>
      <c r="E171" s="9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2:15" ht="15.75" x14ac:dyDescent="0.25">
      <c r="B172" s="7"/>
      <c r="C172" s="6"/>
      <c r="D172" s="8"/>
      <c r="E172" s="9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2:15" ht="15.75" x14ac:dyDescent="0.25">
      <c r="B173" s="7"/>
      <c r="C173" s="6"/>
      <c r="D173" s="8"/>
      <c r="E173" s="9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2:15" ht="15.75" x14ac:dyDescent="0.25">
      <c r="B174" s="7"/>
      <c r="C174" s="6"/>
      <c r="D174" s="8"/>
      <c r="E174" s="9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2:15" ht="15.75" x14ac:dyDescent="0.25">
      <c r="B175" s="7"/>
      <c r="C175" s="6"/>
      <c r="D175" s="8"/>
      <c r="E175" s="9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2:15" ht="15.75" x14ac:dyDescent="0.25">
      <c r="B176" s="7"/>
      <c r="C176" s="6"/>
      <c r="D176" s="8"/>
      <c r="E176" s="9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2:15" ht="15.75" x14ac:dyDescent="0.25">
      <c r="B177" s="7"/>
      <c r="C177" s="6"/>
      <c r="D177" s="8"/>
      <c r="E177" s="9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2:15" ht="15.75" x14ac:dyDescent="0.25">
      <c r="B178" s="7"/>
      <c r="C178" s="6"/>
      <c r="D178" s="8"/>
      <c r="E178" s="9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2:15" ht="15.75" x14ac:dyDescent="0.25">
      <c r="B179" s="7"/>
      <c r="C179" s="6"/>
      <c r="D179" s="8"/>
      <c r="E179" s="9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2:15" ht="15.75" x14ac:dyDescent="0.25">
      <c r="B180" s="7"/>
      <c r="C180" s="6"/>
      <c r="D180" s="8"/>
      <c r="E180" s="9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2:15" ht="15.75" x14ac:dyDescent="0.25">
      <c r="B181" s="7"/>
      <c r="C181" s="6"/>
      <c r="D181" s="8"/>
      <c r="E181" s="9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2:15" ht="15.75" x14ac:dyDescent="0.25">
      <c r="B182" s="7"/>
      <c r="C182" s="6"/>
      <c r="D182" s="8"/>
      <c r="E182" s="9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2:15" ht="15.75" x14ac:dyDescent="0.25">
      <c r="B183" s="7"/>
      <c r="C183" s="6"/>
      <c r="D183" s="8"/>
      <c r="E183" s="9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2:15" ht="15.75" x14ac:dyDescent="0.25">
      <c r="B184" s="7"/>
      <c r="C184" s="6"/>
      <c r="D184" s="8"/>
      <c r="E184" s="9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2:15" ht="15.75" x14ac:dyDescent="0.25">
      <c r="B185" s="7"/>
      <c r="C185" s="6"/>
      <c r="D185" s="8"/>
      <c r="E185" s="9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2:15" ht="15.75" x14ac:dyDescent="0.25">
      <c r="B186" s="7"/>
      <c r="C186" s="6"/>
      <c r="D186" s="8"/>
      <c r="E186" s="9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2:15" ht="15.75" x14ac:dyDescent="0.25">
      <c r="B187" s="7"/>
      <c r="C187" s="6"/>
      <c r="D187" s="8"/>
      <c r="E187" s="9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2:15" ht="15.75" x14ac:dyDescent="0.25">
      <c r="B188" s="7"/>
      <c r="C188" s="6"/>
      <c r="D188" s="8"/>
      <c r="E188" s="9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2:15" ht="15.75" x14ac:dyDescent="0.25">
      <c r="B189" s="7"/>
      <c r="C189" s="6"/>
      <c r="D189" s="8"/>
      <c r="E189" s="9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2:15" ht="15.75" x14ac:dyDescent="0.25">
      <c r="B190" s="7"/>
      <c r="C190" s="6"/>
      <c r="D190" s="8"/>
      <c r="E190" s="9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2:15" ht="15.75" x14ac:dyDescent="0.25">
      <c r="B191" s="7"/>
      <c r="C191" s="6"/>
      <c r="D191" s="8"/>
      <c r="E191" s="9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2:15" ht="15.75" x14ac:dyDescent="0.25">
      <c r="B192" s="7"/>
      <c r="C192" s="6"/>
      <c r="D192" s="8"/>
      <c r="E192" s="9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2:15" ht="15.75" x14ac:dyDescent="0.25">
      <c r="B193" s="7"/>
      <c r="C193" s="6"/>
      <c r="D193" s="8"/>
      <c r="E193" s="9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2:15" ht="15.75" x14ac:dyDescent="0.25">
      <c r="B194" s="7"/>
      <c r="C194" s="6"/>
      <c r="D194" s="8"/>
      <c r="E194" s="9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2:15" ht="15.75" x14ac:dyDescent="0.25">
      <c r="B195" s="7"/>
      <c r="C195" s="6"/>
      <c r="D195" s="8"/>
      <c r="E195" s="9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2:15" ht="15.75" x14ac:dyDescent="0.25">
      <c r="B196" s="7"/>
      <c r="C196" s="6"/>
      <c r="D196" s="8"/>
      <c r="E196" s="9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2:15" ht="15.75" x14ac:dyDescent="0.25">
      <c r="B197" s="7"/>
      <c r="C197" s="6"/>
      <c r="D197" s="8"/>
      <c r="E197" s="9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2:15" ht="15.75" x14ac:dyDescent="0.25">
      <c r="B198" s="7"/>
      <c r="C198" s="6"/>
      <c r="D198" s="8"/>
      <c r="E198" s="9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2:15" ht="15.75" x14ac:dyDescent="0.25">
      <c r="B199" s="7"/>
      <c r="C199" s="6"/>
      <c r="D199" s="8"/>
      <c r="E199" s="9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2:15" ht="15.75" x14ac:dyDescent="0.25">
      <c r="B200" s="7"/>
      <c r="C200" s="6"/>
      <c r="D200" s="8"/>
      <c r="E200" s="9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2:15" ht="15.75" x14ac:dyDescent="0.25">
      <c r="B201" s="7"/>
      <c r="C201" s="6"/>
      <c r="D201" s="8"/>
      <c r="E201" s="9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2:15" ht="15.75" x14ac:dyDescent="0.25">
      <c r="B202" s="7"/>
      <c r="C202" s="6"/>
      <c r="D202" s="8"/>
      <c r="E202" s="9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2:15" ht="15.75" x14ac:dyDescent="0.25">
      <c r="B203" s="7"/>
      <c r="C203" s="6"/>
      <c r="D203" s="8"/>
      <c r="E203" s="9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2:15" ht="15.75" x14ac:dyDescent="0.25">
      <c r="B204" s="7"/>
      <c r="C204" s="6"/>
      <c r="D204" s="8"/>
      <c r="E204" s="9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2:15" ht="15.75" x14ac:dyDescent="0.25">
      <c r="B205" s="7"/>
      <c r="C205" s="6"/>
      <c r="D205" s="8"/>
      <c r="E205" s="9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2:15" ht="15.75" x14ac:dyDescent="0.25">
      <c r="B206" s="7"/>
      <c r="C206" s="6"/>
      <c r="D206" s="8"/>
      <c r="E206" s="9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2:15" ht="15.75" x14ac:dyDescent="0.25">
      <c r="B207" s="7"/>
      <c r="C207" s="6"/>
      <c r="D207" s="8"/>
      <c r="E207" s="9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2:15" ht="15.75" x14ac:dyDescent="0.25">
      <c r="B208" s="7"/>
      <c r="C208" s="6"/>
      <c r="D208" s="8"/>
      <c r="E208" s="9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2:15" ht="15.75" x14ac:dyDescent="0.25">
      <c r="B209" s="7"/>
      <c r="C209" s="6"/>
      <c r="D209" s="8"/>
      <c r="E209" s="9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2:15" ht="15.75" x14ac:dyDescent="0.25">
      <c r="B210" s="7"/>
      <c r="C210" s="6"/>
      <c r="D210" s="8"/>
      <c r="E210" s="9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2:15" ht="15.75" x14ac:dyDescent="0.25">
      <c r="B211" s="7"/>
      <c r="C211" s="6"/>
      <c r="D211" s="8"/>
      <c r="E211" s="9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2:15" ht="15.75" x14ac:dyDescent="0.25">
      <c r="B212" s="7"/>
      <c r="C212" s="6"/>
      <c r="D212" s="8"/>
      <c r="E212" s="9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2:15" ht="15.75" x14ac:dyDescent="0.25">
      <c r="B213" s="7"/>
      <c r="C213" s="6"/>
      <c r="D213" s="8"/>
      <c r="E213" s="9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2:15" ht="15.75" x14ac:dyDescent="0.25">
      <c r="B214" s="7"/>
      <c r="C214" s="6"/>
      <c r="D214" s="8"/>
      <c r="E214" s="9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2:15" ht="15.75" x14ac:dyDescent="0.25">
      <c r="B215" s="7"/>
      <c r="C215" s="6"/>
      <c r="D215" s="8"/>
      <c r="E215" s="9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2:15" ht="15.75" x14ac:dyDescent="0.25">
      <c r="B216" s="7"/>
      <c r="C216" s="6"/>
      <c r="D216" s="8"/>
      <c r="E216" s="9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2:15" ht="15.75" x14ac:dyDescent="0.25">
      <c r="B217" s="7"/>
      <c r="C217" s="6"/>
      <c r="D217" s="8"/>
      <c r="E217" s="9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2:15" ht="15.75" x14ac:dyDescent="0.25">
      <c r="B218" s="7"/>
      <c r="C218" s="6"/>
      <c r="D218" s="8"/>
      <c r="E218" s="9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2:15" ht="15.75" x14ac:dyDescent="0.25">
      <c r="B219" s="7"/>
      <c r="C219" s="6"/>
      <c r="D219" s="8"/>
      <c r="E219" s="9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2:15" ht="15.75" x14ac:dyDescent="0.25">
      <c r="B220" s="7"/>
      <c r="C220" s="6"/>
      <c r="D220" s="8"/>
      <c r="E220" s="9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2:15" ht="15.75" x14ac:dyDescent="0.25">
      <c r="B221" s="7"/>
      <c r="C221" s="6"/>
      <c r="D221" s="8"/>
      <c r="E221" s="9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2:15" ht="15.75" x14ac:dyDescent="0.25">
      <c r="B222" s="7"/>
      <c r="C222" s="6"/>
      <c r="D222" s="8"/>
      <c r="E222" s="9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404" spans="7:7" x14ac:dyDescent="0.2">
      <c r="G404" s="93"/>
    </row>
    <row r="489" spans="1:4" s="5" customFormat="1" ht="18.75" x14ac:dyDescent="0.3">
      <c r="A489" s="1"/>
      <c r="B489" s="2"/>
      <c r="C489" s="3"/>
      <c r="D489" s="94"/>
    </row>
    <row r="490" spans="1:4" s="5" customFormat="1" ht="18.75" x14ac:dyDescent="0.3">
      <c r="A490" s="1"/>
      <c r="B490" s="2"/>
      <c r="C490" s="3"/>
      <c r="D490" s="94"/>
    </row>
    <row r="493" spans="1:4" s="5" customFormat="1" x14ac:dyDescent="0.2">
      <c r="A493" s="1"/>
      <c r="B493" s="2"/>
      <c r="C493" s="3"/>
      <c r="D493" s="95"/>
    </row>
  </sheetData>
  <mergeCells count="1">
    <mergeCell ref="B2:E2"/>
  </mergeCells>
  <pageMargins left="0.17" right="0.16" top="0.17" bottom="0.25" header="0.17" footer="0.21"/>
  <pageSetup paperSize="9" scale="94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1595EC-0E86-4E19-AA40-AA526E306DE7}"/>
</file>

<file path=customXml/itemProps2.xml><?xml version="1.0" encoding="utf-8"?>
<ds:datastoreItem xmlns:ds="http://schemas.openxmlformats.org/officeDocument/2006/customXml" ds:itemID="{FDB95B17-3CDF-452B-9266-F9F92BEB1052}"/>
</file>

<file path=customXml/itemProps3.xml><?xml version="1.0" encoding="utf-8"?>
<ds:datastoreItem xmlns:ds="http://schemas.openxmlformats.org/officeDocument/2006/customXml" ds:itemID="{2DBC8A79-045C-4656-962B-BE28663CC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01.07.2016</vt:lpstr>
    </vt:vector>
  </TitlesOfParts>
  <Company>Depfin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petrovape</dc:creator>
  <cp:lastModifiedBy>Богданов Филипп Владимирович</cp:lastModifiedBy>
  <cp:lastPrinted>2016-07-15T07:45:09Z</cp:lastPrinted>
  <dcterms:created xsi:type="dcterms:W3CDTF">2016-07-15T07:40:39Z</dcterms:created>
  <dcterms:modified xsi:type="dcterms:W3CDTF">2016-08-01T11:42:47Z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