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3585" windowWidth="15120" windowHeight="4530" tabRatio="534"/>
  </bookViews>
  <sheets>
    <sheet name="Приложение 2" sheetId="18" r:id="rId1"/>
    <sheet name="понижение_повыш" sheetId="10" state="hidden" r:id="rId2"/>
  </sheets>
  <definedNames>
    <definedName name="_xlnm._FilterDatabase" localSheetId="1" hidden="1">понижение_повыш!$A$2:$F$2</definedName>
    <definedName name="_xlnm._FilterDatabase" localSheetId="0" hidden="1">'Приложение 2'!$A$3:$U$38</definedName>
    <definedName name="_xlnm.Print_Titles" localSheetId="0">'Приложение 2'!$3:$5</definedName>
    <definedName name="_xlnm.Print_Area" localSheetId="0">'Приложение 2'!$A$1:$U$35</definedName>
  </definedNames>
  <calcPr calcId="145621"/>
</workbook>
</file>

<file path=xl/calcChain.xml><?xml version="1.0" encoding="utf-8"?>
<calcChain xmlns="http://schemas.openxmlformats.org/spreadsheetml/2006/main">
  <c r="M35" i="18" l="1"/>
  <c r="L35" i="18"/>
  <c r="K35" i="18"/>
  <c r="J35" i="18"/>
  <c r="I35" i="18"/>
  <c r="H35" i="18"/>
  <c r="G35" i="18"/>
  <c r="D35" i="18"/>
  <c r="C35" i="18"/>
  <c r="Q34" i="18"/>
  <c r="N34" i="18"/>
  <c r="N35" i="18" s="1"/>
  <c r="O33" i="18"/>
  <c r="R33" i="18" s="1"/>
  <c r="S33" i="18" s="1"/>
  <c r="O32" i="18"/>
  <c r="R32" i="18" s="1"/>
  <c r="S32" i="18" s="1"/>
  <c r="O31" i="18"/>
  <c r="R31" i="18" s="1"/>
  <c r="S31" i="18" s="1"/>
  <c r="O30" i="18"/>
  <c r="R30" i="18" s="1"/>
  <c r="S30" i="18" s="1"/>
  <c r="O29" i="18"/>
  <c r="R29" i="18" s="1"/>
  <c r="S29" i="18" s="1"/>
  <c r="O28" i="18"/>
  <c r="R28" i="18" s="1"/>
  <c r="S28" i="18" s="1"/>
  <c r="O27" i="18"/>
  <c r="P27" i="18" s="1"/>
  <c r="O26" i="18"/>
  <c r="P26" i="18" s="1"/>
  <c r="O25" i="18"/>
  <c r="R25" i="18" s="1"/>
  <c r="S25" i="18" s="1"/>
  <c r="O24" i="18"/>
  <c r="P24" i="18" s="1"/>
  <c r="O23" i="18"/>
  <c r="R23" i="18" s="1"/>
  <c r="S23" i="18" s="1"/>
  <c r="K21" i="18"/>
  <c r="J21" i="18"/>
  <c r="I21" i="18"/>
  <c r="G21" i="18"/>
  <c r="Q20" i="18"/>
  <c r="L21" i="18"/>
  <c r="H21" i="18"/>
  <c r="F20" i="18"/>
  <c r="F21" i="18" s="1"/>
  <c r="E20" i="18"/>
  <c r="E21" i="18" s="1"/>
  <c r="C20" i="18"/>
  <c r="C21" i="18" s="1"/>
  <c r="O19" i="18"/>
  <c r="R19" i="18" s="1"/>
  <c r="S19" i="18" s="1"/>
  <c r="O18" i="18"/>
  <c r="R18" i="18" s="1"/>
  <c r="S18" i="18" s="1"/>
  <c r="O17" i="18"/>
  <c r="R17" i="18" s="1"/>
  <c r="S17" i="18" s="1"/>
  <c r="O16" i="18"/>
  <c r="R16" i="18" s="1"/>
  <c r="S16" i="18" s="1"/>
  <c r="O15" i="18"/>
  <c r="R15" i="18" s="1"/>
  <c r="S15" i="18" s="1"/>
  <c r="O14" i="18"/>
  <c r="R14" i="18" s="1"/>
  <c r="S14" i="18" s="1"/>
  <c r="O13" i="18"/>
  <c r="R13" i="18" s="1"/>
  <c r="S13" i="18" s="1"/>
  <c r="O12" i="18"/>
  <c r="R12" i="18" s="1"/>
  <c r="S12" i="18" s="1"/>
  <c r="O11" i="18"/>
  <c r="R11" i="18" s="1"/>
  <c r="S11" i="18" s="1"/>
  <c r="O10" i="18"/>
  <c r="R10" i="18" s="1"/>
  <c r="S10" i="18" s="1"/>
  <c r="O9" i="18"/>
  <c r="R9" i="18" s="1"/>
  <c r="S9" i="18" s="1"/>
  <c r="O8" i="18"/>
  <c r="R8" i="18" s="1"/>
  <c r="S8" i="18" s="1"/>
  <c r="O7" i="18"/>
  <c r="P7" i="18" s="1"/>
  <c r="P8" i="18" l="1"/>
  <c r="R24" i="18"/>
  <c r="S24" i="18" s="1"/>
  <c r="P28" i="18"/>
  <c r="P25" i="18"/>
  <c r="R26" i="18"/>
  <c r="S26" i="18" s="1"/>
  <c r="R27" i="18"/>
  <c r="S27" i="18" s="1"/>
  <c r="O20" i="18"/>
  <c r="R20" i="18" s="1"/>
  <c r="S20" i="18" s="1"/>
  <c r="R7" i="18"/>
  <c r="S7" i="18" s="1"/>
  <c r="P9" i="18"/>
  <c r="P10" i="18"/>
  <c r="P11" i="18"/>
  <c r="P12" i="18"/>
  <c r="P13" i="18"/>
  <c r="P14" i="18"/>
  <c r="P15" i="18"/>
  <c r="P16" i="18"/>
  <c r="P17" i="18"/>
  <c r="P18" i="18"/>
  <c r="P19" i="18"/>
  <c r="P23" i="18"/>
  <c r="P29" i="18"/>
  <c r="P30" i="18"/>
  <c r="P31" i="18"/>
  <c r="P32" i="18"/>
  <c r="P33" i="18"/>
  <c r="O34" i="18"/>
  <c r="P20" i="18" l="1"/>
  <c r="P34" i="18"/>
  <c r="R34" i="18"/>
  <c r="S34" i="18" s="1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3" i="10"/>
</calcChain>
</file>

<file path=xl/sharedStrings.xml><?xml version="1.0" encoding="utf-8"?>
<sst xmlns="http://schemas.openxmlformats.org/spreadsheetml/2006/main" count="500" uniqueCount="118">
  <si>
    <t>ГРБС</t>
  </si>
  <si>
    <t xml:space="preserve">Администрация </t>
  </si>
  <si>
    <t>Красноярский городской Совет</t>
  </si>
  <si>
    <t xml:space="preserve">Контрольно-счетная палата </t>
  </si>
  <si>
    <t>Избирательная комиссия</t>
  </si>
  <si>
    <t xml:space="preserve">Департамент финансов </t>
  </si>
  <si>
    <t xml:space="preserve">Департамент муниципального имущества и земельных отношений </t>
  </si>
  <si>
    <t xml:space="preserve">Управление архитектуры </t>
  </si>
  <si>
    <t xml:space="preserve">Департамент общественной безопасности </t>
  </si>
  <si>
    <t xml:space="preserve">Управление молодежной политики </t>
  </si>
  <si>
    <t xml:space="preserve">Главное управление здравоохранения </t>
  </si>
  <si>
    <t xml:space="preserve">Главное управление культуры </t>
  </si>
  <si>
    <t xml:space="preserve">Главное управление образования </t>
  </si>
  <si>
    <t>Департамент транспорта</t>
  </si>
  <si>
    <t>Департамент муниципального заказа</t>
  </si>
  <si>
    <t xml:space="preserve">Департамент городского хозяйства </t>
  </si>
  <si>
    <t xml:space="preserve">Главное управление социальной защиты населения </t>
  </si>
  <si>
    <t xml:space="preserve">Главное управление по физической культуре и спорту </t>
  </si>
  <si>
    <t xml:space="preserve">Администрация Железнодорожного района </t>
  </si>
  <si>
    <t xml:space="preserve">Управление социальной защиты населения администрации Железнодорожного района </t>
  </si>
  <si>
    <t xml:space="preserve">Управление образования администрации Железнодорожного района </t>
  </si>
  <si>
    <t>Администрация Кировского района</t>
  </si>
  <si>
    <t>Управление социальной защиты населения администрации Кировского  района</t>
  </si>
  <si>
    <t xml:space="preserve">Управление образования администрации Кировского района </t>
  </si>
  <si>
    <t xml:space="preserve">Администрация Ленинского района </t>
  </si>
  <si>
    <t xml:space="preserve">Управление социальной защиты населения администрации Ленинского района </t>
  </si>
  <si>
    <t xml:space="preserve">Управление образования администрации Ленинского района </t>
  </si>
  <si>
    <t xml:space="preserve">Администрация Октябрьского района </t>
  </si>
  <si>
    <t xml:space="preserve">Управление социальной защиты населения администрации Октябрьского района </t>
  </si>
  <si>
    <t xml:space="preserve">Управление образования администрации Октябрьского района </t>
  </si>
  <si>
    <t xml:space="preserve">Администрация Свердловского района </t>
  </si>
  <si>
    <t>Управление социальной защиты населения администрации Свердловского района</t>
  </si>
  <si>
    <t xml:space="preserve">Управление образования администрации Свердловского района </t>
  </si>
  <si>
    <t xml:space="preserve">Администрация Советского района </t>
  </si>
  <si>
    <t xml:space="preserve">Управление социальной защиты населения администрации Советского района </t>
  </si>
  <si>
    <t>Управление образования администрации Советского  района</t>
  </si>
  <si>
    <t xml:space="preserve">Администрация Центрального района </t>
  </si>
  <si>
    <t xml:space="preserve">Управление социальной защиты населения администрации Центрального района </t>
  </si>
  <si>
    <t>Управление образования администрации Центрального района</t>
  </si>
  <si>
    <t xml:space="preserve">Управление наружной рекламы </t>
  </si>
  <si>
    <t>№ п/п</t>
  </si>
  <si>
    <t>Департамент градостроительства</t>
  </si>
  <si>
    <t xml:space="preserve">Департамент градостроительства </t>
  </si>
  <si>
    <t>№ показателя</t>
  </si>
  <si>
    <t>3 квартал</t>
  </si>
  <si>
    <t>2 квартал</t>
  </si>
  <si>
    <t>разница (3-2)</t>
  </si>
  <si>
    <t>12</t>
  </si>
  <si>
    <t>6</t>
  </si>
  <si>
    <t>7</t>
  </si>
  <si>
    <t>10</t>
  </si>
  <si>
    <t>11</t>
  </si>
  <si>
    <t>16</t>
  </si>
  <si>
    <t>17</t>
  </si>
  <si>
    <t>4</t>
  </si>
  <si>
    <t>5</t>
  </si>
  <si>
    <t>1</t>
  </si>
  <si>
    <t>2</t>
  </si>
  <si>
    <t>3</t>
  </si>
  <si>
    <t>8</t>
  </si>
  <si>
    <t>9</t>
  </si>
  <si>
    <t>13</t>
  </si>
  <si>
    <t>14</t>
  </si>
  <si>
    <t>15</t>
  </si>
  <si>
    <t>18</t>
  </si>
  <si>
    <t>19</t>
  </si>
  <si>
    <t>20</t>
  </si>
  <si>
    <t>21</t>
  </si>
  <si>
    <t>Администрация города</t>
  </si>
  <si>
    <t>Красноярский городской Совет депутатов</t>
  </si>
  <si>
    <t>Наименование ГАБС</t>
  </si>
  <si>
    <t>Место в рейтинге</t>
  </si>
  <si>
    <t>Степень качества финансового менеджмента</t>
  </si>
  <si>
    <t>баллы</t>
  </si>
  <si>
    <t>30</t>
  </si>
  <si>
    <t>35</t>
  </si>
  <si>
    <t>I группа - ГАБС, не имеющие подведомственных учреждений</t>
  </si>
  <si>
    <t>Администрация Железнодородного района</t>
  </si>
  <si>
    <t>Администрация Ленинского района</t>
  </si>
  <si>
    <t>Итого</t>
  </si>
  <si>
    <t>Spi (среднее значение оценки каждого показателя)</t>
  </si>
  <si>
    <t>II группа - ГАБС, имеющие подведомственные учреждения</t>
  </si>
  <si>
    <t>0</t>
  </si>
  <si>
    <t>II</t>
  </si>
  <si>
    <t>Х</t>
  </si>
  <si>
    <t>40</t>
  </si>
  <si>
    <t>I</t>
  </si>
  <si>
    <t>Приложение № 2</t>
  </si>
  <si>
    <t>R, Рейтинговая оценка КФМ
R =Q*5</t>
  </si>
  <si>
    <r>
      <rPr>
        <sz val="14"/>
        <rFont val="Times New Roman"/>
        <family val="1"/>
        <charset val="204"/>
      </rPr>
      <t>Р3</t>
    </r>
    <r>
      <rPr>
        <sz val="12"/>
        <rFont val="Times New Roman"/>
        <family val="1"/>
        <charset val="204"/>
      </rPr>
      <t xml:space="preserve">
</t>
    </r>
    <r>
      <rPr>
        <sz val="8"/>
        <rFont val="Times New Roman"/>
        <family val="1"/>
        <charset val="204"/>
      </rPr>
      <t xml:space="preserve">Взаимодействие с Государственной информационной системой 
о государственных и муниципальных платежах (далее – ГИС ГМП) за отчетный период
</t>
    </r>
  </si>
  <si>
    <t xml:space="preserve">Главное управление молодежной политики </t>
  </si>
  <si>
    <t xml:space="preserve">Главное управление по физической культуре, спорту и туризму  </t>
  </si>
  <si>
    <r>
      <rPr>
        <sz val="14"/>
        <rFont val="Times New Roman"/>
        <family val="1"/>
        <charset val="204"/>
      </rPr>
      <t>Р7</t>
    </r>
    <r>
      <rPr>
        <sz val="12"/>
        <rFont val="Times New Roman"/>
        <family val="1"/>
        <charset val="204"/>
      </rPr>
      <t xml:space="preserve">
</t>
    </r>
    <r>
      <rPr>
        <sz val="8"/>
        <rFont val="Times New Roman"/>
        <family val="1"/>
        <charset val="204"/>
      </rPr>
      <t>Привлечение в бюджет города субсидий и (или) иных межбюджетных трансфертов из вышестоящих бюджетов</t>
    </r>
  </si>
  <si>
    <r>
      <rPr>
        <sz val="14"/>
        <rFont val="Times New Roman"/>
        <family val="1"/>
        <charset val="204"/>
      </rPr>
      <t>Р8</t>
    </r>
    <r>
      <rPr>
        <sz val="12"/>
        <rFont val="Times New Roman"/>
        <family val="1"/>
        <charset val="204"/>
      </rPr>
      <t xml:space="preserve">
</t>
    </r>
    <r>
      <rPr>
        <sz val="8"/>
        <rFont val="Times New Roman"/>
        <family val="1"/>
        <charset val="204"/>
      </rPr>
      <t>Соблюдение требований к содержанию методики прогнозирования поступлений по источникам финансирования дефицита бюджета города</t>
    </r>
  </si>
  <si>
    <r>
      <t xml:space="preserve">Р9
</t>
    </r>
    <r>
      <rPr>
        <sz val="8"/>
        <rFont val="Times New Roman"/>
        <family val="1"/>
        <charset val="204"/>
      </rPr>
      <t>Своевременность погашения долговых обязательств</t>
    </r>
  </si>
  <si>
    <r>
      <t xml:space="preserve">Р11
</t>
    </r>
    <r>
      <rPr>
        <sz val="8"/>
        <rFont val="Times New Roman"/>
        <family val="1"/>
        <charset val="204"/>
      </rPr>
      <t>Своевременность внесения изменений в сводную бюджетную роспись после принятия решения Красноярского городского Совета депутатов (далее – КГСД) о внесении изменений в решение КГСД о бюджете города на очередной год и плановый период (далее – решение о бюджете города)</t>
    </r>
  </si>
  <si>
    <r>
      <t xml:space="preserve">Р12
</t>
    </r>
    <r>
      <rPr>
        <sz val="8"/>
        <rFont val="Times New Roman"/>
        <family val="1"/>
        <charset val="204"/>
      </rPr>
      <t xml:space="preserve">Качество кассового планирования ГАБС расходов бюджета города </t>
    </r>
  </si>
  <si>
    <r>
      <t xml:space="preserve">Р26
</t>
    </r>
    <r>
      <rPr>
        <sz val="8"/>
        <rFont val="Times New Roman"/>
        <family val="1"/>
        <charset val="204"/>
      </rPr>
      <t xml:space="preserve">Нарушение законодательства Российской Федерации о контрактной системе в сфере закупок </t>
    </r>
  </si>
  <si>
    <r>
      <t xml:space="preserve">Р34
</t>
    </r>
    <r>
      <rPr>
        <sz val="8"/>
        <rFont val="Times New Roman"/>
        <family val="1"/>
        <charset val="204"/>
      </rPr>
      <t>Проведение мониторинга качества финансового менеджмента в отношении подведомственных ГАБС получателей бюджетных средств, администраторов доходов бюджета города (далее – администраторы средств бюджета города), наличие и публикация рейтинга результатов их деятельности в сети Интернет, и (или) наличие отчета о результатах проведенного мониторинга качества финансового менеджмента (далее – отчет)</t>
    </r>
  </si>
  <si>
    <t>МАХ (максимальная  оценка с учетом применимых к ГАБС показателей)</t>
  </si>
  <si>
    <t>ИТОГО по ГАБС КФМ 1
 (количество баллов)</t>
  </si>
  <si>
    <t>ИТОГО по ГАБС КФМ 2
 (количество баллов с учетом корректирровки на понижающие баллы)</t>
  </si>
  <si>
    <t>Q, Уровень качества  
Q =КФМ 2 / МАХ</t>
  </si>
  <si>
    <t>45</t>
  </si>
  <si>
    <r>
      <t xml:space="preserve">Р19
</t>
    </r>
    <r>
      <rPr>
        <sz val="8"/>
        <rFont val="Times New Roman"/>
        <family val="1"/>
        <charset val="204"/>
      </rPr>
      <t>Наличие у ГАБС 
и подведомственных ему учреждений просроченной кредиторской задолженности</t>
    </r>
  </si>
  <si>
    <r>
      <t xml:space="preserve">Р18
</t>
    </r>
    <r>
      <rPr>
        <sz val="8"/>
        <rFont val="Times New Roman"/>
        <family val="1"/>
        <charset val="204"/>
      </rPr>
      <t>Наличие у ГАБС 
и подведомственных ему учреждений просроченной дебиторской задолженности</t>
    </r>
  </si>
  <si>
    <t>Отчет о результатах мониторинга качества финансового менеджмента ГАБС за  1 полугодие 2026 года</t>
  </si>
  <si>
    <r>
      <rPr>
        <sz val="14"/>
        <rFont val="Times New Roman"/>
        <family val="1"/>
        <charset val="204"/>
      </rPr>
      <t>Р20</t>
    </r>
    <r>
      <rPr>
        <sz val="12"/>
        <rFont val="Times New Roman"/>
        <family val="1"/>
        <charset val="204"/>
      </rPr>
      <t xml:space="preserve">
</t>
    </r>
    <r>
      <rPr>
        <sz val="8"/>
        <rFont val="Times New Roman"/>
        <family val="1"/>
        <charset val="204"/>
      </rPr>
      <t>Своевременность утверждения в Единой информационной системе в сфере закупок (далее -ЕИС) плана-графика закупок</t>
    </r>
  </si>
  <si>
    <r>
      <t xml:space="preserve">Р21
</t>
    </r>
    <r>
      <rPr>
        <sz val="8"/>
        <rFont val="Times New Roman"/>
        <family val="1"/>
        <charset val="204"/>
      </rPr>
      <t xml:space="preserve">Уровень размещения ГАБС муниципального заказа на поставку товаров, выполнение работ, оказание услуг для муниципальных нужд в 1 полугодии текущего финансового года по закупкам, осуществляемым конкурентными способами </t>
    </r>
  </si>
  <si>
    <t>Администрация Мининского сельсовета Емельяновского района Красноярского края</t>
  </si>
  <si>
    <t>Администрация поселка  Березовка Березовского района Красноярского края</t>
  </si>
  <si>
    <t>Администрация Элитовского сельсовета Емельяновского района Красноярского края</t>
  </si>
  <si>
    <t>Муниципальное казенное учреждение "Администрация Солонцовского сельсовета"</t>
  </si>
  <si>
    <t>III</t>
  </si>
  <si>
    <t>Департамент жилищно-коммунального хозяйства и благоустройства</t>
  </si>
  <si>
    <t>1. Оценка качества управления доходами и источниками финансирования дефицита бюджета города</t>
  </si>
  <si>
    <t>2. Оценка качества управления расходами бюджета города</t>
  </si>
  <si>
    <t>4. Оценка качества организации и осуществления внутреннего финансового аудита и финансового менеджмента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</si>
</sst>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7"/>
      <name val="Times New Roman"/>
      <family val="1"/>
      <charset val="204"/>
    </font>
    <font>
      <b/>
      <sz val="17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  <xf numFmtId="49" fontId="2" fillId="2" borderId="1" xfId="1" applyNumberFormat="1" applyFont="1" applyFill="1" applyBorder="1" applyAlignment="1">
      <alignment vertical="center" wrapText="1" shrinkToFit="1"/>
    </xf>
    <xf numFmtId="0" fontId="5" fillId="2" borderId="0" xfId="0" applyFont="1" applyFill="1" applyAlignment="1">
      <alignment vertical="top" wrapText="1"/>
    </xf>
    <xf numFmtId="2" fontId="3" fillId="2" borderId="0" xfId="0" applyNumberFormat="1" applyFont="1" applyFill="1" applyAlignment="1">
      <alignment vertical="top" wrapText="1"/>
    </xf>
    <xf numFmtId="3" fontId="3" fillId="2" borderId="0" xfId="0" applyNumberFormat="1" applyFont="1" applyFill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 shrinkToFit="1"/>
    </xf>
    <xf numFmtId="2" fontId="7" fillId="2" borderId="1" xfId="1" applyNumberFormat="1" applyFont="1" applyFill="1" applyBorder="1" applyAlignment="1">
      <alignment horizontal="center" vertical="center" wrapText="1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49" fontId="2" fillId="2" borderId="1" xfId="1" applyNumberFormat="1" applyFont="1" applyFill="1" applyBorder="1" applyAlignment="1">
      <alignment horizontal="left" vertical="center" wrapText="1" shrinkToFit="1"/>
    </xf>
    <xf numFmtId="49" fontId="6" fillId="2" borderId="0" xfId="1" applyNumberFormat="1" applyFont="1" applyFill="1" applyBorder="1" applyAlignment="1">
      <alignment horizontal="left" vertical="center" wrapText="1" shrinkToFit="1"/>
    </xf>
    <xf numFmtId="49" fontId="2" fillId="2" borderId="0" xfId="1" applyNumberFormat="1" applyFont="1" applyFill="1" applyBorder="1" applyAlignment="1">
      <alignment horizontal="left" vertical="center" wrapText="1" shrinkToFit="1"/>
    </xf>
    <xf numFmtId="49" fontId="13" fillId="2" borderId="1" xfId="1" applyNumberFormat="1" applyFont="1" applyFill="1" applyBorder="1" applyAlignment="1">
      <alignment horizontal="center" vertical="center" wrapText="1" shrinkToFit="1"/>
    </xf>
    <xf numFmtId="1" fontId="14" fillId="2" borderId="1" xfId="1" applyNumberFormat="1" applyFont="1" applyFill="1" applyBorder="1" applyAlignment="1">
      <alignment horizontal="center" vertical="center" wrapText="1" shrinkToFit="1"/>
    </xf>
    <xf numFmtId="49" fontId="14" fillId="2" borderId="1" xfId="1" applyNumberFormat="1" applyFont="1" applyFill="1" applyBorder="1" applyAlignment="1">
      <alignment horizontal="center" vertical="center" wrapText="1" shrinkToFit="1"/>
    </xf>
    <xf numFmtId="4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 wrapText="1" shrinkToFit="1"/>
    </xf>
    <xf numFmtId="3" fontId="14" fillId="2" borderId="1" xfId="1" applyNumberFormat="1" applyFont="1" applyFill="1" applyBorder="1" applyAlignment="1">
      <alignment horizontal="center" vertical="center" wrapText="1" shrinkToFit="1"/>
    </xf>
    <xf numFmtId="49" fontId="2" fillId="2" borderId="1" xfId="1" applyNumberFormat="1" applyFont="1" applyFill="1" applyBorder="1" applyAlignment="1">
      <alignment horizontal="center" vertical="center" wrapText="1" shrinkToFit="1"/>
    </xf>
    <xf numFmtId="0" fontId="15" fillId="2" borderId="0" xfId="0" applyFont="1" applyFill="1" applyAlignment="1">
      <alignment vertical="top" wrapText="1"/>
    </xf>
    <xf numFmtId="0" fontId="16" fillId="2" borderId="0" xfId="0" applyFont="1" applyFill="1" applyAlignment="1">
      <alignment horizontal="center" vertical="top" wrapText="1"/>
    </xf>
    <xf numFmtId="49" fontId="6" fillId="2" borderId="2" xfId="1" applyNumberFormat="1" applyFont="1" applyFill="1" applyBorder="1" applyAlignment="1">
      <alignment horizontal="left" vertical="center" wrapText="1" shrinkToFit="1"/>
    </xf>
    <xf numFmtId="4" fontId="14" fillId="2" borderId="2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49" fontId="14" fillId="2" borderId="0" xfId="1" applyNumberFormat="1" applyFont="1" applyFill="1" applyBorder="1" applyAlignment="1">
      <alignment horizontal="center" vertical="center" wrapText="1" shrinkToFit="1"/>
    </xf>
    <xf numFmtId="49" fontId="14" fillId="2" borderId="0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 shrinkToFit="1"/>
    </xf>
    <xf numFmtId="49" fontId="2" fillId="0" borderId="1" xfId="1" applyNumberFormat="1" applyFont="1" applyFill="1" applyBorder="1" applyAlignment="1">
      <alignment horizontal="left" vertical="center" wrapText="1" shrinkToFit="1"/>
    </xf>
    <xf numFmtId="49" fontId="13" fillId="0" borderId="1" xfId="1" applyNumberFormat="1" applyFont="1" applyFill="1" applyBorder="1" applyAlignment="1">
      <alignment horizontal="center" vertical="center" wrapText="1" shrinkToFit="1"/>
    </xf>
    <xf numFmtId="1" fontId="14" fillId="0" borderId="1" xfId="1" applyNumberFormat="1" applyFont="1" applyFill="1" applyBorder="1" applyAlignment="1">
      <alignment horizontal="center" vertical="center" wrapText="1" shrinkToFit="1"/>
    </xf>
    <xf numFmtId="49" fontId="14" fillId="0" borderId="1" xfId="1" applyNumberFormat="1" applyFont="1" applyFill="1" applyBorder="1" applyAlignment="1">
      <alignment horizontal="center" vertical="center" wrapText="1" shrinkToFit="1"/>
    </xf>
    <xf numFmtId="2" fontId="14" fillId="0" borderId="1" xfId="1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top" wrapText="1"/>
    </xf>
    <xf numFmtId="3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vertical="top" wrapText="1" shrinkToFit="1"/>
    </xf>
    <xf numFmtId="4" fontId="1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4" fontId="14" fillId="2" borderId="1" xfId="0" applyNumberFormat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 shrinkToFit="1"/>
    </xf>
    <xf numFmtId="49" fontId="2" fillId="0" borderId="1" xfId="1" applyNumberFormat="1" applyFont="1" applyFill="1" applyBorder="1" applyAlignment="1">
      <alignment vertical="center" wrapText="1" shrinkToFit="1"/>
    </xf>
    <xf numFmtId="49" fontId="6" fillId="2" borderId="1" xfId="1" applyNumberFormat="1" applyFont="1" applyFill="1" applyBorder="1" applyAlignment="1">
      <alignment horizontal="left" vertical="center" wrapText="1" shrinkToFit="1"/>
    </xf>
    <xf numFmtId="0" fontId="12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2" fontId="10" fillId="2" borderId="1" xfId="1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66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tabSelected="1" view="pageBreakPreview" zoomScale="87" zoomScaleNormal="100" zoomScaleSheetLayoutView="87" workbookViewId="0">
      <selection activeCell="C9" sqref="C9"/>
    </sheetView>
  </sheetViews>
  <sheetFormatPr defaultColWidth="19.140625" defaultRowHeight="18.75" x14ac:dyDescent="0.25"/>
  <cols>
    <col min="1" max="1" width="4.7109375" style="11" customWidth="1"/>
    <col min="2" max="2" width="36.42578125" style="9" customWidth="1"/>
    <col min="3" max="3" width="12.28515625" style="12" customWidth="1"/>
    <col min="4" max="4" width="10.28515625" style="12" customWidth="1"/>
    <col min="5" max="5" width="11.7109375" style="12" customWidth="1"/>
    <col min="6" max="6" width="10.42578125" style="9" customWidth="1"/>
    <col min="7" max="7" width="15.7109375" style="7" customWidth="1"/>
    <col min="8" max="8" width="11" style="7" customWidth="1"/>
    <col min="9" max="9" width="13" style="13" customWidth="1"/>
    <col min="10" max="10" width="13.42578125" style="13" customWidth="1"/>
    <col min="11" max="11" width="12.28515625" style="13" customWidth="1"/>
    <col min="12" max="12" width="13.140625" style="13" customWidth="1"/>
    <col min="13" max="13" width="12.28515625" style="14" customWidth="1"/>
    <col min="14" max="14" width="25.140625" style="9" customWidth="1"/>
    <col min="15" max="15" width="8.85546875" style="9" customWidth="1"/>
    <col min="16" max="16" width="14.140625" style="9" customWidth="1"/>
    <col min="17" max="17" width="10" style="9" customWidth="1"/>
    <col min="18" max="19" width="8.85546875" style="9" customWidth="1"/>
    <col min="20" max="20" width="7.5703125" style="48" customWidth="1"/>
    <col min="21" max="21" width="7" style="48" customWidth="1"/>
    <col min="22" max="16384" width="19.140625" style="9"/>
  </cols>
  <sheetData>
    <row r="1" spans="1:21" ht="18.75" customHeight="1" x14ac:dyDescent="0.25">
      <c r="O1" s="64" t="s">
        <v>87</v>
      </c>
      <c r="P1" s="64"/>
      <c r="Q1" s="64"/>
      <c r="R1" s="64"/>
      <c r="S1" s="64"/>
      <c r="T1" s="64"/>
      <c r="U1" s="64"/>
    </row>
    <row r="2" spans="1:21" s="8" customFormat="1" ht="44.25" customHeight="1" x14ac:dyDescent="0.3">
      <c r="B2" s="58" t="s">
        <v>106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9" t="s">
        <v>73</v>
      </c>
      <c r="U2" s="59"/>
    </row>
    <row r="3" spans="1:21" s="15" customFormat="1" ht="69" customHeight="1" x14ac:dyDescent="0.25">
      <c r="A3" s="60" t="s">
        <v>40</v>
      </c>
      <c r="B3" s="60" t="s">
        <v>70</v>
      </c>
      <c r="C3" s="61" t="s">
        <v>115</v>
      </c>
      <c r="D3" s="61"/>
      <c r="E3" s="61"/>
      <c r="F3" s="61"/>
      <c r="G3" s="61" t="s">
        <v>116</v>
      </c>
      <c r="H3" s="61"/>
      <c r="I3" s="61"/>
      <c r="J3" s="61"/>
      <c r="K3" s="61"/>
      <c r="L3" s="61"/>
      <c r="M3" s="61"/>
      <c r="N3" s="55" t="s">
        <v>117</v>
      </c>
      <c r="O3" s="62" t="s">
        <v>100</v>
      </c>
      <c r="P3" s="62" t="s">
        <v>101</v>
      </c>
      <c r="Q3" s="62" t="s">
        <v>99</v>
      </c>
      <c r="R3" s="62" t="s">
        <v>102</v>
      </c>
      <c r="S3" s="62" t="s">
        <v>88</v>
      </c>
      <c r="T3" s="63" t="s">
        <v>72</v>
      </c>
      <c r="U3" s="63" t="s">
        <v>71</v>
      </c>
    </row>
    <row r="4" spans="1:21" s="15" customFormat="1" ht="213" customHeight="1" x14ac:dyDescent="0.25">
      <c r="A4" s="60"/>
      <c r="B4" s="60"/>
      <c r="C4" s="16" t="s">
        <v>89</v>
      </c>
      <c r="D4" s="16" t="s">
        <v>92</v>
      </c>
      <c r="E4" s="16" t="s">
        <v>93</v>
      </c>
      <c r="F4" s="17" t="s">
        <v>94</v>
      </c>
      <c r="G4" s="18" t="s">
        <v>95</v>
      </c>
      <c r="H4" s="18" t="s">
        <v>96</v>
      </c>
      <c r="I4" s="18" t="s">
        <v>105</v>
      </c>
      <c r="J4" s="18" t="s">
        <v>104</v>
      </c>
      <c r="K4" s="16" t="s">
        <v>107</v>
      </c>
      <c r="L4" s="18" t="s">
        <v>108</v>
      </c>
      <c r="M4" s="18" t="s">
        <v>97</v>
      </c>
      <c r="N4" s="18" t="s">
        <v>98</v>
      </c>
      <c r="O4" s="62"/>
      <c r="P4" s="62"/>
      <c r="Q4" s="62"/>
      <c r="R4" s="62"/>
      <c r="S4" s="62"/>
      <c r="T4" s="63"/>
      <c r="U4" s="63"/>
    </row>
    <row r="5" spans="1:21" s="15" customFormat="1" ht="14.25" customHeight="1" x14ac:dyDescent="0.25">
      <c r="A5" s="30" t="s">
        <v>56</v>
      </c>
      <c r="B5" s="30" t="s">
        <v>57</v>
      </c>
      <c r="C5" s="30" t="s">
        <v>58</v>
      </c>
      <c r="D5" s="30" t="s">
        <v>54</v>
      </c>
      <c r="E5" s="30" t="s">
        <v>55</v>
      </c>
      <c r="F5" s="30" t="s">
        <v>48</v>
      </c>
      <c r="G5" s="30" t="s">
        <v>49</v>
      </c>
      <c r="H5" s="30" t="s">
        <v>59</v>
      </c>
      <c r="I5" s="30" t="s">
        <v>60</v>
      </c>
      <c r="J5" s="30" t="s">
        <v>50</v>
      </c>
      <c r="K5" s="30" t="s">
        <v>51</v>
      </c>
      <c r="L5" s="30" t="s">
        <v>47</v>
      </c>
      <c r="M5" s="30" t="s">
        <v>61</v>
      </c>
      <c r="N5" s="30" t="s">
        <v>62</v>
      </c>
      <c r="O5" s="30" t="s">
        <v>63</v>
      </c>
      <c r="P5" s="30" t="s">
        <v>52</v>
      </c>
      <c r="Q5" s="30" t="s">
        <v>53</v>
      </c>
      <c r="R5" s="30" t="s">
        <v>64</v>
      </c>
      <c r="S5" s="30" t="s">
        <v>65</v>
      </c>
      <c r="T5" s="38" t="s">
        <v>66</v>
      </c>
      <c r="U5" s="38" t="s">
        <v>67</v>
      </c>
    </row>
    <row r="6" spans="1:21" s="5" customFormat="1" ht="24.75" customHeight="1" x14ac:dyDescent="0.25">
      <c r="A6" s="57" t="s">
        <v>76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</row>
    <row r="7" spans="1:21" s="5" customFormat="1" ht="32.25" customHeight="1" x14ac:dyDescent="0.25">
      <c r="A7" s="30" t="s">
        <v>56</v>
      </c>
      <c r="B7" s="19" t="s">
        <v>69</v>
      </c>
      <c r="C7" s="22" t="s">
        <v>84</v>
      </c>
      <c r="D7" s="22" t="s">
        <v>84</v>
      </c>
      <c r="E7" s="22" t="s">
        <v>84</v>
      </c>
      <c r="F7" s="22" t="s">
        <v>84</v>
      </c>
      <c r="G7" s="22" t="s">
        <v>55</v>
      </c>
      <c r="H7" s="22" t="s">
        <v>55</v>
      </c>
      <c r="I7" s="22" t="s">
        <v>55</v>
      </c>
      <c r="J7" s="22" t="s">
        <v>55</v>
      </c>
      <c r="K7" s="22" t="s">
        <v>55</v>
      </c>
      <c r="L7" s="22" t="s">
        <v>58</v>
      </c>
      <c r="M7" s="22" t="s">
        <v>84</v>
      </c>
      <c r="N7" s="22" t="s">
        <v>84</v>
      </c>
      <c r="O7" s="23">
        <f>L7+K7+J7+I7+H7+G7</f>
        <v>28</v>
      </c>
      <c r="P7" s="23">
        <f>O7</f>
        <v>28</v>
      </c>
      <c r="Q7" s="24" t="s">
        <v>74</v>
      </c>
      <c r="R7" s="28">
        <f>O7/Q7</f>
        <v>0.93333333333333335</v>
      </c>
      <c r="S7" s="28">
        <f t="shared" ref="S7:S19" si="0">R7*5</f>
        <v>4.666666666666667</v>
      </c>
      <c r="T7" s="24" t="s">
        <v>86</v>
      </c>
      <c r="U7" s="24" t="s">
        <v>54</v>
      </c>
    </row>
    <row r="8" spans="1:21" s="5" customFormat="1" ht="24" customHeight="1" x14ac:dyDescent="0.25">
      <c r="A8" s="30" t="s">
        <v>57</v>
      </c>
      <c r="B8" s="19" t="s">
        <v>3</v>
      </c>
      <c r="C8" s="22" t="s">
        <v>55</v>
      </c>
      <c r="D8" s="22" t="s">
        <v>84</v>
      </c>
      <c r="E8" s="22" t="s">
        <v>84</v>
      </c>
      <c r="F8" s="22" t="s">
        <v>84</v>
      </c>
      <c r="G8" s="22" t="s">
        <v>55</v>
      </c>
      <c r="H8" s="22" t="s">
        <v>55</v>
      </c>
      <c r="I8" s="22" t="s">
        <v>55</v>
      </c>
      <c r="J8" s="22" t="s">
        <v>55</v>
      </c>
      <c r="K8" s="22" t="s">
        <v>55</v>
      </c>
      <c r="L8" s="22" t="s">
        <v>55</v>
      </c>
      <c r="M8" s="22" t="s">
        <v>84</v>
      </c>
      <c r="N8" s="22" t="s">
        <v>84</v>
      </c>
      <c r="O8" s="23">
        <f>L8+K8+J8+I8+H8+G8+C8</f>
        <v>35</v>
      </c>
      <c r="P8" s="23">
        <f t="shared" ref="P8:P20" si="1">O8</f>
        <v>35</v>
      </c>
      <c r="Q8" s="24" t="s">
        <v>75</v>
      </c>
      <c r="R8" s="28">
        <f>O8/Q8</f>
        <v>1</v>
      </c>
      <c r="S8" s="28">
        <f t="shared" si="0"/>
        <v>5</v>
      </c>
      <c r="T8" s="42" t="s">
        <v>86</v>
      </c>
      <c r="U8" s="42" t="s">
        <v>57</v>
      </c>
    </row>
    <row r="9" spans="1:21" s="44" customFormat="1" ht="21.75" customHeight="1" x14ac:dyDescent="0.25">
      <c r="A9" s="38" t="s">
        <v>58</v>
      </c>
      <c r="B9" s="39" t="s">
        <v>5</v>
      </c>
      <c r="C9" s="40" t="s">
        <v>55</v>
      </c>
      <c r="D9" s="40" t="s">
        <v>84</v>
      </c>
      <c r="E9" s="40" t="s">
        <v>55</v>
      </c>
      <c r="F9" s="40" t="s">
        <v>55</v>
      </c>
      <c r="G9" s="40" t="s">
        <v>55</v>
      </c>
      <c r="H9" s="40" t="s">
        <v>55</v>
      </c>
      <c r="I9" s="40" t="s">
        <v>55</v>
      </c>
      <c r="J9" s="40" t="s">
        <v>55</v>
      </c>
      <c r="K9" s="40" t="s">
        <v>55</v>
      </c>
      <c r="L9" s="40" t="s">
        <v>55</v>
      </c>
      <c r="M9" s="40" t="s">
        <v>84</v>
      </c>
      <c r="N9" s="40" t="s">
        <v>84</v>
      </c>
      <c r="O9" s="41">
        <f>L9+K9+J9+I9+H9+G9+F9+E9+C9</f>
        <v>45</v>
      </c>
      <c r="P9" s="41">
        <f t="shared" si="1"/>
        <v>45</v>
      </c>
      <c r="Q9" s="42" t="s">
        <v>103</v>
      </c>
      <c r="R9" s="43">
        <f t="shared" ref="R9:R19" si="2">O9/Q9</f>
        <v>1</v>
      </c>
      <c r="S9" s="43">
        <f t="shared" si="0"/>
        <v>5</v>
      </c>
      <c r="T9" s="42" t="s">
        <v>86</v>
      </c>
      <c r="U9" s="42" t="s">
        <v>56</v>
      </c>
    </row>
    <row r="10" spans="1:21" s="44" customFormat="1" ht="21.75" customHeight="1" x14ac:dyDescent="0.25">
      <c r="A10" s="38" t="s">
        <v>54</v>
      </c>
      <c r="B10" s="39" t="s">
        <v>7</v>
      </c>
      <c r="C10" s="40" t="s">
        <v>55</v>
      </c>
      <c r="D10" s="40" t="s">
        <v>84</v>
      </c>
      <c r="E10" s="40" t="s">
        <v>84</v>
      </c>
      <c r="F10" s="40" t="s">
        <v>84</v>
      </c>
      <c r="G10" s="40" t="s">
        <v>55</v>
      </c>
      <c r="H10" s="40" t="s">
        <v>55</v>
      </c>
      <c r="I10" s="40" t="s">
        <v>55</v>
      </c>
      <c r="J10" s="40" t="s">
        <v>55</v>
      </c>
      <c r="K10" s="40" t="s">
        <v>55</v>
      </c>
      <c r="L10" s="40" t="s">
        <v>55</v>
      </c>
      <c r="M10" s="40" t="s">
        <v>84</v>
      </c>
      <c r="N10" s="40" t="s">
        <v>84</v>
      </c>
      <c r="O10" s="41">
        <f>L10+K10+J10+I10+H10+G10+C10</f>
        <v>35</v>
      </c>
      <c r="P10" s="41">
        <f t="shared" si="1"/>
        <v>35</v>
      </c>
      <c r="Q10" s="42" t="s">
        <v>75</v>
      </c>
      <c r="R10" s="43">
        <f t="shared" si="2"/>
        <v>1</v>
      </c>
      <c r="S10" s="43">
        <f t="shared" si="0"/>
        <v>5</v>
      </c>
      <c r="T10" s="42" t="s">
        <v>86</v>
      </c>
      <c r="U10" s="42" t="s">
        <v>57</v>
      </c>
    </row>
    <row r="11" spans="1:21" s="5" customFormat="1" ht="30.75" customHeight="1" x14ac:dyDescent="0.25">
      <c r="A11" s="30" t="s">
        <v>55</v>
      </c>
      <c r="B11" s="19" t="s">
        <v>14</v>
      </c>
      <c r="C11" s="22" t="s">
        <v>84</v>
      </c>
      <c r="D11" s="22" t="s">
        <v>84</v>
      </c>
      <c r="E11" s="22" t="s">
        <v>84</v>
      </c>
      <c r="F11" s="22" t="s">
        <v>84</v>
      </c>
      <c r="G11" s="22" t="s">
        <v>55</v>
      </c>
      <c r="H11" s="22" t="s">
        <v>55</v>
      </c>
      <c r="I11" s="22" t="s">
        <v>55</v>
      </c>
      <c r="J11" s="22" t="s">
        <v>55</v>
      </c>
      <c r="K11" s="22" t="s">
        <v>55</v>
      </c>
      <c r="L11" s="22" t="s">
        <v>55</v>
      </c>
      <c r="M11" s="22" t="s">
        <v>84</v>
      </c>
      <c r="N11" s="22" t="s">
        <v>84</v>
      </c>
      <c r="O11" s="23">
        <f>L11+K11+J11+I11+H11+G11</f>
        <v>30</v>
      </c>
      <c r="P11" s="23">
        <f t="shared" si="1"/>
        <v>30</v>
      </c>
      <c r="Q11" s="24" t="s">
        <v>74</v>
      </c>
      <c r="R11" s="28">
        <f t="shared" si="2"/>
        <v>1</v>
      </c>
      <c r="S11" s="28">
        <f t="shared" si="0"/>
        <v>5</v>
      </c>
      <c r="T11" s="42" t="s">
        <v>86</v>
      </c>
      <c r="U11" s="24" t="s">
        <v>58</v>
      </c>
    </row>
    <row r="12" spans="1:21" s="5" customFormat="1" ht="33.75" customHeight="1" x14ac:dyDescent="0.25">
      <c r="A12" s="30" t="s">
        <v>48</v>
      </c>
      <c r="B12" s="19" t="s">
        <v>77</v>
      </c>
      <c r="C12" s="22" t="s">
        <v>55</v>
      </c>
      <c r="D12" s="22" t="s">
        <v>84</v>
      </c>
      <c r="E12" s="22" t="s">
        <v>84</v>
      </c>
      <c r="F12" s="22" t="s">
        <v>84</v>
      </c>
      <c r="G12" s="22" t="s">
        <v>55</v>
      </c>
      <c r="H12" s="22" t="s">
        <v>55</v>
      </c>
      <c r="I12" s="22" t="s">
        <v>55</v>
      </c>
      <c r="J12" s="22" t="s">
        <v>55</v>
      </c>
      <c r="K12" s="22" t="s">
        <v>55</v>
      </c>
      <c r="L12" s="22" t="s">
        <v>56</v>
      </c>
      <c r="M12" s="22" t="s">
        <v>84</v>
      </c>
      <c r="N12" s="22" t="s">
        <v>84</v>
      </c>
      <c r="O12" s="23">
        <f>L12+K12+J12+I12+H12+G12+C12</f>
        <v>31</v>
      </c>
      <c r="P12" s="23">
        <f t="shared" si="1"/>
        <v>31</v>
      </c>
      <c r="Q12" s="24" t="s">
        <v>75</v>
      </c>
      <c r="R12" s="28">
        <f t="shared" si="2"/>
        <v>0.88571428571428568</v>
      </c>
      <c r="S12" s="28">
        <f t="shared" si="0"/>
        <v>4.4285714285714288</v>
      </c>
      <c r="T12" s="42" t="s">
        <v>83</v>
      </c>
      <c r="U12" s="42" t="s">
        <v>55</v>
      </c>
    </row>
    <row r="13" spans="1:21" s="5" customFormat="1" ht="32.25" customHeight="1" x14ac:dyDescent="0.25">
      <c r="A13" s="30" t="s">
        <v>49</v>
      </c>
      <c r="B13" s="19" t="s">
        <v>21</v>
      </c>
      <c r="C13" s="22" t="s">
        <v>55</v>
      </c>
      <c r="D13" s="22" t="s">
        <v>84</v>
      </c>
      <c r="E13" s="22" t="s">
        <v>84</v>
      </c>
      <c r="F13" s="22" t="s">
        <v>84</v>
      </c>
      <c r="G13" s="22" t="s">
        <v>55</v>
      </c>
      <c r="H13" s="22" t="s">
        <v>55</v>
      </c>
      <c r="I13" s="22" t="s">
        <v>55</v>
      </c>
      <c r="J13" s="22" t="s">
        <v>55</v>
      </c>
      <c r="K13" s="22" t="s">
        <v>55</v>
      </c>
      <c r="L13" s="22" t="s">
        <v>55</v>
      </c>
      <c r="M13" s="22" t="s">
        <v>84</v>
      </c>
      <c r="N13" s="22" t="s">
        <v>84</v>
      </c>
      <c r="O13" s="23">
        <f>L13+K13+J13+I13+G13+H13+C13</f>
        <v>35</v>
      </c>
      <c r="P13" s="23">
        <f t="shared" si="1"/>
        <v>35</v>
      </c>
      <c r="Q13" s="24" t="s">
        <v>75</v>
      </c>
      <c r="R13" s="28">
        <f t="shared" si="2"/>
        <v>1</v>
      </c>
      <c r="S13" s="28">
        <f t="shared" si="0"/>
        <v>5</v>
      </c>
      <c r="T13" s="42" t="s">
        <v>86</v>
      </c>
      <c r="U13" s="42" t="s">
        <v>57</v>
      </c>
    </row>
    <row r="14" spans="1:21" s="5" customFormat="1" ht="32.25" customHeight="1" x14ac:dyDescent="0.25">
      <c r="A14" s="30" t="s">
        <v>59</v>
      </c>
      <c r="B14" s="19" t="s">
        <v>78</v>
      </c>
      <c r="C14" s="22" t="s">
        <v>55</v>
      </c>
      <c r="D14" s="22" t="s">
        <v>84</v>
      </c>
      <c r="E14" s="22" t="s">
        <v>84</v>
      </c>
      <c r="F14" s="22" t="s">
        <v>84</v>
      </c>
      <c r="G14" s="22" t="s">
        <v>55</v>
      </c>
      <c r="H14" s="22" t="s">
        <v>55</v>
      </c>
      <c r="I14" s="22" t="s">
        <v>55</v>
      </c>
      <c r="J14" s="22" t="s">
        <v>55</v>
      </c>
      <c r="K14" s="22" t="s">
        <v>55</v>
      </c>
      <c r="L14" s="22" t="s">
        <v>82</v>
      </c>
      <c r="M14" s="22" t="s">
        <v>82</v>
      </c>
      <c r="N14" s="22" t="s">
        <v>84</v>
      </c>
      <c r="O14" s="23">
        <f>M14+L14+K14+J14+I14+H14+G14+C14</f>
        <v>30</v>
      </c>
      <c r="P14" s="23">
        <f t="shared" si="1"/>
        <v>30</v>
      </c>
      <c r="Q14" s="24" t="s">
        <v>85</v>
      </c>
      <c r="R14" s="28">
        <f t="shared" si="2"/>
        <v>0.75</v>
      </c>
      <c r="S14" s="28">
        <f t="shared" si="0"/>
        <v>3.75</v>
      </c>
      <c r="T14" s="42" t="s">
        <v>83</v>
      </c>
      <c r="U14" s="42" t="s">
        <v>49</v>
      </c>
    </row>
    <row r="15" spans="1:21" s="5" customFormat="1" ht="36" customHeight="1" x14ac:dyDescent="0.25">
      <c r="A15" s="30" t="s">
        <v>60</v>
      </c>
      <c r="B15" s="19" t="s">
        <v>27</v>
      </c>
      <c r="C15" s="22" t="s">
        <v>55</v>
      </c>
      <c r="D15" s="22" t="s">
        <v>84</v>
      </c>
      <c r="E15" s="22" t="s">
        <v>84</v>
      </c>
      <c r="F15" s="22" t="s">
        <v>84</v>
      </c>
      <c r="G15" s="22" t="s">
        <v>55</v>
      </c>
      <c r="H15" s="22" t="s">
        <v>55</v>
      </c>
      <c r="I15" s="22" t="s">
        <v>55</v>
      </c>
      <c r="J15" s="22" t="s">
        <v>55</v>
      </c>
      <c r="K15" s="22" t="s">
        <v>82</v>
      </c>
      <c r="L15" s="22" t="s">
        <v>82</v>
      </c>
      <c r="M15" s="22" t="s">
        <v>82</v>
      </c>
      <c r="N15" s="22" t="s">
        <v>84</v>
      </c>
      <c r="O15" s="23">
        <f>M15+L15+K15+J15+I15+H15+G15+C15</f>
        <v>25</v>
      </c>
      <c r="P15" s="23">
        <f t="shared" si="1"/>
        <v>25</v>
      </c>
      <c r="Q15" s="24" t="s">
        <v>85</v>
      </c>
      <c r="R15" s="28">
        <f t="shared" si="2"/>
        <v>0.625</v>
      </c>
      <c r="S15" s="28">
        <f t="shared" si="0"/>
        <v>3.125</v>
      </c>
      <c r="T15" s="42" t="s">
        <v>83</v>
      </c>
      <c r="U15" s="42" t="s">
        <v>60</v>
      </c>
    </row>
    <row r="16" spans="1:21" s="5" customFormat="1" ht="33.75" customHeight="1" x14ac:dyDescent="0.25">
      <c r="A16" s="30" t="s">
        <v>50</v>
      </c>
      <c r="B16" s="19" t="s">
        <v>30</v>
      </c>
      <c r="C16" s="22" t="s">
        <v>55</v>
      </c>
      <c r="D16" s="22" t="s">
        <v>84</v>
      </c>
      <c r="E16" s="22" t="s">
        <v>84</v>
      </c>
      <c r="F16" s="22" t="s">
        <v>84</v>
      </c>
      <c r="G16" s="22" t="s">
        <v>55</v>
      </c>
      <c r="H16" s="22" t="s">
        <v>55</v>
      </c>
      <c r="I16" s="22" t="s">
        <v>55</v>
      </c>
      <c r="J16" s="22" t="s">
        <v>55</v>
      </c>
      <c r="K16" s="22" t="s">
        <v>55</v>
      </c>
      <c r="L16" s="22" t="s">
        <v>55</v>
      </c>
      <c r="M16" s="22" t="s">
        <v>84</v>
      </c>
      <c r="N16" s="22" t="s">
        <v>84</v>
      </c>
      <c r="O16" s="23">
        <f>L16+K16+J16+I16+H16+G16+C16</f>
        <v>35</v>
      </c>
      <c r="P16" s="23">
        <f t="shared" si="1"/>
        <v>35</v>
      </c>
      <c r="Q16" s="24" t="s">
        <v>75</v>
      </c>
      <c r="R16" s="28">
        <f t="shared" si="2"/>
        <v>1</v>
      </c>
      <c r="S16" s="28">
        <f t="shared" si="0"/>
        <v>5</v>
      </c>
      <c r="T16" s="42" t="s">
        <v>86</v>
      </c>
      <c r="U16" s="42" t="s">
        <v>57</v>
      </c>
    </row>
    <row r="17" spans="1:21" s="5" customFormat="1" ht="27" customHeight="1" x14ac:dyDescent="0.25">
      <c r="A17" s="30" t="s">
        <v>51</v>
      </c>
      <c r="B17" s="19" t="s">
        <v>33</v>
      </c>
      <c r="C17" s="22" t="s">
        <v>58</v>
      </c>
      <c r="D17" s="22" t="s">
        <v>84</v>
      </c>
      <c r="E17" s="22" t="s">
        <v>84</v>
      </c>
      <c r="F17" s="22" t="s">
        <v>84</v>
      </c>
      <c r="G17" s="22" t="s">
        <v>55</v>
      </c>
      <c r="H17" s="22" t="s">
        <v>57</v>
      </c>
      <c r="I17" s="22" t="s">
        <v>55</v>
      </c>
      <c r="J17" s="22" t="s">
        <v>55</v>
      </c>
      <c r="K17" s="22" t="s">
        <v>55</v>
      </c>
      <c r="L17" s="22" t="s">
        <v>58</v>
      </c>
      <c r="M17" s="22" t="s">
        <v>82</v>
      </c>
      <c r="N17" s="22" t="s">
        <v>84</v>
      </c>
      <c r="O17" s="23">
        <f>M17+L17+K17+J17+I17+H17+G17+C17</f>
        <v>28</v>
      </c>
      <c r="P17" s="23">
        <f t="shared" si="1"/>
        <v>28</v>
      </c>
      <c r="Q17" s="24" t="s">
        <v>85</v>
      </c>
      <c r="R17" s="28">
        <f t="shared" si="2"/>
        <v>0.7</v>
      </c>
      <c r="S17" s="28">
        <f t="shared" si="0"/>
        <v>3.5</v>
      </c>
      <c r="T17" s="42" t="s">
        <v>83</v>
      </c>
      <c r="U17" s="42" t="s">
        <v>59</v>
      </c>
    </row>
    <row r="18" spans="1:21" s="5" customFormat="1" ht="37.5" customHeight="1" x14ac:dyDescent="0.25">
      <c r="A18" s="30" t="s">
        <v>47</v>
      </c>
      <c r="B18" s="19" t="s">
        <v>36</v>
      </c>
      <c r="C18" s="22" t="s">
        <v>55</v>
      </c>
      <c r="D18" s="22" t="s">
        <v>84</v>
      </c>
      <c r="E18" s="22" t="s">
        <v>84</v>
      </c>
      <c r="F18" s="22" t="s">
        <v>84</v>
      </c>
      <c r="G18" s="22" t="s">
        <v>55</v>
      </c>
      <c r="H18" s="22" t="s">
        <v>55</v>
      </c>
      <c r="I18" s="22" t="s">
        <v>55</v>
      </c>
      <c r="J18" s="22" t="s">
        <v>55</v>
      </c>
      <c r="K18" s="22" t="s">
        <v>55</v>
      </c>
      <c r="L18" s="22" t="s">
        <v>55</v>
      </c>
      <c r="M18" s="22" t="s">
        <v>84</v>
      </c>
      <c r="N18" s="22" t="s">
        <v>84</v>
      </c>
      <c r="O18" s="23">
        <f>L18+K18+J18+I18+H18+G18+C18</f>
        <v>35</v>
      </c>
      <c r="P18" s="23">
        <f t="shared" si="1"/>
        <v>35</v>
      </c>
      <c r="Q18" s="24" t="s">
        <v>75</v>
      </c>
      <c r="R18" s="28">
        <f t="shared" si="2"/>
        <v>1</v>
      </c>
      <c r="S18" s="28">
        <f t="shared" si="0"/>
        <v>5</v>
      </c>
      <c r="T18" s="42" t="s">
        <v>86</v>
      </c>
      <c r="U18" s="42" t="s">
        <v>57</v>
      </c>
    </row>
    <row r="19" spans="1:21" s="5" customFormat="1" ht="48.75" customHeight="1" x14ac:dyDescent="0.25">
      <c r="A19" s="30" t="s">
        <v>61</v>
      </c>
      <c r="B19" s="19" t="s">
        <v>109</v>
      </c>
      <c r="C19" s="22" t="s">
        <v>55</v>
      </c>
      <c r="D19" s="22" t="s">
        <v>84</v>
      </c>
      <c r="E19" s="22" t="s">
        <v>84</v>
      </c>
      <c r="F19" s="22" t="s">
        <v>84</v>
      </c>
      <c r="G19" s="22" t="s">
        <v>55</v>
      </c>
      <c r="H19" s="22" t="s">
        <v>82</v>
      </c>
      <c r="I19" s="22" t="s">
        <v>55</v>
      </c>
      <c r="J19" s="22" t="s">
        <v>55</v>
      </c>
      <c r="K19" s="22" t="s">
        <v>55</v>
      </c>
      <c r="L19" s="22" t="s">
        <v>84</v>
      </c>
      <c r="M19" s="22" t="s">
        <v>84</v>
      </c>
      <c r="N19" s="22" t="s">
        <v>84</v>
      </c>
      <c r="O19" s="23">
        <f>K19+J19+I19+H19+G19+C19</f>
        <v>25</v>
      </c>
      <c r="P19" s="23">
        <f t="shared" si="1"/>
        <v>25</v>
      </c>
      <c r="Q19" s="24" t="s">
        <v>74</v>
      </c>
      <c r="R19" s="28">
        <f t="shared" si="2"/>
        <v>0.83333333333333337</v>
      </c>
      <c r="S19" s="28">
        <f t="shared" si="0"/>
        <v>4.166666666666667</v>
      </c>
      <c r="T19" s="42" t="s">
        <v>57</v>
      </c>
      <c r="U19" s="42" t="s">
        <v>48</v>
      </c>
    </row>
    <row r="20" spans="1:21" s="32" customFormat="1" ht="23.25" customHeight="1" x14ac:dyDescent="0.25">
      <c r="A20" s="57" t="s">
        <v>79</v>
      </c>
      <c r="B20" s="57"/>
      <c r="C20" s="23">
        <f>C8+C9+C10+C12+C13+C14+C15+C16+C17+C18+C19</f>
        <v>53</v>
      </c>
      <c r="D20" s="22" t="s">
        <v>84</v>
      </c>
      <c r="E20" s="23" t="str">
        <f>E9</f>
        <v>5</v>
      </c>
      <c r="F20" s="23" t="str">
        <f>F9</f>
        <v>5</v>
      </c>
      <c r="G20" s="23">
        <v>65</v>
      </c>
      <c r="H20" s="23">
        <v>57</v>
      </c>
      <c r="I20" s="23">
        <v>65</v>
      </c>
      <c r="J20" s="23">
        <v>65</v>
      </c>
      <c r="K20" s="23">
        <v>60</v>
      </c>
      <c r="L20" s="23">
        <v>42</v>
      </c>
      <c r="M20" s="23">
        <v>0</v>
      </c>
      <c r="N20" s="24" t="s">
        <v>84</v>
      </c>
      <c r="O20" s="23">
        <f>O7+O8+O9+O10+O11+O12+O13+O14+O15+O16+O17+O18+O19</f>
        <v>417</v>
      </c>
      <c r="P20" s="23">
        <f t="shared" si="1"/>
        <v>417</v>
      </c>
      <c r="Q20" s="29">
        <f>Q18+Q17+Q16+Q15+Q14+Q13+Q12+Q11+Q10+Q9+Q8+Q7+Q19</f>
        <v>465</v>
      </c>
      <c r="R20" s="28">
        <f>O20/Q20</f>
        <v>0.89677419354838706</v>
      </c>
      <c r="S20" s="28">
        <f>R20*5</f>
        <v>4.4838709677419351</v>
      </c>
      <c r="T20" s="42" t="s">
        <v>83</v>
      </c>
      <c r="U20" s="42" t="s">
        <v>84</v>
      </c>
    </row>
    <row r="21" spans="1:21" s="4" customFormat="1" ht="32.25" customHeight="1" x14ac:dyDescent="0.25">
      <c r="A21" s="57" t="s">
        <v>80</v>
      </c>
      <c r="B21" s="57"/>
      <c r="C21" s="28">
        <f>C20/11</f>
        <v>4.8181818181818183</v>
      </c>
      <c r="D21" s="22" t="s">
        <v>84</v>
      </c>
      <c r="E21" s="28">
        <f>E20/1</f>
        <v>5</v>
      </c>
      <c r="F21" s="28">
        <f>F20/1</f>
        <v>5</v>
      </c>
      <c r="G21" s="28">
        <f>G20/13</f>
        <v>5</v>
      </c>
      <c r="H21" s="28">
        <f>H20/13</f>
        <v>4.384615384615385</v>
      </c>
      <c r="I21" s="28">
        <f>I20/13</f>
        <v>5</v>
      </c>
      <c r="J21" s="28">
        <f>J20/13</f>
        <v>5</v>
      </c>
      <c r="K21" s="28">
        <f>K20/13</f>
        <v>4.615384615384615</v>
      </c>
      <c r="L21" s="28">
        <f>L20/12</f>
        <v>3.5</v>
      </c>
      <c r="M21" s="28">
        <v>0</v>
      </c>
      <c r="N21" s="24" t="s">
        <v>84</v>
      </c>
      <c r="O21" s="24" t="s">
        <v>84</v>
      </c>
      <c r="P21" s="24" t="s">
        <v>84</v>
      </c>
      <c r="Q21" s="24" t="s">
        <v>84</v>
      </c>
      <c r="R21" s="24" t="s">
        <v>84</v>
      </c>
      <c r="S21" s="24" t="s">
        <v>84</v>
      </c>
      <c r="T21" s="42" t="s">
        <v>84</v>
      </c>
      <c r="U21" s="42" t="s">
        <v>84</v>
      </c>
    </row>
    <row r="22" spans="1:21" s="4" customFormat="1" ht="23.25" customHeight="1" x14ac:dyDescent="0.25">
      <c r="A22" s="57" t="s">
        <v>81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</row>
    <row r="23" spans="1:21" ht="24" customHeight="1" x14ac:dyDescent="0.25">
      <c r="A23" s="6">
        <v>1</v>
      </c>
      <c r="B23" s="19" t="s">
        <v>68</v>
      </c>
      <c r="C23" s="22" t="s">
        <v>55</v>
      </c>
      <c r="D23" s="22" t="s">
        <v>55</v>
      </c>
      <c r="E23" s="22" t="s">
        <v>84</v>
      </c>
      <c r="F23" s="22" t="s">
        <v>84</v>
      </c>
      <c r="G23" s="22" t="s">
        <v>55</v>
      </c>
      <c r="H23" s="22" t="s">
        <v>55</v>
      </c>
      <c r="I23" s="22" t="s">
        <v>55</v>
      </c>
      <c r="J23" s="22" t="s">
        <v>55</v>
      </c>
      <c r="K23" s="22" t="s">
        <v>55</v>
      </c>
      <c r="L23" s="22" t="s">
        <v>82</v>
      </c>
      <c r="M23" s="22" t="s">
        <v>82</v>
      </c>
      <c r="N23" s="22" t="s">
        <v>55</v>
      </c>
      <c r="O23" s="23">
        <f>N23+M23+L23+K23+J23+I23+H23+G23+D23+C23</f>
        <v>40</v>
      </c>
      <c r="P23" s="23">
        <f>O23</f>
        <v>40</v>
      </c>
      <c r="Q23" s="27">
        <v>50</v>
      </c>
      <c r="R23" s="25">
        <f t="shared" ref="R23:R33" si="3">O23/Q23</f>
        <v>0.8</v>
      </c>
      <c r="S23" s="25">
        <f>R23*5</f>
        <v>4</v>
      </c>
      <c r="T23" s="42" t="s">
        <v>83</v>
      </c>
      <c r="U23" s="45">
        <v>6</v>
      </c>
    </row>
    <row r="24" spans="1:21" s="53" customFormat="1" ht="35.25" customHeight="1" x14ac:dyDescent="0.25">
      <c r="A24" s="49">
        <v>2</v>
      </c>
      <c r="B24" s="50" t="s">
        <v>6</v>
      </c>
      <c r="C24" s="40" t="s">
        <v>55</v>
      </c>
      <c r="D24" s="40" t="s">
        <v>84</v>
      </c>
      <c r="E24" s="40" t="s">
        <v>84</v>
      </c>
      <c r="F24" s="40" t="s">
        <v>84</v>
      </c>
      <c r="G24" s="40" t="s">
        <v>55</v>
      </c>
      <c r="H24" s="40" t="s">
        <v>55</v>
      </c>
      <c r="I24" s="40" t="s">
        <v>55</v>
      </c>
      <c r="J24" s="40" t="s">
        <v>55</v>
      </c>
      <c r="K24" s="40" t="s">
        <v>55</v>
      </c>
      <c r="L24" s="40" t="s">
        <v>58</v>
      </c>
      <c r="M24" s="40" t="s">
        <v>84</v>
      </c>
      <c r="N24" s="40" t="s">
        <v>55</v>
      </c>
      <c r="O24" s="41">
        <f>N24+L24+K24+J24+I24+H24+G24+C24</f>
        <v>38</v>
      </c>
      <c r="P24" s="41">
        <f t="shared" ref="P24:P34" si="4">O24</f>
        <v>38</v>
      </c>
      <c r="Q24" s="45">
        <v>40</v>
      </c>
      <c r="R24" s="51">
        <f t="shared" si="3"/>
        <v>0.95</v>
      </c>
      <c r="S24" s="51">
        <f t="shared" ref="S24:S33" si="5">R24*5</f>
        <v>4.75</v>
      </c>
      <c r="T24" s="42" t="s">
        <v>86</v>
      </c>
      <c r="U24" s="45">
        <v>3</v>
      </c>
    </row>
    <row r="25" spans="1:21" s="52" customFormat="1" ht="33" customHeight="1" x14ac:dyDescent="0.25">
      <c r="A25" s="49">
        <v>3</v>
      </c>
      <c r="B25" s="56" t="s">
        <v>90</v>
      </c>
      <c r="C25" s="40" t="s">
        <v>55</v>
      </c>
      <c r="D25" s="40" t="s">
        <v>55</v>
      </c>
      <c r="E25" s="40" t="s">
        <v>84</v>
      </c>
      <c r="F25" s="40" t="s">
        <v>84</v>
      </c>
      <c r="G25" s="40" t="s">
        <v>55</v>
      </c>
      <c r="H25" s="40" t="s">
        <v>55</v>
      </c>
      <c r="I25" s="40" t="s">
        <v>55</v>
      </c>
      <c r="J25" s="40" t="s">
        <v>55</v>
      </c>
      <c r="K25" s="40" t="s">
        <v>55</v>
      </c>
      <c r="L25" s="40" t="s">
        <v>84</v>
      </c>
      <c r="M25" s="40" t="s">
        <v>84</v>
      </c>
      <c r="N25" s="40" t="s">
        <v>55</v>
      </c>
      <c r="O25" s="41">
        <f>N25+K25+J25+I25+H25+G25+D25+C25</f>
        <v>40</v>
      </c>
      <c r="P25" s="41">
        <f t="shared" si="4"/>
        <v>40</v>
      </c>
      <c r="Q25" s="45">
        <v>40</v>
      </c>
      <c r="R25" s="51">
        <f t="shared" si="3"/>
        <v>1</v>
      </c>
      <c r="S25" s="51">
        <f t="shared" si="5"/>
        <v>5</v>
      </c>
      <c r="T25" s="42" t="s">
        <v>86</v>
      </c>
      <c r="U25" s="45">
        <v>2</v>
      </c>
    </row>
    <row r="26" spans="1:21" ht="23.25" customHeight="1" x14ac:dyDescent="0.25">
      <c r="A26" s="6">
        <v>4</v>
      </c>
      <c r="B26" s="10" t="s">
        <v>41</v>
      </c>
      <c r="C26" s="22" t="s">
        <v>55</v>
      </c>
      <c r="D26" s="22" t="s">
        <v>55</v>
      </c>
      <c r="E26" s="22" t="s">
        <v>84</v>
      </c>
      <c r="F26" s="22" t="s">
        <v>84</v>
      </c>
      <c r="G26" s="22" t="s">
        <v>55</v>
      </c>
      <c r="H26" s="22" t="s">
        <v>54</v>
      </c>
      <c r="I26" s="22" t="s">
        <v>55</v>
      </c>
      <c r="J26" s="22" t="s">
        <v>55</v>
      </c>
      <c r="K26" s="22" t="s">
        <v>55</v>
      </c>
      <c r="L26" s="22" t="s">
        <v>55</v>
      </c>
      <c r="M26" s="22" t="s">
        <v>82</v>
      </c>
      <c r="N26" s="22" t="s">
        <v>55</v>
      </c>
      <c r="O26" s="23">
        <f>N26+M26+L26+K26+J26+I26+H26+G26+D26+C26</f>
        <v>44</v>
      </c>
      <c r="P26" s="23">
        <f t="shared" si="4"/>
        <v>44</v>
      </c>
      <c r="Q26" s="27">
        <v>50</v>
      </c>
      <c r="R26" s="25">
        <f t="shared" si="3"/>
        <v>0.88</v>
      </c>
      <c r="S26" s="25">
        <f t="shared" si="5"/>
        <v>4.4000000000000004</v>
      </c>
      <c r="T26" s="42" t="s">
        <v>83</v>
      </c>
      <c r="U26" s="45">
        <v>4</v>
      </c>
    </row>
    <row r="27" spans="1:21" ht="22.5" customHeight="1" x14ac:dyDescent="0.25">
      <c r="A27" s="6">
        <v>5</v>
      </c>
      <c r="B27" s="10" t="s">
        <v>11</v>
      </c>
      <c r="C27" s="22" t="s">
        <v>84</v>
      </c>
      <c r="D27" s="22" t="s">
        <v>55</v>
      </c>
      <c r="E27" s="22" t="s">
        <v>84</v>
      </c>
      <c r="F27" s="22" t="s">
        <v>84</v>
      </c>
      <c r="G27" s="22" t="s">
        <v>55</v>
      </c>
      <c r="H27" s="22" t="s">
        <v>55</v>
      </c>
      <c r="I27" s="22" t="s">
        <v>55</v>
      </c>
      <c r="J27" s="22" t="s">
        <v>55</v>
      </c>
      <c r="K27" s="22" t="s">
        <v>82</v>
      </c>
      <c r="L27" s="22" t="s">
        <v>55</v>
      </c>
      <c r="M27" s="22" t="s">
        <v>84</v>
      </c>
      <c r="N27" s="22" t="s">
        <v>55</v>
      </c>
      <c r="O27" s="23">
        <f>N27+L27+K27+J27+I27+H27+G27+D27</f>
        <v>35</v>
      </c>
      <c r="P27" s="23">
        <f t="shared" si="4"/>
        <v>35</v>
      </c>
      <c r="Q27" s="27">
        <v>40</v>
      </c>
      <c r="R27" s="25">
        <f t="shared" si="3"/>
        <v>0.875</v>
      </c>
      <c r="S27" s="25">
        <f t="shared" si="5"/>
        <v>4.375</v>
      </c>
      <c r="T27" s="42" t="s">
        <v>83</v>
      </c>
      <c r="U27" s="45">
        <v>5</v>
      </c>
    </row>
    <row r="28" spans="1:21" ht="26.25" customHeight="1" x14ac:dyDescent="0.25">
      <c r="A28" s="6">
        <v>6</v>
      </c>
      <c r="B28" s="10" t="s">
        <v>12</v>
      </c>
      <c r="C28" s="22" t="s">
        <v>55</v>
      </c>
      <c r="D28" s="22" t="s">
        <v>55</v>
      </c>
      <c r="E28" s="22" t="s">
        <v>84</v>
      </c>
      <c r="F28" s="22" t="s">
        <v>84</v>
      </c>
      <c r="G28" s="22" t="s">
        <v>55</v>
      </c>
      <c r="H28" s="22" t="s">
        <v>55</v>
      </c>
      <c r="I28" s="22" t="s">
        <v>55</v>
      </c>
      <c r="J28" s="22" t="s">
        <v>55</v>
      </c>
      <c r="K28" s="22" t="s">
        <v>55</v>
      </c>
      <c r="L28" s="22" t="s">
        <v>55</v>
      </c>
      <c r="M28" s="22" t="s">
        <v>84</v>
      </c>
      <c r="N28" s="22" t="s">
        <v>55</v>
      </c>
      <c r="O28" s="23">
        <f>N28+L28+K28+J28+I28+H28+G28+D28+C28</f>
        <v>45</v>
      </c>
      <c r="P28" s="23">
        <f t="shared" si="4"/>
        <v>45</v>
      </c>
      <c r="Q28" s="27">
        <v>45</v>
      </c>
      <c r="R28" s="25">
        <f t="shared" si="3"/>
        <v>1</v>
      </c>
      <c r="S28" s="25">
        <f t="shared" si="5"/>
        <v>5</v>
      </c>
      <c r="T28" s="42" t="s">
        <v>86</v>
      </c>
      <c r="U28" s="45">
        <v>1</v>
      </c>
    </row>
    <row r="29" spans="1:21" ht="51.75" customHeight="1" x14ac:dyDescent="0.25">
      <c r="A29" s="6">
        <v>7</v>
      </c>
      <c r="B29" s="10" t="s">
        <v>114</v>
      </c>
      <c r="C29" s="22" t="s">
        <v>55</v>
      </c>
      <c r="D29" s="22" t="s">
        <v>55</v>
      </c>
      <c r="E29" s="22" t="s">
        <v>84</v>
      </c>
      <c r="F29" s="22" t="s">
        <v>84</v>
      </c>
      <c r="G29" s="22" t="s">
        <v>55</v>
      </c>
      <c r="H29" s="22" t="s">
        <v>55</v>
      </c>
      <c r="I29" s="22" t="s">
        <v>55</v>
      </c>
      <c r="J29" s="22" t="s">
        <v>55</v>
      </c>
      <c r="K29" s="22" t="s">
        <v>55</v>
      </c>
      <c r="L29" s="22" t="s">
        <v>82</v>
      </c>
      <c r="M29" s="22" t="s">
        <v>82</v>
      </c>
      <c r="N29" s="22" t="s">
        <v>55</v>
      </c>
      <c r="O29" s="23">
        <f>N29+M29+L29+K29+J29+I29+H29+G29+D29+C29</f>
        <v>40</v>
      </c>
      <c r="P29" s="23">
        <f t="shared" si="4"/>
        <v>40</v>
      </c>
      <c r="Q29" s="27">
        <v>50</v>
      </c>
      <c r="R29" s="25">
        <f t="shared" si="3"/>
        <v>0.8</v>
      </c>
      <c r="S29" s="25">
        <f t="shared" si="5"/>
        <v>4</v>
      </c>
      <c r="T29" s="42" t="s">
        <v>83</v>
      </c>
      <c r="U29" s="45">
        <v>6</v>
      </c>
    </row>
    <row r="30" spans="1:21" ht="37.5" customHeight="1" x14ac:dyDescent="0.25">
      <c r="A30" s="6">
        <v>8</v>
      </c>
      <c r="B30" s="10" t="s">
        <v>91</v>
      </c>
      <c r="C30" s="22" t="s">
        <v>55</v>
      </c>
      <c r="D30" s="22" t="s">
        <v>55</v>
      </c>
      <c r="E30" s="22" t="s">
        <v>84</v>
      </c>
      <c r="F30" s="22" t="s">
        <v>84</v>
      </c>
      <c r="G30" s="22" t="s">
        <v>55</v>
      </c>
      <c r="H30" s="22" t="s">
        <v>55</v>
      </c>
      <c r="I30" s="22" t="s">
        <v>55</v>
      </c>
      <c r="J30" s="22" t="s">
        <v>55</v>
      </c>
      <c r="K30" s="22" t="s">
        <v>55</v>
      </c>
      <c r="L30" s="22" t="s">
        <v>84</v>
      </c>
      <c r="M30" s="22" t="s">
        <v>84</v>
      </c>
      <c r="N30" s="22" t="s">
        <v>55</v>
      </c>
      <c r="O30" s="23">
        <f>N30+K30+J30+I30+H30+G30+D30+C30</f>
        <v>40</v>
      </c>
      <c r="P30" s="23">
        <f t="shared" si="4"/>
        <v>40</v>
      </c>
      <c r="Q30" s="27">
        <v>40</v>
      </c>
      <c r="R30" s="25">
        <f t="shared" si="3"/>
        <v>1</v>
      </c>
      <c r="S30" s="25">
        <f t="shared" si="5"/>
        <v>5</v>
      </c>
      <c r="T30" s="42" t="s">
        <v>86</v>
      </c>
      <c r="U30" s="45">
        <v>2</v>
      </c>
    </row>
    <row r="31" spans="1:21" ht="56.25" customHeight="1" x14ac:dyDescent="0.25">
      <c r="A31" s="6">
        <v>9</v>
      </c>
      <c r="B31" s="10" t="s">
        <v>110</v>
      </c>
      <c r="C31" s="22" t="s">
        <v>54</v>
      </c>
      <c r="D31" s="22" t="s">
        <v>84</v>
      </c>
      <c r="E31" s="22" t="s">
        <v>84</v>
      </c>
      <c r="F31" s="22" t="s">
        <v>84</v>
      </c>
      <c r="G31" s="22" t="s">
        <v>55</v>
      </c>
      <c r="H31" s="22" t="s">
        <v>82</v>
      </c>
      <c r="I31" s="22" t="s">
        <v>55</v>
      </c>
      <c r="J31" s="22" t="s">
        <v>55</v>
      </c>
      <c r="K31" s="22" t="s">
        <v>82</v>
      </c>
      <c r="L31" s="22" t="s">
        <v>55</v>
      </c>
      <c r="M31" s="22" t="s">
        <v>84</v>
      </c>
      <c r="N31" s="22" t="s">
        <v>82</v>
      </c>
      <c r="O31" s="23">
        <f>N31+L31+K31+J31+I31+H31+G31+C31</f>
        <v>24</v>
      </c>
      <c r="P31" s="23">
        <f t="shared" si="4"/>
        <v>24</v>
      </c>
      <c r="Q31" s="27">
        <v>40</v>
      </c>
      <c r="R31" s="25">
        <f t="shared" si="3"/>
        <v>0.6</v>
      </c>
      <c r="S31" s="25">
        <f t="shared" si="5"/>
        <v>3</v>
      </c>
      <c r="T31" s="24" t="s">
        <v>83</v>
      </c>
      <c r="U31" s="27">
        <v>8</v>
      </c>
    </row>
    <row r="32" spans="1:21" ht="55.5" customHeight="1" x14ac:dyDescent="0.25">
      <c r="A32" s="6">
        <v>10</v>
      </c>
      <c r="B32" s="10" t="s">
        <v>111</v>
      </c>
      <c r="C32" s="22" t="s">
        <v>82</v>
      </c>
      <c r="D32" s="22" t="s">
        <v>84</v>
      </c>
      <c r="E32" s="22" t="s">
        <v>84</v>
      </c>
      <c r="F32" s="22" t="s">
        <v>84</v>
      </c>
      <c r="G32" s="22" t="s">
        <v>55</v>
      </c>
      <c r="H32" s="22" t="s">
        <v>82</v>
      </c>
      <c r="I32" s="22" t="s">
        <v>55</v>
      </c>
      <c r="J32" s="22" t="s">
        <v>55</v>
      </c>
      <c r="K32" s="22" t="s">
        <v>55</v>
      </c>
      <c r="L32" s="22" t="s">
        <v>82</v>
      </c>
      <c r="M32" s="22" t="s">
        <v>84</v>
      </c>
      <c r="N32" s="22" t="s">
        <v>84</v>
      </c>
      <c r="O32" s="23">
        <f>L32+K32+J32+I32+H32+G32+C32</f>
        <v>20</v>
      </c>
      <c r="P32" s="23">
        <f t="shared" si="4"/>
        <v>20</v>
      </c>
      <c r="Q32" s="27">
        <v>35</v>
      </c>
      <c r="R32" s="25">
        <f t="shared" si="3"/>
        <v>0.5714285714285714</v>
      </c>
      <c r="S32" s="25">
        <f t="shared" si="5"/>
        <v>2.8571428571428568</v>
      </c>
      <c r="T32" s="42" t="s">
        <v>113</v>
      </c>
      <c r="U32" s="27">
        <v>9</v>
      </c>
    </row>
    <row r="33" spans="1:21" ht="57" customHeight="1" x14ac:dyDescent="0.25">
      <c r="A33" s="6">
        <v>11</v>
      </c>
      <c r="B33" s="10" t="s">
        <v>112</v>
      </c>
      <c r="C33" s="22" t="s">
        <v>55</v>
      </c>
      <c r="D33" s="22" t="s">
        <v>84</v>
      </c>
      <c r="E33" s="22" t="s">
        <v>84</v>
      </c>
      <c r="F33" s="22" t="s">
        <v>84</v>
      </c>
      <c r="G33" s="22" t="s">
        <v>55</v>
      </c>
      <c r="H33" s="22" t="s">
        <v>57</v>
      </c>
      <c r="I33" s="22" t="s">
        <v>55</v>
      </c>
      <c r="J33" s="22" t="s">
        <v>55</v>
      </c>
      <c r="K33" s="22" t="s">
        <v>55</v>
      </c>
      <c r="L33" s="22" t="s">
        <v>56</v>
      </c>
      <c r="M33" s="22" t="s">
        <v>82</v>
      </c>
      <c r="N33" s="22" t="s">
        <v>82</v>
      </c>
      <c r="O33" s="23">
        <f>N33+M33+L33+K33+J33+I33+H33+G33+C33</f>
        <v>28</v>
      </c>
      <c r="P33" s="23">
        <f t="shared" si="4"/>
        <v>28</v>
      </c>
      <c r="Q33" s="27">
        <v>45</v>
      </c>
      <c r="R33" s="25">
        <f t="shared" si="3"/>
        <v>0.62222222222222223</v>
      </c>
      <c r="S33" s="25">
        <f t="shared" si="5"/>
        <v>3.1111111111111112</v>
      </c>
      <c r="T33" s="42" t="s">
        <v>83</v>
      </c>
      <c r="U33" s="27">
        <v>7</v>
      </c>
    </row>
    <row r="34" spans="1:21" s="31" customFormat="1" ht="21.75" customHeight="1" x14ac:dyDescent="0.25">
      <c r="A34" s="57" t="s">
        <v>79</v>
      </c>
      <c r="B34" s="57"/>
      <c r="C34" s="23">
        <v>44</v>
      </c>
      <c r="D34" s="23">
        <v>37</v>
      </c>
      <c r="E34" s="24" t="s">
        <v>84</v>
      </c>
      <c r="F34" s="24" t="s">
        <v>84</v>
      </c>
      <c r="G34" s="23">
        <v>55</v>
      </c>
      <c r="H34" s="23">
        <v>41</v>
      </c>
      <c r="I34" s="23">
        <v>55</v>
      </c>
      <c r="J34" s="23">
        <v>55</v>
      </c>
      <c r="K34" s="23">
        <v>45</v>
      </c>
      <c r="L34" s="23">
        <v>24</v>
      </c>
      <c r="M34" s="23">
        <v>0</v>
      </c>
      <c r="N34" s="23">
        <f t="shared" ref="N34" si="6">N30+N29+N28+N27+N26+N25+N24+N23</f>
        <v>40</v>
      </c>
      <c r="O34" s="23">
        <f>O30+O29+O28+O27+O26+O25+O24+O23+O31+O32+O33</f>
        <v>394</v>
      </c>
      <c r="P34" s="23">
        <f t="shared" si="4"/>
        <v>394</v>
      </c>
      <c r="Q34" s="23">
        <f>Q30+Q29+Q28+Q27+Q26+Q25+Q24+Q23+Q31+Q32+Q33</f>
        <v>475</v>
      </c>
      <c r="R34" s="25">
        <f>O34/Q34</f>
        <v>0.82947368421052636</v>
      </c>
      <c r="S34" s="25">
        <f>R34*5</f>
        <v>4.147368421052632</v>
      </c>
      <c r="T34" s="42" t="s">
        <v>83</v>
      </c>
      <c r="U34" s="46" t="s">
        <v>84</v>
      </c>
    </row>
    <row r="35" spans="1:21" ht="35.25" customHeight="1" x14ac:dyDescent="0.25">
      <c r="A35" s="57" t="s">
        <v>80</v>
      </c>
      <c r="B35" s="57"/>
      <c r="C35" s="54">
        <f>C34/10</f>
        <v>4.4000000000000004</v>
      </c>
      <c r="D35" s="54">
        <f>D34/7</f>
        <v>5.2857142857142856</v>
      </c>
      <c r="E35" s="24" t="s">
        <v>84</v>
      </c>
      <c r="F35" s="24" t="s">
        <v>84</v>
      </c>
      <c r="G35" s="54">
        <f>G34/11</f>
        <v>5</v>
      </c>
      <c r="H35" s="54">
        <f>H34/11</f>
        <v>3.7272727272727271</v>
      </c>
      <c r="I35" s="54">
        <f>I34/11</f>
        <v>5</v>
      </c>
      <c r="J35" s="54">
        <f>J34/11</f>
        <v>5</v>
      </c>
      <c r="K35" s="54">
        <f>K34/11</f>
        <v>4.0909090909090908</v>
      </c>
      <c r="L35" s="54">
        <f>L34/9</f>
        <v>2.6666666666666665</v>
      </c>
      <c r="M35" s="54">
        <f>M34/4</f>
        <v>0</v>
      </c>
      <c r="N35" s="54">
        <f>N34/10</f>
        <v>4</v>
      </c>
      <c r="O35" s="26" t="s">
        <v>84</v>
      </c>
      <c r="P35" s="26" t="s">
        <v>84</v>
      </c>
      <c r="Q35" s="26" t="s">
        <v>84</v>
      </c>
      <c r="R35" s="26" t="s">
        <v>84</v>
      </c>
      <c r="S35" s="26" t="s">
        <v>84</v>
      </c>
      <c r="T35" s="46" t="s">
        <v>84</v>
      </c>
      <c r="U35" s="46" t="s">
        <v>84</v>
      </c>
    </row>
    <row r="36" spans="1:21" ht="35.25" customHeight="1" x14ac:dyDescent="0.25">
      <c r="A36" s="20"/>
      <c r="B36" s="33"/>
      <c r="C36" s="34"/>
      <c r="D36" s="35"/>
      <c r="E36" s="36"/>
      <c r="F36" s="36"/>
      <c r="G36" s="35"/>
      <c r="H36" s="35"/>
      <c r="I36" s="35"/>
      <c r="J36" s="35"/>
      <c r="K36" s="35"/>
      <c r="L36" s="35"/>
      <c r="M36" s="35"/>
      <c r="N36" s="35"/>
      <c r="O36" s="37"/>
      <c r="P36" s="37"/>
      <c r="Q36" s="37"/>
      <c r="R36" s="37"/>
      <c r="S36" s="37"/>
      <c r="T36" s="47"/>
      <c r="U36" s="47"/>
    </row>
    <row r="37" spans="1:21" ht="64.5" customHeight="1" x14ac:dyDescent="0.25">
      <c r="A37" s="20"/>
      <c r="B37" s="20"/>
      <c r="C37" s="35"/>
      <c r="D37" s="35"/>
      <c r="E37" s="36"/>
      <c r="F37" s="36"/>
      <c r="G37" s="35"/>
      <c r="H37" s="35"/>
      <c r="I37" s="35"/>
      <c r="J37" s="35"/>
      <c r="K37" s="35"/>
      <c r="L37" s="35"/>
      <c r="M37" s="35"/>
      <c r="N37" s="35"/>
      <c r="O37" s="37"/>
      <c r="P37" s="37"/>
      <c r="Q37" s="37"/>
      <c r="R37" s="37"/>
      <c r="S37" s="37"/>
      <c r="T37" s="47"/>
      <c r="U37" s="47"/>
    </row>
    <row r="38" spans="1:21" x14ac:dyDescent="0.25">
      <c r="B38" s="21"/>
    </row>
  </sheetData>
  <mergeCells count="20">
    <mergeCell ref="A6:U6"/>
    <mergeCell ref="O1:U1"/>
    <mergeCell ref="B2:S2"/>
    <mergeCell ref="T2:U2"/>
    <mergeCell ref="A3:A4"/>
    <mergeCell ref="B3:B4"/>
    <mergeCell ref="C3:F3"/>
    <mergeCell ref="G3:M3"/>
    <mergeCell ref="O3:O4"/>
    <mergeCell ref="P3:P4"/>
    <mergeCell ref="Q3:Q4"/>
    <mergeCell ref="R3:R4"/>
    <mergeCell ref="S3:S4"/>
    <mergeCell ref="T3:T4"/>
    <mergeCell ref="U3:U4"/>
    <mergeCell ref="A20:B20"/>
    <mergeCell ref="A21:B21"/>
    <mergeCell ref="A22:U22"/>
    <mergeCell ref="A34:B34"/>
    <mergeCell ref="A35:B35"/>
  </mergeCells>
  <pageMargins left="0.19685039370078741" right="0.19685039370078741" top="0.59055118110236227" bottom="0.19685039370078741" header="0.31496062992125984" footer="0.31496062992125984"/>
  <pageSetup paperSize="8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H36" sqref="H36"/>
    </sheetView>
  </sheetViews>
  <sheetFormatPr defaultRowHeight="15" x14ac:dyDescent="0.25"/>
  <cols>
    <col min="1" max="1" width="9.140625" style="2"/>
    <col min="2" max="2" width="59.42578125" customWidth="1"/>
    <col min="3" max="3" width="12.5703125" customWidth="1"/>
    <col min="5" max="5" width="10.28515625" customWidth="1"/>
  </cols>
  <sheetData>
    <row r="1" spans="1:5" x14ac:dyDescent="0.25">
      <c r="B1" t="s">
        <v>43</v>
      </c>
    </row>
    <row r="2" spans="1:5" x14ac:dyDescent="0.25">
      <c r="A2" s="3"/>
      <c r="B2" s="1" t="s">
        <v>0</v>
      </c>
      <c r="C2" s="1" t="s">
        <v>44</v>
      </c>
      <c r="D2" s="1" t="s">
        <v>45</v>
      </c>
      <c r="E2" s="1" t="s">
        <v>46</v>
      </c>
    </row>
    <row r="3" spans="1:5" x14ac:dyDescent="0.25">
      <c r="A3" s="3">
        <v>1</v>
      </c>
      <c r="B3" s="1" t="s">
        <v>1</v>
      </c>
      <c r="C3" s="1">
        <v>12</v>
      </c>
      <c r="D3" s="1">
        <v>10</v>
      </c>
      <c r="E3" s="1">
        <f>C3-D3</f>
        <v>2</v>
      </c>
    </row>
    <row r="4" spans="1:5" x14ac:dyDescent="0.25">
      <c r="A4" s="3">
        <v>2</v>
      </c>
      <c r="B4" s="1" t="s">
        <v>2</v>
      </c>
      <c r="C4" s="1">
        <v>10</v>
      </c>
      <c r="D4" s="1">
        <v>10</v>
      </c>
      <c r="E4" s="1">
        <f t="shared" ref="E4:E42" si="0">C4-D4</f>
        <v>0</v>
      </c>
    </row>
    <row r="5" spans="1:5" x14ac:dyDescent="0.25">
      <c r="A5" s="3">
        <v>3</v>
      </c>
      <c r="B5" s="1" t="s">
        <v>3</v>
      </c>
      <c r="C5" s="1">
        <v>11</v>
      </c>
      <c r="D5" s="1">
        <v>12</v>
      </c>
      <c r="E5" s="1">
        <f t="shared" si="0"/>
        <v>-1</v>
      </c>
    </row>
    <row r="6" spans="1:5" x14ac:dyDescent="0.25">
      <c r="A6" s="3">
        <v>4</v>
      </c>
      <c r="B6" s="1" t="s">
        <v>4</v>
      </c>
      <c r="C6" s="1">
        <v>10</v>
      </c>
      <c r="D6" s="1">
        <v>12</v>
      </c>
      <c r="E6" s="1">
        <f t="shared" si="0"/>
        <v>-2</v>
      </c>
    </row>
    <row r="7" spans="1:5" x14ac:dyDescent="0.25">
      <c r="A7" s="3">
        <v>5</v>
      </c>
      <c r="B7" s="1" t="s">
        <v>5</v>
      </c>
      <c r="C7" s="1">
        <v>12</v>
      </c>
      <c r="D7" s="1">
        <v>10</v>
      </c>
      <c r="E7" s="1">
        <f t="shared" si="0"/>
        <v>2</v>
      </c>
    </row>
    <row r="8" spans="1:5" x14ac:dyDescent="0.25">
      <c r="A8" s="3">
        <v>6</v>
      </c>
      <c r="B8" s="1" t="s">
        <v>6</v>
      </c>
      <c r="C8" s="1">
        <v>11</v>
      </c>
      <c r="D8" s="1">
        <v>10</v>
      </c>
      <c r="E8" s="1">
        <f t="shared" si="0"/>
        <v>1</v>
      </c>
    </row>
    <row r="9" spans="1:5" x14ac:dyDescent="0.25">
      <c r="A9" s="3">
        <v>7</v>
      </c>
      <c r="B9" s="1" t="s">
        <v>7</v>
      </c>
      <c r="C9" s="1">
        <v>10</v>
      </c>
      <c r="D9" s="1">
        <v>9</v>
      </c>
      <c r="E9" s="1">
        <f t="shared" si="0"/>
        <v>1</v>
      </c>
    </row>
    <row r="10" spans="1:5" x14ac:dyDescent="0.25">
      <c r="A10" s="3">
        <v>8</v>
      </c>
      <c r="B10" s="1" t="s">
        <v>8</v>
      </c>
      <c r="C10" s="1">
        <v>11</v>
      </c>
      <c r="D10" s="1">
        <v>11</v>
      </c>
      <c r="E10" s="1">
        <f t="shared" si="0"/>
        <v>0</v>
      </c>
    </row>
    <row r="11" spans="1:5" x14ac:dyDescent="0.25">
      <c r="A11" s="3">
        <v>9</v>
      </c>
      <c r="B11" s="1" t="s">
        <v>9</v>
      </c>
      <c r="C11" s="1">
        <v>11</v>
      </c>
      <c r="D11" s="1">
        <v>10</v>
      </c>
      <c r="E11" s="1">
        <f t="shared" si="0"/>
        <v>1</v>
      </c>
    </row>
    <row r="12" spans="1:5" x14ac:dyDescent="0.25">
      <c r="A12" s="3">
        <v>10</v>
      </c>
      <c r="B12" s="1" t="s">
        <v>42</v>
      </c>
      <c r="C12" s="1">
        <v>12</v>
      </c>
      <c r="D12" s="1">
        <v>9</v>
      </c>
      <c r="E12" s="1">
        <f t="shared" si="0"/>
        <v>3</v>
      </c>
    </row>
    <row r="13" spans="1:5" x14ac:dyDescent="0.25">
      <c r="A13" s="3">
        <v>11</v>
      </c>
      <c r="B13" s="1" t="s">
        <v>10</v>
      </c>
      <c r="C13" s="1">
        <v>7</v>
      </c>
      <c r="D13" s="1">
        <v>8</v>
      </c>
      <c r="E13" s="1">
        <f t="shared" si="0"/>
        <v>-1</v>
      </c>
    </row>
    <row r="14" spans="1:5" x14ac:dyDescent="0.25">
      <c r="A14" s="3">
        <v>12</v>
      </c>
      <c r="B14" s="1" t="s">
        <v>11</v>
      </c>
      <c r="C14" s="1">
        <v>13</v>
      </c>
      <c r="D14" s="1">
        <v>12</v>
      </c>
      <c r="E14" s="1">
        <f t="shared" si="0"/>
        <v>1</v>
      </c>
    </row>
    <row r="15" spans="1:5" x14ac:dyDescent="0.25">
      <c r="A15" s="3">
        <v>13</v>
      </c>
      <c r="B15" s="1" t="s">
        <v>12</v>
      </c>
      <c r="C15" s="1">
        <v>10</v>
      </c>
      <c r="D15" s="1">
        <v>13</v>
      </c>
      <c r="E15" s="1">
        <f t="shared" si="0"/>
        <v>-3</v>
      </c>
    </row>
    <row r="16" spans="1:5" x14ac:dyDescent="0.25">
      <c r="A16" s="3">
        <v>14</v>
      </c>
      <c r="B16" s="1" t="s">
        <v>13</v>
      </c>
      <c r="C16" s="1">
        <v>13</v>
      </c>
      <c r="D16" s="1">
        <v>14</v>
      </c>
      <c r="E16" s="1">
        <f t="shared" si="0"/>
        <v>-1</v>
      </c>
    </row>
    <row r="17" spans="1:5" x14ac:dyDescent="0.25">
      <c r="A17" s="3">
        <v>15</v>
      </c>
      <c r="B17" s="1" t="s">
        <v>14</v>
      </c>
      <c r="C17" s="1">
        <v>10</v>
      </c>
      <c r="D17" s="1">
        <v>10</v>
      </c>
      <c r="E17" s="1">
        <f t="shared" si="0"/>
        <v>0</v>
      </c>
    </row>
    <row r="18" spans="1:5" x14ac:dyDescent="0.25">
      <c r="A18" s="3">
        <v>16</v>
      </c>
      <c r="B18" s="1" t="s">
        <v>15</v>
      </c>
      <c r="C18" s="1">
        <v>10</v>
      </c>
      <c r="D18" s="1">
        <v>10</v>
      </c>
      <c r="E18" s="1">
        <f t="shared" si="0"/>
        <v>0</v>
      </c>
    </row>
    <row r="19" spans="1:5" x14ac:dyDescent="0.25">
      <c r="A19" s="3">
        <v>17</v>
      </c>
      <c r="B19" s="1" t="s">
        <v>16</v>
      </c>
      <c r="C19" s="1">
        <v>12</v>
      </c>
      <c r="D19" s="1">
        <v>12</v>
      </c>
      <c r="E19" s="1">
        <f t="shared" si="0"/>
        <v>0</v>
      </c>
    </row>
    <row r="20" spans="1:5" x14ac:dyDescent="0.25">
      <c r="A20" s="3">
        <v>18</v>
      </c>
      <c r="B20" s="1" t="s">
        <v>17</v>
      </c>
      <c r="C20" s="1">
        <v>13</v>
      </c>
      <c r="D20" s="1">
        <v>11</v>
      </c>
      <c r="E20" s="1">
        <f t="shared" si="0"/>
        <v>2</v>
      </c>
    </row>
    <row r="21" spans="1:5" x14ac:dyDescent="0.25">
      <c r="A21" s="3">
        <v>19</v>
      </c>
      <c r="B21" s="1" t="s">
        <v>18</v>
      </c>
      <c r="C21" s="1">
        <v>10</v>
      </c>
      <c r="D21" s="1">
        <v>12</v>
      </c>
      <c r="E21" s="1">
        <f t="shared" si="0"/>
        <v>-2</v>
      </c>
    </row>
    <row r="22" spans="1:5" x14ac:dyDescent="0.25">
      <c r="A22" s="3">
        <v>20</v>
      </c>
      <c r="B22" s="1" t="s">
        <v>19</v>
      </c>
      <c r="C22" s="1">
        <v>12</v>
      </c>
      <c r="D22" s="1">
        <v>12</v>
      </c>
      <c r="E22" s="1">
        <f t="shared" si="0"/>
        <v>0</v>
      </c>
    </row>
    <row r="23" spans="1:5" x14ac:dyDescent="0.25">
      <c r="A23" s="3">
        <v>21</v>
      </c>
      <c r="B23" s="1" t="s">
        <v>20</v>
      </c>
      <c r="C23" s="1">
        <v>12</v>
      </c>
      <c r="D23" s="1">
        <v>13</v>
      </c>
      <c r="E23" s="1">
        <f t="shared" si="0"/>
        <v>-1</v>
      </c>
    </row>
    <row r="24" spans="1:5" x14ac:dyDescent="0.25">
      <c r="A24" s="3">
        <v>22</v>
      </c>
      <c r="B24" s="1" t="s">
        <v>21</v>
      </c>
      <c r="C24" s="1">
        <v>11</v>
      </c>
      <c r="D24" s="1">
        <v>9</v>
      </c>
      <c r="E24" s="1">
        <f t="shared" si="0"/>
        <v>2</v>
      </c>
    </row>
    <row r="25" spans="1:5" x14ac:dyDescent="0.25">
      <c r="A25" s="3">
        <v>23</v>
      </c>
      <c r="B25" s="1" t="s">
        <v>22</v>
      </c>
      <c r="C25" s="1">
        <v>12</v>
      </c>
      <c r="D25" s="1">
        <v>12</v>
      </c>
      <c r="E25" s="1">
        <f t="shared" si="0"/>
        <v>0</v>
      </c>
    </row>
    <row r="26" spans="1:5" x14ac:dyDescent="0.25">
      <c r="A26" s="3">
        <v>24</v>
      </c>
      <c r="B26" s="1" t="s">
        <v>23</v>
      </c>
      <c r="C26" s="1">
        <v>11</v>
      </c>
      <c r="D26" s="1">
        <v>13</v>
      </c>
      <c r="E26" s="1">
        <f t="shared" si="0"/>
        <v>-2</v>
      </c>
    </row>
    <row r="27" spans="1:5" x14ac:dyDescent="0.25">
      <c r="A27" s="3">
        <v>25</v>
      </c>
      <c r="B27" s="1" t="s">
        <v>24</v>
      </c>
      <c r="C27" s="1">
        <v>11</v>
      </c>
      <c r="D27" s="1">
        <v>8</v>
      </c>
      <c r="E27" s="1">
        <f t="shared" si="0"/>
        <v>3</v>
      </c>
    </row>
    <row r="28" spans="1:5" x14ac:dyDescent="0.25">
      <c r="A28" s="3">
        <v>26</v>
      </c>
      <c r="B28" s="1" t="s">
        <v>25</v>
      </c>
      <c r="C28" s="1">
        <v>12</v>
      </c>
      <c r="D28" s="1">
        <v>12</v>
      </c>
      <c r="E28" s="1">
        <f t="shared" si="0"/>
        <v>0</v>
      </c>
    </row>
    <row r="29" spans="1:5" x14ac:dyDescent="0.25">
      <c r="A29" s="3">
        <v>27</v>
      </c>
      <c r="B29" s="1" t="s">
        <v>26</v>
      </c>
      <c r="C29" s="1">
        <v>12</v>
      </c>
      <c r="D29" s="1">
        <v>14</v>
      </c>
      <c r="E29" s="1">
        <f t="shared" si="0"/>
        <v>-2</v>
      </c>
    </row>
    <row r="30" spans="1:5" x14ac:dyDescent="0.25">
      <c r="A30" s="3">
        <v>28</v>
      </c>
      <c r="B30" s="1" t="s">
        <v>27</v>
      </c>
      <c r="C30" s="1">
        <v>9</v>
      </c>
      <c r="D30" s="1">
        <v>12</v>
      </c>
      <c r="E30" s="1">
        <f t="shared" si="0"/>
        <v>-3</v>
      </c>
    </row>
    <row r="31" spans="1:5" x14ac:dyDescent="0.25">
      <c r="A31" s="3">
        <v>29</v>
      </c>
      <c r="B31" s="1" t="s">
        <v>28</v>
      </c>
      <c r="C31" s="1">
        <v>11</v>
      </c>
      <c r="D31" s="1">
        <v>12</v>
      </c>
      <c r="E31" s="1">
        <f t="shared" si="0"/>
        <v>-1</v>
      </c>
    </row>
    <row r="32" spans="1:5" x14ac:dyDescent="0.25">
      <c r="A32" s="3">
        <v>30</v>
      </c>
      <c r="B32" s="1" t="s">
        <v>29</v>
      </c>
      <c r="C32" s="1">
        <v>12</v>
      </c>
      <c r="D32" s="1">
        <v>14</v>
      </c>
      <c r="E32" s="1">
        <f t="shared" si="0"/>
        <v>-2</v>
      </c>
    </row>
    <row r="33" spans="1:5" x14ac:dyDescent="0.25">
      <c r="A33" s="3">
        <v>31</v>
      </c>
      <c r="B33" s="1" t="s">
        <v>30</v>
      </c>
      <c r="C33" s="1">
        <v>9</v>
      </c>
      <c r="D33" s="1">
        <v>10</v>
      </c>
      <c r="E33" s="1">
        <f t="shared" si="0"/>
        <v>-1</v>
      </c>
    </row>
    <row r="34" spans="1:5" x14ac:dyDescent="0.25">
      <c r="A34" s="3">
        <v>32</v>
      </c>
      <c r="B34" s="1" t="s">
        <v>31</v>
      </c>
      <c r="C34" s="1">
        <v>11</v>
      </c>
      <c r="D34" s="1">
        <v>12</v>
      </c>
      <c r="E34" s="1">
        <f t="shared" si="0"/>
        <v>-1</v>
      </c>
    </row>
    <row r="35" spans="1:5" x14ac:dyDescent="0.25">
      <c r="A35" s="3">
        <v>33</v>
      </c>
      <c r="B35" s="1" t="s">
        <v>32</v>
      </c>
      <c r="C35" s="1">
        <v>14</v>
      </c>
      <c r="D35" s="1">
        <v>14</v>
      </c>
      <c r="E35" s="1">
        <f t="shared" si="0"/>
        <v>0</v>
      </c>
    </row>
    <row r="36" spans="1:5" x14ac:dyDescent="0.25">
      <c r="A36" s="3">
        <v>34</v>
      </c>
      <c r="B36" s="1" t="s">
        <v>33</v>
      </c>
      <c r="C36" s="1">
        <v>12</v>
      </c>
      <c r="D36" s="1">
        <v>10</v>
      </c>
      <c r="E36" s="1">
        <f t="shared" si="0"/>
        <v>2</v>
      </c>
    </row>
    <row r="37" spans="1:5" x14ac:dyDescent="0.25">
      <c r="A37" s="3">
        <v>35</v>
      </c>
      <c r="B37" s="1" t="s">
        <v>34</v>
      </c>
      <c r="C37" s="1">
        <v>12</v>
      </c>
      <c r="D37" s="1">
        <v>12</v>
      </c>
      <c r="E37" s="1">
        <f t="shared" si="0"/>
        <v>0</v>
      </c>
    </row>
    <row r="38" spans="1:5" x14ac:dyDescent="0.25">
      <c r="A38" s="3">
        <v>36</v>
      </c>
      <c r="B38" s="1" t="s">
        <v>35</v>
      </c>
      <c r="C38" s="1">
        <v>12</v>
      </c>
      <c r="D38" s="1">
        <v>14</v>
      </c>
      <c r="E38" s="1">
        <f t="shared" si="0"/>
        <v>-2</v>
      </c>
    </row>
    <row r="39" spans="1:5" x14ac:dyDescent="0.25">
      <c r="A39" s="3">
        <v>37</v>
      </c>
      <c r="B39" s="1" t="s">
        <v>36</v>
      </c>
      <c r="C39" s="1">
        <v>12</v>
      </c>
      <c r="D39" s="1">
        <v>12</v>
      </c>
      <c r="E39" s="1">
        <f t="shared" si="0"/>
        <v>0</v>
      </c>
    </row>
    <row r="40" spans="1:5" x14ac:dyDescent="0.25">
      <c r="A40" s="3">
        <v>38</v>
      </c>
      <c r="B40" s="1" t="s">
        <v>37</v>
      </c>
      <c r="C40" s="1">
        <v>12</v>
      </c>
      <c r="D40" s="1">
        <v>12</v>
      </c>
      <c r="E40" s="1">
        <f t="shared" si="0"/>
        <v>0</v>
      </c>
    </row>
    <row r="41" spans="1:5" x14ac:dyDescent="0.25">
      <c r="A41" s="3">
        <v>39</v>
      </c>
      <c r="B41" s="1" t="s">
        <v>38</v>
      </c>
      <c r="C41" s="1">
        <v>12</v>
      </c>
      <c r="D41" s="1">
        <v>14</v>
      </c>
      <c r="E41" s="1">
        <f t="shared" si="0"/>
        <v>-2</v>
      </c>
    </row>
    <row r="42" spans="1:5" x14ac:dyDescent="0.25">
      <c r="A42" s="3">
        <v>40</v>
      </c>
      <c r="B42" s="1" t="s">
        <v>39</v>
      </c>
      <c r="C42" s="1">
        <v>10</v>
      </c>
      <c r="D42" s="1">
        <v>10</v>
      </c>
      <c r="E42" s="1">
        <f t="shared" si="0"/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242FDCCD096F445B9082DFC28622123" ma:contentTypeVersion="1" ma:contentTypeDescription="Создание документа." ma:contentTypeScope="" ma:versionID="102b1bbb90f78798e4718c00e1b973f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5A686B-FD8E-4C53-823C-44A5DFEE71AC}"/>
</file>

<file path=customXml/itemProps2.xml><?xml version="1.0" encoding="utf-8"?>
<ds:datastoreItem xmlns:ds="http://schemas.openxmlformats.org/officeDocument/2006/customXml" ds:itemID="{66D537B0-A56F-4D48-BF30-7AB30F9BB636}"/>
</file>

<file path=customXml/itemProps3.xml><?xml version="1.0" encoding="utf-8"?>
<ds:datastoreItem xmlns:ds="http://schemas.openxmlformats.org/officeDocument/2006/customXml" ds:itemID="{C9509CFF-3DB9-4220-A635-36A1D1E7CD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2</vt:lpstr>
      <vt:lpstr>понижение_повыш</vt:lpstr>
      <vt:lpstr>'Приложение 2'!Заголовки_для_печати</vt:lpstr>
      <vt:lpstr>'Приложение 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2026-09-09T05:37:31Z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0x0101007242FDCCD096F445B9082DFC28622123</vt:lpwstr>
  </property>
</Properties>
</file>