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1055"/>
  </bookViews>
  <sheets>
    <sheet name="на 01.01.23" sheetId="1" r:id="rId1"/>
  </sheets>
  <externalReferences>
    <externalReference r:id="rId2"/>
  </externalReferences>
  <definedNames>
    <definedName name="Z_3A62FDFE_B33F_4285_AF26_B946B57D89E5_.wvu.Rows" localSheetId="0" hidden="1">'на 01.01.23'!#REF!,'на 01.01.23'!$36:$36,'на 01.01.23'!#REF!,'на 01.01.23'!$91:$93,'на 01.01.23'!$104:$104,'на 01.01.23'!#REF!,'на 01.01.23'!$112:$112</definedName>
    <definedName name="Z_5F4BDBB1_E645_4516_8FC8_7D1E2AFE448F_.wvu.Rows" localSheetId="0" hidden="1">'на 01.01.23'!#REF!,'на 01.01.23'!$36:$36,'на 01.01.23'!#REF!,'на 01.01.23'!#REF!,'на 01.01.23'!$91:$93,'на 01.01.23'!$104:$104,'на 01.01.23'!#REF!</definedName>
    <definedName name="Z_791A6B44_A126_477F_8F66_87C81269CCAF_.wvu.Rows" localSheetId="0" hidden="1">'на 01.01.23'!#REF!,'на 01.01.23'!#REF!,'на 01.01.23'!#REF!</definedName>
    <definedName name="Z_941B9BCB_D95B_4828_B060_DECC595C9511_.wvu.Rows" localSheetId="0" hidden="1">'на 01.01.23'!#REF!,'на 01.01.23'!$31:$31,'на 01.01.23'!$36:$36,'на 01.01.23'!$43:$43,'на 01.01.23'!#REF!,'на 01.01.23'!$64:$64,'на 01.01.23'!#REF!,'на 01.01.23'!$91:$93,'на 01.01.23'!$103:$104,'на 01.01.23'!$112:$112</definedName>
    <definedName name="Z_AD8B40E3_4B89_443C_9ACF_B6D22B3A77E7_.wvu.Rows" localSheetId="0" hidden="1">'на 01.01.23'!#REF!,'на 01.01.23'!$31:$31,'на 01.01.23'!$36:$36,'на 01.01.23'!$43:$43,'на 01.01.23'!#REF!,'на 01.01.23'!$64:$64,'на 01.01.23'!#REF!,'на 01.01.23'!$91:$93,'на 01.01.23'!$103:$104,'на 01.01.23'!$112:$112</definedName>
    <definedName name="Z_AFEF4DE1_67D6_48C6_A8C8_B9E9198BBD0E_.wvu.PrintArea" localSheetId="0" hidden="1">'на 01.01.23'!$A$1:$D$116</definedName>
    <definedName name="Z_AFEF4DE1_67D6_48C6_A8C8_B9E9198BBD0E_.wvu.Rows" localSheetId="0" hidden="1">'на 01.01.23'!#REF!,'на 01.01.23'!$36:$36,'на 01.01.23'!#REF!,'на 01.01.23'!#REF!,'на 01.01.23'!$62:$62,'на 01.01.23'!$64:$64,'на 01.01.23'!#REF!,'на 01.01.23'!#REF!,'на 01.01.23'!$91:$93,'на 01.01.23'!#REF!,'на 01.01.23'!#REF!,'на 01.01.23'!#REF!,'на 01.01.23'!$112:$112</definedName>
    <definedName name="Z_D2DF83CF_573E_4A86_A4BE_5A992E023C65_.wvu.Rows" localSheetId="0" hidden="1">'на 01.01.23'!#REF!,'на 01.01.23'!#REF!,'на 01.01.23'!#REF!</definedName>
    <definedName name="Z_E2CE03E0_A708_4616_8DFD_0910D1C70A9E_.wvu.Rows" localSheetId="0" hidden="1">'на 01.01.23'!#REF!,'на 01.01.23'!#REF!,'на 01.01.23'!#REF!</definedName>
    <definedName name="Z_E6F394BB_DB4B_47AB_A066_DC195B03AE3E_.wvu.Rows" localSheetId="0" hidden="1">'на 01.01.23'!#REF!,'на 01.01.23'!$36:$36,'на 01.01.23'!#REF!,'на 01.01.23'!$62:$62,'на 01.01.23'!$64:$64,'на 01.01.23'!#REF!,'на 01.01.23'!$91:$93,'на 01.01.23'!$102:$102,'на 01.01.23'!#REF!,'на 01.01.23'!#REF!,'на 01.01.23'!$112:$112</definedName>
    <definedName name="Z_E8991B2E_0E9F_48F3_A4D6_3B340ABE8C8E_.wvu.Rows" localSheetId="0" hidden="1">'на 01.01.23'!$36:$36,'на 01.01.23'!#REF!</definedName>
    <definedName name="Z_F385514D_10E2_4F02_BC23_DB9B134ACC31_.wvu.PrintArea" localSheetId="0" hidden="1">'на 01.01.23'!$A$1:$D$115</definedName>
    <definedName name="Z_F385514D_10E2_4F02_BC23_DB9B134ACC31_.wvu.Rows" localSheetId="0" hidden="1">'на 01.01.23'!#REF!,'на 01.01.23'!#REF!,'на 01.01.23'!$112:$112</definedName>
    <definedName name="Z_F59D258D_974D_4B2B_B7CC_86B99245EC3C_.wvu.PrintArea" localSheetId="0" hidden="1">'на 01.01.23'!$A$1:$D$116</definedName>
    <definedName name="Z_F59D258D_974D_4B2B_B7CC_86B99245EC3C_.wvu.Rows" localSheetId="0" hidden="1">'на 01.01.23'!#REF!,'на 01.01.23'!$31:$31,'на 01.01.23'!$36:$36,'на 01.01.23'!$43:$43,'на 01.01.23'!#REF!,'на 01.01.23'!$64:$64,'на 01.01.23'!#REF!,'на 01.01.23'!$91:$93,'на 01.01.23'!$104:$104,'на 01.01.23'!#REF!,'на 01.01.23'!$112:$112</definedName>
    <definedName name="Z_F8542D9D_A523_4F6F_8CFE_9BA4BA3D5B88_.wvu.Rows" localSheetId="0" hidden="1">'на 01.01.23'!$36:$36,'на 01.01.23'!$91:$93,'на 01.01.23'!$104:$104,'на 01.01.23'!#REF!</definedName>
    <definedName name="Z_FAFBB87E_73E9_461E_A4E8_A0EB3259EED0_.wvu.PrintArea" localSheetId="0" hidden="1">'на 01.01.23'!$A$1:$D$116</definedName>
    <definedName name="Z_FAFBB87E_73E9_461E_A4E8_A0EB3259EED0_.wvu.Rows" localSheetId="0" hidden="1">'на 01.01.23'!#REF!,'на 01.01.23'!$36:$36,'на 01.01.23'!$91:$93,'на 01.01.23'!$104:$104,'на 01.01.23'!#REF!</definedName>
    <definedName name="_xlnm.Print_Area" localSheetId="0">'на 01.01.23'!$A$1:$D$115</definedName>
  </definedNames>
  <calcPr calcId="145621"/>
</workbook>
</file>

<file path=xl/calcChain.xml><?xml version="1.0" encoding="utf-8"?>
<calcChain xmlns="http://schemas.openxmlformats.org/spreadsheetml/2006/main">
  <c r="C108" i="1" l="1"/>
  <c r="B108" i="1"/>
  <c r="C107" i="1"/>
  <c r="B107" i="1"/>
  <c r="C106" i="1"/>
  <c r="B106" i="1"/>
  <c r="C104" i="1"/>
  <c r="C105" i="1" s="1"/>
  <c r="B104" i="1"/>
  <c r="B103" i="1"/>
  <c r="C101" i="1"/>
  <c r="B101" i="1"/>
  <c r="C100" i="1"/>
  <c r="B100" i="1"/>
  <c r="C99" i="1"/>
  <c r="B99" i="1"/>
  <c r="C97" i="1"/>
  <c r="B97" i="1"/>
  <c r="C96" i="1"/>
  <c r="B96" i="1"/>
  <c r="C95" i="1"/>
  <c r="B95" i="1"/>
  <c r="C93" i="1"/>
  <c r="B93" i="1"/>
  <c r="C88" i="1"/>
  <c r="B88" i="1"/>
  <c r="C87" i="1"/>
  <c r="B87" i="1"/>
  <c r="C86" i="1"/>
  <c r="B86" i="1"/>
  <c r="C85" i="1"/>
  <c r="B85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D51" i="1" s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5" i="1"/>
  <c r="C90" i="1" s="1"/>
  <c r="B35" i="1"/>
  <c r="B90" i="1" s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D7" i="1" l="1"/>
  <c r="D9" i="1"/>
  <c r="D11" i="1"/>
  <c r="D13" i="1"/>
  <c r="D15" i="1"/>
  <c r="D17" i="1"/>
  <c r="D19" i="1"/>
  <c r="D21" i="1"/>
  <c r="D23" i="1"/>
  <c r="D25" i="1"/>
  <c r="D27" i="1"/>
  <c r="D29" i="1"/>
  <c r="D30" i="1"/>
  <c r="D32" i="1"/>
  <c r="D6" i="1"/>
  <c r="D8" i="1"/>
  <c r="D10" i="1"/>
  <c r="D12" i="1"/>
  <c r="D14" i="1"/>
  <c r="D16" i="1"/>
  <c r="D18" i="1"/>
  <c r="D20" i="1"/>
  <c r="D22" i="1"/>
  <c r="D24" i="1"/>
  <c r="D26" i="1"/>
  <c r="D28" i="1"/>
  <c r="D31" i="1"/>
  <c r="D33" i="1"/>
  <c r="D39" i="1"/>
  <c r="D40" i="1"/>
  <c r="D41" i="1"/>
  <c r="D42" i="1"/>
  <c r="D43" i="1"/>
  <c r="D44" i="1"/>
  <c r="D45" i="1"/>
  <c r="D52" i="1"/>
  <c r="D53" i="1"/>
  <c r="D54" i="1"/>
  <c r="D55" i="1"/>
  <c r="D56" i="1"/>
  <c r="D57" i="1"/>
  <c r="D58" i="1"/>
  <c r="D59" i="1"/>
  <c r="D60" i="1"/>
  <c r="D61" i="1"/>
  <c r="B109" i="1"/>
  <c r="C109" i="1"/>
  <c r="D35" i="1"/>
  <c r="D47" i="1"/>
  <c r="D48" i="1"/>
  <c r="D49" i="1"/>
  <c r="D50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</calcChain>
</file>

<file path=xl/sharedStrings.xml><?xml version="1.0" encoding="utf-8"?>
<sst xmlns="http://schemas.openxmlformats.org/spreadsheetml/2006/main" count="110" uniqueCount="109">
  <si>
    <t>тыс. руб.</t>
  </si>
  <si>
    <t>Наименование показателей</t>
  </si>
  <si>
    <t>Бюджет города на 2022 год с учетом изменений</t>
  </si>
  <si>
    <t>% исполнения к плану года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</si>
  <si>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</si>
  <si>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</si>
  <si>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</si>
  <si>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</si>
  <si>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</si>
  <si>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</si>
  <si>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</si>
  <si>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</si>
  <si>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</si>
  <si>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</si>
  <si>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</si>
  <si>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</si>
  <si>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</si>
  <si>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</si>
  <si>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</si>
  <si>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</si>
  <si>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</si>
  <si>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</si>
  <si>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</si>
  <si>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</si>
  <si>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</si>
  <si>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</si>
  <si>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</si>
  <si>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</si>
  <si>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</si>
  <si>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</si>
  <si>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Субсидии бюджетам бюджетной системы Российской Федерации (межбюджетные субсидии)</t>
  </si>
  <si>
    <t>Возврат остатков субсидий, субвенций и иных межбюджетных трансфертов, имеющих целевое назначение, прошлых лет</t>
  </si>
  <si>
    <t>Доходы бюджетов городских округов от возврата организациями остатков субсидий прошлых лет</t>
  </si>
  <si>
    <t xml:space="preserve"> - </t>
  </si>
  <si>
    <t>ИТОГО ДОХОДОВ</t>
  </si>
  <si>
    <t>РАСХОДЫ</t>
  </si>
  <si>
    <t>ОБЩЕГОСУДАРСТВЕННЫЕ РАСХОДЫ</t>
  </si>
  <si>
    <t>Функционирование высшего должностного лица субъекта РФ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</si>
  <si>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</si>
  <si>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РФ, высших органов исполнительной власти субъектов РФ, местных администраций</t>
  </si>
  <si>
    <t>Судебная система</t>
  </si>
  <si>
    <t>Обеспечение деятельности финансовых, налоговых и таможенных органов  и органов финансового (финсово-бюджетного) надзора</t>
  </si>
  <si>
    <t>Обеспечение проведения выборов и референдумов</t>
  </si>
  <si>
    <t>Резервные фонды</t>
  </si>
  <si>
    <t xml:space="preserve"> -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</si>
  <si>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</si>
  <si>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</si>
  <si>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БЕЗОПАСНОСТЬ И ПРАВООХРАНИТЕЛЬНАЯ ДЕЯТЕЛЬНОСТЬ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</si>
  <si>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</si>
  <si>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</si>
  <si>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</si>
  <si>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</si>
  <si>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</si>
  <si>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</si>
  <si>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</si>
  <si>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</si>
  <si>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</si>
  <si>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</si>
  <si>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</si>
  <si>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</si>
  <si>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</si>
  <si>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</si>
  <si>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</si>
  <si>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</si>
  <si>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</si>
  <si>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</si>
  <si>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</si>
  <si>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 и оздоровление детей</t>
  </si>
  <si>
    <t>Другие вопросы в области образования</t>
  </si>
  <si>
    <t>КУЛЬТУРА, КИНЕМАТОГРАФИЯ</t>
  </si>
  <si>
    <t>Культура</t>
  </si>
  <si>
    <t>Кинематография</t>
  </si>
  <si>
    <t>Другие вопросы в области культуры, кинематографии, средств массовой информации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</si>
  <si>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</si>
  <si>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</si>
  <si>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</si>
  <si>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</si>
  <si>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</si>
  <si>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</si>
  <si>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 xml:space="preserve">Физическая культура   </t>
  </si>
  <si>
    <t>Массовый спорт</t>
  </si>
  <si>
    <t>Другие вопросы в области физической культуры</t>
  </si>
  <si>
    <t>СРЕДСТВА МАССОВОЙ ИНФОРМАЦИИ</t>
  </si>
  <si>
    <t>Периодическая печать и издательства</t>
  </si>
  <si>
    <t>ОБСЛУЖИВАНИЕ ГОСУДАРСТВЕННОГО (МУНИЦИПАЛЬНОГО) ДОЛГА</t>
  </si>
  <si>
    <t>Обслуживание государственного (муниципального)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</si>
  <si>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</si>
  <si>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</si>
  <si>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</si>
  <si>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</si>
  <si>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</si>
  <si>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</si>
  <si>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</si>
  <si>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</si>
  <si>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</si>
  <si>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</si>
  <si>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ИНЫЕ ИСТОЧНИКИ ВНУТРЕННЕГО ФИНАНСИРОВАНИЯ ДЕФИЦИТОВ БЮДЖЕТОВ</t>
  </si>
  <si>
    <t>ОПЕРАЦИИ ПО УПРАВЛЕНИЮ ОСТАТКАМИ СРЕДСТВ НА ЕДИНЫХ СЧЕТАХ БЮДЖЕТОВ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</si>
  <si>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</si>
  <si>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</si>
  <si>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</si>
  <si>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</si>
  <si>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ИТОГО ИСТОЧНИКОВ ВНУТРЕННЕГО ФИНАНСИРОВАНИЯ ДЕФИЦИТОВ БЮДЖЕТОВ</t>
  </si>
  <si>
    <t>Заместитель руководителя департамента финансов –                                                                  начальник отдела исполнения бюджета</t>
  </si>
  <si>
    <t>М.Г. Лапо</t>
  </si>
  <si>
    <t xml:space="preserve">Исполнитель: </t>
  </si>
  <si>
    <t>Скок Юлия Георгиевна 226-14-08</t>
  </si>
  <si>
    <t xml:space="preserve">                           Сведения об исполнении бюджета г. Красноярска на 01.01.2023 г.</t>
  </si>
  <si>
    <t>Исполнено на 01.01.2023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</si>
</sst>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р_."/>
    <numFmt numFmtId="165" formatCode="0.0%"/>
    <numFmt numFmtId="166" formatCode="0.000"/>
  </numFmts>
  <fonts count="1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3" fillId="0" borderId="0"/>
    <xf numFmtId="0" fontId="13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5" fillId="0" borderId="0" xfId="0" applyNumberFormat="1" applyFont="1"/>
    <xf numFmtId="0" fontId="5" fillId="0" borderId="0" xfId="0" applyFont="1"/>
    <xf numFmtId="0" fontId="5" fillId="0" borderId="0" xfId="0" applyFont="1" applyAlignment="1"/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49" fontId="8" fillId="2" borderId="1" xfId="0" applyNumberFormat="1" applyFont="1" applyFill="1" applyBorder="1" applyAlignment="1" applyProtection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5" fillId="0" borderId="0" xfId="0" applyFont="1" applyFill="1"/>
    <xf numFmtId="0" fontId="0" fillId="0" borderId="0" xfId="0" applyFont="1" applyFill="1"/>
    <xf numFmtId="0" fontId="9" fillId="0" borderId="1" xfId="0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4" fillId="3" borderId="0" xfId="0" applyFont="1" applyFill="1"/>
    <xf numFmtId="4" fontId="5" fillId="4" borderId="1" xfId="0" applyNumberFormat="1" applyFont="1" applyFill="1" applyBorder="1"/>
    <xf numFmtId="0" fontId="5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center"/>
    </xf>
    <xf numFmtId="0" fontId="9" fillId="5" borderId="1" xfId="0" applyFont="1" applyFill="1" applyBorder="1" applyAlignment="1">
      <alignment vertical="center"/>
    </xf>
    <xf numFmtId="4" fontId="9" fillId="5" borderId="1" xfId="0" applyNumberFormat="1" applyFont="1" applyFill="1" applyBorder="1" applyAlignment="1">
      <alignment horizontal="center" vertical="center"/>
    </xf>
    <xf numFmtId="165" fontId="9" fillId="5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 applyProtection="1">
      <alignment horizontal="center"/>
    </xf>
    <xf numFmtId="4" fontId="5" fillId="2" borderId="1" xfId="0" applyNumberFormat="1" applyFont="1" applyFill="1" applyBorder="1" applyAlignment="1">
      <alignment horizontal="center"/>
    </xf>
    <xf numFmtId="165" fontId="5" fillId="5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49" fontId="9" fillId="5" borderId="1" xfId="0" applyNumberFormat="1" applyFont="1" applyFill="1" applyBorder="1" applyAlignment="1" applyProtection="1">
      <alignment horizontal="left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4" fontId="5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left" vertical="center" wrapText="1"/>
    </xf>
    <xf numFmtId="0" fontId="5" fillId="0" borderId="0" xfId="0" applyFont="1" applyBorder="1" applyAlignment="1"/>
    <xf numFmtId="166" fontId="5" fillId="0" borderId="0" xfId="0" applyNumberFormat="1" applyFont="1" applyBorder="1"/>
    <xf numFmtId="0" fontId="5" fillId="0" borderId="0" xfId="0" applyFont="1" applyBorder="1" applyAlignment="1">
      <alignment horizontal="center" wrapText="1"/>
    </xf>
    <xf numFmtId="49" fontId="10" fillId="2" borderId="0" xfId="0" applyNumberFormat="1" applyFont="1" applyFill="1" applyBorder="1" applyAlignment="1" applyProtection="1">
      <alignment horizontal="left" vertical="center" wrapText="1"/>
    </xf>
    <xf numFmtId="3" fontId="11" fillId="2" borderId="0" xfId="0" applyNumberFormat="1" applyFont="1" applyFill="1" applyBorder="1" applyAlignment="1" applyProtection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3" fontId="11" fillId="2" borderId="0" xfId="0" applyNumberFormat="1" applyFont="1" applyFill="1" applyBorder="1" applyAlignment="1" applyProtection="1">
      <alignment horizontal="center" vertical="center"/>
    </xf>
    <xf numFmtId="3" fontId="5" fillId="2" borderId="0" xfId="0" applyNumberFormat="1" applyFont="1" applyFill="1" applyBorder="1" applyAlignment="1" applyProtection="1">
      <alignment horizontal="center" vertical="center"/>
    </xf>
    <xf numFmtId="49" fontId="7" fillId="2" borderId="0" xfId="0" applyNumberFormat="1" applyFont="1" applyFill="1" applyBorder="1" applyAlignment="1" applyProtection="1">
      <alignment horizontal="left" vertical="center" wrapText="1"/>
    </xf>
    <xf numFmtId="164" fontId="11" fillId="0" borderId="0" xfId="0" applyNumberFormat="1" applyFont="1"/>
    <xf numFmtId="164" fontId="6" fillId="0" borderId="0" xfId="0" applyNumberFormat="1" applyFont="1"/>
  </cellXfs>
  <cellStyles count="8">
    <cellStyle name="Normal" xfId="1"/>
    <cellStyle name="Обычный" xfId="0" builtinId="0"/>
    <cellStyle name="Обычный 2" xfId="2"/>
    <cellStyle name="Обычный 3" xfId="3"/>
    <cellStyle name="Процентный 2" xfId="4"/>
    <cellStyle name="Процентный 2 2" xfId="5"/>
    <cellStyle name="Процентный 2 3" xfId="6"/>
    <cellStyle name="Процентный 2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IS/SPRAVKI/2022/&#1085;&#1072;%2001.01.2023%20(&#1075;&#1086;&#1076;&#1086;&#1074;&#1086;&#1081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ир на 01.01.23"/>
      <sheetName val="Денисовой"/>
      <sheetName val="экономика"/>
      <sheetName val="САЙТ и банки"/>
      <sheetName val="ОРИБО(Фазлеевой)+Доходы"/>
      <sheetName val="Скоку"/>
      <sheetName val="Лист1"/>
      <sheetName val="банки "/>
      <sheetName val="горнов"/>
      <sheetName val="Лист2"/>
      <sheetName val="Лист3"/>
    </sheetNames>
    <sheetDataSet>
      <sheetData sheetId="0">
        <row r="7">
          <cell r="E7">
            <v>26452911.376330003</v>
          </cell>
          <cell r="F7">
            <v>27070360.702990007</v>
          </cell>
        </row>
        <row r="8">
          <cell r="E8">
            <v>16827133.260000002</v>
          </cell>
          <cell r="F8">
            <v>17042944.778730001</v>
          </cell>
        </row>
        <row r="9">
          <cell r="E9">
            <v>4803275.45</v>
          </cell>
          <cell r="F9">
            <v>4163759.58715</v>
          </cell>
        </row>
        <row r="13">
          <cell r="E13">
            <v>12023857.810000001</v>
          </cell>
          <cell r="F13">
            <v>12879185.191580001</v>
          </cell>
        </row>
        <row r="34">
          <cell r="E34">
            <v>4771651.88</v>
          </cell>
          <cell r="F34">
            <v>5254868.23649</v>
          </cell>
        </row>
        <row r="35">
          <cell r="E35">
            <v>4318098.3</v>
          </cell>
          <cell r="F35">
            <v>4792961.0224000001</v>
          </cell>
        </row>
        <row r="43">
          <cell r="E43">
            <v>5465.94</v>
          </cell>
          <cell r="F43">
            <v>3074.7008799999999</v>
          </cell>
        </row>
        <row r="46">
          <cell r="E46">
            <v>19190.349999999999</v>
          </cell>
          <cell r="F46">
            <v>18385.906709999999</v>
          </cell>
        </row>
        <row r="50">
          <cell r="E50">
            <v>1371809.81</v>
          </cell>
          <cell r="F50">
            <v>1321028.35564</v>
          </cell>
        </row>
        <row r="52">
          <cell r="E52">
            <v>492013.05</v>
          </cell>
          <cell r="F52">
            <v>426629.64149000001</v>
          </cell>
        </row>
        <row r="53">
          <cell r="E53">
            <v>879796.76</v>
          </cell>
          <cell r="F53">
            <v>894398.71415000001</v>
          </cell>
        </row>
        <row r="62">
          <cell r="E62">
            <v>284802.40000000002</v>
          </cell>
          <cell r="F62">
            <v>274987.42591000005</v>
          </cell>
        </row>
        <row r="70">
          <cell r="E70">
            <v>2.09</v>
          </cell>
          <cell r="F70">
            <v>-64.706939999999989</v>
          </cell>
        </row>
        <row r="87">
          <cell r="E87">
            <v>1221247.6399999999</v>
          </cell>
          <cell r="F87">
            <v>1124732.2806200001</v>
          </cell>
        </row>
        <row r="125">
          <cell r="E125">
            <v>86791.94</v>
          </cell>
          <cell r="F125">
            <v>65632.109980000008</v>
          </cell>
        </row>
        <row r="135">
          <cell r="E135">
            <v>21267.35</v>
          </cell>
          <cell r="F135">
            <v>25779.40754</v>
          </cell>
        </row>
        <row r="149">
          <cell r="E149">
            <v>378963.18</v>
          </cell>
          <cell r="F149">
            <v>257287.11770999996</v>
          </cell>
        </row>
        <row r="174">
          <cell r="E174">
            <v>88.53</v>
          </cell>
          <cell r="F174">
            <v>118.35</v>
          </cell>
        </row>
        <row r="179">
          <cell r="E179">
            <v>214111.38</v>
          </cell>
          <cell r="F179">
            <v>232159.16900000002</v>
          </cell>
        </row>
        <row r="298">
          <cell r="E298">
            <v>34332.816330000001</v>
          </cell>
          <cell r="F298">
            <v>39186.444289999999</v>
          </cell>
        </row>
        <row r="306">
          <cell r="E306">
            <v>25101177.49862</v>
          </cell>
          <cell r="F306">
            <v>25032194.810959995</v>
          </cell>
        </row>
        <row r="307">
          <cell r="E307">
            <v>25153554.80765</v>
          </cell>
          <cell r="F307">
            <v>25082107.495289996</v>
          </cell>
        </row>
        <row r="312">
          <cell r="E312">
            <v>9036545.8643900007</v>
          </cell>
          <cell r="F312">
            <v>9009418.9453400001</v>
          </cell>
        </row>
        <row r="389">
          <cell r="E389">
            <v>14813473.49752</v>
          </cell>
          <cell r="F389">
            <v>14783778.620219998</v>
          </cell>
        </row>
        <row r="441">
          <cell r="E441">
            <v>1303535.4457399999</v>
          </cell>
          <cell r="F441">
            <v>1288909.92973</v>
          </cell>
        </row>
        <row r="466">
          <cell r="E466">
            <v>5051.8824000000004</v>
          </cell>
          <cell r="F466">
            <v>7777.3999699999995</v>
          </cell>
        </row>
        <row r="472">
          <cell r="E472">
            <v>-57429.191430000006</v>
          </cell>
          <cell r="F472">
            <v>-57690.084300000002</v>
          </cell>
        </row>
        <row r="503">
          <cell r="E503">
            <v>51554088.874950007</v>
          </cell>
          <cell r="F503">
            <v>52102555.513950005</v>
          </cell>
        </row>
        <row r="506">
          <cell r="E506">
            <v>3317223.6747500002</v>
          </cell>
          <cell r="F506">
            <v>3043066.5026499992</v>
          </cell>
        </row>
        <row r="548">
          <cell r="E548">
            <v>8161.3932500000001</v>
          </cell>
          <cell r="F548">
            <v>7781.5098199999993</v>
          </cell>
        </row>
        <row r="552">
          <cell r="E552">
            <v>110860.09999999999</v>
          </cell>
          <cell r="F552">
            <v>102080.96863</v>
          </cell>
        </row>
        <row r="563">
          <cell r="E563">
            <v>1284875.7022000002</v>
          </cell>
          <cell r="F563">
            <v>1271980.0847400001</v>
          </cell>
        </row>
        <row r="576">
          <cell r="E576">
            <v>2093.9</v>
          </cell>
          <cell r="F576">
            <v>1871.5947100000001</v>
          </cell>
        </row>
        <row r="579">
          <cell r="E579">
            <v>293187.53696</v>
          </cell>
          <cell r="F579">
            <v>283462.48757</v>
          </cell>
        </row>
        <row r="590">
          <cell r="E590">
            <v>14806.019999999999</v>
          </cell>
          <cell r="F590">
            <v>14687.873540000001</v>
          </cell>
        </row>
        <row r="598">
          <cell r="E598">
            <v>38353.492230000003</v>
          </cell>
          <cell r="F598">
            <v>0</v>
          </cell>
        </row>
        <row r="600">
          <cell r="E600">
            <v>2443.15</v>
          </cell>
          <cell r="F600">
            <v>1992.9</v>
          </cell>
        </row>
        <row r="603">
          <cell r="E603">
            <v>1562442.3801100005</v>
          </cell>
          <cell r="F603">
            <v>1359209.0836399999</v>
          </cell>
        </row>
        <row r="633">
          <cell r="E633">
            <v>167701.55899999998</v>
          </cell>
          <cell r="F633">
            <v>164803.17008000001</v>
          </cell>
        </row>
        <row r="650">
          <cell r="E650">
            <v>21562.799999999999</v>
          </cell>
          <cell r="F650">
            <v>21158.824519999998</v>
          </cell>
        </row>
        <row r="659">
          <cell r="E659">
            <v>146138.75899999996</v>
          </cell>
          <cell r="F659">
            <v>143644.34556000002</v>
          </cell>
        </row>
        <row r="668">
          <cell r="E668">
            <v>9569380.6072899997</v>
          </cell>
          <cell r="F668">
            <v>9401146.6453899983</v>
          </cell>
        </row>
        <row r="733">
          <cell r="E733">
            <v>2367069.4</v>
          </cell>
          <cell r="F733">
            <v>2326600.1320599997</v>
          </cell>
        </row>
        <row r="746">
          <cell r="E746">
            <v>6980717.7796</v>
          </cell>
          <cell r="F746">
            <v>6908447.9937199997</v>
          </cell>
        </row>
        <row r="758">
          <cell r="E758">
            <v>221593.42769000001</v>
          </cell>
          <cell r="F758">
            <v>166098.51960999999</v>
          </cell>
        </row>
        <row r="782">
          <cell r="E782">
            <v>6277902.2975099999</v>
          </cell>
          <cell r="F782">
            <v>5775243.8637299994</v>
          </cell>
        </row>
        <row r="831">
          <cell r="E831">
            <v>3101999.9474500003</v>
          </cell>
          <cell r="F831">
            <v>2661427.8788099997</v>
          </cell>
        </row>
        <row r="845">
          <cell r="E845">
            <v>408378.32675000007</v>
          </cell>
          <cell r="F845">
            <v>382085.35308999999</v>
          </cell>
        </row>
        <row r="853">
          <cell r="E853">
            <v>1997793.6804200001</v>
          </cell>
          <cell r="F853">
            <v>1977442.4992500001</v>
          </cell>
        </row>
        <row r="869">
          <cell r="E869">
            <v>769730.34288999997</v>
          </cell>
          <cell r="F869">
            <v>754288.13258000009</v>
          </cell>
        </row>
        <row r="893">
          <cell r="E893">
            <v>8882.7829300000012</v>
          </cell>
          <cell r="F893">
            <v>8051.5667699999995</v>
          </cell>
        </row>
        <row r="903">
          <cell r="E903">
            <v>85</v>
          </cell>
          <cell r="F903">
            <v>85</v>
          </cell>
        </row>
        <row r="904">
          <cell r="E904">
            <v>3316.2722899999999</v>
          </cell>
          <cell r="F904">
            <v>3078.7806200000005</v>
          </cell>
        </row>
        <row r="909">
          <cell r="E909">
            <v>5481.5106400000004</v>
          </cell>
          <cell r="F909">
            <v>4887.7861499999999</v>
          </cell>
        </row>
        <row r="911">
          <cell r="E911">
            <v>24866443.099620003</v>
          </cell>
          <cell r="F911">
            <v>24610083.969020002</v>
          </cell>
        </row>
        <row r="958">
          <cell r="E958">
            <v>9468349.48783</v>
          </cell>
          <cell r="F958">
            <v>9265578.9631500002</v>
          </cell>
        </row>
        <row r="972">
          <cell r="E972">
            <v>11837799.174789999</v>
          </cell>
          <cell r="F972">
            <v>11803512.49323</v>
          </cell>
        </row>
        <row r="985">
          <cell r="E985">
            <v>1755906.1650600003</v>
          </cell>
          <cell r="F985">
            <v>1750005.1490399998</v>
          </cell>
        </row>
        <row r="997">
          <cell r="E997">
            <v>875562.58655999997</v>
          </cell>
          <cell r="F997">
            <v>871018.13874000008</v>
          </cell>
        </row>
        <row r="1020">
          <cell r="E1020">
            <v>928825.68538000004</v>
          </cell>
          <cell r="F1020">
            <v>919969.22485999996</v>
          </cell>
        </row>
        <row r="1042">
          <cell r="E1042">
            <v>1816440.79694</v>
          </cell>
          <cell r="F1042">
            <v>1770548.1798500002</v>
          </cell>
        </row>
        <row r="1083">
          <cell r="E1083">
            <v>1683393.8000999999</v>
          </cell>
          <cell r="F1083">
            <v>1637628.9861800002</v>
          </cell>
        </row>
        <row r="1092">
          <cell r="E1092">
            <v>31235.507000000001</v>
          </cell>
          <cell r="F1092">
            <v>31235.507000000001</v>
          </cell>
        </row>
        <row r="1096">
          <cell r="E1096">
            <v>101811.48984000001</v>
          </cell>
          <cell r="F1096">
            <v>101683.68667000001</v>
          </cell>
        </row>
        <row r="1231">
          <cell r="E1231">
            <v>3259730.2208599998</v>
          </cell>
          <cell r="F1231">
            <v>3172943.48709</v>
          </cell>
        </row>
        <row r="1279">
          <cell r="E1279">
            <v>57685.09</v>
          </cell>
          <cell r="F1279">
            <v>55942.692040000002</v>
          </cell>
        </row>
        <row r="1288">
          <cell r="E1288">
            <v>1521932.3721700001</v>
          </cell>
          <cell r="F1288">
            <v>1442415.9749</v>
          </cell>
        </row>
        <row r="1303">
          <cell r="E1303">
            <v>1599154.7586899998</v>
          </cell>
          <cell r="F1303">
            <v>1595366.0493299998</v>
          </cell>
        </row>
        <row r="1311">
          <cell r="E1311">
            <v>80958</v>
          </cell>
          <cell r="F1311">
            <v>79218.770820000005</v>
          </cell>
        </row>
        <row r="1329">
          <cell r="E1329">
            <v>2922150.4810399995</v>
          </cell>
          <cell r="F1329">
            <v>2885251.8204799998</v>
          </cell>
        </row>
        <row r="1380">
          <cell r="E1380">
            <v>1426626.8298199999</v>
          </cell>
          <cell r="F1380">
            <v>1423168.48437</v>
          </cell>
        </row>
        <row r="1388">
          <cell r="E1388">
            <v>1294289.6488099999</v>
          </cell>
          <cell r="F1388">
            <v>1261232.8043000002</v>
          </cell>
        </row>
        <row r="1397">
          <cell r="E1397">
            <v>201234.00240999999</v>
          </cell>
          <cell r="F1397">
            <v>200850.53180999999</v>
          </cell>
        </row>
        <row r="1417">
          <cell r="E1417">
            <v>55140</v>
          </cell>
          <cell r="F1417">
            <v>55140</v>
          </cell>
        </row>
        <row r="1418">
          <cell r="E1418">
            <v>736715.255</v>
          </cell>
          <cell r="F1418">
            <v>419129.04281999997</v>
          </cell>
        </row>
        <row r="1421">
          <cell r="E1421">
            <v>736715.255</v>
          </cell>
          <cell r="F1421">
            <v>419129.04281999997</v>
          </cell>
        </row>
        <row r="1425">
          <cell r="E1425">
            <v>52997710.774939999</v>
          </cell>
          <cell r="F1425">
            <v>51305408.247879989</v>
          </cell>
        </row>
        <row r="1432">
          <cell r="E1432">
            <v>-750000</v>
          </cell>
          <cell r="F1432">
            <v>-750000</v>
          </cell>
        </row>
        <row r="1435">
          <cell r="E1435">
            <v>2200044</v>
          </cell>
        </row>
        <row r="1436">
          <cell r="E1436">
            <v>-2200044</v>
          </cell>
        </row>
        <row r="1438">
          <cell r="F1438">
            <v>-600000</v>
          </cell>
        </row>
        <row r="1439">
          <cell r="E1439">
            <v>6052838</v>
          </cell>
          <cell r="F1439">
            <v>1950000</v>
          </cell>
        </row>
        <row r="1440">
          <cell r="E1440">
            <v>-5302838</v>
          </cell>
          <cell r="F1440">
            <v>-2550000</v>
          </cell>
        </row>
        <row r="1441">
          <cell r="E1441">
            <v>0</v>
          </cell>
        </row>
        <row r="1446">
          <cell r="E1446">
            <v>0</v>
          </cell>
          <cell r="F1446">
            <v>626675.94785999996</v>
          </cell>
        </row>
        <row r="1449">
          <cell r="E1449">
            <v>1443621.8999899998</v>
          </cell>
          <cell r="F1449">
            <v>-73823.213929995894</v>
          </cell>
        </row>
        <row r="1450">
          <cell r="E1450">
            <v>-59806970.874949999</v>
          </cell>
          <cell r="F1450">
            <v>-68688084.948899999</v>
          </cell>
        </row>
        <row r="1451">
          <cell r="E1451">
            <v>61250592.774939999</v>
          </cell>
          <cell r="F1451">
            <v>68614261.734970003</v>
          </cell>
        </row>
      </sheetData>
      <sheetData sheetId="1"/>
      <sheetData sheetId="2">
        <row r="23">
          <cell r="D23">
            <v>1240709.0999999999</v>
          </cell>
          <cell r="E23">
            <v>1431701.7340199999</v>
          </cell>
        </row>
        <row r="35">
          <cell r="D35">
            <v>428897.29</v>
          </cell>
          <cell r="E35">
            <v>440446.60649999999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485"/>
  <sheetViews>
    <sheetView tabSelected="1" view="pageBreakPreview" zoomScale="90" zoomScaleNormal="100" zoomScaleSheetLayoutView="90" workbookViewId="0">
      <selection activeCell="C5" sqref="C5"/>
    </sheetView>
  </sheetViews>
  <sheetFormatPr defaultRowHeight="12.75" x14ac:dyDescent="0.2"/>
  <cols>
    <col min="1" max="1" width="81" style="1" customWidth="1"/>
    <col min="2" max="2" width="17.85546875" style="2" customWidth="1"/>
    <col min="3" max="3" width="17.85546875" style="3" customWidth="1"/>
    <col min="4" max="4" width="13.5703125" style="4" customWidth="1"/>
    <col min="5" max="16384" width="9.140625" style="2"/>
  </cols>
  <sheetData>
    <row r="1" spans="1:9" ht="12.6" customHeight="1" x14ac:dyDescent="0.2"/>
    <row r="2" spans="1:9" ht="25.5" customHeight="1" x14ac:dyDescent="0.25">
      <c r="A2" s="5" t="s">
        <v>107</v>
      </c>
      <c r="B2" s="6"/>
      <c r="C2" s="6"/>
      <c r="D2" s="6"/>
      <c r="E2" s="8"/>
      <c r="F2" s="8"/>
      <c r="G2" s="8"/>
      <c r="H2" s="8"/>
      <c r="I2" s="8"/>
    </row>
    <row r="3" spans="1:9" ht="17.45" customHeight="1" x14ac:dyDescent="0.25">
      <c r="A3" s="9"/>
      <c r="B3" s="8"/>
      <c r="C3" s="10"/>
      <c r="D3" s="11"/>
      <c r="E3" s="8"/>
      <c r="F3" s="8"/>
      <c r="G3" s="8"/>
      <c r="H3" s="8"/>
      <c r="I3" s="8"/>
    </row>
    <row r="4" spans="1:9" ht="15.75" x14ac:dyDescent="0.25">
      <c r="A4" s="9"/>
      <c r="B4" s="8"/>
      <c r="C4" s="10"/>
      <c r="D4" s="12" t="s">
        <v>0</v>
      </c>
      <c r="E4" s="8"/>
      <c r="F4" s="8"/>
      <c r="G4" s="8"/>
      <c r="H4" s="8"/>
      <c r="I4" s="8"/>
    </row>
    <row r="5" spans="1:9" ht="48" customHeight="1" x14ac:dyDescent="0.2">
      <c r="A5" s="13" t="s">
        <v>1</v>
      </c>
      <c r="B5" s="14" t="s">
        <v>2</v>
      </c>
      <c r="C5" s="15" t="s">
        <v>108</v>
      </c>
      <c r="D5" s="14" t="s">
        <v>3</v>
      </c>
      <c r="E5" s="16"/>
      <c r="F5" s="16"/>
      <c r="G5" s="16"/>
      <c r="H5" s="16"/>
      <c r="I5" s="16"/>
    </row>
    <row r="6" spans="1:9" ht="24" customHeight="1" x14ac:dyDescent="0.25">
      <c r="A6" s="17" t="s">
        <v>4</v>
      </c>
      <c r="B6" s="18">
        <f>'[1]Расшир на 01.01.23'!E7</f>
        <v>26452911.376330003</v>
      </c>
      <c r="C6" s="18">
        <f>'[1]Расшир на 01.01.23'!F7</f>
        <v>27070360.702990007</v>
      </c>
      <c r="D6" s="19">
        <f>C6/B6</f>
        <v>1.0233414506961414</v>
      </c>
      <c r="E6" s="8"/>
      <c r="F6" s="8"/>
      <c r="G6" s="8"/>
      <c r="H6" s="8"/>
      <c r="I6" s="8"/>
    </row>
    <row r="7" spans="1:9" ht="24" customHeight="1" x14ac:dyDescent="0.25">
      <c r="A7" s="20" t="s">
        <v>5</v>
      </c>
      <c r="B7" s="18">
        <f>'[1]Расшир на 01.01.23'!E8</f>
        <v>16827133.260000002</v>
      </c>
      <c r="C7" s="18">
        <f>'[1]Расшир на 01.01.23'!F8</f>
        <v>17042944.778730001</v>
      </c>
      <c r="D7" s="19">
        <f t="shared" ref="D7:D61" si="0">C7/B7</f>
        <v>1.0128252100577944</v>
      </c>
      <c r="E7" s="8"/>
      <c r="F7" s="8"/>
      <c r="G7" s="8"/>
      <c r="H7" s="8"/>
      <c r="I7" s="8"/>
    </row>
    <row r="8" spans="1:9" ht="24" customHeight="1" x14ac:dyDescent="0.25">
      <c r="A8" s="21" t="s">
        <v>6</v>
      </c>
      <c r="B8" s="22">
        <f>'[1]Расшир на 01.01.23'!E9</f>
        <v>4803275.45</v>
      </c>
      <c r="C8" s="22">
        <f>'[1]Расшир на 01.01.23'!F9</f>
        <v>4163759.58715</v>
      </c>
      <c r="D8" s="19">
        <f t="shared" si="0"/>
        <v>0.86685838247106983</v>
      </c>
      <c r="E8" s="8"/>
      <c r="F8" s="8"/>
      <c r="G8" s="8"/>
      <c r="H8" s="8"/>
      <c r="I8" s="8"/>
    </row>
    <row r="9" spans="1:9" ht="24" customHeight="1" x14ac:dyDescent="0.25">
      <c r="A9" s="21" t="s">
        <v>7</v>
      </c>
      <c r="B9" s="22">
        <f>'[1]Расшир на 01.01.23'!E13</f>
        <v>12023857.810000001</v>
      </c>
      <c r="C9" s="22">
        <f>'[1]Расшир на 01.01.23'!F13</f>
        <v>12879185.191580001</v>
      </c>
      <c r="D9" s="19">
        <f t="shared" si="0"/>
        <v>1.0711358529929256</v>
      </c>
      <c r="E9" s="8"/>
      <c r="F9" s="8"/>
      <c r="G9" s="8"/>
      <c r="H9" s="8"/>
      <c r="I9" s="8"/>
    </row>
    <row r="10" spans="1:9" ht="24" customHeight="1" x14ac:dyDescent="0.25">
      <c r="A10" s="23" t="s">
        <v>8</v>
      </c>
      <c r="B10" s="18">
        <f>[1]экономика!D23</f>
        <v>1240709.0999999999</v>
      </c>
      <c r="C10" s="18">
        <f>[1]экономика!E23</f>
        <v>1431701.7340199999</v>
      </c>
      <c r="D10" s="19">
        <f t="shared" si="0"/>
        <v>1.1539382874035502</v>
      </c>
      <c r="E10" s="8"/>
      <c r="F10" s="8"/>
      <c r="G10" s="8"/>
      <c r="H10" s="8"/>
      <c r="I10" s="8"/>
    </row>
    <row r="11" spans="1:9" ht="24" customHeight="1" x14ac:dyDescent="0.25">
      <c r="A11" s="20" t="s">
        <v>9</v>
      </c>
      <c r="B11" s="18">
        <f>'[1]Расшир на 01.01.23'!E34</f>
        <v>4771651.88</v>
      </c>
      <c r="C11" s="18">
        <f>'[1]Расшир на 01.01.23'!F34</f>
        <v>5254868.23649</v>
      </c>
      <c r="D11" s="19">
        <f t="shared" si="0"/>
        <v>1.1012681496140495</v>
      </c>
      <c r="E11" s="8"/>
      <c r="F11" s="8"/>
      <c r="G11" s="8"/>
      <c r="H11" s="8"/>
      <c r="I11" s="8"/>
    </row>
    <row r="12" spans="1:9" ht="24" customHeight="1" x14ac:dyDescent="0.25">
      <c r="A12" s="21" t="s">
        <v>10</v>
      </c>
      <c r="B12" s="22">
        <f>'[1]Расшир на 01.01.23'!E35</f>
        <v>4318098.3</v>
      </c>
      <c r="C12" s="22">
        <f>'[1]Расшир на 01.01.23'!F35</f>
        <v>4792961.0224000001</v>
      </c>
      <c r="D12" s="19">
        <f t="shared" si="0"/>
        <v>1.1099703363399578</v>
      </c>
      <c r="E12" s="8"/>
      <c r="F12" s="8"/>
      <c r="G12" s="8"/>
      <c r="H12" s="8"/>
      <c r="I12" s="8"/>
    </row>
    <row r="13" spans="1:9" ht="24" customHeight="1" x14ac:dyDescent="0.25">
      <c r="A13" s="24" t="s">
        <v>11</v>
      </c>
      <c r="B13" s="22">
        <f>'[1]Расшир на 01.01.23'!E43</f>
        <v>5465.94</v>
      </c>
      <c r="C13" s="22">
        <f>'[1]Расшир на 01.01.23'!F43</f>
        <v>3074.7008799999999</v>
      </c>
      <c r="D13" s="19">
        <f t="shared" si="0"/>
        <v>0.56252005693439744</v>
      </c>
      <c r="E13" s="8"/>
      <c r="F13" s="8"/>
      <c r="G13" s="8"/>
      <c r="H13" s="8"/>
      <c r="I13" s="8"/>
    </row>
    <row r="14" spans="1:9" ht="24" customHeight="1" x14ac:dyDescent="0.25">
      <c r="A14" s="21" t="s">
        <v>12</v>
      </c>
      <c r="B14" s="22">
        <f>'[1]Расшир на 01.01.23'!E46</f>
        <v>19190.349999999999</v>
      </c>
      <c r="C14" s="22">
        <f>'[1]Расшир на 01.01.23'!F46</f>
        <v>18385.906709999999</v>
      </c>
      <c r="D14" s="19">
        <f t="shared" si="0"/>
        <v>0.95808084323631415</v>
      </c>
      <c r="E14" s="8"/>
      <c r="F14" s="8"/>
      <c r="G14" s="8"/>
      <c r="H14" s="8"/>
      <c r="I14" s="8"/>
    </row>
    <row r="15" spans="1:9" ht="36.75" customHeight="1" x14ac:dyDescent="0.25">
      <c r="A15" s="25" t="s">
        <v>13</v>
      </c>
      <c r="B15" s="22">
        <f>[1]экономика!D35</f>
        <v>428897.29</v>
      </c>
      <c r="C15" s="22">
        <f>[1]экономика!E35</f>
        <v>440446.60649999999</v>
      </c>
      <c r="D15" s="19">
        <f t="shared" si="0"/>
        <v>1.0269279306940831</v>
      </c>
      <c r="E15" s="8"/>
      <c r="F15" s="8"/>
      <c r="G15" s="8"/>
      <c r="H15" s="8"/>
      <c r="I15" s="8"/>
    </row>
    <row r="16" spans="1:9" ht="24" customHeight="1" x14ac:dyDescent="0.25">
      <c r="A16" s="20" t="s">
        <v>14</v>
      </c>
      <c r="B16" s="18">
        <f>'[1]Расшир на 01.01.23'!E50</f>
        <v>1371809.81</v>
      </c>
      <c r="C16" s="18">
        <f>'[1]Расшир на 01.01.23'!F50-0.005</f>
        <v>1321028.3506400001</v>
      </c>
      <c r="D16" s="19">
        <f t="shared" si="0"/>
        <v>0.96298214301295892</v>
      </c>
      <c r="E16" s="8"/>
      <c r="F16" s="8"/>
      <c r="G16" s="8"/>
      <c r="H16" s="8"/>
      <c r="I16" s="8"/>
    </row>
    <row r="17" spans="1:9" ht="24" customHeight="1" x14ac:dyDescent="0.25">
      <c r="A17" s="21" t="s">
        <v>15</v>
      </c>
      <c r="B17" s="22">
        <f>'[1]Расшир на 01.01.23'!E52</f>
        <v>492013.05</v>
      </c>
      <c r="C17" s="22">
        <f>'[1]Расшир на 01.01.23'!F52</f>
        <v>426629.64149000001</v>
      </c>
      <c r="D17" s="19">
        <f t="shared" si="0"/>
        <v>0.86711041808748779</v>
      </c>
      <c r="E17" s="8"/>
      <c r="F17" s="8"/>
      <c r="G17" s="8"/>
      <c r="H17" s="8"/>
      <c r="I17" s="8"/>
    </row>
    <row r="18" spans="1:9" ht="24" customHeight="1" x14ac:dyDescent="0.25">
      <c r="A18" s="21" t="s">
        <v>16</v>
      </c>
      <c r="B18" s="22">
        <f>'[1]Расшир на 01.01.23'!E53</f>
        <v>879796.76</v>
      </c>
      <c r="C18" s="22">
        <f>'[1]Расшир на 01.01.23'!F53</f>
        <v>894398.71415000001</v>
      </c>
      <c r="D18" s="19">
        <f t="shared" si="0"/>
        <v>1.0165969628599223</v>
      </c>
      <c r="E18" s="8"/>
      <c r="F18" s="8"/>
      <c r="G18" s="8"/>
      <c r="H18" s="8"/>
      <c r="I18" s="8"/>
    </row>
    <row r="19" spans="1:9" ht="24" customHeight="1" x14ac:dyDescent="0.25">
      <c r="A19" s="20" t="s">
        <v>17</v>
      </c>
      <c r="B19" s="18">
        <f>'[1]Расшир на 01.01.23'!E62</f>
        <v>284802.40000000002</v>
      </c>
      <c r="C19" s="18">
        <f>'[1]Расшир на 01.01.23'!F62</f>
        <v>274987.42591000005</v>
      </c>
      <c r="D19" s="19">
        <f t="shared" si="0"/>
        <v>0.96553760049072634</v>
      </c>
      <c r="E19" s="8"/>
      <c r="F19" s="8"/>
      <c r="G19" s="8"/>
      <c r="H19" s="8"/>
      <c r="I19" s="8"/>
    </row>
    <row r="20" spans="1:9" ht="31.15" customHeight="1" x14ac:dyDescent="0.25">
      <c r="A20" s="26" t="s">
        <v>18</v>
      </c>
      <c r="B20" s="18">
        <f>'[1]Расшир на 01.01.23'!E70</f>
        <v>2.09</v>
      </c>
      <c r="C20" s="18">
        <f>'[1]Расшир на 01.01.23'!F70</f>
        <v>-64.706939999999989</v>
      </c>
      <c r="D20" s="19">
        <f t="shared" si="0"/>
        <v>-30.96025837320574</v>
      </c>
      <c r="E20" s="8"/>
      <c r="F20" s="8"/>
      <c r="G20" s="8"/>
      <c r="H20" s="8"/>
      <c r="I20" s="8"/>
    </row>
    <row r="21" spans="1:9" ht="34.5" customHeight="1" x14ac:dyDescent="0.25">
      <c r="A21" s="26" t="s">
        <v>19</v>
      </c>
      <c r="B21" s="18">
        <f>'[1]Расшир на 01.01.23'!E87</f>
        <v>1221247.6399999999</v>
      </c>
      <c r="C21" s="18">
        <f>'[1]Расшир на 01.01.23'!F87</f>
        <v>1124732.2806200001</v>
      </c>
      <c r="D21" s="19">
        <f t="shared" si="0"/>
        <v>0.92096987030410982</v>
      </c>
      <c r="E21" s="8"/>
      <c r="F21" s="8"/>
      <c r="G21" s="8"/>
      <c r="H21" s="8"/>
      <c r="I21" s="8"/>
    </row>
    <row r="22" spans="1:9" ht="24" customHeight="1" x14ac:dyDescent="0.25">
      <c r="A22" s="26" t="s">
        <v>20</v>
      </c>
      <c r="B22" s="18">
        <f>'[1]Расшир на 01.01.23'!E125</f>
        <v>86791.94</v>
      </c>
      <c r="C22" s="18">
        <f>'[1]Расшир на 01.01.23'!F125</f>
        <v>65632.109980000008</v>
      </c>
      <c r="D22" s="19">
        <f t="shared" si="0"/>
        <v>0.75620051792827769</v>
      </c>
      <c r="E22" s="8"/>
      <c r="F22" s="8"/>
      <c r="G22" s="8"/>
      <c r="H22" s="8"/>
      <c r="I22" s="8"/>
    </row>
    <row r="23" spans="1:9" ht="24" customHeight="1" x14ac:dyDescent="0.25">
      <c r="A23" s="26" t="s">
        <v>21</v>
      </c>
      <c r="B23" s="18">
        <f>'[1]Расшир на 01.01.23'!E135</f>
        <v>21267.35</v>
      </c>
      <c r="C23" s="18">
        <f>'[1]Расшир на 01.01.23'!F135</f>
        <v>25779.40754</v>
      </c>
      <c r="D23" s="19">
        <f t="shared" si="0"/>
        <v>1.2121588980291387</v>
      </c>
      <c r="E23" s="8"/>
      <c r="F23" s="8"/>
      <c r="G23" s="8"/>
      <c r="H23" s="8"/>
      <c r="I23" s="8"/>
    </row>
    <row r="24" spans="1:9" ht="24" customHeight="1" x14ac:dyDescent="0.25">
      <c r="A24" s="26" t="s">
        <v>22</v>
      </c>
      <c r="B24" s="18">
        <f>'[1]Расшир на 01.01.23'!E149</f>
        <v>378963.18</v>
      </c>
      <c r="C24" s="18">
        <f>'[1]Расшир на 01.01.23'!F149</f>
        <v>257287.11770999996</v>
      </c>
      <c r="D24" s="19">
        <f t="shared" si="0"/>
        <v>0.6789237880841088</v>
      </c>
      <c r="E24" s="8"/>
      <c r="F24" s="8"/>
      <c r="G24" s="8"/>
      <c r="H24" s="8"/>
      <c r="I24" s="8"/>
    </row>
    <row r="25" spans="1:9" ht="24" customHeight="1" x14ac:dyDescent="0.25">
      <c r="A25" s="20" t="s">
        <v>23</v>
      </c>
      <c r="B25" s="18">
        <f>'[1]Расшир на 01.01.23'!E174</f>
        <v>88.53</v>
      </c>
      <c r="C25" s="18">
        <f>'[1]Расшир на 01.01.23'!F174</f>
        <v>118.35</v>
      </c>
      <c r="D25" s="19">
        <f t="shared" si="0"/>
        <v>1.3368349711962046</v>
      </c>
      <c r="E25" s="8"/>
      <c r="F25" s="8"/>
      <c r="G25" s="8"/>
      <c r="H25" s="8"/>
      <c r="I25" s="8"/>
    </row>
    <row r="26" spans="1:9" ht="24" customHeight="1" x14ac:dyDescent="0.25">
      <c r="A26" s="20" t="s">
        <v>24</v>
      </c>
      <c r="B26" s="18">
        <f>'[1]Расшир на 01.01.23'!E179</f>
        <v>214111.38</v>
      </c>
      <c r="C26" s="18">
        <f>'[1]Расшир на 01.01.23'!F179</f>
        <v>232159.16900000002</v>
      </c>
      <c r="D26" s="19">
        <f t="shared" si="0"/>
        <v>1.084291591600596</v>
      </c>
      <c r="E26" s="8"/>
      <c r="F26" s="8"/>
      <c r="G26" s="8"/>
      <c r="H26" s="8"/>
      <c r="I26" s="8"/>
    </row>
    <row r="27" spans="1:9" ht="24" customHeight="1" x14ac:dyDescent="0.25">
      <c r="A27" s="26" t="s">
        <v>25</v>
      </c>
      <c r="B27" s="18">
        <f>'[1]Расшир на 01.01.23'!E298</f>
        <v>34332.816330000001</v>
      </c>
      <c r="C27" s="18">
        <f>'[1]Расшир на 01.01.23'!F298</f>
        <v>39186.444289999999</v>
      </c>
      <c r="D27" s="19">
        <f t="shared" si="0"/>
        <v>1.1413699334580629</v>
      </c>
      <c r="E27" s="8"/>
      <c r="F27" s="8"/>
      <c r="G27" s="8"/>
      <c r="H27" s="8"/>
      <c r="I27" s="8"/>
    </row>
    <row r="28" spans="1:9" s="29" customFormat="1" ht="24" customHeight="1" x14ac:dyDescent="0.25">
      <c r="A28" s="27" t="s">
        <v>26</v>
      </c>
      <c r="B28" s="18">
        <f>'[1]Расшир на 01.01.23'!E306</f>
        <v>25101177.49862</v>
      </c>
      <c r="C28" s="18">
        <f>'[1]Расшир на 01.01.23'!F306</f>
        <v>25032194.810959995</v>
      </c>
      <c r="D28" s="19">
        <f t="shared" si="0"/>
        <v>0.99725181467427981</v>
      </c>
      <c r="E28" s="28"/>
      <c r="F28" s="28"/>
      <c r="G28" s="28"/>
      <c r="H28" s="28"/>
      <c r="I28" s="28"/>
    </row>
    <row r="29" spans="1:9" s="29" customFormat="1" ht="31.9" customHeight="1" x14ac:dyDescent="0.25">
      <c r="A29" s="30" t="s">
        <v>27</v>
      </c>
      <c r="B29" s="18">
        <f>'[1]Расшир на 01.01.23'!E307</f>
        <v>25153554.80765</v>
      </c>
      <c r="C29" s="18">
        <f>'[1]Расшир на 01.01.23'!F307</f>
        <v>25082107.495289996</v>
      </c>
      <c r="D29" s="19">
        <f t="shared" si="0"/>
        <v>0.9971595540707322</v>
      </c>
      <c r="E29" s="28"/>
      <c r="F29" s="28"/>
      <c r="G29" s="28"/>
      <c r="H29" s="28"/>
      <c r="I29" s="28"/>
    </row>
    <row r="30" spans="1:9" s="29" customFormat="1" ht="24" customHeight="1" x14ac:dyDescent="0.25">
      <c r="A30" s="31" t="s">
        <v>28</v>
      </c>
      <c r="B30" s="22">
        <f>'[1]Расшир на 01.01.23'!E389</f>
        <v>14813473.49752</v>
      </c>
      <c r="C30" s="22">
        <f>'[1]Расшир на 01.01.23'!F389</f>
        <v>14783778.620219998</v>
      </c>
      <c r="D30" s="19">
        <f t="shared" si="0"/>
        <v>0.99799541428922978</v>
      </c>
      <c r="E30" s="28"/>
      <c r="F30" s="28"/>
      <c r="G30" s="28"/>
      <c r="H30" s="28"/>
      <c r="I30" s="28"/>
    </row>
    <row r="31" spans="1:9" ht="24" customHeight="1" x14ac:dyDescent="0.25">
      <c r="A31" s="32" t="s">
        <v>29</v>
      </c>
      <c r="B31" s="22">
        <f>'[1]Расшир на 01.01.23'!E441</f>
        <v>1303535.4457399999</v>
      </c>
      <c r="C31" s="22">
        <f>'[1]Расшир на 01.01.23'!F441</f>
        <v>1288909.92973</v>
      </c>
      <c r="D31" s="19">
        <f t="shared" si="0"/>
        <v>0.98878011636906649</v>
      </c>
      <c r="E31" s="8"/>
      <c r="F31" s="8"/>
      <c r="G31" s="8"/>
      <c r="H31" s="8"/>
      <c r="I31" s="8"/>
    </row>
    <row r="32" spans="1:9" s="29" customFormat="1" ht="33" customHeight="1" x14ac:dyDescent="0.25">
      <c r="A32" s="31" t="s">
        <v>30</v>
      </c>
      <c r="B32" s="22">
        <f>'[1]Расшир на 01.01.23'!E312</f>
        <v>9036545.8643900007</v>
      </c>
      <c r="C32" s="22">
        <f>'[1]Расшир на 01.01.23'!F312</f>
        <v>9009418.9453400001</v>
      </c>
      <c r="D32" s="19">
        <f t="shared" si="0"/>
        <v>0.99699808760370501</v>
      </c>
      <c r="E32" s="28"/>
      <c r="F32" s="28"/>
      <c r="G32" s="28"/>
      <c r="H32" s="28"/>
      <c r="I32" s="28"/>
    </row>
    <row r="33" spans="1:9" s="29" customFormat="1" ht="34.5" customHeight="1" x14ac:dyDescent="0.25">
      <c r="A33" s="30" t="s">
        <v>31</v>
      </c>
      <c r="B33" s="18">
        <f>'[1]Расшир на 01.01.23'!E472</f>
        <v>-57429.191430000006</v>
      </c>
      <c r="C33" s="18">
        <f>'[1]Расшир на 01.01.23'!F472-0.01</f>
        <v>-57690.094300000004</v>
      </c>
      <c r="D33" s="19">
        <f t="shared" si="0"/>
        <v>1.0045430357541776</v>
      </c>
      <c r="E33" s="28"/>
      <c r="F33" s="28"/>
      <c r="G33" s="28"/>
      <c r="H33" s="28"/>
      <c r="I33" s="28"/>
    </row>
    <row r="34" spans="1:9" s="29" customFormat="1" ht="36" customHeight="1" x14ac:dyDescent="0.25">
      <c r="A34" s="33" t="s">
        <v>32</v>
      </c>
      <c r="B34" s="18">
        <f>'[1]Расшир на 01.01.23'!E466</f>
        <v>5051.8824000000004</v>
      </c>
      <c r="C34" s="18">
        <f>'[1]Расшир на 01.01.23'!F466</f>
        <v>7777.3999699999995</v>
      </c>
      <c r="D34" s="19" t="s">
        <v>33</v>
      </c>
      <c r="E34" s="28"/>
      <c r="F34" s="28"/>
      <c r="G34" s="28"/>
      <c r="H34" s="28"/>
      <c r="I34" s="28"/>
    </row>
    <row r="35" spans="1:9" s="38" customFormat="1" ht="24" customHeight="1" x14ac:dyDescent="0.3">
      <c r="A35" s="34" t="s">
        <v>34</v>
      </c>
      <c r="B35" s="35">
        <f>'[1]Расшир на 01.01.23'!E503+0.005</f>
        <v>51554088.879950009</v>
      </c>
      <c r="C35" s="35">
        <f>'[1]Расшир на 01.01.23'!F503</f>
        <v>52102555.513950005</v>
      </c>
      <c r="D35" s="36">
        <f t="shared" si="0"/>
        <v>1.0106386640888401</v>
      </c>
      <c r="E35" s="37"/>
      <c r="F35" s="37"/>
      <c r="G35" s="37"/>
      <c r="H35" s="37"/>
      <c r="I35" s="37"/>
    </row>
    <row r="36" spans="1:9" ht="15.75" x14ac:dyDescent="0.25">
      <c r="A36" s="21"/>
      <c r="B36" s="39"/>
      <c r="C36" s="39"/>
      <c r="D36" s="40"/>
      <c r="E36" s="8"/>
      <c r="F36" s="8"/>
      <c r="G36" s="8"/>
      <c r="H36" s="8"/>
      <c r="I36" s="8"/>
    </row>
    <row r="37" spans="1:9" ht="22.5" customHeight="1" x14ac:dyDescent="0.25">
      <c r="A37" s="41" t="s">
        <v>35</v>
      </c>
      <c r="B37" s="39"/>
      <c r="C37" s="39"/>
      <c r="D37" s="40"/>
      <c r="E37" s="8"/>
      <c r="F37" s="8"/>
      <c r="G37" s="8"/>
      <c r="H37" s="8"/>
      <c r="I37" s="8"/>
    </row>
    <row r="38" spans="1:9" ht="15.75" customHeight="1" x14ac:dyDescent="0.25">
      <c r="A38" s="21"/>
      <c r="B38" s="39"/>
      <c r="C38" s="39"/>
      <c r="D38" s="40"/>
      <c r="E38" s="8"/>
      <c r="F38" s="8"/>
      <c r="G38" s="8"/>
      <c r="H38" s="8"/>
      <c r="I38" s="8"/>
    </row>
    <row r="39" spans="1:9" ht="22.5" customHeight="1" x14ac:dyDescent="0.25">
      <c r="A39" s="42" t="s">
        <v>36</v>
      </c>
      <c r="B39" s="43">
        <f>'[1]Расшир на 01.01.23'!E506</f>
        <v>3317223.6747500002</v>
      </c>
      <c r="C39" s="43">
        <f>'[1]Расшир на 01.01.23'!F506+0.01</f>
        <v>3043066.512649999</v>
      </c>
      <c r="D39" s="44">
        <f t="shared" si="0"/>
        <v>0.91735342895722494</v>
      </c>
      <c r="E39" s="8"/>
      <c r="F39" s="8"/>
      <c r="G39" s="8"/>
      <c r="H39" s="8"/>
      <c r="I39" s="8"/>
    </row>
    <row r="40" spans="1:9" ht="31.5" x14ac:dyDescent="0.25">
      <c r="A40" s="25" t="s">
        <v>37</v>
      </c>
      <c r="B40" s="45">
        <f>'[1]Расшир на 01.01.23'!E548</f>
        <v>8161.3932500000001</v>
      </c>
      <c r="C40" s="45">
        <f>'[1]Расшир на 01.01.23'!F548</f>
        <v>7781.5098199999993</v>
      </c>
      <c r="D40" s="46">
        <f>C40/B40</f>
        <v>0.95345360548580349</v>
      </c>
      <c r="E40" s="8"/>
      <c r="F40" s="8"/>
      <c r="G40" s="8"/>
      <c r="H40" s="8"/>
      <c r="I40" s="8"/>
    </row>
    <row r="41" spans="1:9" ht="39.75" customHeight="1" x14ac:dyDescent="0.25">
      <c r="A41" s="25" t="s">
        <v>38</v>
      </c>
      <c r="B41" s="45">
        <f>'[1]Расшир на 01.01.23'!E552</f>
        <v>110860.09999999999</v>
      </c>
      <c r="C41" s="45">
        <f>'[1]Расшир на 01.01.23'!F552-0.01</f>
        <v>102080.95863000001</v>
      </c>
      <c r="D41" s="46">
        <f t="shared" ref="D41:D48" si="1">C41/B41</f>
        <v>0.92080882689082921</v>
      </c>
      <c r="E41" s="8"/>
      <c r="F41" s="8"/>
      <c r="G41" s="8"/>
      <c r="H41" s="8"/>
      <c r="I41" s="8"/>
    </row>
    <row r="42" spans="1:9" ht="31.5" x14ac:dyDescent="0.25">
      <c r="A42" s="25" t="s">
        <v>39</v>
      </c>
      <c r="B42" s="45">
        <f>'[1]Расшир на 01.01.23'!E563</f>
        <v>1284875.7022000002</v>
      </c>
      <c r="C42" s="45">
        <f>'[1]Расшир на 01.01.23'!F563</f>
        <v>1271980.0847400001</v>
      </c>
      <c r="D42" s="46">
        <f t="shared" si="1"/>
        <v>0.98996352920526098</v>
      </c>
      <c r="E42" s="8"/>
      <c r="F42" s="8"/>
      <c r="G42" s="8"/>
      <c r="H42" s="8"/>
      <c r="I42" s="8"/>
    </row>
    <row r="43" spans="1:9" ht="15.75" x14ac:dyDescent="0.25">
      <c r="A43" s="25" t="s">
        <v>40</v>
      </c>
      <c r="B43" s="45">
        <f>'[1]Расшир на 01.01.23'!E576</f>
        <v>2093.9</v>
      </c>
      <c r="C43" s="45">
        <f>'[1]Расшир на 01.01.23'!F576+0.01</f>
        <v>1871.6047100000001</v>
      </c>
      <c r="D43" s="46">
        <f t="shared" si="1"/>
        <v>0.89383672095133482</v>
      </c>
      <c r="E43" s="8"/>
      <c r="F43" s="8"/>
      <c r="G43" s="8"/>
      <c r="H43" s="8"/>
      <c r="I43" s="8"/>
    </row>
    <row r="44" spans="1:9" ht="31.5" x14ac:dyDescent="0.25">
      <c r="A44" s="25" t="s">
        <v>41</v>
      </c>
      <c r="B44" s="45">
        <f>'[1]Расшир на 01.01.23'!E579</f>
        <v>293187.53696</v>
      </c>
      <c r="C44" s="45">
        <f>'[1]Расшир на 01.01.23'!F579</f>
        <v>283462.48757</v>
      </c>
      <c r="D44" s="46">
        <f t="shared" si="1"/>
        <v>0.96682993591461286</v>
      </c>
      <c r="E44" s="8"/>
      <c r="F44" s="8"/>
      <c r="G44" s="8"/>
      <c r="H44" s="8"/>
      <c r="I44" s="8"/>
    </row>
    <row r="45" spans="1:9" ht="22.5" customHeight="1" x14ac:dyDescent="0.25">
      <c r="A45" s="25" t="s">
        <v>42</v>
      </c>
      <c r="B45" s="45">
        <f>'[1]Расшир на 01.01.23'!E590</f>
        <v>14806.019999999999</v>
      </c>
      <c r="C45" s="45">
        <f>'[1]Расшир на 01.01.23'!F590</f>
        <v>14687.873540000001</v>
      </c>
      <c r="D45" s="46">
        <f t="shared" si="1"/>
        <v>0.99202037684671518</v>
      </c>
      <c r="E45" s="8"/>
      <c r="F45" s="8"/>
      <c r="G45" s="8"/>
      <c r="H45" s="8"/>
      <c r="I45" s="8"/>
    </row>
    <row r="46" spans="1:9" ht="22.5" customHeight="1" x14ac:dyDescent="0.25">
      <c r="A46" s="25" t="s">
        <v>43</v>
      </c>
      <c r="B46" s="45">
        <f>'[1]Расшир на 01.01.23'!E598</f>
        <v>38353.492230000003</v>
      </c>
      <c r="C46" s="45">
        <f>'[1]Расшир на 01.01.23'!F598</f>
        <v>0</v>
      </c>
      <c r="D46" s="46" t="s">
        <v>44</v>
      </c>
      <c r="E46" s="8"/>
      <c r="F46" s="8"/>
      <c r="G46" s="8"/>
      <c r="H46" s="8"/>
      <c r="I46" s="8"/>
    </row>
    <row r="47" spans="1:9" ht="22.5" customHeight="1" x14ac:dyDescent="0.25">
      <c r="A47" s="25" t="s">
        <v>45</v>
      </c>
      <c r="B47" s="45">
        <f>'[1]Расшир на 01.01.23'!E600</f>
        <v>2443.15</v>
      </c>
      <c r="C47" s="45">
        <f>'[1]Расшир на 01.01.23'!F600</f>
        <v>1992.9</v>
      </c>
      <c r="D47" s="46">
        <f>C47/B47</f>
        <v>0.81570922784110678</v>
      </c>
      <c r="E47" s="8"/>
      <c r="F47" s="8"/>
      <c r="G47" s="8"/>
      <c r="H47" s="8"/>
      <c r="I47" s="8"/>
    </row>
    <row r="48" spans="1:9" ht="22.5" customHeight="1" x14ac:dyDescent="0.25">
      <c r="A48" s="25" t="s">
        <v>46</v>
      </c>
      <c r="B48" s="45">
        <f>'[1]Расшир на 01.01.23'!E603</f>
        <v>1562442.3801100005</v>
      </c>
      <c r="C48" s="45">
        <f>'[1]Расшир на 01.01.23'!F603+0.02</f>
        <v>1359209.1036399999</v>
      </c>
      <c r="D48" s="46">
        <f t="shared" si="1"/>
        <v>0.86992590635202027</v>
      </c>
      <c r="E48" s="8"/>
      <c r="F48" s="8"/>
      <c r="G48" s="8"/>
      <c r="H48" s="8"/>
      <c r="I48" s="8"/>
    </row>
    <row r="49" spans="1:9" ht="35.25" customHeight="1" x14ac:dyDescent="0.25">
      <c r="A49" s="47" t="s">
        <v>47</v>
      </c>
      <c r="B49" s="43">
        <f>'[1]Расшир на 01.01.23'!E633</f>
        <v>167701.55899999998</v>
      </c>
      <c r="C49" s="43">
        <f>'[1]Расшир на 01.01.23'!F633</f>
        <v>164803.17008000001</v>
      </c>
      <c r="D49" s="44">
        <f t="shared" si="0"/>
        <v>0.98271698285166231</v>
      </c>
      <c r="E49" s="8"/>
      <c r="F49" s="8"/>
      <c r="G49" s="8"/>
      <c r="H49" s="8"/>
      <c r="I49" s="8"/>
    </row>
    <row r="50" spans="1:9" ht="37.5" customHeight="1" x14ac:dyDescent="0.25">
      <c r="A50" s="48" t="s">
        <v>48</v>
      </c>
      <c r="B50" s="45">
        <f>'[1]Расшир на 01.01.23'!E650</f>
        <v>21562.799999999999</v>
      </c>
      <c r="C50" s="45">
        <f>'[1]Расшир на 01.01.23'!F650</f>
        <v>21158.824519999998</v>
      </c>
      <c r="D50" s="46">
        <f>C50/B50</f>
        <v>0.98126516593392321</v>
      </c>
      <c r="E50" s="8"/>
      <c r="F50" s="8"/>
      <c r="G50" s="8"/>
      <c r="H50" s="8"/>
      <c r="I50" s="8"/>
    </row>
    <row r="51" spans="1:9" ht="37.5" customHeight="1" x14ac:dyDescent="0.25">
      <c r="A51" s="48" t="s">
        <v>49</v>
      </c>
      <c r="B51" s="45">
        <f>'[1]Расшир на 01.01.23'!E659</f>
        <v>146138.75899999996</v>
      </c>
      <c r="C51" s="45">
        <f>'[1]Расшир на 01.01.23'!F659</f>
        <v>143644.34556000002</v>
      </c>
      <c r="D51" s="46">
        <f>C51/B51</f>
        <v>0.98293119869726042</v>
      </c>
      <c r="E51" s="8"/>
      <c r="F51" s="8"/>
      <c r="G51" s="8"/>
      <c r="H51" s="8"/>
      <c r="I51" s="8"/>
    </row>
    <row r="52" spans="1:9" ht="22.5" customHeight="1" x14ac:dyDescent="0.25">
      <c r="A52" s="42" t="s">
        <v>50</v>
      </c>
      <c r="B52" s="43">
        <f>'[1]Расшир на 01.01.23'!E668</f>
        <v>9569380.6072899997</v>
      </c>
      <c r="C52" s="43">
        <f>'[1]Расшир на 01.01.23'!F668-0.01</f>
        <v>9401146.6353899986</v>
      </c>
      <c r="D52" s="44">
        <f t="shared" si="0"/>
        <v>0.9824195547440302</v>
      </c>
      <c r="E52" s="8"/>
      <c r="F52" s="8"/>
      <c r="G52" s="8"/>
      <c r="H52" s="8"/>
      <c r="I52" s="8"/>
    </row>
    <row r="53" spans="1:9" ht="22.5" customHeight="1" x14ac:dyDescent="0.25">
      <c r="A53" s="25" t="s">
        <v>51</v>
      </c>
      <c r="B53" s="45">
        <f>'[1]Расшир на 01.01.23'!E733</f>
        <v>2367069.4</v>
      </c>
      <c r="C53" s="45">
        <f>'[1]Расшир на 01.01.23'!F733</f>
        <v>2326600.1320599997</v>
      </c>
      <c r="D53" s="46">
        <f t="shared" si="0"/>
        <v>0.98290321866355068</v>
      </c>
      <c r="E53" s="8"/>
      <c r="F53" s="8"/>
      <c r="G53" s="8"/>
      <c r="H53" s="8"/>
      <c r="I53" s="8"/>
    </row>
    <row r="54" spans="1:9" ht="22.5" customHeight="1" x14ac:dyDescent="0.25">
      <c r="A54" s="25" t="s">
        <v>52</v>
      </c>
      <c r="B54" s="45">
        <f>'[1]Расшир на 01.01.23'!E746</f>
        <v>6980717.7796</v>
      </c>
      <c r="C54" s="45">
        <f>'[1]Расшир на 01.01.23'!F746</f>
        <v>6908447.9937199997</v>
      </c>
      <c r="D54" s="46">
        <f t="shared" si="0"/>
        <v>0.98964722709587305</v>
      </c>
      <c r="E54" s="8"/>
      <c r="F54" s="8"/>
      <c r="G54" s="8"/>
      <c r="H54" s="8"/>
      <c r="I54" s="8"/>
    </row>
    <row r="55" spans="1:9" ht="22.5" customHeight="1" x14ac:dyDescent="0.25">
      <c r="A55" s="25" t="s">
        <v>53</v>
      </c>
      <c r="B55" s="49">
        <f>'[1]Расшир на 01.01.23'!E758</f>
        <v>221593.42769000001</v>
      </c>
      <c r="C55" s="50">
        <f>'[1]Расшир на 01.01.23'!F758</f>
        <v>166098.51960999999</v>
      </c>
      <c r="D55" s="46">
        <f t="shared" si="0"/>
        <v>0.74956428690820609</v>
      </c>
      <c r="E55" s="8"/>
      <c r="F55" s="8"/>
      <c r="G55" s="8"/>
      <c r="H55" s="8"/>
      <c r="I55" s="8"/>
    </row>
    <row r="56" spans="1:9" ht="22.5" customHeight="1" x14ac:dyDescent="0.25">
      <c r="A56" s="42" t="s">
        <v>54</v>
      </c>
      <c r="B56" s="43">
        <f>'[1]Расшир на 01.01.23'!E782</f>
        <v>6277902.2975099999</v>
      </c>
      <c r="C56" s="43">
        <f>'[1]Расшир на 01.01.23'!F782</f>
        <v>5775243.8637299994</v>
      </c>
      <c r="D56" s="44">
        <f t="shared" si="0"/>
        <v>0.91993210311995943</v>
      </c>
      <c r="E56" s="8"/>
      <c r="F56" s="8"/>
      <c r="G56" s="8"/>
      <c r="H56" s="8"/>
      <c r="I56" s="8"/>
    </row>
    <row r="57" spans="1:9" ht="22.5" customHeight="1" x14ac:dyDescent="0.25">
      <c r="A57" s="25" t="s">
        <v>55</v>
      </c>
      <c r="B57" s="45">
        <f>'[1]Расшир на 01.01.23'!E831</f>
        <v>3101999.9474500003</v>
      </c>
      <c r="C57" s="45">
        <f>'[1]Расшир на 01.01.23'!F831</f>
        <v>2661427.8788099997</v>
      </c>
      <c r="D57" s="46">
        <f t="shared" si="0"/>
        <v>0.85797160667195593</v>
      </c>
      <c r="E57" s="8"/>
      <c r="F57" s="8"/>
      <c r="G57" s="8"/>
      <c r="H57" s="8"/>
      <c r="I57" s="8"/>
    </row>
    <row r="58" spans="1:9" ht="22.5" customHeight="1" x14ac:dyDescent="0.25">
      <c r="A58" s="25" t="s">
        <v>56</v>
      </c>
      <c r="B58" s="45">
        <f>'[1]Расшир на 01.01.23'!E845</f>
        <v>408378.32675000007</v>
      </c>
      <c r="C58" s="45">
        <f>'[1]Расшир на 01.01.23'!F845+0.01</f>
        <v>382085.36309</v>
      </c>
      <c r="D58" s="46">
        <f t="shared" si="0"/>
        <v>0.93561616291136818</v>
      </c>
      <c r="E58" s="8"/>
      <c r="F58" s="8"/>
      <c r="G58" s="8"/>
      <c r="H58" s="8"/>
      <c r="I58" s="8"/>
    </row>
    <row r="59" spans="1:9" ht="22.5" customHeight="1" x14ac:dyDescent="0.25">
      <c r="A59" s="25" t="s">
        <v>57</v>
      </c>
      <c r="B59" s="45">
        <f>'[1]Расшир на 01.01.23'!E853</f>
        <v>1997793.6804200001</v>
      </c>
      <c r="C59" s="45">
        <f>'[1]Расшир на 01.01.23'!F853-0.01</f>
        <v>1977442.4892500001</v>
      </c>
      <c r="D59" s="46">
        <f t="shared" si="0"/>
        <v>0.9898131667101272</v>
      </c>
      <c r="E59" s="8"/>
      <c r="F59" s="8"/>
      <c r="G59" s="8"/>
      <c r="H59" s="8"/>
      <c r="I59" s="8"/>
    </row>
    <row r="60" spans="1:9" ht="22.5" customHeight="1" x14ac:dyDescent="0.25">
      <c r="A60" s="25" t="s">
        <v>58</v>
      </c>
      <c r="B60" s="45">
        <f>'[1]Расшир на 01.01.23'!E869</f>
        <v>769730.34288999997</v>
      </c>
      <c r="C60" s="45">
        <f>'[1]Расшир на 01.01.23'!F869</f>
        <v>754288.13258000009</v>
      </c>
      <c r="D60" s="46">
        <f t="shared" si="0"/>
        <v>0.97993815567667353</v>
      </c>
      <c r="E60" s="8"/>
      <c r="F60" s="8"/>
      <c r="G60" s="8"/>
      <c r="H60" s="8"/>
      <c r="I60" s="8"/>
    </row>
    <row r="61" spans="1:9" ht="22.5" customHeight="1" x14ac:dyDescent="0.25">
      <c r="A61" s="42" t="s">
        <v>59</v>
      </c>
      <c r="B61" s="43">
        <f>'[1]Расшир на 01.01.23'!E893</f>
        <v>8882.7829300000012</v>
      </c>
      <c r="C61" s="43">
        <f>'[1]Расшир на 01.01.23'!F893</f>
        <v>8051.5667699999995</v>
      </c>
      <c r="D61" s="51">
        <f t="shared" si="0"/>
        <v>0.90642390267213235</v>
      </c>
      <c r="E61" s="8"/>
      <c r="F61" s="8"/>
      <c r="G61" s="8"/>
      <c r="H61" s="8"/>
      <c r="I61" s="8"/>
    </row>
    <row r="62" spans="1:9" ht="22.5" customHeight="1" x14ac:dyDescent="0.25">
      <c r="A62" s="52" t="s">
        <v>60</v>
      </c>
      <c r="B62" s="45">
        <f>'[1]Расшир на 01.01.23'!E903</f>
        <v>85</v>
      </c>
      <c r="C62" s="45">
        <f>'[1]Расшир на 01.01.23'!F903</f>
        <v>85</v>
      </c>
      <c r="D62" s="46" t="s">
        <v>44</v>
      </c>
      <c r="E62" s="8"/>
      <c r="F62" s="8"/>
      <c r="G62" s="8"/>
      <c r="H62" s="8"/>
      <c r="I62" s="8"/>
    </row>
    <row r="63" spans="1:9" ht="22.5" customHeight="1" x14ac:dyDescent="0.25">
      <c r="A63" s="48" t="s">
        <v>61</v>
      </c>
      <c r="B63" s="45">
        <f>'[1]Расшир на 01.01.23'!E904</f>
        <v>3316.2722899999999</v>
      </c>
      <c r="C63" s="45">
        <f>'[1]Расшир на 01.01.23'!F904</f>
        <v>3078.7806200000005</v>
      </c>
      <c r="D63" s="46">
        <f t="shared" ref="D63:D88" si="2">C63/B63</f>
        <v>0.92838595590713713</v>
      </c>
      <c r="E63" s="8"/>
      <c r="F63" s="8"/>
      <c r="G63" s="8"/>
      <c r="H63" s="8"/>
      <c r="I63" s="8"/>
    </row>
    <row r="64" spans="1:9" ht="22.5" customHeight="1" x14ac:dyDescent="0.25">
      <c r="A64" s="48" t="s">
        <v>62</v>
      </c>
      <c r="B64" s="45">
        <f>'[1]Расшир на 01.01.23'!$E$909</f>
        <v>5481.5106400000004</v>
      </c>
      <c r="C64" s="45">
        <f>'[1]Расшир на 01.01.23'!$F$909</f>
        <v>4887.7861499999999</v>
      </c>
      <c r="D64" s="46">
        <f t="shared" si="2"/>
        <v>0.89168597326666865</v>
      </c>
      <c r="E64" s="8"/>
      <c r="F64" s="8"/>
      <c r="G64" s="8"/>
      <c r="H64" s="8"/>
      <c r="I64" s="8"/>
    </row>
    <row r="65" spans="1:9" ht="22.5" customHeight="1" x14ac:dyDescent="0.25">
      <c r="A65" s="42" t="s">
        <v>63</v>
      </c>
      <c r="B65" s="43">
        <f>'[1]Расшир на 01.01.23'!E911</f>
        <v>24866443.099620003</v>
      </c>
      <c r="C65" s="43">
        <f>'[1]Расшир на 01.01.23'!F911</f>
        <v>24610083.969020002</v>
      </c>
      <c r="D65" s="44">
        <f t="shared" si="2"/>
        <v>0.98969055889606028</v>
      </c>
      <c r="E65" s="8"/>
      <c r="F65" s="8"/>
      <c r="G65" s="8"/>
      <c r="H65" s="8"/>
      <c r="I65" s="8"/>
    </row>
    <row r="66" spans="1:9" ht="22.5" customHeight="1" x14ac:dyDescent="0.25">
      <c r="A66" s="25" t="s">
        <v>64</v>
      </c>
      <c r="B66" s="45">
        <f>'[1]Расшир на 01.01.23'!E958</f>
        <v>9468349.48783</v>
      </c>
      <c r="C66" s="45">
        <f>'[1]Расшир на 01.01.23'!F958+0.01</f>
        <v>9265578.97315</v>
      </c>
      <c r="D66" s="46">
        <f t="shared" si="2"/>
        <v>0.97858438633463751</v>
      </c>
      <c r="E66" s="8"/>
      <c r="F66" s="8"/>
      <c r="G66" s="8"/>
      <c r="H66" s="8"/>
      <c r="I66" s="8"/>
    </row>
    <row r="67" spans="1:9" ht="22.5" customHeight="1" x14ac:dyDescent="0.25">
      <c r="A67" s="25" t="s">
        <v>65</v>
      </c>
      <c r="B67" s="45">
        <f>'[1]Расшир на 01.01.23'!E972</f>
        <v>11837799.174789999</v>
      </c>
      <c r="C67" s="45">
        <f>'[1]Расшир на 01.01.23'!F972</f>
        <v>11803512.49323</v>
      </c>
      <c r="D67" s="46">
        <f t="shared" si="2"/>
        <v>0.99710362702950595</v>
      </c>
      <c r="E67" s="8"/>
      <c r="F67" s="8"/>
      <c r="G67" s="8"/>
      <c r="H67" s="8"/>
      <c r="I67" s="8"/>
    </row>
    <row r="68" spans="1:9" ht="22.5" customHeight="1" x14ac:dyDescent="0.25">
      <c r="A68" s="25" t="s">
        <v>66</v>
      </c>
      <c r="B68" s="45">
        <f>'[1]Расшир на 01.01.23'!E985-0.005</f>
        <v>1755906.1600600004</v>
      </c>
      <c r="C68" s="45">
        <f>'[1]Расшир на 01.01.23'!F985-0.01</f>
        <v>1750005.1390399998</v>
      </c>
      <c r="D68" s="46">
        <f t="shared" si="2"/>
        <v>0.99663933007684258</v>
      </c>
      <c r="E68" s="8"/>
      <c r="F68" s="8"/>
      <c r="G68" s="8"/>
      <c r="H68" s="8"/>
      <c r="I68" s="8"/>
    </row>
    <row r="69" spans="1:9" ht="22.5" customHeight="1" x14ac:dyDescent="0.25">
      <c r="A69" s="25" t="s">
        <v>67</v>
      </c>
      <c r="B69" s="45">
        <f>'[1]Расшир на 01.01.23'!E997</f>
        <v>875562.58655999997</v>
      </c>
      <c r="C69" s="45">
        <f>'[1]Расшир на 01.01.23'!F997</f>
        <v>871018.13874000008</v>
      </c>
      <c r="D69" s="46">
        <f t="shared" si="2"/>
        <v>0.99480968249470936</v>
      </c>
      <c r="E69" s="8"/>
      <c r="F69" s="8"/>
      <c r="G69" s="8"/>
      <c r="H69" s="8"/>
      <c r="I69" s="8"/>
    </row>
    <row r="70" spans="1:9" ht="22.5" customHeight="1" x14ac:dyDescent="0.25">
      <c r="A70" s="25" t="s">
        <v>68</v>
      </c>
      <c r="B70" s="45">
        <f>'[1]Расшир на 01.01.23'!E1020</f>
        <v>928825.68538000004</v>
      </c>
      <c r="C70" s="45">
        <f>'[1]Расшир на 01.01.23'!F1020+0.005</f>
        <v>919969.22985999996</v>
      </c>
      <c r="D70" s="46">
        <f t="shared" si="2"/>
        <v>0.99046488952727796</v>
      </c>
      <c r="E70" s="8"/>
      <c r="F70" s="8"/>
      <c r="G70" s="8"/>
      <c r="H70" s="8"/>
      <c r="I70" s="8"/>
    </row>
    <row r="71" spans="1:9" ht="22.5" customHeight="1" x14ac:dyDescent="0.25">
      <c r="A71" s="47" t="s">
        <v>69</v>
      </c>
      <c r="B71" s="43">
        <f>'[1]Расшир на 01.01.23'!E1042</f>
        <v>1816440.79694</v>
      </c>
      <c r="C71" s="43">
        <f>'[1]Расшир на 01.01.23'!F1042+0.01</f>
        <v>1770548.1898500002</v>
      </c>
      <c r="D71" s="44">
        <f t="shared" si="2"/>
        <v>0.97473487318314411</v>
      </c>
      <c r="E71" s="8"/>
      <c r="F71" s="8"/>
      <c r="G71" s="8"/>
      <c r="H71" s="8"/>
      <c r="I71" s="8"/>
    </row>
    <row r="72" spans="1:9" ht="22.5" customHeight="1" x14ac:dyDescent="0.25">
      <c r="A72" s="25" t="s">
        <v>70</v>
      </c>
      <c r="B72" s="45">
        <f>'[1]Расшир на 01.01.23'!E1083</f>
        <v>1683393.8000999999</v>
      </c>
      <c r="C72" s="45">
        <f>'[1]Расшир на 01.01.23'!F1083</f>
        <v>1637628.9861800002</v>
      </c>
      <c r="D72" s="46">
        <f t="shared" si="2"/>
        <v>0.9728139583754668</v>
      </c>
      <c r="E72" s="8"/>
      <c r="F72" s="8"/>
      <c r="G72" s="8"/>
      <c r="H72" s="8"/>
      <c r="I72" s="8"/>
    </row>
    <row r="73" spans="1:9" ht="22.5" customHeight="1" x14ac:dyDescent="0.25">
      <c r="A73" s="25" t="s">
        <v>71</v>
      </c>
      <c r="B73" s="45">
        <f>'[1]Расшир на 01.01.23'!E1092</f>
        <v>31235.507000000001</v>
      </c>
      <c r="C73" s="45">
        <f>'[1]Расшир на 01.01.23'!F1092</f>
        <v>31235.507000000001</v>
      </c>
      <c r="D73" s="46">
        <f t="shared" si="2"/>
        <v>1</v>
      </c>
      <c r="E73" s="8"/>
      <c r="F73" s="8"/>
      <c r="G73" s="8"/>
      <c r="H73" s="8"/>
      <c r="I73" s="8"/>
    </row>
    <row r="74" spans="1:9" ht="32.25" customHeight="1" x14ac:dyDescent="0.25">
      <c r="A74" s="25" t="s">
        <v>72</v>
      </c>
      <c r="B74" s="45">
        <f>'[1]Расшир на 01.01.23'!E1096</f>
        <v>101811.48984000001</v>
      </c>
      <c r="C74" s="45">
        <f>'[1]Расшир на 01.01.23'!F1096</f>
        <v>101683.68667000001</v>
      </c>
      <c r="D74" s="46">
        <f t="shared" si="2"/>
        <v>0.99874470779083135</v>
      </c>
      <c r="E74" s="8"/>
      <c r="F74" s="8"/>
      <c r="G74" s="8"/>
      <c r="H74" s="8"/>
      <c r="I74" s="8"/>
    </row>
    <row r="75" spans="1:9" ht="22.5" customHeight="1" x14ac:dyDescent="0.25">
      <c r="A75" s="42" t="s">
        <v>73</v>
      </c>
      <c r="B75" s="43">
        <f>'[1]Расшир на 01.01.23'!E1231</f>
        <v>3259730.2208599998</v>
      </c>
      <c r="C75" s="43">
        <f>'[1]Расшир на 01.01.23'!F1231-0.01</f>
        <v>3172943.4770900002</v>
      </c>
      <c r="D75" s="44">
        <f t="shared" si="2"/>
        <v>0.97337609621353782</v>
      </c>
      <c r="E75" s="8"/>
      <c r="F75" s="8"/>
      <c r="G75" s="8"/>
      <c r="H75" s="8"/>
      <c r="I75" s="8"/>
    </row>
    <row r="76" spans="1:9" ht="22.5" customHeight="1" x14ac:dyDescent="0.25">
      <c r="A76" s="25" t="s">
        <v>74</v>
      </c>
      <c r="B76" s="45">
        <f>'[1]Расшир на 01.01.23'!E1279</f>
        <v>57685.09</v>
      </c>
      <c r="C76" s="45">
        <f>'[1]Расшир на 01.01.23'!F1279</f>
        <v>55942.692040000002</v>
      </c>
      <c r="D76" s="46">
        <f t="shared" si="2"/>
        <v>0.9697946564701555</v>
      </c>
      <c r="E76" s="8"/>
      <c r="F76" s="8"/>
      <c r="G76" s="8"/>
      <c r="H76" s="8"/>
      <c r="I76" s="8"/>
    </row>
    <row r="77" spans="1:9" ht="22.5" customHeight="1" x14ac:dyDescent="0.25">
      <c r="A77" s="25" t="s">
        <v>75</v>
      </c>
      <c r="B77" s="45">
        <f>'[1]Расшир на 01.01.23'!E1288</f>
        <v>1521932.3721700001</v>
      </c>
      <c r="C77" s="45">
        <f>'[1]Расшир на 01.01.23'!F1288</f>
        <v>1442415.9749</v>
      </c>
      <c r="D77" s="46">
        <f t="shared" si="2"/>
        <v>0.94775300222004999</v>
      </c>
      <c r="E77" s="8"/>
      <c r="F77" s="8"/>
      <c r="G77" s="8"/>
      <c r="H77" s="8"/>
      <c r="I77" s="8"/>
    </row>
    <row r="78" spans="1:9" ht="22.5" customHeight="1" x14ac:dyDescent="0.25">
      <c r="A78" s="25" t="s">
        <v>76</v>
      </c>
      <c r="B78" s="45">
        <f>'[1]Расшир на 01.01.23'!E1303-0.005</f>
        <v>1599154.7536899999</v>
      </c>
      <c r="C78" s="45">
        <f>'[1]Расшир на 01.01.23'!F1303</f>
        <v>1595366.0493299998</v>
      </c>
      <c r="D78" s="46">
        <f t="shared" si="2"/>
        <v>0.99763080818084815</v>
      </c>
      <c r="E78" s="8"/>
      <c r="F78" s="8"/>
      <c r="G78" s="8"/>
      <c r="H78" s="8"/>
      <c r="I78" s="8"/>
    </row>
    <row r="79" spans="1:9" ht="22.5" customHeight="1" x14ac:dyDescent="0.25">
      <c r="A79" s="25" t="s">
        <v>77</v>
      </c>
      <c r="B79" s="45">
        <f>'[1]Расшир на 01.01.23'!E1311</f>
        <v>80958</v>
      </c>
      <c r="C79" s="45">
        <f>'[1]Расшир на 01.01.23'!F1311</f>
        <v>79218.770820000005</v>
      </c>
      <c r="D79" s="46">
        <f t="shared" si="2"/>
        <v>0.97851689542725862</v>
      </c>
      <c r="E79" s="8"/>
      <c r="F79" s="8"/>
      <c r="G79" s="8"/>
      <c r="H79" s="8"/>
      <c r="I79" s="8"/>
    </row>
    <row r="80" spans="1:9" ht="22.5" customHeight="1" x14ac:dyDescent="0.25">
      <c r="A80" s="42" t="s">
        <v>78</v>
      </c>
      <c r="B80" s="43">
        <f>'[1]Расшир на 01.01.23'!E1329</f>
        <v>2922150.4810399995</v>
      </c>
      <c r="C80" s="43">
        <f>'[1]Расшир на 01.01.23'!F1329</f>
        <v>2885251.8204799998</v>
      </c>
      <c r="D80" s="44">
        <f t="shared" si="2"/>
        <v>0.98737277193648576</v>
      </c>
      <c r="E80" s="8"/>
      <c r="F80" s="8"/>
      <c r="G80" s="8"/>
      <c r="H80" s="8"/>
      <c r="I80" s="8"/>
    </row>
    <row r="81" spans="1:9" ht="22.5" customHeight="1" x14ac:dyDescent="0.25">
      <c r="A81" s="25" t="s">
        <v>79</v>
      </c>
      <c r="B81" s="45">
        <f>'[1]Расшир на 01.01.23'!E1380</f>
        <v>1426626.8298199999</v>
      </c>
      <c r="C81" s="45">
        <f>'[1]Расшир на 01.01.23'!F1380</f>
        <v>1423168.48437</v>
      </c>
      <c r="D81" s="46">
        <f t="shared" si="2"/>
        <v>0.99757585839708607</v>
      </c>
      <c r="E81" s="8"/>
      <c r="F81" s="8"/>
      <c r="G81" s="8"/>
      <c r="H81" s="8"/>
      <c r="I81" s="8"/>
    </row>
    <row r="82" spans="1:9" ht="22.5" customHeight="1" x14ac:dyDescent="0.25">
      <c r="A82" s="25" t="s">
        <v>80</v>
      </c>
      <c r="B82" s="45">
        <f>'[1]Расшир на 01.01.23'!E1388</f>
        <v>1294289.6488099999</v>
      </c>
      <c r="C82" s="45">
        <f>'[1]Расшир на 01.01.23'!F1388+0.01</f>
        <v>1261232.8143000002</v>
      </c>
      <c r="D82" s="46">
        <f t="shared" si="2"/>
        <v>0.97445947702634184</v>
      </c>
      <c r="E82" s="8"/>
      <c r="F82" s="8"/>
      <c r="G82" s="8"/>
      <c r="H82" s="8"/>
      <c r="I82" s="8"/>
    </row>
    <row r="83" spans="1:9" ht="22.5" customHeight="1" x14ac:dyDescent="0.25">
      <c r="A83" s="25" t="s">
        <v>81</v>
      </c>
      <c r="B83" s="45">
        <f>'[1]Расшир на 01.01.23'!E1397</f>
        <v>201234.00240999999</v>
      </c>
      <c r="C83" s="45">
        <f>'[1]Расшир на 01.01.23'!F1397</f>
        <v>200850.53180999999</v>
      </c>
      <c r="D83" s="46">
        <f t="shared" si="2"/>
        <v>0.99809440454690801</v>
      </c>
      <c r="E83" s="8"/>
      <c r="F83" s="8"/>
      <c r="G83" s="8"/>
      <c r="H83" s="8"/>
      <c r="I83" s="8"/>
    </row>
    <row r="84" spans="1:9" ht="22.5" customHeight="1" x14ac:dyDescent="0.25">
      <c r="A84" s="53" t="s">
        <v>82</v>
      </c>
      <c r="B84" s="43">
        <f>B85</f>
        <v>55140</v>
      </c>
      <c r="C84" s="43">
        <f>C85</f>
        <v>55140</v>
      </c>
      <c r="D84" s="44">
        <f t="shared" si="2"/>
        <v>1</v>
      </c>
      <c r="E84" s="8"/>
      <c r="F84" s="8"/>
      <c r="G84" s="8"/>
      <c r="H84" s="8"/>
      <c r="I84" s="8"/>
    </row>
    <row r="85" spans="1:9" ht="22.5" customHeight="1" x14ac:dyDescent="0.25">
      <c r="A85" s="25" t="s">
        <v>83</v>
      </c>
      <c r="B85" s="45">
        <f>'[1]Расшир на 01.01.23'!E1417</f>
        <v>55140</v>
      </c>
      <c r="C85" s="45">
        <f>'[1]Расшир на 01.01.23'!F1417</f>
        <v>55140</v>
      </c>
      <c r="D85" s="46">
        <f t="shared" si="2"/>
        <v>1</v>
      </c>
      <c r="E85" s="8"/>
      <c r="F85" s="8"/>
      <c r="G85" s="8"/>
      <c r="H85" s="8"/>
      <c r="I85" s="8"/>
    </row>
    <row r="86" spans="1:9" ht="22.5" customHeight="1" x14ac:dyDescent="0.25">
      <c r="A86" s="47" t="s">
        <v>84</v>
      </c>
      <c r="B86" s="43">
        <f>'[1]Расшир на 01.01.23'!E1418</f>
        <v>736715.255</v>
      </c>
      <c r="C86" s="43">
        <f>'[1]Расшир на 01.01.23'!F1418</f>
        <v>419129.04281999997</v>
      </c>
      <c r="D86" s="44">
        <f t="shared" si="2"/>
        <v>0.56891592779628264</v>
      </c>
      <c r="E86" s="8"/>
      <c r="F86" s="8"/>
      <c r="G86" s="8"/>
      <c r="H86" s="8"/>
      <c r="I86" s="8"/>
    </row>
    <row r="87" spans="1:9" ht="22.5" customHeight="1" x14ac:dyDescent="0.25">
      <c r="A87" s="25" t="s">
        <v>85</v>
      </c>
      <c r="B87" s="45">
        <f>'[1]Расшир на 01.01.23'!E1421</f>
        <v>736715.255</v>
      </c>
      <c r="C87" s="45">
        <f>'[1]Расшир на 01.01.23'!F1421</f>
        <v>419129.04281999997</v>
      </c>
      <c r="D87" s="46">
        <f t="shared" si="2"/>
        <v>0.56891592779628264</v>
      </c>
      <c r="E87" s="8"/>
      <c r="F87" s="8"/>
      <c r="G87" s="8"/>
      <c r="H87" s="8"/>
      <c r="I87" s="8"/>
    </row>
    <row r="88" spans="1:9" s="38" customFormat="1" ht="21" customHeight="1" x14ac:dyDescent="0.3">
      <c r="A88" s="34" t="s">
        <v>86</v>
      </c>
      <c r="B88" s="35">
        <f>'[1]Расшир на 01.01.23'!E1425+0.005</f>
        <v>52997710.779940002</v>
      </c>
      <c r="C88" s="35">
        <f>'[1]Расшир на 01.01.23'!F1425</f>
        <v>51305408.247879989</v>
      </c>
      <c r="D88" s="54">
        <f t="shared" si="2"/>
        <v>0.96806838432914799</v>
      </c>
      <c r="E88" s="37"/>
      <c r="F88" s="37"/>
      <c r="G88" s="37"/>
      <c r="H88" s="37"/>
      <c r="I88" s="37"/>
    </row>
    <row r="89" spans="1:9" ht="24.75" customHeight="1" x14ac:dyDescent="0.25">
      <c r="A89" s="21"/>
      <c r="B89" s="22"/>
      <c r="C89" s="22"/>
      <c r="D89" s="55"/>
      <c r="E89" s="8"/>
      <c r="F89" s="8"/>
      <c r="G89" s="8"/>
      <c r="H89" s="8"/>
      <c r="I89" s="8"/>
    </row>
    <row r="90" spans="1:9" s="29" customFormat="1" ht="31.5" x14ac:dyDescent="0.25">
      <c r="A90" s="30" t="s">
        <v>87</v>
      </c>
      <c r="B90" s="18">
        <f>B35-B88</f>
        <v>-1443621.8999899924</v>
      </c>
      <c r="C90" s="18">
        <f>C35-C88-0.005</f>
        <v>797147.26107001572</v>
      </c>
      <c r="D90" s="19"/>
      <c r="E90" s="28"/>
      <c r="F90" s="28"/>
      <c r="G90" s="28"/>
      <c r="H90" s="28"/>
      <c r="I90" s="28"/>
    </row>
    <row r="91" spans="1:9" s="29" customFormat="1" ht="15.75" x14ac:dyDescent="0.25">
      <c r="A91" s="56"/>
      <c r="B91" s="22"/>
      <c r="C91" s="22"/>
      <c r="D91" s="19"/>
      <c r="E91" s="28"/>
      <c r="F91" s="28"/>
      <c r="G91" s="28"/>
      <c r="H91" s="28"/>
      <c r="I91" s="28"/>
    </row>
    <row r="92" spans="1:9" s="29" customFormat="1" ht="15.75" x14ac:dyDescent="0.25">
      <c r="A92" s="30" t="s">
        <v>88</v>
      </c>
      <c r="B92" s="18">
        <v>-750000</v>
      </c>
      <c r="C92" s="18">
        <v>-750000</v>
      </c>
      <c r="D92" s="19"/>
      <c r="E92" s="28"/>
      <c r="F92" s="28"/>
      <c r="G92" s="28"/>
      <c r="H92" s="28"/>
      <c r="I92" s="28"/>
    </row>
    <row r="93" spans="1:9" s="29" customFormat="1" ht="15.75" x14ac:dyDescent="0.25">
      <c r="A93" s="56" t="s">
        <v>89</v>
      </c>
      <c r="B93" s="22">
        <f>'[1]Расшир на 01.01.23'!E1432</f>
        <v>-750000</v>
      </c>
      <c r="C93" s="22">
        <f>'[1]Расшир на 01.01.23'!F1432</f>
        <v>-750000</v>
      </c>
      <c r="D93" s="19"/>
      <c r="E93" s="28"/>
      <c r="F93" s="28"/>
      <c r="G93" s="28"/>
      <c r="H93" s="28"/>
      <c r="I93" s="28"/>
    </row>
    <row r="94" spans="1:9" s="29" customFormat="1" ht="13.5" customHeight="1" x14ac:dyDescent="0.25">
      <c r="A94" s="56"/>
      <c r="B94" s="22"/>
      <c r="C94" s="22"/>
      <c r="D94" s="19"/>
      <c r="E94" s="28"/>
      <c r="F94" s="28"/>
      <c r="G94" s="28"/>
      <c r="H94" s="28"/>
      <c r="I94" s="28"/>
    </row>
    <row r="95" spans="1:9" s="29" customFormat="1" ht="31.5" x14ac:dyDescent="0.25">
      <c r="A95" s="30" t="s">
        <v>90</v>
      </c>
      <c r="B95" s="18">
        <f>B96+B97</f>
        <v>0</v>
      </c>
      <c r="C95" s="18">
        <f>C96+C97</f>
        <v>0</v>
      </c>
      <c r="D95" s="19"/>
      <c r="E95" s="28"/>
      <c r="F95" s="28"/>
      <c r="G95" s="28"/>
      <c r="H95" s="28"/>
      <c r="I95" s="28"/>
    </row>
    <row r="96" spans="1:9" s="29" customFormat="1" ht="22.5" customHeight="1" x14ac:dyDescent="0.25">
      <c r="A96" s="57" t="s">
        <v>91</v>
      </c>
      <c r="B96" s="22">
        <f>'[1]Расшир на 01.01.23'!E1435</f>
        <v>2200044</v>
      </c>
      <c r="C96" s="22">
        <f>'[1]Расшир на 01.01.23'!F1435</f>
        <v>0</v>
      </c>
      <c r="D96" s="19"/>
      <c r="E96" s="28"/>
      <c r="F96" s="28"/>
      <c r="G96" s="28"/>
      <c r="H96" s="28"/>
      <c r="I96" s="28"/>
    </row>
    <row r="97" spans="1:9" s="29" customFormat="1" ht="31.5" x14ac:dyDescent="0.25">
      <c r="A97" s="57" t="s">
        <v>92</v>
      </c>
      <c r="B97" s="22">
        <f>'[1]Расшир на 01.01.23'!E1436</f>
        <v>-2200044</v>
      </c>
      <c r="C97" s="22">
        <f>'[1]Расшир на 01.01.23'!F1436</f>
        <v>0</v>
      </c>
      <c r="D97" s="19"/>
      <c r="E97" s="28"/>
      <c r="F97" s="28"/>
      <c r="G97" s="28"/>
      <c r="H97" s="28"/>
      <c r="I97" s="28"/>
    </row>
    <row r="98" spans="1:9" s="29" customFormat="1" ht="14.25" customHeight="1" x14ac:dyDescent="0.25">
      <c r="A98" s="56"/>
      <c r="B98" s="22"/>
      <c r="C98" s="22"/>
      <c r="D98" s="19"/>
      <c r="E98" s="28"/>
      <c r="F98" s="28"/>
      <c r="G98" s="28"/>
      <c r="H98" s="28"/>
      <c r="I98" s="28"/>
    </row>
    <row r="99" spans="1:9" s="29" customFormat="1" ht="22.5" customHeight="1" x14ac:dyDescent="0.25">
      <c r="A99" s="30" t="s">
        <v>93</v>
      </c>
      <c r="B99" s="18">
        <f>B100+B101</f>
        <v>750000</v>
      </c>
      <c r="C99" s="18">
        <f>'[1]Расшир на 01.01.23'!F1438</f>
        <v>-600000</v>
      </c>
      <c r="D99" s="19"/>
      <c r="E99" s="28"/>
      <c r="F99" s="28"/>
      <c r="G99" s="28"/>
      <c r="H99" s="28"/>
      <c r="I99" s="28"/>
    </row>
    <row r="100" spans="1:9" s="29" customFormat="1" ht="22.5" customHeight="1" x14ac:dyDescent="0.25">
      <c r="A100" s="56" t="s">
        <v>94</v>
      </c>
      <c r="B100" s="22">
        <f>'[1]Расшир на 01.01.23'!E1439</f>
        <v>6052838</v>
      </c>
      <c r="C100" s="22">
        <f>'[1]Расшир на 01.01.23'!F1439</f>
        <v>1950000</v>
      </c>
      <c r="D100" s="19"/>
      <c r="E100" s="28"/>
      <c r="F100" s="28"/>
      <c r="G100" s="28"/>
      <c r="H100" s="28"/>
      <c r="I100" s="28"/>
    </row>
    <row r="101" spans="1:9" s="29" customFormat="1" ht="22.5" customHeight="1" x14ac:dyDescent="0.25">
      <c r="A101" s="57" t="s">
        <v>95</v>
      </c>
      <c r="B101" s="22">
        <f>'[1]Расшир на 01.01.23'!E1440</f>
        <v>-5302838</v>
      </c>
      <c r="C101" s="22">
        <f>'[1]Расшир на 01.01.23'!F1440</f>
        <v>-2550000</v>
      </c>
      <c r="D101" s="19"/>
      <c r="E101" s="28"/>
      <c r="F101" s="28"/>
      <c r="G101" s="28"/>
      <c r="H101" s="28"/>
      <c r="I101" s="28"/>
    </row>
    <row r="102" spans="1:9" s="29" customFormat="1" ht="15.75" customHeight="1" x14ac:dyDescent="0.25">
      <c r="A102" s="57"/>
      <c r="B102" s="22"/>
      <c r="C102" s="22"/>
      <c r="D102" s="19"/>
      <c r="E102" s="28"/>
      <c r="F102" s="28"/>
      <c r="G102" s="28"/>
      <c r="H102" s="28"/>
      <c r="I102" s="28"/>
    </row>
    <row r="103" spans="1:9" s="29" customFormat="1" ht="31.5" x14ac:dyDescent="0.25">
      <c r="A103" s="30" t="s">
        <v>96</v>
      </c>
      <c r="B103" s="18">
        <f>'[1]Расшир на 01.01.23'!E1441</f>
        <v>0</v>
      </c>
      <c r="C103" s="18">
        <v>626675.94785999996</v>
      </c>
      <c r="D103" s="19"/>
      <c r="E103" s="28"/>
      <c r="F103" s="28"/>
      <c r="G103" s="28"/>
      <c r="H103" s="28"/>
      <c r="I103" s="28"/>
    </row>
    <row r="104" spans="1:9" s="29" customFormat="1" ht="31.5" x14ac:dyDescent="0.25">
      <c r="A104" s="58" t="s">
        <v>97</v>
      </c>
      <c r="B104" s="59">
        <f>'[1]Расшир на 01.01.23'!E1446</f>
        <v>0</v>
      </c>
      <c r="C104" s="59">
        <f>'[1]Расшир на 01.01.23'!F1446</f>
        <v>626675.94785999996</v>
      </c>
      <c r="D104" s="19"/>
      <c r="E104" s="28"/>
      <c r="F104" s="28"/>
      <c r="G104" s="28"/>
      <c r="H104" s="28"/>
      <c r="I104" s="28"/>
    </row>
    <row r="105" spans="1:9" s="29" customFormat="1" ht="63" x14ac:dyDescent="0.25">
      <c r="A105" s="60" t="s">
        <v>98</v>
      </c>
      <c r="B105" s="22">
        <v>0</v>
      </c>
      <c r="C105" s="22">
        <f>C104</f>
        <v>626675.94785999996</v>
      </c>
      <c r="D105" s="19"/>
      <c r="E105" s="28"/>
      <c r="F105" s="28"/>
      <c r="G105" s="28"/>
      <c r="H105" s="28"/>
      <c r="I105" s="28"/>
    </row>
    <row r="106" spans="1:9" s="29" customFormat="1" ht="32.25" customHeight="1" x14ac:dyDescent="0.25">
      <c r="A106" s="30" t="s">
        <v>99</v>
      </c>
      <c r="B106" s="18">
        <f>'[1]Расшир на 01.01.23'!E1449</f>
        <v>1443621.8999899998</v>
      </c>
      <c r="C106" s="18">
        <f>'[1]Расшир на 01.01.23'!F1449</f>
        <v>-73823.213929995894</v>
      </c>
      <c r="D106" s="19"/>
      <c r="E106" s="28"/>
      <c r="F106" s="28"/>
      <c r="G106" s="28"/>
      <c r="H106" s="28"/>
      <c r="I106" s="28"/>
    </row>
    <row r="107" spans="1:9" ht="22.5" customHeight="1" x14ac:dyDescent="0.25">
      <c r="A107" s="21" t="s">
        <v>100</v>
      </c>
      <c r="B107" s="22">
        <f>'[1]Расшир на 01.01.23'!E1450</f>
        <v>-59806970.874949999</v>
      </c>
      <c r="C107" s="22">
        <f>'[1]Расшир на 01.01.23'!F1450+0.01</f>
        <v>-68688084.938899994</v>
      </c>
      <c r="D107" s="19"/>
      <c r="E107" s="8"/>
      <c r="F107" s="8"/>
      <c r="G107" s="8"/>
      <c r="H107" s="8"/>
      <c r="I107" s="8"/>
    </row>
    <row r="108" spans="1:9" ht="22.5" customHeight="1" x14ac:dyDescent="0.25">
      <c r="A108" s="21" t="s">
        <v>101</v>
      </c>
      <c r="B108" s="22">
        <f>'[1]Расшир на 01.01.23'!E1451</f>
        <v>61250592.774939999</v>
      </c>
      <c r="C108" s="22">
        <f>'[1]Расшир на 01.01.23'!F1451</f>
        <v>68614261.734970003</v>
      </c>
      <c r="D108" s="19"/>
      <c r="E108" s="8"/>
      <c r="F108" s="8"/>
      <c r="G108" s="8"/>
      <c r="H108" s="8"/>
      <c r="I108" s="8"/>
    </row>
    <row r="109" spans="1:9" ht="30" customHeight="1" x14ac:dyDescent="0.25">
      <c r="A109" s="26" t="s">
        <v>102</v>
      </c>
      <c r="B109" s="18">
        <f>B95+B99+B103+B106+B92</f>
        <v>1443621.8999899998</v>
      </c>
      <c r="C109" s="18">
        <f>C95+C99+C103+C106+C92+0.005</f>
        <v>-797147.26106999593</v>
      </c>
      <c r="D109" s="19"/>
      <c r="E109" s="8"/>
      <c r="F109" s="8"/>
      <c r="G109" s="8"/>
      <c r="H109" s="8"/>
      <c r="I109" s="8"/>
    </row>
    <row r="110" spans="1:9" ht="86.25" customHeight="1" x14ac:dyDescent="0.25">
      <c r="A110" s="61"/>
      <c r="B110" s="62"/>
      <c r="C110" s="62"/>
      <c r="D110" s="63"/>
      <c r="E110" s="8"/>
      <c r="F110" s="8"/>
      <c r="G110" s="8"/>
      <c r="H110" s="8"/>
      <c r="I110" s="8"/>
    </row>
    <row r="111" spans="1:9" ht="60" customHeight="1" x14ac:dyDescent="0.25">
      <c r="A111" s="64" t="s">
        <v>103</v>
      </c>
      <c r="B111" s="65"/>
      <c r="C111" s="66"/>
      <c r="D111" s="67" t="s">
        <v>104</v>
      </c>
      <c r="E111" s="8"/>
      <c r="F111" s="8"/>
      <c r="G111" s="8"/>
      <c r="H111" s="8"/>
      <c r="I111" s="8"/>
    </row>
    <row r="112" spans="1:9" ht="10.5" hidden="1" customHeight="1" x14ac:dyDescent="0.25">
      <c r="A112" s="64"/>
      <c r="B112" s="68"/>
      <c r="C112" s="69"/>
      <c r="D112" s="11"/>
      <c r="E112" s="8"/>
      <c r="F112" s="8"/>
      <c r="G112" s="8"/>
      <c r="H112" s="8"/>
      <c r="I112" s="8"/>
    </row>
    <row r="113" spans="1:9" ht="135" customHeight="1" x14ac:dyDescent="0.25">
      <c r="A113" s="64"/>
      <c r="B113" s="68"/>
      <c r="C113" s="69"/>
      <c r="D113" s="11"/>
      <c r="E113" s="8"/>
      <c r="F113" s="8"/>
      <c r="G113" s="8"/>
      <c r="H113" s="8"/>
      <c r="I113" s="8"/>
    </row>
    <row r="114" spans="1:9" ht="10.5" customHeight="1" x14ac:dyDescent="0.25">
      <c r="A114" s="70" t="s">
        <v>105</v>
      </c>
      <c r="B114" s="68"/>
      <c r="C114" s="69"/>
      <c r="D114" s="11"/>
      <c r="E114" s="8"/>
      <c r="F114" s="8"/>
      <c r="G114" s="8"/>
      <c r="H114" s="8"/>
      <c r="I114" s="8"/>
    </row>
    <row r="115" spans="1:9" ht="12" customHeight="1" x14ac:dyDescent="0.25">
      <c r="A115" s="70" t="s">
        <v>106</v>
      </c>
      <c r="B115" s="68"/>
      <c r="C115" s="69"/>
      <c r="D115" s="11"/>
      <c r="E115" s="8"/>
      <c r="F115" s="8"/>
      <c r="G115" s="8"/>
      <c r="H115" s="8"/>
      <c r="I115" s="8"/>
    </row>
    <row r="116" spans="1:9" ht="12.75" customHeight="1" x14ac:dyDescent="0.25">
      <c r="A116" s="70"/>
      <c r="B116" s="68"/>
      <c r="C116" s="69"/>
      <c r="D116" s="11"/>
      <c r="E116" s="8"/>
      <c r="F116" s="8"/>
      <c r="G116" s="8"/>
      <c r="H116" s="8"/>
      <c r="I116" s="8"/>
    </row>
    <row r="117" spans="1:9" ht="15.75" x14ac:dyDescent="0.25">
      <c r="A117" s="9"/>
      <c r="B117" s="8"/>
      <c r="C117" s="10"/>
      <c r="D117" s="11"/>
      <c r="E117" s="8"/>
      <c r="F117" s="8"/>
      <c r="G117" s="8"/>
      <c r="H117" s="8"/>
      <c r="I117" s="8"/>
    </row>
    <row r="118" spans="1:9" ht="15.75" x14ac:dyDescent="0.25">
      <c r="A118" s="9"/>
      <c r="B118" s="7"/>
      <c r="C118" s="10"/>
      <c r="D118" s="11"/>
      <c r="E118" s="8"/>
      <c r="F118" s="8"/>
      <c r="G118" s="8"/>
      <c r="H118" s="8"/>
      <c r="I118" s="8"/>
    </row>
    <row r="119" spans="1:9" ht="15.75" x14ac:dyDescent="0.25">
      <c r="A119" s="9"/>
      <c r="B119" s="8"/>
      <c r="C119" s="10"/>
      <c r="D119" s="11"/>
      <c r="E119" s="8"/>
      <c r="F119" s="8"/>
      <c r="G119" s="8"/>
      <c r="H119" s="8"/>
      <c r="I119" s="8"/>
    </row>
    <row r="120" spans="1:9" ht="15.75" x14ac:dyDescent="0.25">
      <c r="A120" s="9"/>
      <c r="B120" s="8"/>
      <c r="C120" s="10"/>
      <c r="D120" s="11"/>
      <c r="E120" s="8"/>
      <c r="F120" s="8"/>
      <c r="G120" s="8"/>
      <c r="H120" s="8"/>
      <c r="I120" s="8"/>
    </row>
    <row r="121" spans="1:9" ht="15.75" x14ac:dyDescent="0.25">
      <c r="A121" s="9"/>
      <c r="B121" s="8"/>
      <c r="C121" s="10"/>
      <c r="D121" s="11"/>
      <c r="E121" s="8"/>
      <c r="F121" s="8"/>
      <c r="G121" s="8"/>
      <c r="H121" s="8"/>
      <c r="I121" s="8"/>
    </row>
    <row r="122" spans="1:9" ht="15.75" x14ac:dyDescent="0.25">
      <c r="A122" s="9"/>
      <c r="B122" s="8"/>
      <c r="C122" s="10"/>
      <c r="D122" s="11"/>
      <c r="E122" s="8"/>
      <c r="F122" s="8"/>
      <c r="G122" s="8"/>
      <c r="H122" s="8"/>
      <c r="I122" s="8"/>
    </row>
    <row r="123" spans="1:9" ht="15.75" x14ac:dyDescent="0.25">
      <c r="A123" s="9"/>
      <c r="B123" s="8"/>
      <c r="C123" s="10"/>
      <c r="D123" s="11"/>
      <c r="E123" s="8"/>
      <c r="F123" s="8"/>
      <c r="G123" s="8"/>
      <c r="H123" s="8"/>
      <c r="I123" s="8"/>
    </row>
    <row r="124" spans="1:9" ht="15.75" x14ac:dyDescent="0.25">
      <c r="A124" s="9"/>
      <c r="B124" s="8"/>
      <c r="C124" s="10"/>
      <c r="D124" s="11"/>
      <c r="E124" s="8"/>
      <c r="F124" s="8"/>
      <c r="G124" s="8"/>
      <c r="H124" s="8"/>
      <c r="I124" s="8"/>
    </row>
    <row r="125" spans="1:9" ht="15.75" x14ac:dyDescent="0.25">
      <c r="A125" s="9"/>
      <c r="B125" s="8"/>
      <c r="C125" s="10"/>
      <c r="D125" s="11"/>
      <c r="E125" s="8"/>
      <c r="F125" s="8"/>
      <c r="G125" s="8"/>
      <c r="H125" s="8"/>
      <c r="I125" s="8"/>
    </row>
    <row r="126" spans="1:9" ht="15.75" x14ac:dyDescent="0.25">
      <c r="A126" s="9"/>
      <c r="B126" s="8"/>
      <c r="C126" s="10"/>
      <c r="D126" s="11"/>
      <c r="E126" s="8"/>
      <c r="F126" s="8"/>
      <c r="G126" s="8"/>
      <c r="H126" s="8"/>
      <c r="I126" s="8"/>
    </row>
    <row r="127" spans="1:9" ht="15.75" x14ac:dyDescent="0.25">
      <c r="A127" s="9"/>
      <c r="B127" s="8"/>
      <c r="C127" s="10"/>
      <c r="D127" s="11"/>
      <c r="E127" s="8"/>
      <c r="F127" s="8"/>
      <c r="G127" s="8"/>
      <c r="H127" s="8"/>
      <c r="I127" s="8"/>
    </row>
    <row r="128" spans="1:9" ht="15.75" x14ac:dyDescent="0.25">
      <c r="A128" s="9"/>
      <c r="B128" s="8"/>
      <c r="C128" s="10"/>
      <c r="D128" s="11"/>
      <c r="E128" s="8"/>
      <c r="F128" s="8"/>
      <c r="G128" s="8"/>
      <c r="H128" s="8"/>
      <c r="I128" s="8"/>
    </row>
    <row r="129" spans="1:9" ht="15.75" x14ac:dyDescent="0.25">
      <c r="A129" s="9"/>
      <c r="B129" s="8"/>
      <c r="C129" s="10"/>
      <c r="D129" s="11"/>
      <c r="E129" s="8"/>
      <c r="F129" s="8"/>
      <c r="G129" s="8"/>
      <c r="H129" s="8"/>
      <c r="I129" s="8"/>
    </row>
    <row r="130" spans="1:9" ht="15.75" x14ac:dyDescent="0.25">
      <c r="A130" s="9"/>
      <c r="B130" s="8"/>
      <c r="C130" s="10"/>
      <c r="D130" s="11"/>
      <c r="E130" s="8"/>
      <c r="F130" s="8"/>
      <c r="G130" s="8"/>
      <c r="H130" s="8"/>
      <c r="I130" s="8"/>
    </row>
    <row r="131" spans="1:9" ht="15.75" x14ac:dyDescent="0.25">
      <c r="A131" s="9"/>
      <c r="B131" s="8"/>
      <c r="C131" s="10"/>
      <c r="D131" s="11"/>
      <c r="E131" s="8"/>
      <c r="F131" s="8"/>
      <c r="G131" s="8"/>
      <c r="H131" s="8"/>
      <c r="I131" s="8"/>
    </row>
    <row r="132" spans="1:9" ht="15.75" x14ac:dyDescent="0.25">
      <c r="A132" s="9"/>
      <c r="B132" s="8"/>
      <c r="C132" s="10"/>
      <c r="D132" s="11"/>
      <c r="E132" s="8"/>
      <c r="F132" s="8"/>
      <c r="G132" s="8"/>
      <c r="H132" s="8"/>
      <c r="I132" s="8"/>
    </row>
    <row r="133" spans="1:9" ht="15.75" x14ac:dyDescent="0.25">
      <c r="A133" s="9"/>
      <c r="B133" s="8"/>
      <c r="C133" s="10"/>
      <c r="D133" s="11"/>
      <c r="E133" s="8"/>
      <c r="F133" s="8"/>
      <c r="G133" s="8"/>
      <c r="H133" s="8"/>
      <c r="I133" s="8"/>
    </row>
    <row r="134" spans="1:9" ht="15.75" x14ac:dyDescent="0.25">
      <c r="A134" s="9"/>
      <c r="B134" s="8"/>
      <c r="C134" s="10"/>
      <c r="D134" s="11"/>
      <c r="E134" s="8"/>
      <c r="F134" s="8"/>
      <c r="G134" s="8"/>
      <c r="H134" s="8"/>
      <c r="I134" s="8"/>
    </row>
    <row r="135" spans="1:9" ht="15.75" x14ac:dyDescent="0.25">
      <c r="A135" s="9"/>
      <c r="B135" s="8"/>
      <c r="C135" s="10"/>
      <c r="D135" s="11"/>
      <c r="E135" s="8"/>
      <c r="F135" s="8"/>
      <c r="G135" s="8"/>
      <c r="H135" s="8"/>
      <c r="I135" s="8"/>
    </row>
    <row r="136" spans="1:9" ht="15.75" x14ac:dyDescent="0.25">
      <c r="A136" s="9"/>
      <c r="B136" s="8"/>
      <c r="C136" s="10"/>
      <c r="D136" s="11"/>
      <c r="E136" s="8"/>
      <c r="F136" s="8"/>
      <c r="G136" s="8"/>
      <c r="H136" s="8"/>
      <c r="I136" s="8"/>
    </row>
    <row r="137" spans="1:9" ht="15.75" x14ac:dyDescent="0.25">
      <c r="A137" s="9"/>
      <c r="B137" s="8"/>
      <c r="C137" s="10"/>
      <c r="D137" s="11"/>
      <c r="E137" s="8"/>
      <c r="F137" s="8"/>
      <c r="G137" s="8"/>
      <c r="H137" s="8"/>
      <c r="I137" s="8"/>
    </row>
    <row r="138" spans="1:9" ht="15.75" x14ac:dyDescent="0.25">
      <c r="A138" s="9"/>
      <c r="B138" s="8"/>
      <c r="C138" s="10"/>
      <c r="D138" s="11"/>
      <c r="E138" s="8"/>
      <c r="F138" s="8"/>
      <c r="G138" s="8"/>
      <c r="H138" s="8"/>
      <c r="I138" s="8"/>
    </row>
    <row r="139" spans="1:9" ht="15.75" x14ac:dyDescent="0.25">
      <c r="A139" s="9"/>
      <c r="B139" s="8"/>
      <c r="C139" s="10"/>
      <c r="D139" s="11"/>
      <c r="E139" s="8"/>
      <c r="F139" s="8"/>
      <c r="G139" s="8"/>
      <c r="H139" s="8"/>
      <c r="I139" s="8"/>
    </row>
    <row r="140" spans="1:9" ht="15.75" x14ac:dyDescent="0.25">
      <c r="A140" s="9"/>
      <c r="B140" s="8"/>
      <c r="C140" s="10"/>
      <c r="D140" s="11"/>
      <c r="E140" s="8"/>
      <c r="F140" s="8"/>
      <c r="G140" s="8"/>
      <c r="H140" s="8"/>
      <c r="I140" s="8"/>
    </row>
    <row r="141" spans="1:9" ht="15.75" x14ac:dyDescent="0.25">
      <c r="A141" s="9"/>
      <c r="B141" s="8"/>
      <c r="C141" s="10"/>
      <c r="D141" s="11"/>
      <c r="E141" s="8"/>
      <c r="F141" s="8"/>
      <c r="G141" s="8"/>
      <c r="H141" s="8"/>
      <c r="I141" s="8"/>
    </row>
    <row r="142" spans="1:9" ht="15.75" x14ac:dyDescent="0.25">
      <c r="A142" s="9"/>
      <c r="B142" s="8"/>
      <c r="C142" s="10"/>
      <c r="D142" s="11"/>
      <c r="E142" s="8"/>
      <c r="F142" s="8"/>
      <c r="G142" s="8"/>
      <c r="H142" s="8"/>
      <c r="I142" s="8"/>
    </row>
    <row r="143" spans="1:9" ht="15.75" x14ac:dyDescent="0.25">
      <c r="A143" s="9"/>
      <c r="B143" s="8"/>
      <c r="C143" s="10"/>
      <c r="D143" s="11"/>
      <c r="E143" s="8"/>
      <c r="F143" s="8"/>
      <c r="G143" s="8"/>
      <c r="H143" s="8"/>
      <c r="I143" s="8"/>
    </row>
    <row r="144" spans="1:9" ht="15.75" x14ac:dyDescent="0.25">
      <c r="A144" s="9"/>
      <c r="B144" s="8"/>
      <c r="C144" s="10"/>
      <c r="D144" s="11"/>
      <c r="E144" s="8"/>
      <c r="F144" s="8"/>
      <c r="G144" s="8"/>
      <c r="H144" s="8"/>
      <c r="I144" s="8"/>
    </row>
    <row r="145" spans="1:9" ht="15.75" x14ac:dyDescent="0.25">
      <c r="A145" s="9"/>
      <c r="B145" s="8"/>
      <c r="C145" s="10"/>
      <c r="D145" s="11"/>
      <c r="E145" s="8"/>
      <c r="F145" s="8"/>
      <c r="G145" s="8"/>
      <c r="H145" s="8"/>
      <c r="I145" s="8"/>
    </row>
    <row r="146" spans="1:9" ht="15.75" x14ac:dyDescent="0.25">
      <c r="A146" s="9"/>
      <c r="B146" s="8"/>
      <c r="C146" s="10"/>
      <c r="D146" s="11"/>
      <c r="E146" s="8"/>
      <c r="F146" s="8"/>
      <c r="G146" s="8"/>
      <c r="H146" s="8"/>
      <c r="I146" s="8"/>
    </row>
    <row r="147" spans="1:9" ht="15.75" x14ac:dyDescent="0.25">
      <c r="A147" s="9"/>
      <c r="B147" s="8"/>
      <c r="C147" s="10"/>
      <c r="D147" s="11"/>
      <c r="E147" s="8"/>
      <c r="F147" s="8"/>
      <c r="G147" s="8"/>
      <c r="H147" s="8"/>
      <c r="I147" s="8"/>
    </row>
    <row r="148" spans="1:9" ht="15.75" x14ac:dyDescent="0.25">
      <c r="A148" s="9"/>
      <c r="B148" s="8"/>
      <c r="C148" s="10"/>
      <c r="D148" s="11"/>
      <c r="E148" s="8"/>
      <c r="F148" s="8"/>
      <c r="G148" s="8"/>
      <c r="H148" s="8"/>
      <c r="I148" s="8"/>
    </row>
    <row r="149" spans="1:9" ht="15.75" x14ac:dyDescent="0.25">
      <c r="A149" s="9"/>
      <c r="B149" s="8"/>
      <c r="C149" s="10"/>
      <c r="D149" s="11"/>
      <c r="E149" s="8"/>
      <c r="F149" s="8"/>
      <c r="G149" s="8"/>
      <c r="H149" s="8"/>
      <c r="I149" s="8"/>
    </row>
    <row r="150" spans="1:9" ht="15.75" x14ac:dyDescent="0.25">
      <c r="A150" s="9"/>
      <c r="B150" s="8"/>
      <c r="C150" s="10"/>
      <c r="D150" s="11"/>
      <c r="E150" s="8"/>
      <c r="F150" s="8"/>
      <c r="G150" s="8"/>
      <c r="H150" s="8"/>
      <c r="I150" s="8"/>
    </row>
    <row r="151" spans="1:9" ht="15.75" x14ac:dyDescent="0.25">
      <c r="A151" s="9"/>
      <c r="B151" s="8"/>
      <c r="C151" s="10"/>
      <c r="D151" s="11"/>
      <c r="E151" s="8"/>
      <c r="F151" s="8"/>
      <c r="G151" s="8"/>
      <c r="H151" s="8"/>
      <c r="I151" s="8"/>
    </row>
    <row r="152" spans="1:9" ht="15.75" x14ac:dyDescent="0.25">
      <c r="A152" s="9"/>
      <c r="B152" s="8"/>
      <c r="C152" s="10"/>
      <c r="D152" s="11"/>
      <c r="E152" s="8"/>
      <c r="F152" s="8"/>
      <c r="G152" s="8"/>
      <c r="H152" s="8"/>
      <c r="I152" s="8"/>
    </row>
    <row r="153" spans="1:9" ht="15.75" x14ac:dyDescent="0.25">
      <c r="A153" s="9"/>
      <c r="B153" s="8"/>
      <c r="C153" s="10"/>
      <c r="D153" s="11"/>
      <c r="E153" s="8"/>
      <c r="F153" s="8"/>
      <c r="G153" s="8"/>
      <c r="H153" s="8"/>
      <c r="I153" s="8"/>
    </row>
    <row r="154" spans="1:9" ht="15.75" x14ac:dyDescent="0.25">
      <c r="A154" s="9"/>
      <c r="B154" s="8"/>
      <c r="C154" s="10"/>
      <c r="D154" s="11"/>
      <c r="E154" s="8"/>
      <c r="F154" s="8"/>
      <c r="G154" s="8"/>
      <c r="H154" s="8"/>
      <c r="I154" s="8"/>
    </row>
    <row r="155" spans="1:9" ht="15.75" x14ac:dyDescent="0.25">
      <c r="A155" s="9"/>
      <c r="B155" s="8"/>
      <c r="C155" s="10"/>
      <c r="D155" s="11"/>
      <c r="E155" s="8"/>
      <c r="F155" s="8"/>
      <c r="G155" s="8"/>
      <c r="H155" s="8"/>
      <c r="I155" s="8"/>
    </row>
    <row r="156" spans="1:9" ht="15.75" x14ac:dyDescent="0.25">
      <c r="A156" s="9"/>
      <c r="B156" s="8"/>
      <c r="C156" s="10"/>
      <c r="D156" s="11"/>
      <c r="E156" s="8"/>
      <c r="F156" s="8"/>
      <c r="G156" s="8"/>
      <c r="H156" s="8"/>
      <c r="I156" s="8"/>
    </row>
    <row r="157" spans="1:9" ht="15.75" x14ac:dyDescent="0.25">
      <c r="A157" s="9"/>
      <c r="B157" s="8"/>
      <c r="C157" s="10"/>
      <c r="D157" s="11"/>
      <c r="E157" s="8"/>
      <c r="F157" s="8"/>
      <c r="G157" s="8"/>
      <c r="H157" s="8"/>
      <c r="I157" s="8"/>
    </row>
    <row r="158" spans="1:9" ht="15.75" x14ac:dyDescent="0.25">
      <c r="A158" s="9"/>
      <c r="B158" s="8"/>
      <c r="C158" s="10"/>
      <c r="D158" s="11"/>
      <c r="E158" s="8"/>
      <c r="F158" s="8"/>
      <c r="G158" s="8"/>
      <c r="H158" s="8"/>
      <c r="I158" s="8"/>
    </row>
    <row r="159" spans="1:9" ht="15.75" x14ac:dyDescent="0.25">
      <c r="A159" s="9"/>
      <c r="B159" s="8"/>
      <c r="C159" s="10"/>
      <c r="D159" s="11"/>
      <c r="E159" s="8"/>
      <c r="F159" s="8"/>
      <c r="G159" s="8"/>
      <c r="H159" s="8"/>
      <c r="I159" s="8"/>
    </row>
    <row r="160" spans="1:9" ht="15.75" x14ac:dyDescent="0.25">
      <c r="A160" s="9"/>
      <c r="B160" s="8"/>
      <c r="C160" s="10"/>
      <c r="D160" s="11"/>
      <c r="E160" s="8"/>
      <c r="F160" s="8"/>
      <c r="G160" s="8"/>
      <c r="H160" s="8"/>
      <c r="I160" s="8"/>
    </row>
    <row r="161" spans="1:9" ht="15.75" x14ac:dyDescent="0.25">
      <c r="A161" s="9"/>
      <c r="B161" s="8"/>
      <c r="C161" s="10"/>
      <c r="D161" s="11"/>
      <c r="E161" s="8"/>
      <c r="F161" s="8"/>
      <c r="G161" s="8"/>
      <c r="H161" s="8"/>
      <c r="I161" s="8"/>
    </row>
    <row r="162" spans="1:9" ht="15.75" x14ac:dyDescent="0.25">
      <c r="A162" s="9"/>
      <c r="B162" s="8"/>
      <c r="C162" s="10"/>
      <c r="D162" s="11"/>
      <c r="E162" s="8"/>
      <c r="F162" s="8"/>
      <c r="G162" s="8"/>
      <c r="H162" s="8"/>
      <c r="I162" s="8"/>
    </row>
    <row r="163" spans="1:9" ht="15.75" x14ac:dyDescent="0.25">
      <c r="A163" s="9"/>
      <c r="B163" s="8"/>
      <c r="C163" s="10"/>
      <c r="D163" s="11"/>
      <c r="E163" s="8"/>
      <c r="F163" s="8"/>
      <c r="G163" s="8"/>
      <c r="H163" s="8"/>
      <c r="I163" s="8"/>
    </row>
    <row r="164" spans="1:9" ht="15.75" x14ac:dyDescent="0.25">
      <c r="A164" s="9"/>
      <c r="B164" s="8"/>
      <c r="C164" s="10"/>
      <c r="D164" s="11"/>
      <c r="E164" s="8"/>
      <c r="F164" s="8"/>
      <c r="G164" s="8"/>
      <c r="H164" s="8"/>
      <c r="I164" s="8"/>
    </row>
    <row r="165" spans="1:9" ht="15.75" x14ac:dyDescent="0.25">
      <c r="A165" s="9"/>
      <c r="B165" s="8"/>
      <c r="C165" s="10"/>
      <c r="D165" s="11"/>
      <c r="E165" s="8"/>
      <c r="F165" s="8"/>
      <c r="G165" s="8"/>
      <c r="H165" s="8"/>
      <c r="I165" s="8"/>
    </row>
    <row r="166" spans="1:9" ht="15.75" x14ac:dyDescent="0.25">
      <c r="A166" s="9"/>
      <c r="B166" s="8"/>
      <c r="C166" s="10"/>
      <c r="D166" s="11"/>
      <c r="E166" s="8"/>
      <c r="F166" s="8"/>
      <c r="G166" s="8"/>
      <c r="H166" s="8"/>
      <c r="I166" s="8"/>
    </row>
    <row r="167" spans="1:9" ht="15.75" x14ac:dyDescent="0.25">
      <c r="A167" s="9"/>
      <c r="B167" s="8"/>
      <c r="C167" s="10"/>
      <c r="D167" s="11"/>
      <c r="E167" s="8"/>
      <c r="F167" s="8"/>
      <c r="G167" s="8"/>
      <c r="H167" s="8"/>
      <c r="I167" s="8"/>
    </row>
    <row r="168" spans="1:9" ht="15.75" x14ac:dyDescent="0.25">
      <c r="A168" s="9"/>
      <c r="B168" s="8"/>
      <c r="C168" s="10"/>
      <c r="D168" s="11"/>
      <c r="E168" s="8"/>
      <c r="F168" s="8"/>
      <c r="G168" s="8"/>
      <c r="H168" s="8"/>
      <c r="I168" s="8"/>
    </row>
    <row r="169" spans="1:9" ht="15.75" x14ac:dyDescent="0.25">
      <c r="A169" s="9"/>
      <c r="B169" s="8"/>
      <c r="C169" s="10"/>
      <c r="D169" s="11"/>
      <c r="E169" s="8"/>
      <c r="F169" s="8"/>
      <c r="G169" s="8"/>
      <c r="H169" s="8"/>
      <c r="I169" s="8"/>
    </row>
    <row r="170" spans="1:9" ht="15.75" x14ac:dyDescent="0.25">
      <c r="A170" s="9"/>
      <c r="B170" s="8"/>
      <c r="C170" s="10"/>
      <c r="D170" s="11"/>
      <c r="E170" s="8"/>
      <c r="F170" s="8"/>
      <c r="G170" s="8"/>
      <c r="H170" s="8"/>
      <c r="I170" s="8"/>
    </row>
    <row r="171" spans="1:9" ht="15.75" x14ac:dyDescent="0.25">
      <c r="A171" s="9"/>
      <c r="B171" s="8"/>
      <c r="C171" s="10"/>
      <c r="D171" s="11"/>
      <c r="E171" s="8"/>
      <c r="F171" s="8"/>
      <c r="G171" s="8"/>
      <c r="H171" s="8"/>
      <c r="I171" s="8"/>
    </row>
    <row r="172" spans="1:9" ht="15.75" x14ac:dyDescent="0.25">
      <c r="A172" s="9"/>
      <c r="B172" s="8"/>
      <c r="C172" s="10"/>
      <c r="D172" s="11"/>
      <c r="E172" s="8"/>
      <c r="F172" s="8"/>
      <c r="G172" s="8"/>
      <c r="H172" s="8"/>
      <c r="I172" s="8"/>
    </row>
    <row r="173" spans="1:9" ht="15.75" x14ac:dyDescent="0.25">
      <c r="A173" s="9"/>
      <c r="B173" s="8"/>
      <c r="C173" s="10"/>
      <c r="D173" s="11"/>
      <c r="E173" s="8"/>
      <c r="F173" s="8"/>
      <c r="G173" s="8"/>
      <c r="H173" s="8"/>
      <c r="I173" s="8"/>
    </row>
    <row r="174" spans="1:9" ht="15.75" x14ac:dyDescent="0.25">
      <c r="A174" s="9"/>
      <c r="B174" s="8"/>
      <c r="C174" s="10"/>
      <c r="D174" s="11"/>
      <c r="E174" s="8"/>
      <c r="F174" s="8"/>
      <c r="G174" s="8"/>
      <c r="H174" s="8"/>
      <c r="I174" s="8"/>
    </row>
    <row r="175" spans="1:9" ht="15.75" x14ac:dyDescent="0.25">
      <c r="A175" s="9"/>
      <c r="B175" s="8"/>
      <c r="C175" s="10"/>
      <c r="D175" s="11"/>
      <c r="E175" s="8"/>
      <c r="F175" s="8"/>
      <c r="G175" s="8"/>
      <c r="H175" s="8"/>
      <c r="I175" s="8"/>
    </row>
    <row r="176" spans="1:9" ht="15.75" x14ac:dyDescent="0.25">
      <c r="A176" s="9"/>
      <c r="B176" s="8"/>
      <c r="C176" s="10"/>
      <c r="D176" s="11"/>
      <c r="E176" s="8"/>
      <c r="F176" s="8"/>
      <c r="G176" s="8"/>
      <c r="H176" s="8"/>
      <c r="I176" s="8"/>
    </row>
    <row r="177" spans="1:9" ht="15.75" x14ac:dyDescent="0.25">
      <c r="A177" s="9"/>
      <c r="B177" s="8"/>
      <c r="C177" s="10"/>
      <c r="D177" s="11"/>
      <c r="E177" s="8"/>
      <c r="F177" s="8"/>
      <c r="G177" s="8"/>
      <c r="H177" s="8"/>
      <c r="I177" s="8"/>
    </row>
    <row r="178" spans="1:9" ht="15.75" x14ac:dyDescent="0.25">
      <c r="A178" s="9"/>
      <c r="B178" s="8"/>
      <c r="C178" s="10"/>
      <c r="D178" s="11"/>
      <c r="E178" s="8"/>
      <c r="F178" s="8"/>
      <c r="G178" s="8"/>
      <c r="H178" s="8"/>
      <c r="I178" s="8"/>
    </row>
    <row r="179" spans="1:9" ht="15.75" x14ac:dyDescent="0.25">
      <c r="A179" s="9"/>
      <c r="B179" s="8"/>
      <c r="C179" s="10"/>
      <c r="D179" s="11"/>
      <c r="E179" s="8"/>
      <c r="F179" s="8"/>
      <c r="G179" s="8"/>
      <c r="H179" s="8"/>
      <c r="I179" s="8"/>
    </row>
    <row r="180" spans="1:9" ht="15.75" x14ac:dyDescent="0.25">
      <c r="A180" s="9"/>
      <c r="B180" s="8"/>
      <c r="C180" s="10"/>
      <c r="D180" s="11"/>
      <c r="E180" s="8"/>
      <c r="F180" s="8"/>
      <c r="G180" s="8"/>
      <c r="H180" s="8"/>
      <c r="I180" s="8"/>
    </row>
    <row r="181" spans="1:9" ht="15.75" x14ac:dyDescent="0.25">
      <c r="A181" s="9"/>
      <c r="B181" s="8"/>
      <c r="C181" s="10"/>
      <c r="D181" s="11"/>
      <c r="E181" s="8"/>
      <c r="F181" s="8"/>
      <c r="G181" s="8"/>
      <c r="H181" s="8"/>
      <c r="I181" s="8"/>
    </row>
    <row r="182" spans="1:9" ht="15.75" x14ac:dyDescent="0.25">
      <c r="A182" s="9"/>
      <c r="B182" s="8"/>
      <c r="C182" s="10"/>
      <c r="D182" s="11"/>
      <c r="E182" s="8"/>
      <c r="F182" s="8"/>
      <c r="G182" s="8"/>
      <c r="H182" s="8"/>
      <c r="I182" s="8"/>
    </row>
    <row r="183" spans="1:9" ht="15.75" x14ac:dyDescent="0.25">
      <c r="A183" s="9"/>
      <c r="B183" s="8"/>
      <c r="C183" s="10"/>
      <c r="D183" s="11"/>
      <c r="E183" s="8"/>
      <c r="F183" s="8"/>
      <c r="G183" s="8"/>
      <c r="H183" s="8"/>
      <c r="I183" s="8"/>
    </row>
    <row r="184" spans="1:9" ht="15.75" x14ac:dyDescent="0.25">
      <c r="A184" s="9"/>
      <c r="B184" s="8"/>
      <c r="C184" s="10"/>
      <c r="D184" s="11"/>
      <c r="E184" s="8"/>
      <c r="F184" s="8"/>
      <c r="G184" s="8"/>
      <c r="H184" s="8"/>
      <c r="I184" s="8"/>
    </row>
    <row r="185" spans="1:9" ht="15.75" x14ac:dyDescent="0.25">
      <c r="A185" s="9"/>
      <c r="B185" s="8"/>
      <c r="C185" s="10"/>
      <c r="D185" s="11"/>
      <c r="E185" s="8"/>
      <c r="F185" s="8"/>
      <c r="G185" s="8"/>
      <c r="H185" s="8"/>
      <c r="I185" s="8"/>
    </row>
    <row r="186" spans="1:9" ht="15.75" x14ac:dyDescent="0.25">
      <c r="A186" s="9"/>
      <c r="B186" s="8"/>
      <c r="C186" s="10"/>
      <c r="D186" s="11"/>
      <c r="E186" s="8"/>
      <c r="F186" s="8"/>
      <c r="G186" s="8"/>
      <c r="H186" s="8"/>
      <c r="I186" s="8"/>
    </row>
    <row r="187" spans="1:9" ht="15.75" x14ac:dyDescent="0.25">
      <c r="A187" s="9"/>
      <c r="B187" s="8"/>
      <c r="C187" s="10"/>
      <c r="D187" s="11"/>
      <c r="E187" s="8"/>
      <c r="F187" s="8"/>
      <c r="G187" s="8"/>
      <c r="H187" s="8"/>
      <c r="I187" s="8"/>
    </row>
    <row r="188" spans="1:9" ht="15.75" x14ac:dyDescent="0.25">
      <c r="A188" s="9"/>
      <c r="B188" s="8"/>
      <c r="C188" s="10"/>
      <c r="D188" s="11"/>
      <c r="E188" s="8"/>
      <c r="F188" s="8"/>
      <c r="G188" s="8"/>
      <c r="H188" s="8"/>
      <c r="I188" s="8"/>
    </row>
    <row r="189" spans="1:9" ht="15.75" x14ac:dyDescent="0.25">
      <c r="A189" s="9"/>
      <c r="B189" s="8"/>
      <c r="C189" s="10"/>
      <c r="D189" s="11"/>
      <c r="E189" s="8"/>
      <c r="F189" s="8"/>
      <c r="G189" s="8"/>
      <c r="H189" s="8"/>
      <c r="I189" s="8"/>
    </row>
    <row r="190" spans="1:9" ht="15.75" x14ac:dyDescent="0.25">
      <c r="A190" s="9"/>
      <c r="B190" s="8"/>
      <c r="C190" s="10"/>
      <c r="D190" s="11"/>
      <c r="E190" s="8"/>
      <c r="F190" s="8"/>
      <c r="G190" s="8"/>
      <c r="H190" s="8"/>
      <c r="I190" s="8"/>
    </row>
    <row r="191" spans="1:9" ht="15.75" x14ac:dyDescent="0.25">
      <c r="A191" s="9"/>
      <c r="B191" s="8"/>
      <c r="C191" s="10"/>
      <c r="D191" s="11"/>
      <c r="E191" s="8"/>
      <c r="F191" s="8"/>
      <c r="G191" s="8"/>
      <c r="H191" s="8"/>
      <c r="I191" s="8"/>
    </row>
    <row r="192" spans="1:9" ht="15.75" x14ac:dyDescent="0.25">
      <c r="A192" s="9"/>
      <c r="B192" s="8"/>
      <c r="C192" s="10"/>
      <c r="D192" s="11"/>
      <c r="E192" s="8"/>
      <c r="F192" s="8"/>
      <c r="G192" s="8"/>
      <c r="H192" s="8"/>
      <c r="I192" s="8"/>
    </row>
    <row r="193" spans="1:9" ht="15.75" x14ac:dyDescent="0.25">
      <c r="A193" s="9"/>
      <c r="B193" s="8"/>
      <c r="C193" s="10"/>
      <c r="D193" s="11"/>
      <c r="E193" s="8"/>
      <c r="F193" s="8"/>
      <c r="G193" s="8"/>
      <c r="H193" s="8"/>
      <c r="I193" s="8"/>
    </row>
    <row r="194" spans="1:9" ht="15.75" x14ac:dyDescent="0.25">
      <c r="A194" s="9"/>
      <c r="B194" s="8"/>
      <c r="C194" s="10"/>
      <c r="D194" s="11"/>
      <c r="E194" s="8"/>
      <c r="F194" s="8"/>
      <c r="G194" s="8"/>
      <c r="H194" s="8"/>
      <c r="I194" s="8"/>
    </row>
    <row r="195" spans="1:9" ht="15.75" x14ac:dyDescent="0.25">
      <c r="A195" s="9"/>
      <c r="B195" s="8"/>
      <c r="C195" s="10"/>
      <c r="D195" s="11"/>
      <c r="E195" s="8"/>
      <c r="F195" s="8"/>
      <c r="G195" s="8"/>
      <c r="H195" s="8"/>
      <c r="I195" s="8"/>
    </row>
    <row r="196" spans="1:9" ht="15.75" x14ac:dyDescent="0.25">
      <c r="A196" s="9"/>
      <c r="B196" s="8"/>
      <c r="C196" s="10"/>
      <c r="D196" s="11"/>
      <c r="E196" s="8"/>
      <c r="F196" s="8"/>
      <c r="G196" s="8"/>
      <c r="H196" s="8"/>
      <c r="I196" s="8"/>
    </row>
    <row r="197" spans="1:9" ht="15.75" x14ac:dyDescent="0.25">
      <c r="A197" s="9"/>
      <c r="B197" s="8"/>
      <c r="C197" s="10"/>
      <c r="D197" s="11"/>
      <c r="E197" s="8"/>
      <c r="F197" s="8"/>
      <c r="G197" s="8"/>
      <c r="H197" s="8"/>
      <c r="I197" s="8"/>
    </row>
    <row r="198" spans="1:9" ht="15.75" x14ac:dyDescent="0.25">
      <c r="A198" s="9"/>
      <c r="B198" s="8"/>
      <c r="C198" s="10"/>
      <c r="D198" s="11"/>
      <c r="E198" s="8"/>
      <c r="F198" s="8"/>
      <c r="G198" s="8"/>
      <c r="H198" s="8"/>
      <c r="I198" s="8"/>
    </row>
    <row r="199" spans="1:9" ht="15.75" x14ac:dyDescent="0.25">
      <c r="A199" s="9"/>
      <c r="B199" s="8"/>
      <c r="C199" s="10"/>
      <c r="D199" s="11"/>
      <c r="E199" s="8"/>
      <c r="F199" s="8"/>
      <c r="G199" s="8"/>
      <c r="H199" s="8"/>
      <c r="I199" s="8"/>
    </row>
    <row r="200" spans="1:9" ht="15.75" x14ac:dyDescent="0.25">
      <c r="A200" s="9"/>
      <c r="B200" s="8"/>
      <c r="C200" s="10"/>
      <c r="D200" s="11"/>
      <c r="E200" s="8"/>
      <c r="F200" s="8"/>
      <c r="G200" s="8"/>
      <c r="H200" s="8"/>
      <c r="I200" s="8"/>
    </row>
    <row r="201" spans="1:9" ht="15.75" x14ac:dyDescent="0.25">
      <c r="A201" s="9"/>
      <c r="B201" s="8"/>
      <c r="C201" s="10"/>
      <c r="D201" s="11"/>
      <c r="E201" s="8"/>
      <c r="F201" s="8"/>
      <c r="G201" s="8"/>
      <c r="H201" s="8"/>
      <c r="I201" s="8"/>
    </row>
    <row r="202" spans="1:9" ht="15.75" x14ac:dyDescent="0.25">
      <c r="A202" s="9"/>
      <c r="B202" s="8"/>
      <c r="C202" s="10"/>
      <c r="D202" s="11"/>
      <c r="E202" s="8"/>
      <c r="F202" s="8"/>
      <c r="G202" s="8"/>
      <c r="H202" s="8"/>
      <c r="I202" s="8"/>
    </row>
    <row r="203" spans="1:9" ht="15.75" x14ac:dyDescent="0.25">
      <c r="A203" s="9"/>
      <c r="B203" s="8"/>
      <c r="C203" s="10"/>
      <c r="D203" s="11"/>
      <c r="E203" s="8"/>
      <c r="F203" s="8"/>
      <c r="G203" s="8"/>
      <c r="H203" s="8"/>
      <c r="I203" s="8"/>
    </row>
    <row r="204" spans="1:9" ht="15.75" x14ac:dyDescent="0.25">
      <c r="A204" s="9"/>
      <c r="B204" s="8"/>
      <c r="C204" s="10"/>
      <c r="D204" s="11"/>
      <c r="E204" s="8"/>
      <c r="F204" s="8"/>
      <c r="G204" s="8"/>
      <c r="H204" s="8"/>
      <c r="I204" s="8"/>
    </row>
    <row r="205" spans="1:9" ht="15.75" x14ac:dyDescent="0.25">
      <c r="A205" s="9"/>
      <c r="B205" s="8"/>
      <c r="C205" s="10"/>
      <c r="D205" s="11"/>
      <c r="E205" s="8"/>
      <c r="F205" s="8"/>
      <c r="G205" s="8"/>
      <c r="H205" s="8"/>
      <c r="I205" s="8"/>
    </row>
    <row r="206" spans="1:9" ht="15.75" x14ac:dyDescent="0.25">
      <c r="A206" s="9"/>
      <c r="B206" s="8"/>
      <c r="C206" s="10"/>
      <c r="D206" s="11"/>
      <c r="E206" s="8"/>
      <c r="F206" s="8"/>
      <c r="G206" s="8"/>
      <c r="H206" s="8"/>
      <c r="I206" s="8"/>
    </row>
    <row r="207" spans="1:9" ht="15.75" x14ac:dyDescent="0.25">
      <c r="A207" s="9"/>
      <c r="B207" s="8"/>
      <c r="C207" s="10"/>
      <c r="D207" s="11"/>
      <c r="E207" s="8"/>
      <c r="F207" s="8"/>
      <c r="G207" s="8"/>
      <c r="H207" s="8"/>
      <c r="I207" s="8"/>
    </row>
    <row r="208" spans="1:9" ht="15.75" x14ac:dyDescent="0.25">
      <c r="A208" s="9"/>
      <c r="B208" s="8"/>
      <c r="C208" s="10"/>
      <c r="D208" s="11"/>
      <c r="E208" s="8"/>
      <c r="F208" s="8"/>
      <c r="G208" s="8"/>
      <c r="H208" s="8"/>
      <c r="I208" s="8"/>
    </row>
    <row r="209" spans="1:9" ht="15.75" x14ac:dyDescent="0.25">
      <c r="A209" s="9"/>
      <c r="B209" s="8"/>
      <c r="C209" s="10"/>
      <c r="D209" s="11"/>
      <c r="E209" s="8"/>
      <c r="F209" s="8"/>
      <c r="G209" s="8"/>
      <c r="H209" s="8"/>
      <c r="I209" s="8"/>
    </row>
    <row r="210" spans="1:9" ht="15.75" x14ac:dyDescent="0.25">
      <c r="A210" s="9"/>
      <c r="B210" s="8"/>
      <c r="C210" s="10"/>
      <c r="D210" s="11"/>
      <c r="E210" s="8"/>
      <c r="F210" s="8"/>
      <c r="G210" s="8"/>
      <c r="H210" s="8"/>
      <c r="I210" s="8"/>
    </row>
    <row r="211" spans="1:9" ht="15.75" x14ac:dyDescent="0.25">
      <c r="A211" s="9"/>
      <c r="B211" s="8"/>
      <c r="C211" s="10"/>
      <c r="D211" s="11"/>
      <c r="E211" s="8"/>
      <c r="F211" s="8"/>
      <c r="G211" s="8"/>
      <c r="H211" s="8"/>
      <c r="I211" s="8"/>
    </row>
    <row r="212" spans="1:9" ht="15.75" x14ac:dyDescent="0.25">
      <c r="A212" s="9"/>
      <c r="B212" s="8"/>
      <c r="C212" s="10"/>
      <c r="D212" s="11"/>
      <c r="E212" s="8"/>
      <c r="F212" s="8"/>
      <c r="G212" s="8"/>
      <c r="H212" s="8"/>
      <c r="I212" s="8"/>
    </row>
    <row r="213" spans="1:9" ht="15.75" x14ac:dyDescent="0.25">
      <c r="A213" s="9"/>
      <c r="B213" s="8"/>
      <c r="C213" s="10"/>
      <c r="D213" s="11"/>
      <c r="E213" s="8"/>
      <c r="F213" s="8"/>
      <c r="G213" s="8"/>
      <c r="H213" s="8"/>
      <c r="I213" s="8"/>
    </row>
    <row r="214" spans="1:9" ht="15.75" x14ac:dyDescent="0.25">
      <c r="A214" s="9"/>
      <c r="B214" s="8"/>
      <c r="C214" s="10"/>
      <c r="D214" s="11"/>
      <c r="E214" s="8"/>
      <c r="F214" s="8"/>
      <c r="G214" s="8"/>
      <c r="H214" s="8"/>
      <c r="I214" s="8"/>
    </row>
    <row r="481" spans="3:3" ht="18.75" x14ac:dyDescent="0.3">
      <c r="C481" s="71"/>
    </row>
    <row r="482" spans="3:3" ht="18.75" x14ac:dyDescent="0.3">
      <c r="C482" s="71"/>
    </row>
    <row r="485" spans="3:3" x14ac:dyDescent="0.2">
      <c r="C485" s="72"/>
    </row>
  </sheetData>
  <pageMargins left="0.15748031496062992" right="0.15748031496062992" top="0.15748031496062992" bottom="0.23622047244094491" header="0.15748031496062992" footer="0.19685039370078741"/>
  <pageSetup paperSize="9" scale="75" fitToHeight="2" orientation="portrait" r:id="rId1"/>
  <rowBreaks count="2" manualBreakCount="2">
    <brk id="36" max="3" man="1"/>
    <brk id="79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F34D512-5A01-4F5F-92C4-958E0436BEA8}"/>
</file>

<file path=customXml/itemProps2.xml><?xml version="1.0" encoding="utf-8"?>
<ds:datastoreItem xmlns:ds="http://schemas.openxmlformats.org/officeDocument/2006/customXml" ds:itemID="{A43294E0-E55E-4D60-B64E-0FD30E989DBA}"/>
</file>

<file path=customXml/itemProps3.xml><?xml version="1.0" encoding="utf-8"?>
<ds:datastoreItem xmlns:ds="http://schemas.openxmlformats.org/officeDocument/2006/customXml" ds:itemID="{98CE0664-1E3C-40D2-AB72-3C590CB6FA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01.01.23</vt:lpstr>
      <vt:lpstr>'на 01.01.23'!Область_печати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Скок Юлия Георгиевна</dc:creator>
  <cp:lastModifiedBy>Скок Юлия Георгиевна</cp:lastModifiedBy>
  <cp:lastPrinted>2023-05-19T09:46:57Z</cp:lastPrinted>
  <dcterms:created xsi:type="dcterms:W3CDTF">2023-05-19T04:14:57Z</dcterms:created>
  <dcterms:modified xsi:type="dcterms:W3CDTF">2023-05-19T09:47:45Z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