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4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480" windowHeight="9045" tabRatio="869" activeTab="4"/>
  </bookViews>
  <sheets>
    <sheet name="№5" sheetId="9" r:id="rId1"/>
    <sheet name="№9" sheetId="10" r:id="rId2"/>
    <sheet name="№1" sheetId="11" r:id="rId3"/>
    <sheet name="№6" sheetId="12" r:id="rId4"/>
    <sheet name="ЦППМиСП №2" sheetId="13" r:id="rId5"/>
    <sheet name="ЦППМСП &quot;ЭГО&quot;" sheetId="14" r:id="rId6"/>
    <sheet name="ЦППМиСП №7" sheetId="15" r:id="rId7"/>
  </sheets>
  <externalReferences>
    <externalReference r:id="rId8"/>
    <externalReference r:id="rId9"/>
    <externalReference r:id="rId10"/>
    <externalReference r:id="rId11"/>
  </externalReferences>
  <definedNames>
    <definedName name="_xlnm._FilterDatabase" localSheetId="3" hidden="1">№6!$A$3:$O$12</definedName>
    <definedName name="_xlnm._FilterDatabase" localSheetId="1" hidden="1">№9!$A$4:$V$13</definedName>
    <definedName name="_xlnm._FilterDatabase" localSheetId="4" hidden="1">'ЦППМиСП №2'!$G$6:$L$6</definedName>
    <definedName name="_xlnm.Print_Area" localSheetId="2">№1!$A$1:$N$18</definedName>
    <definedName name="_xlnm.Print_Area" localSheetId="0">№5!$A$1:$N$20</definedName>
    <definedName name="_xlnm.Print_Area" localSheetId="3">№6!$A$1:$N$21</definedName>
    <definedName name="_xlnm.Print_Area" localSheetId="1">№9!$A$1:$N$21</definedName>
    <definedName name="_xlnm.Print_Area" localSheetId="4">'ЦППМиСП №2'!$A$1:$N$20</definedName>
    <definedName name="_xlnm.Print_Area" localSheetId="6">'ЦППМиСП №7'!$A$1:$N$23</definedName>
    <definedName name="_xlnm.Print_Area" localSheetId="5">'ЦППМСП "ЭГО"'!$A$1:$N$23</definedName>
  </definedNames>
  <calcPr calcId="145621"/>
</workbook>
</file>

<file path=xl/calcChain.xml><?xml version="1.0" encoding="utf-8"?>
<calcChain xmlns="http://schemas.openxmlformats.org/spreadsheetml/2006/main">
  <c r="I7" i="15" l="1"/>
  <c r="J7" i="15"/>
  <c r="K7" i="15" s="1"/>
  <c r="L7" i="15" s="1"/>
  <c r="I8" i="15"/>
  <c r="J8" i="15"/>
  <c r="J9" i="15"/>
  <c r="K9" i="15"/>
  <c r="J10" i="15"/>
  <c r="K10" i="15"/>
  <c r="L10" i="15" s="1"/>
  <c r="J11" i="15"/>
  <c r="J12" i="15"/>
  <c r="K12" i="15"/>
  <c r="J13" i="15"/>
  <c r="J14" i="15"/>
  <c r="K13" i="15" s="1"/>
  <c r="L13" i="15" s="1"/>
  <c r="J15" i="15"/>
  <c r="K15" i="15"/>
  <c r="H7" i="14"/>
  <c r="I7" i="14"/>
  <c r="J7" i="14" s="1"/>
  <c r="K7" i="14" s="1"/>
  <c r="L7" i="14" s="1"/>
  <c r="H8" i="14"/>
  <c r="J8" i="14" s="1"/>
  <c r="I8" i="14"/>
  <c r="J9" i="14"/>
  <c r="K9" i="14"/>
  <c r="H10" i="14"/>
  <c r="I10" i="14"/>
  <c r="J10" i="14"/>
  <c r="H11" i="14"/>
  <c r="I11" i="14"/>
  <c r="J11" i="14"/>
  <c r="K10" i="14" s="1"/>
  <c r="L10" i="14" s="1"/>
  <c r="J12" i="14"/>
  <c r="K12" i="14"/>
  <c r="H13" i="14"/>
  <c r="I13" i="14"/>
  <c r="J13" i="14" s="1"/>
  <c r="H14" i="14"/>
  <c r="J14" i="14" s="1"/>
  <c r="I14" i="14"/>
  <c r="J15" i="14"/>
  <c r="K15" i="14"/>
  <c r="H7" i="13"/>
  <c r="I7" i="13"/>
  <c r="J7" i="13"/>
  <c r="H8" i="13"/>
  <c r="I8" i="13"/>
  <c r="J8" i="13"/>
  <c r="K7" i="13" s="1"/>
  <c r="L7" i="13" s="1"/>
  <c r="H9" i="13"/>
  <c r="I9" i="13"/>
  <c r="J9" i="13"/>
  <c r="K9" i="13"/>
  <c r="H10" i="13"/>
  <c r="I10" i="13"/>
  <c r="J10" i="13"/>
  <c r="H11" i="13"/>
  <c r="I11" i="13"/>
  <c r="J11" i="13"/>
  <c r="K10" i="13" s="1"/>
  <c r="L10" i="13" s="1"/>
  <c r="H12" i="13"/>
  <c r="J12" i="13"/>
  <c r="K12" i="13"/>
  <c r="H13" i="13"/>
  <c r="J13" i="13" s="1"/>
  <c r="K13" i="13" s="1"/>
  <c r="I13" i="13"/>
  <c r="H14" i="13"/>
  <c r="I14" i="13"/>
  <c r="J14" i="13"/>
  <c r="H15" i="13"/>
  <c r="J15" i="13" s="1"/>
  <c r="K15" i="13" s="1"/>
  <c r="L13" i="13" l="1"/>
  <c r="K13" i="14"/>
  <c r="L13" i="14" s="1"/>
  <c r="H4" i="12" l="1"/>
  <c r="I4" i="12"/>
  <c r="J4" i="12" s="1"/>
  <c r="K4" i="12" s="1"/>
  <c r="L4" i="12" s="1"/>
  <c r="J5" i="12"/>
  <c r="I6" i="12"/>
  <c r="J6" i="12"/>
  <c r="K6" i="12"/>
  <c r="J7" i="12"/>
  <c r="J8" i="12"/>
  <c r="K7" i="12"/>
  <c r="I9" i="12"/>
  <c r="J9" i="12" s="1"/>
  <c r="K9" i="12" s="1"/>
  <c r="L7" i="12" s="1"/>
  <c r="J10" i="12"/>
  <c r="K10" i="12" s="1"/>
  <c r="L10" i="12" s="1"/>
  <c r="J11" i="12"/>
  <c r="I12" i="12"/>
  <c r="J12" i="12"/>
  <c r="K12" i="12"/>
  <c r="B5" i="10"/>
  <c r="J5" i="10"/>
  <c r="K5" i="10" s="1"/>
  <c r="L5" i="10" s="1"/>
  <c r="J6" i="10"/>
  <c r="J7" i="10"/>
  <c r="K7" i="10"/>
  <c r="B8" i="10"/>
  <c r="J8" i="10"/>
  <c r="J10" i="10"/>
  <c r="K10" i="10"/>
  <c r="L8" i="10"/>
  <c r="J9" i="10"/>
  <c r="B11" i="10"/>
  <c r="J11" i="10"/>
  <c r="J13" i="10"/>
  <c r="K13" i="10" s="1"/>
  <c r="L11" i="10" s="1"/>
  <c r="J12" i="10"/>
  <c r="B4" i="11"/>
  <c r="J4" i="11"/>
  <c r="J5" i="11"/>
  <c r="K4" i="11" s="1"/>
  <c r="L4" i="11" s="1"/>
  <c r="J6" i="11"/>
  <c r="K6" i="11"/>
  <c r="B7" i="11"/>
  <c r="J7" i="11"/>
  <c r="J9" i="11"/>
  <c r="K9" i="11"/>
  <c r="L7" i="11"/>
  <c r="J8" i="11"/>
  <c r="B10" i="11"/>
  <c r="J10" i="11"/>
  <c r="J12" i="11"/>
  <c r="K12" i="11"/>
  <c r="L10" i="11" s="1"/>
  <c r="J11" i="11"/>
  <c r="I13" i="9"/>
  <c r="I12" i="9"/>
  <c r="J12" i="9" s="1"/>
  <c r="J13" i="9"/>
  <c r="K13" i="9"/>
  <c r="H12" i="9"/>
  <c r="I11" i="9"/>
  <c r="H11" i="9"/>
  <c r="I10" i="9"/>
  <c r="H10" i="9"/>
  <c r="J10" i="9" s="1"/>
  <c r="K10" i="9" s="1"/>
  <c r="I9" i="9"/>
  <c r="J9" i="9" s="1"/>
  <c r="K8" i="9" s="1"/>
  <c r="L8" i="9" s="1"/>
  <c r="H9" i="9"/>
  <c r="I8" i="9"/>
  <c r="H8" i="9"/>
  <c r="I7" i="9"/>
  <c r="J7" i="9"/>
  <c r="K7" i="9" s="1"/>
  <c r="I6" i="9"/>
  <c r="H6" i="9"/>
  <c r="I5" i="9"/>
  <c r="J5" i="9" s="1"/>
  <c r="K5" i="9" s="1"/>
  <c r="H5" i="9"/>
  <c r="J11" i="9"/>
  <c r="K11" i="9" s="1"/>
  <c r="L11" i="9" s="1"/>
  <c r="J8" i="9"/>
  <c r="J6" i="9"/>
  <c r="L5" i="9" l="1"/>
</calcChain>
</file>

<file path=xl/sharedStrings.xml><?xml version="1.0" encoding="utf-8"?>
<sst xmlns="http://schemas.openxmlformats.org/spreadsheetml/2006/main" count="399" uniqueCount="93">
  <si>
    <t>Наименование показателя</t>
  </si>
  <si>
    <t>Психолого-медико-педагогическое обследование детей</t>
  </si>
  <si>
    <t>Психолого-педагогическое консультирование обучающихся, их родителей (законных представителей) и педагогических работников</t>
  </si>
  <si>
    <t>Коррекционно-развивающая, компенсирующая и логопедическая помощь обучающимся</t>
  </si>
  <si>
    <t>Наименование учреждения, оказывающего услугу (выполняющего работу)</t>
  </si>
  <si>
    <t>Наименование оказываемой услуги (выполняемой работы)</t>
  </si>
  <si>
    <t>Вариант оказания (выполнения)</t>
  </si>
  <si>
    <t>Показатель (качества, объема)</t>
  </si>
  <si>
    <t>Единица измерения</t>
  </si>
  <si>
    <t>Оценка выполнения муниципальными учреждениями муниципального задания по каждому показателю,(К1i, К2i&lt;3&gt;)</t>
  </si>
  <si>
    <t>Сводная оценка выполнения муниципальными учреждениями муниципального задания по показателям (качества, объема),(К1, К2&lt;4&gt;)</t>
  </si>
  <si>
    <t xml:space="preserve">Оценка итоговая
ОЦитоговая&lt;5&gt;
</t>
  </si>
  <si>
    <t>Заключение о выполнении муниципального задания муниципальным учреждением&lt;6&gt;</t>
  </si>
  <si>
    <t>Причины отклонения значений от запланированных</t>
  </si>
  <si>
    <t>МБУ ЦППМиСП № 5 Сознание</t>
  </si>
  <si>
    <t>Услуга</t>
  </si>
  <si>
    <t>Показатель качества</t>
  </si>
  <si>
    <t>процент</t>
  </si>
  <si>
    <t>Показатель объема</t>
  </si>
  <si>
    <t xml:space="preserve">Число обучющихся </t>
  </si>
  <si>
    <t>человек</t>
  </si>
  <si>
    <t>в целом выполнено</t>
  </si>
  <si>
    <t xml:space="preserve">Отсутствие обоснованных жалоб родителей (законных представителей) на обеспечение коррекционно-развивающей помощи в учреждении (процент; определяется как отношение количества потребителей услуг удовлетворенных качеством к количеству обратившихся) </t>
  </si>
  <si>
    <t xml:space="preserve">Отсутствие обоснованных жалоб родителей (законных представителей) воспитанников к качеству предоставления услуг (процент; определяется как отношение количества потребителей услуг удовлетворенных качеством к количеству обратившихся) </t>
  </si>
  <si>
    <t>Доля детей, прошедших комплексное обследование, от числа обратившихся (процент; определяется как отношение прошедших обследование и получивших заключение к общему числу обратившихся);</t>
  </si>
  <si>
    <t xml:space="preserve">Отсутствие обоснованных претензий родителей (законных представителей) воспитанников к качеству предоставления услуг (процент; определяется как отношение количества потребителей услуг удовлетворенных качеством к количеству обратившихся) </t>
  </si>
  <si>
    <t>Доля исполненных рекомендаций психолого-медико-педагогической комиссии (процент; определяется как отношение исполненных рекомендаций ПМПК к общему числу обратившихся)</t>
  </si>
  <si>
    <t>Доля педагогов и специалистов, применяющих при проведении консультаций коррекционно-развивающие технологии (процент; определяется как отношение количества педагогов и специалистов, применяющих при проведении консультаций коррекционно-развивающие технологи</t>
  </si>
  <si>
    <t>Значение, утвержденное в муниципальном задании на 2019 год, (К1плi, К2плi&lt;1&gt;)</t>
  </si>
  <si>
    <t>Фактическое значение за 2019 год, (К1фi, К2фi&lt;2&gt;)</t>
  </si>
  <si>
    <t>№ реестровой записи</t>
  </si>
  <si>
    <t>2</t>
  </si>
  <si>
    <t>880900О.99.0.БА86АА00000</t>
  </si>
  <si>
    <t>880900О.99.0.БА84АА00000</t>
  </si>
  <si>
    <t>880900О.99.0.БА85АА00000</t>
  </si>
  <si>
    <t>МБОУ ЦППМиСП №9</t>
  </si>
  <si>
    <t xml:space="preserve"> Психолого-медико-педагогическое обследование детей</t>
  </si>
  <si>
    <t>доля детей, прошедших комплексное обследование, от числа обратившихся (процент; определяется как отношение прошедших обследование и получивших заключение к общему числу обратившихся);</t>
  </si>
  <si>
    <t>выполнено</t>
  </si>
  <si>
    <t>отсутствие обоснованных претензий родителей (законных представителей) воспитанников к качеству предоставления услуг (процент; определяется как отношение количества потребителей услуг удовлетворенных качеством к количеству обратившихся)</t>
  </si>
  <si>
    <t>доля педагогов и специалистов, применяющих при проведении консультаций коррекционно-развивающие технологии (процент; определяется как отношение количества педагогов и специалистов, применяющих при проведении консультаций коррекционно-развивающие технологи</t>
  </si>
  <si>
    <t>отсутствие обоснованных жалоб родителей (законных представителей) воспитанников к качеству предоставления услуг (процент; определяется как отношение количества потребителей услуг удовлетворенных качеством к количеству обратившихся)</t>
  </si>
  <si>
    <t>доля исполненных рекомендаций психолого-медико-педагогической комиссии (процент; определяется как отношение исполненных рекомендаций ПМПК к общему числу обратившихся);</t>
  </si>
  <si>
    <t>отсутствие обоснованных жалоб родителей (законных представителей) на обеспечение коррекционно-развивающей помощи в учреждении (процент; определяется как отношение количества потребителей услуг удовлетворенных качеством к количеству обратившихся)</t>
  </si>
  <si>
    <t xml:space="preserve"> </t>
  </si>
  <si>
    <t xml:space="preserve">Директор МКУ ЦБУОО "ЛЕВОБЕРЕЖНАЯ"       </t>
  </si>
  <si>
    <t>Т.В. Авулова</t>
  </si>
  <si>
    <t>Исполнитель: Кухаренко М.С. 221-65-98</t>
  </si>
  <si>
    <t>МБУ ЦППМиСП №1</t>
  </si>
  <si>
    <t>Исполнитель: Мусина Д.Г. 221-65-98</t>
  </si>
  <si>
    <t>доля педагогических кадров с высшим профессиональным образованием в области коррекционной педагогики и психологии (процент; определяется как отношение количества педагогов с высшим образованием к общему числу педагогов);</t>
  </si>
  <si>
    <t>доля детей, осваивающих дополнительные коррекционно-развивающие программы в учреждении (процент; определяется как количество осваивающих детей дополнительные программы к общему количеству детей)</t>
  </si>
  <si>
    <t xml:space="preserve">Число обучающихся </t>
  </si>
  <si>
    <t>доля детей, прошедших комплексное обследование (процент; определяется как отношение количества детей, прошедших комплексное обследование, к количеству обратившихся);</t>
  </si>
  <si>
    <t>доля подготовленных рекомендаций в программу сопровождения(процент; определяется как отношение количества подготовленных рекомендаций в программу сопровождения к количеству обратившихся)</t>
  </si>
  <si>
    <t>доля педагогических кадров с высшим профессиональным образованием в области коррекционной педагогики и психологии (процент; определяется как отношение количества педагогов с высшим образованием к общему числу педагогов)</t>
  </si>
  <si>
    <t>доля детей, родителей,и педагогических работников обратившихся за консультацией (процент; определяется как отношение количества человек получивших консультацию к общему количеству обратившихся)</t>
  </si>
  <si>
    <t>МБУ ЦППМиСП № 6</t>
  </si>
  <si>
    <t>Исполнитель:Григорьева О.В. 299-45-09</t>
  </si>
  <si>
    <t>Исполнитель: Карочкина В.В. 221-65-98</t>
  </si>
  <si>
    <t xml:space="preserve">ОТЧЕТ ОБ ИСПОЛНЕНИИ МУНИЦИПАЛЬНОГО ЗАДАНИЯ ЗА 12 МЕСЯЦЕВ 2019г. </t>
  </si>
  <si>
    <t>Горченко Татьяна Михайловна, 201 28 83</t>
  </si>
  <si>
    <t>И.Н. Криволуцкая</t>
  </si>
  <si>
    <t xml:space="preserve">Директор </t>
  </si>
  <si>
    <t>Число обучающихся</t>
  </si>
  <si>
    <t>доля педагогических кадров с высшим профессиональным образованием в области коррекционной педагогики и психологии  (процент; определяется как отношение количества педагогов с высшим образованием к  общему числу педагогов);</t>
  </si>
  <si>
    <t>услуга</t>
  </si>
  <si>
    <t>853212О.99.0.БВ22АА02001</t>
  </si>
  <si>
    <t>853212О.99.0.БВ21АА02003</t>
  </si>
  <si>
    <t>доля подготовленных  рекомендаций в программу сопровождения(процент; определяется как отношение количества подготовленных рекомендаций в программу сопровождения к количеству обратившихся)</t>
  </si>
  <si>
    <t>выполнено в целом</t>
  </si>
  <si>
    <t>доля детей, прошедших комплексное обследование  (процент; определяется как отношение количества детей, прошедших комплексное обследование, к количеству обратившихся);</t>
  </si>
  <si>
    <t>853212О.99.0.БВ20АА02001</t>
  </si>
  <si>
    <t>МБУ ЦППМиСП № 2</t>
  </si>
  <si>
    <t>3</t>
  </si>
  <si>
    <t>Фактическое значение за  2019 год, (К1фi, К2фi&lt;2&gt;)</t>
  </si>
  <si>
    <t xml:space="preserve">Наименование показателя </t>
  </si>
  <si>
    <t>Наименование оказания услуг (выполняемой работы)</t>
  </si>
  <si>
    <t>Оценка выполнения муниципального задания  за 2019 год по МБУ ЦППМиСП № 2.</t>
  </si>
  <si>
    <t>т. 201-01-87</t>
  </si>
  <si>
    <t>Карасева Оксана Владимировна</t>
  </si>
  <si>
    <t>отсутствие обоснованных жалоб родителей (законных представителей) воспитанников к качеству предоставления услуг (процент; определяется как отношение количества потребителей услуг удовлетворенных качеством к количеству обратившихся);</t>
  </si>
  <si>
    <t>доля педагогов и специалистов, применяющих при проведении консультаций коррекционно-развивающие технологии (процент; определяется как отношение количества педагогов и специалистов, применяющих при проведении консультаций коррекционно-развивающие технологии к общему числу педагогов и специалистов);</t>
  </si>
  <si>
    <t>отсутствие обоснованных претензий родителей (законных представителей) воспитанников к качеству предоставления услуг (процент; определяется как отношение количества потребителей услуг удовлетворенных качеством к количеству обратившихся);</t>
  </si>
  <si>
    <t xml:space="preserve">МАУ ЦППМСП "Эго"
</t>
  </si>
  <si>
    <t>Оценка выполнения муниципального задания  за 2019 год по МАУ ЦППМиСП "ЭГО"</t>
  </si>
  <si>
    <t>265-55-10</t>
  </si>
  <si>
    <t>Кузнецова Юлия Витальевна</t>
  </si>
  <si>
    <r>
      <t xml:space="preserve">Коррекционно-развивающая, компенсирующая и логопедическая помощь обучающимся </t>
    </r>
    <r>
      <rPr>
        <b/>
        <sz val="12"/>
        <color theme="1"/>
        <rFont val="Times New Roman"/>
        <family val="1"/>
        <charset val="204"/>
      </rPr>
      <t>(в центре психолого-педагогической, медицинской и социальной помощи)</t>
    </r>
  </si>
  <si>
    <r>
      <t xml:space="preserve">Психолого-педагогическое консультирование обучающихся, их родителей (законных представителей) и педагогических работников </t>
    </r>
    <r>
      <rPr>
        <b/>
        <sz val="12"/>
        <color theme="1"/>
        <rFont val="Times New Roman"/>
        <family val="1"/>
        <charset val="204"/>
      </rPr>
      <t>(в центре психолого-педагогической, медицинской и социальной помощи)</t>
    </r>
  </si>
  <si>
    <r>
      <t>Психолого-медико-педагогическое обследование детей</t>
    </r>
    <r>
      <rPr>
        <b/>
        <sz val="12"/>
        <color theme="1"/>
        <rFont val="Times New Roman"/>
        <family val="1"/>
        <charset val="204"/>
      </rPr>
      <t xml:space="preserve"> (в центре психолого-педагогической, медицинской и социальной помощи)</t>
    </r>
  </si>
  <si>
    <t>ЦППМиСП №7 "Спрсобный ребенок"</t>
  </si>
  <si>
    <t>Оценка выполнения муниципального задания  за 2019 год по МБУ ЦППМиСП № 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</si>
</sst>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3"/>
      <color indexed="8"/>
      <name val="Times New Roman"/>
      <family val="1"/>
      <charset val="204"/>
    </font>
    <font>
      <sz val="13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4" fillId="0" borderId="0"/>
    <xf numFmtId="9" fontId="5" fillId="0" borderId="0" applyBorder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6" fillId="0" borderId="0" xfId="0" applyFont="1" applyFill="1"/>
    <xf numFmtId="0" fontId="6" fillId="0" borderId="1" xfId="0" applyFont="1" applyFill="1" applyBorder="1" applyAlignment="1">
      <alignment horizontal="center" vertical="top" wrapText="1"/>
    </xf>
    <xf numFmtId="1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/>
    <xf numFmtId="165" fontId="6" fillId="0" borderId="1" xfId="8" applyNumberFormat="1" applyFont="1" applyFill="1" applyBorder="1" applyAlignment="1">
      <alignment horizontal="center" wrapText="1"/>
    </xf>
    <xf numFmtId="164" fontId="6" fillId="0" borderId="1" xfId="8" applyNumberFormat="1" applyFont="1" applyFill="1" applyBorder="1" applyAlignment="1" applyProtection="1">
      <alignment horizontal="center" wrapText="1"/>
    </xf>
    <xf numFmtId="49" fontId="7" fillId="0" borderId="1" xfId="0" applyNumberFormat="1" applyFont="1" applyFill="1" applyBorder="1" applyAlignment="1">
      <alignment vertical="top" wrapText="1"/>
    </xf>
    <xf numFmtId="165" fontId="7" fillId="0" borderId="1" xfId="0" applyNumberFormat="1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vertical="top" wrapText="1"/>
    </xf>
    <xf numFmtId="4" fontId="6" fillId="0" borderId="0" xfId="0" applyNumberFormat="1" applyFont="1" applyFill="1"/>
    <xf numFmtId="0" fontId="6" fillId="0" borderId="0" xfId="6" applyFont="1"/>
    <xf numFmtId="0" fontId="6" fillId="2" borderId="0" xfId="1" applyFont="1" applyFill="1"/>
    <xf numFmtId="0" fontId="6" fillId="2" borderId="0" xfId="0" applyFont="1" applyFill="1" applyBorder="1"/>
    <xf numFmtId="0" fontId="6" fillId="2" borderId="0" xfId="0" applyFont="1" applyFill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/>
    <xf numFmtId="165" fontId="6" fillId="2" borderId="1" xfId="8" applyNumberFormat="1" applyFont="1" applyFill="1" applyBorder="1" applyAlignment="1">
      <alignment horizontal="center" wrapText="1"/>
    </xf>
    <xf numFmtId="164" fontId="6" fillId="3" borderId="1" xfId="8" applyNumberFormat="1" applyFont="1" applyFill="1" applyBorder="1" applyAlignment="1" applyProtection="1">
      <alignment horizontal="center" wrapText="1"/>
    </xf>
    <xf numFmtId="49" fontId="7" fillId="2" borderId="1" xfId="0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top" wrapText="1"/>
    </xf>
    <xf numFmtId="49" fontId="6" fillId="2" borderId="0" xfId="0" applyNumberFormat="1" applyFont="1" applyFill="1" applyBorder="1" applyAlignment="1">
      <alignment horizontal="center" vertical="top" wrapText="1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wrapText="1"/>
    </xf>
    <xf numFmtId="49" fontId="7" fillId="2" borderId="0" xfId="0" applyNumberFormat="1" applyFont="1" applyFill="1" applyBorder="1" applyAlignment="1">
      <alignment vertical="top" wrapText="1"/>
    </xf>
    <xf numFmtId="3" fontId="7" fillId="2" borderId="0" xfId="0" applyNumberFormat="1" applyFont="1" applyFill="1" applyBorder="1" applyAlignment="1">
      <alignment horizontal="center" wrapText="1"/>
    </xf>
    <xf numFmtId="164" fontId="6" fillId="3" borderId="0" xfId="8" applyNumberFormat="1" applyFont="1" applyFill="1" applyBorder="1" applyAlignment="1" applyProtection="1">
      <alignment horizontal="center" wrapText="1"/>
    </xf>
    <xf numFmtId="0" fontId="6" fillId="2" borderId="0" xfId="0" applyFont="1" applyFill="1" applyBorder="1" applyAlignment="1">
      <alignment horizontal="center" wrapText="1"/>
    </xf>
    <xf numFmtId="2" fontId="6" fillId="3" borderId="0" xfId="8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/>
    </xf>
    <xf numFmtId="0" fontId="6" fillId="2" borderId="0" xfId="6" applyFont="1" applyFill="1" applyBorder="1" applyAlignment="1"/>
    <xf numFmtId="0" fontId="6" fillId="2" borderId="0" xfId="6" applyFont="1" applyFill="1"/>
    <xf numFmtId="0" fontId="6" fillId="2" borderId="4" xfId="1" applyFont="1" applyFill="1" applyBorder="1" applyAlignment="1">
      <alignment wrapText="1"/>
    </xf>
    <xf numFmtId="49" fontId="6" fillId="2" borderId="4" xfId="3" applyNumberFormat="1" applyFont="1" applyFill="1" applyBorder="1" applyAlignment="1">
      <alignment horizontal="justify" vertical="top"/>
    </xf>
    <xf numFmtId="0" fontId="6" fillId="2" borderId="4" xfId="1" applyFont="1" applyFill="1" applyBorder="1"/>
    <xf numFmtId="165" fontId="6" fillId="2" borderId="4" xfId="10" applyNumberFormat="1" applyFont="1" applyFill="1" applyBorder="1" applyAlignment="1">
      <alignment horizontal="center" wrapText="1"/>
    </xf>
    <xf numFmtId="164" fontId="6" fillId="3" borderId="4" xfId="10" applyNumberFormat="1" applyFont="1" applyFill="1" applyBorder="1" applyAlignment="1" applyProtection="1">
      <alignment horizontal="center" wrapText="1"/>
    </xf>
    <xf numFmtId="0" fontId="6" fillId="2" borderId="1" xfId="1" applyFont="1" applyFill="1" applyBorder="1" applyAlignment="1">
      <alignment wrapText="1"/>
    </xf>
    <xf numFmtId="49" fontId="6" fillId="2" borderId="1" xfId="3" applyNumberFormat="1" applyFont="1" applyFill="1" applyBorder="1" applyAlignment="1">
      <alignment horizontal="justify" vertical="top"/>
    </xf>
    <xf numFmtId="0" fontId="6" fillId="2" borderId="1" xfId="1" applyFont="1" applyFill="1" applyBorder="1"/>
    <xf numFmtId="165" fontId="6" fillId="2" borderId="1" xfId="10" applyNumberFormat="1" applyFont="1" applyFill="1" applyBorder="1" applyAlignment="1">
      <alignment horizontal="center" wrapText="1"/>
    </xf>
    <xf numFmtId="164" fontId="6" fillId="3" borderId="1" xfId="10" applyNumberFormat="1" applyFont="1" applyFill="1" applyBorder="1" applyAlignment="1" applyProtection="1">
      <alignment horizontal="center" wrapText="1"/>
    </xf>
    <xf numFmtId="0" fontId="6" fillId="2" borderId="5" xfId="1" applyFont="1" applyFill="1" applyBorder="1" applyAlignment="1">
      <alignment wrapText="1"/>
    </xf>
    <xf numFmtId="49" fontId="7" fillId="2" borderId="5" xfId="1" applyNumberFormat="1" applyFont="1" applyFill="1" applyBorder="1" applyAlignment="1">
      <alignment vertical="top" wrapText="1"/>
    </xf>
    <xf numFmtId="0" fontId="6" fillId="2" borderId="5" xfId="1" applyFont="1" applyFill="1" applyBorder="1"/>
    <xf numFmtId="164" fontId="6" fillId="3" borderId="5" xfId="10" applyNumberFormat="1" applyFont="1" applyFill="1" applyBorder="1" applyAlignment="1" applyProtection="1">
      <alignment horizontal="center" wrapText="1"/>
    </xf>
    <xf numFmtId="0" fontId="6" fillId="2" borderId="4" xfId="1" applyFont="1" applyFill="1" applyBorder="1" applyAlignment="1">
      <alignment vertical="top" wrapText="1"/>
    </xf>
    <xf numFmtId="0" fontId="6" fillId="2" borderId="1" xfId="1" applyFont="1" applyFill="1" applyBorder="1" applyAlignment="1">
      <alignment vertical="top" wrapText="1"/>
    </xf>
    <xf numFmtId="0" fontId="6" fillId="2" borderId="0" xfId="6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0" borderId="0" xfId="6" applyFont="1" applyAlignment="1">
      <alignment horizontal="left"/>
    </xf>
    <xf numFmtId="0" fontId="6" fillId="2" borderId="0" xfId="1" applyFont="1" applyFill="1" applyAlignment="1">
      <alignment horizontal="left"/>
    </xf>
    <xf numFmtId="164" fontId="7" fillId="2" borderId="1" xfId="1" applyNumberFormat="1" applyFont="1" applyFill="1" applyBorder="1" applyAlignment="1">
      <alignment horizontal="center" wrapText="1"/>
    </xf>
    <xf numFmtId="164" fontId="7" fillId="2" borderId="5" xfId="1" applyNumberFormat="1" applyFont="1" applyFill="1" applyBorder="1" applyAlignment="1">
      <alignment horizontal="center" wrapText="1"/>
    </xf>
    <xf numFmtId="164" fontId="7" fillId="2" borderId="1" xfId="0" applyNumberFormat="1" applyFont="1" applyFill="1" applyBorder="1" applyAlignment="1">
      <alignment horizontal="center" wrapText="1"/>
    </xf>
    <xf numFmtId="0" fontId="6" fillId="0" borderId="0" xfId="6" applyFont="1" applyBorder="1"/>
    <xf numFmtId="0" fontId="6" fillId="0" borderId="0" xfId="0" applyFont="1" applyFill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2" xfId="0" applyFont="1" applyFill="1" applyBorder="1" applyAlignment="1"/>
    <xf numFmtId="0" fontId="6" fillId="0" borderId="7" xfId="0" applyFont="1" applyFill="1" applyBorder="1" applyAlignment="1"/>
    <xf numFmtId="0" fontId="6" fillId="0" borderId="3" xfId="0" applyFont="1" applyFill="1" applyBorder="1" applyAlignment="1"/>
    <xf numFmtId="2" fontId="7" fillId="0" borderId="2" xfId="0" applyNumberFormat="1" applyFont="1" applyFill="1" applyBorder="1" applyAlignment="1">
      <alignment horizontal="center" wrapText="1"/>
    </xf>
    <xf numFmtId="2" fontId="6" fillId="0" borderId="7" xfId="0" applyNumberFormat="1" applyFont="1" applyFill="1" applyBorder="1" applyAlignment="1">
      <alignment horizontal="center"/>
    </xf>
    <xf numFmtId="164" fontId="6" fillId="0" borderId="2" xfId="8" applyNumberFormat="1" applyFont="1" applyFill="1" applyBorder="1" applyAlignment="1" applyProtection="1">
      <alignment horizontal="center" wrapText="1"/>
    </xf>
    <xf numFmtId="164" fontId="6" fillId="0" borderId="7" xfId="8" applyNumberFormat="1" applyFont="1" applyFill="1" applyBorder="1" applyAlignment="1" applyProtection="1">
      <alignment horizontal="center" wrapText="1"/>
    </xf>
    <xf numFmtId="164" fontId="6" fillId="0" borderId="3" xfId="8" applyNumberFormat="1" applyFont="1" applyFill="1" applyBorder="1" applyAlignment="1" applyProtection="1">
      <alignment horizontal="center" wrapText="1"/>
    </xf>
    <xf numFmtId="0" fontId="7" fillId="0" borderId="2" xfId="5" applyNumberFormat="1" applyFont="1" applyFill="1" applyBorder="1" applyAlignment="1">
      <alignment horizontal="center" vertical="top" wrapText="1"/>
    </xf>
    <xf numFmtId="0" fontId="7" fillId="0" borderId="7" xfId="5" applyNumberFormat="1" applyFont="1" applyFill="1" applyBorder="1" applyAlignment="1">
      <alignment horizontal="center" vertical="top" wrapText="1"/>
    </xf>
    <xf numFmtId="0" fontId="7" fillId="0" borderId="3" xfId="5" applyNumberFormat="1" applyFont="1" applyFill="1" applyBorder="1" applyAlignment="1">
      <alignment horizontal="center" vertical="top" wrapText="1"/>
    </xf>
    <xf numFmtId="2" fontId="6" fillId="0" borderId="2" xfId="8" applyNumberFormat="1" applyFont="1" applyFill="1" applyBorder="1" applyAlignment="1" applyProtection="1">
      <alignment horizontal="center" vertical="center" wrapText="1"/>
    </xf>
    <xf numFmtId="2" fontId="6" fillId="0" borderId="7" xfId="8" applyNumberFormat="1" applyFont="1" applyFill="1" applyBorder="1" applyAlignment="1" applyProtection="1">
      <alignment horizontal="center" vertical="center" wrapText="1"/>
    </xf>
    <xf numFmtId="2" fontId="6" fillId="0" borderId="3" xfId="8" applyNumberFormat="1" applyFont="1" applyFill="1" applyBorder="1" applyAlignment="1" applyProtection="1">
      <alignment horizontal="center" vertical="center" wrapText="1"/>
    </xf>
    <xf numFmtId="0" fontId="6" fillId="2" borderId="2" xfId="1" applyFont="1" applyFill="1" applyBorder="1" applyAlignment="1"/>
    <xf numFmtId="0" fontId="6" fillId="2" borderId="7" xfId="1" applyFont="1" applyFill="1" applyBorder="1" applyAlignment="1"/>
    <xf numFmtId="0" fontId="6" fillId="2" borderId="3" xfId="1" applyFont="1" applyFill="1" applyBorder="1" applyAlignment="1"/>
    <xf numFmtId="2" fontId="7" fillId="2" borderId="2" xfId="1" applyNumberFormat="1" applyFont="1" applyFill="1" applyBorder="1" applyAlignment="1">
      <alignment horizontal="center" wrapText="1"/>
    </xf>
    <xf numFmtId="2" fontId="6" fillId="2" borderId="7" xfId="1" applyNumberFormat="1" applyFont="1" applyFill="1" applyBorder="1" applyAlignment="1">
      <alignment horizontal="center"/>
    </xf>
    <xf numFmtId="164" fontId="6" fillId="3" borderId="2" xfId="10" applyNumberFormat="1" applyFont="1" applyFill="1" applyBorder="1" applyAlignment="1" applyProtection="1">
      <alignment horizontal="center" wrapText="1"/>
    </xf>
    <xf numFmtId="164" fontId="6" fillId="3" borderId="7" xfId="10" applyNumberFormat="1" applyFont="1" applyFill="1" applyBorder="1" applyAlignment="1" applyProtection="1">
      <alignment horizontal="center" wrapText="1"/>
    </xf>
    <xf numFmtId="164" fontId="6" fillId="3" borderId="3" xfId="10" applyNumberFormat="1" applyFont="1" applyFill="1" applyBorder="1" applyAlignment="1" applyProtection="1">
      <alignment horizontal="center" wrapText="1"/>
    </xf>
    <xf numFmtId="0" fontId="6" fillId="2" borderId="0" xfId="6" applyFont="1" applyFill="1" applyBorder="1" applyAlignment="1">
      <alignment horizontal="center"/>
    </xf>
    <xf numFmtId="0" fontId="6" fillId="2" borderId="6" xfId="6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 vertical="top" wrapText="1"/>
    </xf>
    <xf numFmtId="0" fontId="6" fillId="2" borderId="7" xfId="1" applyFont="1" applyFill="1" applyBorder="1" applyAlignment="1">
      <alignment horizontal="center" vertical="top" wrapText="1"/>
    </xf>
    <xf numFmtId="0" fontId="6" fillId="2" borderId="3" xfId="1" applyFont="1" applyFill="1" applyBorder="1" applyAlignment="1">
      <alignment horizontal="center" vertical="top" wrapText="1"/>
    </xf>
    <xf numFmtId="2" fontId="6" fillId="3" borderId="2" xfId="10" applyNumberFormat="1" applyFont="1" applyFill="1" applyBorder="1" applyAlignment="1" applyProtection="1">
      <alignment horizontal="center" vertical="center" wrapText="1"/>
    </xf>
    <xf numFmtId="2" fontId="6" fillId="3" borderId="7" xfId="10" applyNumberFormat="1" applyFont="1" applyFill="1" applyBorder="1" applyAlignment="1" applyProtection="1">
      <alignment horizontal="center" vertical="center" wrapText="1"/>
    </xf>
    <xf numFmtId="2" fontId="6" fillId="3" borderId="3" xfId="10" applyNumberFormat="1" applyFont="1" applyFill="1" applyBorder="1" applyAlignment="1" applyProtection="1">
      <alignment horizontal="center" vertical="center" wrapText="1"/>
    </xf>
    <xf numFmtId="0" fontId="6" fillId="2" borderId="2" xfId="6" applyFont="1" applyFill="1" applyBorder="1" applyAlignment="1">
      <alignment vertical="top" wrapText="1"/>
    </xf>
    <xf numFmtId="0" fontId="6" fillId="2" borderId="7" xfId="6" applyFont="1" applyFill="1" applyBorder="1" applyAlignment="1">
      <alignment vertical="top" wrapText="1"/>
    </xf>
    <xf numFmtId="0" fontId="6" fillId="2" borderId="3" xfId="6" applyFont="1" applyFill="1" applyBorder="1" applyAlignment="1">
      <alignment vertical="top" wrapText="1"/>
    </xf>
    <xf numFmtId="0" fontId="6" fillId="2" borderId="8" xfId="1" applyFont="1" applyFill="1" applyBorder="1" applyAlignment="1">
      <alignment horizontal="center" vertical="top" wrapText="1"/>
    </xf>
    <xf numFmtId="0" fontId="6" fillId="2" borderId="9" xfId="1" applyFont="1" applyFill="1" applyBorder="1" applyAlignment="1">
      <alignment horizontal="center" vertical="top" wrapText="1"/>
    </xf>
    <xf numFmtId="2" fontId="7" fillId="2" borderId="8" xfId="1" applyNumberFormat="1" applyFont="1" applyFill="1" applyBorder="1" applyAlignment="1">
      <alignment horizontal="center" wrapText="1"/>
    </xf>
    <xf numFmtId="0" fontId="6" fillId="2" borderId="10" xfId="6" applyFont="1" applyFill="1" applyBorder="1" applyAlignment="1">
      <alignment horizontal="center"/>
    </xf>
    <xf numFmtId="0" fontId="6" fillId="2" borderId="11" xfId="6" applyFont="1" applyFill="1" applyBorder="1" applyAlignment="1">
      <alignment horizontal="center"/>
    </xf>
    <xf numFmtId="0" fontId="6" fillId="2" borderId="12" xfId="6" applyFont="1" applyFill="1" applyBorder="1" applyAlignment="1">
      <alignment horizontal="center"/>
    </xf>
    <xf numFmtId="164" fontId="6" fillId="3" borderId="13" xfId="10" applyNumberFormat="1" applyFont="1" applyFill="1" applyBorder="1" applyAlignment="1" applyProtection="1">
      <alignment horizontal="center" wrapText="1"/>
    </xf>
    <xf numFmtId="164" fontId="6" fillId="3" borderId="14" xfId="10" applyNumberFormat="1" applyFont="1" applyFill="1" applyBorder="1" applyAlignment="1" applyProtection="1">
      <alignment horizontal="center" wrapText="1"/>
    </xf>
    <xf numFmtId="164" fontId="6" fillId="3" borderId="15" xfId="10" applyNumberFormat="1" applyFont="1" applyFill="1" applyBorder="1" applyAlignment="1" applyProtection="1">
      <alignment horizontal="center" wrapText="1"/>
    </xf>
    <xf numFmtId="0" fontId="6" fillId="2" borderId="8" xfId="1" applyFont="1" applyFill="1" applyBorder="1" applyAlignment="1"/>
    <xf numFmtId="0" fontId="6" fillId="2" borderId="9" xfId="1" applyFont="1" applyFill="1" applyBorder="1" applyAlignment="1"/>
    <xf numFmtId="0" fontId="6" fillId="2" borderId="16" xfId="1" applyFont="1" applyFill="1" applyBorder="1" applyAlignment="1">
      <alignment horizontal="center" vertical="top" wrapText="1"/>
    </xf>
    <xf numFmtId="0" fontId="6" fillId="2" borderId="17" xfId="1" applyFont="1" applyFill="1" applyBorder="1" applyAlignment="1">
      <alignment horizontal="center" vertical="top" wrapText="1"/>
    </xf>
    <xf numFmtId="0" fontId="6" fillId="2" borderId="18" xfId="1" applyFont="1" applyFill="1" applyBorder="1" applyAlignment="1">
      <alignment horizontal="center" vertical="top" wrapText="1"/>
    </xf>
    <xf numFmtId="2" fontId="6" fillId="3" borderId="19" xfId="10" applyNumberFormat="1" applyFont="1" applyFill="1" applyBorder="1" applyAlignment="1" applyProtection="1">
      <alignment horizontal="center" vertical="center" wrapText="1"/>
    </xf>
    <xf numFmtId="2" fontId="6" fillId="3" borderId="17" xfId="10" applyNumberFormat="1" applyFont="1" applyFill="1" applyBorder="1" applyAlignment="1" applyProtection="1">
      <alignment horizontal="center" vertical="center" wrapText="1"/>
    </xf>
    <xf numFmtId="2" fontId="6" fillId="3" borderId="20" xfId="10" applyNumberFormat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/>
    <xf numFmtId="2" fontId="7" fillId="2" borderId="1" xfId="0" applyNumberFormat="1" applyFont="1" applyFill="1" applyBorder="1" applyAlignment="1">
      <alignment horizontal="center" wrapText="1"/>
    </xf>
    <xf numFmtId="2" fontId="6" fillId="2" borderId="1" xfId="0" applyNumberFormat="1" applyFont="1" applyFill="1" applyBorder="1" applyAlignment="1">
      <alignment horizontal="center"/>
    </xf>
    <xf numFmtId="164" fontId="6" fillId="3" borderId="1" xfId="8" applyNumberFormat="1" applyFont="1" applyFill="1" applyBorder="1" applyAlignment="1" applyProtection="1">
      <alignment horizontal="center" wrapText="1"/>
    </xf>
    <xf numFmtId="0" fontId="6" fillId="2" borderId="1" xfId="0" applyFont="1" applyFill="1" applyBorder="1" applyAlignment="1">
      <alignment horizontal="center" wrapText="1"/>
    </xf>
    <xf numFmtId="2" fontId="6" fillId="3" borderId="21" xfId="8" applyNumberFormat="1" applyFont="1" applyFill="1" applyBorder="1" applyAlignment="1" applyProtection="1">
      <alignment horizontal="center" vertical="center" wrapText="1"/>
    </xf>
    <xf numFmtId="2" fontId="6" fillId="3" borderId="22" xfId="8" applyNumberFormat="1" applyFont="1" applyFill="1" applyBorder="1" applyAlignment="1" applyProtection="1">
      <alignment horizontal="center" vertical="center" wrapText="1"/>
    </xf>
    <xf numFmtId="2" fontId="6" fillId="3" borderId="23" xfId="8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Alignment="1"/>
    <xf numFmtId="0" fontId="8" fillId="0" borderId="0" xfId="0" applyFont="1" applyAlignment="1">
      <alignment horizontal="center"/>
    </xf>
    <xf numFmtId="0" fontId="9" fillId="0" borderId="0" xfId="0" applyFont="1"/>
    <xf numFmtId="0" fontId="8" fillId="0" borderId="0" xfId="0" applyFont="1" applyAlignme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4" fontId="10" fillId="0" borderId="0" xfId="0" applyNumberFormat="1" applyFont="1"/>
    <xf numFmtId="0" fontId="0" fillId="4" borderId="3" xfId="0" applyFill="1" applyBorder="1" applyAlignment="1">
      <alignment horizontal="center"/>
    </xf>
    <xf numFmtId="0" fontId="11" fillId="4" borderId="3" xfId="0" applyFont="1" applyFill="1" applyBorder="1" applyAlignment="1">
      <alignment horizontal="center" vertical="top" wrapText="1"/>
    </xf>
    <xf numFmtId="4" fontId="12" fillId="4" borderId="3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 wrapText="1"/>
    </xf>
    <xf numFmtId="4" fontId="13" fillId="5" borderId="1" xfId="9" applyNumberFormat="1" applyFont="1" applyFill="1" applyBorder="1" applyAlignment="1" applyProtection="1">
      <alignment horizontal="center" vertical="center" wrapText="1"/>
    </xf>
    <xf numFmtId="3" fontId="12" fillId="4" borderId="1" xfId="0" applyNumberFormat="1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center" wrapText="1"/>
    </xf>
    <xf numFmtId="0" fontId="15" fillId="4" borderId="3" xfId="0" applyFont="1" applyFill="1" applyBorder="1" applyAlignment="1">
      <alignment horizontal="left" vertical="top" wrapText="1"/>
    </xf>
    <xf numFmtId="49" fontId="15" fillId="4" borderId="3" xfId="0" applyNumberFormat="1" applyFont="1" applyFill="1" applyBorder="1" applyAlignment="1">
      <alignment horizontal="left" vertical="center" wrapText="1"/>
    </xf>
    <xf numFmtId="49" fontId="15" fillId="4" borderId="3" xfId="0" applyNumberFormat="1" applyFont="1" applyFill="1" applyBorder="1" applyAlignment="1">
      <alignment horizontal="center" vertical="top"/>
    </xf>
    <xf numFmtId="0" fontId="0" fillId="4" borderId="7" xfId="0" applyFill="1" applyBorder="1" applyAlignment="1">
      <alignment horizontal="center"/>
    </xf>
    <xf numFmtId="0" fontId="11" fillId="4" borderId="7" xfId="0" applyFont="1" applyFill="1" applyBorder="1" applyAlignment="1">
      <alignment horizontal="center" vertical="top" wrapText="1"/>
    </xf>
    <xf numFmtId="4" fontId="12" fillId="4" borderId="7" xfId="0" applyNumberFormat="1" applyFont="1" applyFill="1" applyBorder="1" applyAlignment="1">
      <alignment horizontal="center" vertical="center"/>
    </xf>
    <xf numFmtId="4" fontId="15" fillId="4" borderId="3" xfId="0" applyNumberFormat="1" applyFont="1" applyFill="1" applyBorder="1" applyAlignment="1">
      <alignment horizontal="center" vertical="center" wrapText="1"/>
    </xf>
    <xf numFmtId="4" fontId="15" fillId="4" borderId="1" xfId="9" applyNumberFormat="1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wrapText="1"/>
    </xf>
    <xf numFmtId="0" fontId="15" fillId="4" borderId="1" xfId="0" applyFont="1" applyFill="1" applyBorder="1" applyAlignment="1">
      <alignment horizontal="center" wrapText="1"/>
    </xf>
    <xf numFmtId="0" fontId="15" fillId="4" borderId="7" xfId="0" applyFont="1" applyFill="1" applyBorder="1" applyAlignment="1">
      <alignment horizontal="center" wrapText="1"/>
    </xf>
    <xf numFmtId="0" fontId="15" fillId="4" borderId="7" xfId="0" applyFont="1" applyFill="1" applyBorder="1" applyAlignment="1">
      <alignment horizontal="left" vertical="top" wrapText="1"/>
    </xf>
    <xf numFmtId="49" fontId="15" fillId="4" borderId="7" xfId="0" applyNumberFormat="1" applyFont="1" applyFill="1" applyBorder="1" applyAlignment="1">
      <alignment horizontal="left" vertical="center" wrapText="1"/>
    </xf>
    <xf numFmtId="49" fontId="15" fillId="4" borderId="7" xfId="0" applyNumberFormat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/>
    </xf>
    <xf numFmtId="4" fontId="12" fillId="4" borderId="2" xfId="0" applyNumberFormat="1" applyFont="1" applyFill="1" applyBorder="1" applyAlignment="1">
      <alignment horizontal="center" vertical="center"/>
    </xf>
    <xf numFmtId="4" fontId="15" fillId="4" borderId="2" xfId="0" applyNumberFormat="1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wrapText="1"/>
    </xf>
    <xf numFmtId="0" fontId="15" fillId="4" borderId="2" xfId="0" applyFont="1" applyFill="1" applyBorder="1" applyAlignment="1">
      <alignment horizontal="left" vertical="top" wrapText="1"/>
    </xf>
    <xf numFmtId="49" fontId="15" fillId="4" borderId="2" xfId="0" applyNumberFormat="1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top" wrapText="1"/>
    </xf>
    <xf numFmtId="49" fontId="15" fillId="4" borderId="2" xfId="0" applyNumberFormat="1" applyFont="1" applyFill="1" applyBorder="1" applyAlignment="1">
      <alignment horizontal="center" vertical="top"/>
    </xf>
    <xf numFmtId="0" fontId="0" fillId="0" borderId="1" xfId="0" applyBorder="1"/>
    <xf numFmtId="0" fontId="15" fillId="2" borderId="1" xfId="0" applyFont="1" applyFill="1" applyBorder="1"/>
    <xf numFmtId="0" fontId="15" fillId="2" borderId="12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0" xfId="0" applyFont="1" applyFill="1"/>
    <xf numFmtId="0" fontId="15" fillId="2" borderId="0" xfId="0" applyFont="1" applyFill="1" applyBorder="1"/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49" fontId="15" fillId="2" borderId="1" xfId="0" applyNumberFormat="1" applyFont="1" applyFill="1" applyBorder="1" applyAlignment="1">
      <alignment horizontal="center" vertical="top"/>
    </xf>
    <xf numFmtId="0" fontId="17" fillId="4" borderId="1" xfId="0" applyFont="1" applyFill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wrapText="1"/>
    </xf>
    <xf numFmtId="0" fontId="15" fillId="2" borderId="0" xfId="0" applyFont="1" applyFill="1" applyBorder="1" applyAlignment="1">
      <alignment wrapText="1"/>
    </xf>
    <xf numFmtId="0" fontId="18" fillId="2" borderId="0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" fillId="0" borderId="0" xfId="1"/>
    <xf numFmtId="0" fontId="1" fillId="3" borderId="0" xfId="1" applyFill="1"/>
    <xf numFmtId="0" fontId="11" fillId="0" borderId="0" xfId="0" applyFont="1" applyFill="1" applyAlignment="1">
      <alignment vertical="center" wrapText="1"/>
    </xf>
    <xf numFmtId="0" fontId="20" fillId="0" borderId="0" xfId="0" applyFont="1" applyFill="1"/>
    <xf numFmtId="0" fontId="20" fillId="0" borderId="0" xfId="0" applyFont="1" applyFill="1" applyAlignment="1">
      <alignment wrapText="1"/>
    </xf>
    <xf numFmtId="0" fontId="20" fillId="0" borderId="0" xfId="0" applyFont="1" applyFill="1" applyAlignment="1">
      <alignment horizontal="center"/>
    </xf>
    <xf numFmtId="0" fontId="11" fillId="0" borderId="0" xfId="0" applyFont="1" applyFill="1" applyAlignment="1">
      <alignment vertical="center"/>
    </xf>
    <xf numFmtId="0" fontId="21" fillId="0" borderId="0" xfId="0" applyFont="1" applyFill="1"/>
    <xf numFmtId="0" fontId="22" fillId="0" borderId="0" xfId="1" applyFont="1" applyFill="1" applyBorder="1" applyAlignment="1">
      <alignment vertical="center"/>
    </xf>
    <xf numFmtId="0" fontId="0" fillId="4" borderId="0" xfId="0" applyFill="1"/>
    <xf numFmtId="0" fontId="8" fillId="4" borderId="0" xfId="0" applyFont="1" applyFill="1" applyAlignment="1">
      <alignment horizontal="center"/>
    </xf>
    <xf numFmtId="0" fontId="9" fillId="4" borderId="0" xfId="0" applyFont="1" applyFill="1"/>
    <xf numFmtId="0" fontId="8" fillId="4" borderId="0" xfId="0" applyFont="1" applyFill="1" applyAlignment="1"/>
    <xf numFmtId="0" fontId="8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1" fillId="0" borderId="0" xfId="1" applyFill="1"/>
    <xf numFmtId="0" fontId="20" fillId="0" borderId="0" xfId="0" applyFont="1" applyBorder="1" applyAlignment="1">
      <alignment vertical="center"/>
    </xf>
    <xf numFmtId="0" fontId="23" fillId="0" borderId="1" xfId="1" applyFont="1" applyFill="1" applyBorder="1" applyAlignment="1">
      <alignment vertical="top"/>
    </xf>
    <xf numFmtId="0" fontId="15" fillId="4" borderId="1" xfId="1" applyFont="1" applyFill="1" applyBorder="1" applyAlignment="1">
      <alignment vertical="top" wrapText="1"/>
    </xf>
    <xf numFmtId="0" fontId="15" fillId="0" borderId="1" xfId="1" applyFont="1" applyFill="1" applyBorder="1" applyAlignment="1">
      <alignment vertical="top" wrapText="1"/>
    </xf>
    <xf numFmtId="0" fontId="23" fillId="0" borderId="1" xfId="1" applyFont="1" applyFill="1" applyBorder="1" applyAlignment="1">
      <alignment vertical="top" wrapText="1"/>
    </xf>
    <xf numFmtId="0" fontId="15" fillId="2" borderId="1" xfId="0" applyFont="1" applyFill="1" applyBorder="1" applyAlignment="1">
      <alignment horizontal="center" vertical="center"/>
    </xf>
    <xf numFmtId="0" fontId="17" fillId="4" borderId="0" xfId="0" applyFont="1" applyFill="1"/>
    <xf numFmtId="0" fontId="17" fillId="4" borderId="0" xfId="0" applyFont="1" applyFill="1" applyAlignment="1"/>
    <xf numFmtId="0" fontId="17" fillId="4" borderId="0" xfId="0" applyFont="1" applyFill="1" applyBorder="1"/>
    <xf numFmtId="0" fontId="17" fillId="4" borderId="3" xfId="0" applyFont="1" applyFill="1" applyBorder="1" applyAlignment="1">
      <alignment horizontal="left" vertical="top" wrapText="1"/>
    </xf>
    <xf numFmtId="0" fontId="17" fillId="4" borderId="3" xfId="0" applyFont="1" applyFill="1" applyBorder="1" applyAlignment="1">
      <alignment horizontal="center" vertical="top" wrapText="1"/>
    </xf>
    <xf numFmtId="0" fontId="17" fillId="4" borderId="7" xfId="0" applyFont="1" applyFill="1" applyBorder="1" applyAlignment="1">
      <alignment horizontal="left" vertical="top" wrapText="1"/>
    </xf>
    <xf numFmtId="0" fontId="17" fillId="4" borderId="7" xfId="0" applyFont="1" applyFill="1" applyBorder="1" applyAlignment="1">
      <alignment horizontal="center" vertical="top" wrapText="1"/>
    </xf>
    <xf numFmtId="0" fontId="17" fillId="4" borderId="2" xfId="0" applyFont="1" applyFill="1" applyBorder="1" applyAlignment="1">
      <alignment horizontal="left" vertical="top" wrapText="1"/>
    </xf>
    <xf numFmtId="49" fontId="17" fillId="4" borderId="2" xfId="0" applyNumberFormat="1" applyFont="1" applyFill="1" applyBorder="1" applyAlignment="1">
      <alignment horizontal="center" vertical="top" wrapText="1"/>
    </xf>
    <xf numFmtId="0" fontId="0" fillId="4" borderId="1" xfId="0" applyFill="1" applyBorder="1"/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/>
    </xf>
    <xf numFmtId="1" fontId="15" fillId="4" borderId="1" xfId="0" applyNumberFormat="1" applyFont="1" applyFill="1" applyBorder="1" applyAlignment="1">
      <alignment horizontal="center"/>
    </xf>
    <xf numFmtId="49" fontId="15" fillId="4" borderId="1" xfId="0" applyNumberFormat="1" applyFont="1" applyFill="1" applyBorder="1" applyAlignment="1">
      <alignment horizontal="center" vertical="top"/>
    </xf>
    <xf numFmtId="0" fontId="16" fillId="4" borderId="1" xfId="0" applyFont="1" applyFill="1" applyBorder="1" applyAlignment="1">
      <alignment horizont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wrapText="1"/>
    </xf>
    <xf numFmtId="0" fontId="18" fillId="4" borderId="0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wrapText="1"/>
    </xf>
  </cellXfs>
  <cellStyles count="11">
    <cellStyle name="Обычный" xfId="0" builtinId="0"/>
    <cellStyle name="Обычный 2" xfId="1"/>
    <cellStyle name="Обычный 2 10" xfId="2"/>
    <cellStyle name="Обычный 2 2" xfId="3"/>
    <cellStyle name="Обычный 3" xfId="4"/>
    <cellStyle name="Обычный_нормативные затраты 01.01.2020 Левобережная" xfId="5"/>
    <cellStyle name="Обычный_ЦППМиСП за 2019 год" xfId="6"/>
    <cellStyle name="Пояснение 2" xfId="7"/>
    <cellStyle name="Процентный" xfId="8" builtinId="5"/>
    <cellStyle name="Процентный 2" xfId="9"/>
    <cellStyle name="Процентный 2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3\&#1043;&#1054;&#1044;&#1054;&#1042;&#1054;&#1049;%20&#1052;&#1047;\&#1086;&#1090;%20&#1042;&#1053;&#1045;&#1064;\&#1062;&#1055;&#1055;&#1052;&#1048;&#1057;&#1055;_12%20&#1084;&#1077;&#10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o-01360138\Post\2018\&#1053;&#1054;&#1056;&#1052;&#1040;&#1058;&#1048;&#1042;\&#1088;&#1077;&#1077;&#1089;&#1090;&#1088;&#1086;&#1074;&#1099;&#1077;%20&#1089;&#1074;&#1086;&#10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3\Users\oct\Desktop\&#1092;%20762%202019\&#1089;&#1074;&#1086;&#1076;&#1099;%20&#1057;&#1054;&#1042;\4%20&#1082;&#1074;&#1072;&#1088;&#1090;&#1072;&#1083;%20&#1062;&#1055;&#1055;&#1052;&#1080;&#1057;&#1055;%20&#9571;%20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2;&#1055;&#1055;&#1052;&#1048;&#1057;&#1055;%20%20&#1055;&#1088;&#1072;&#1074;&#1099;&#1081;%20&#1073;&#1077;&#1088;&#1077;&#1075;%20&#1079;&#1072;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  <sheetName val="СВОД"/>
      <sheetName val="0506001"/>
    </sheetNames>
    <sheetDataSet>
      <sheetData sheetId="0">
        <row r="9">
          <cell r="E9">
            <v>100</v>
          </cell>
          <cell r="F9">
            <v>100</v>
          </cell>
        </row>
        <row r="12">
          <cell r="E12">
            <v>100</v>
          </cell>
          <cell r="F12">
            <v>100</v>
          </cell>
        </row>
        <row r="17">
          <cell r="E17">
            <v>1968</v>
          </cell>
          <cell r="F17">
            <v>1910</v>
          </cell>
        </row>
        <row r="32">
          <cell r="E32">
            <v>100</v>
          </cell>
          <cell r="F32">
            <v>100</v>
          </cell>
        </row>
        <row r="35">
          <cell r="E35">
            <v>100</v>
          </cell>
          <cell r="F35">
            <v>100</v>
          </cell>
        </row>
        <row r="40">
          <cell r="F40">
            <v>3858</v>
          </cell>
        </row>
        <row r="55">
          <cell r="E55">
            <v>100</v>
          </cell>
          <cell r="F55">
            <v>100</v>
          </cell>
        </row>
        <row r="58">
          <cell r="E58">
            <v>100</v>
          </cell>
          <cell r="F58">
            <v>100</v>
          </cell>
        </row>
        <row r="63">
          <cell r="F63">
            <v>383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53">
          <cell r="A53" t="str">
            <v>804200О.99.0.ББ52АЕ04000</v>
          </cell>
        </row>
        <row r="62">
          <cell r="A62" t="str">
            <v>880900О.99.0.БА84АА00000</v>
          </cell>
        </row>
        <row r="63">
          <cell r="A63" t="str">
            <v>880900О.99.0.БА85АА00000</v>
          </cell>
        </row>
        <row r="64">
          <cell r="A64" t="str">
            <v>880900О.99.0.БА86АА00000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"/>
      <sheetName val="1"/>
      <sheetName val="ЦППМиСП"/>
    </sheetNames>
    <sheetDataSet>
      <sheetData sheetId="0">
        <row r="12">
          <cell r="D12">
            <v>100</v>
          </cell>
          <cell r="E12">
            <v>100</v>
          </cell>
        </row>
        <row r="14">
          <cell r="I14">
            <v>2412</v>
          </cell>
        </row>
        <row r="17">
          <cell r="I17">
            <v>2915</v>
          </cell>
        </row>
        <row r="20">
          <cell r="I20">
            <v>150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"/>
    </sheetNames>
    <sheetDataSet>
      <sheetData sheetId="0">
        <row r="9">
          <cell r="E9">
            <v>100</v>
          </cell>
          <cell r="F9">
            <v>100</v>
          </cell>
        </row>
        <row r="12">
          <cell r="E12">
            <v>100</v>
          </cell>
          <cell r="F12">
            <v>100</v>
          </cell>
        </row>
        <row r="17">
          <cell r="E17">
            <v>1600</v>
          </cell>
          <cell r="F17">
            <v>1644</v>
          </cell>
        </row>
        <row r="32">
          <cell r="E32">
            <v>100</v>
          </cell>
          <cell r="F32">
            <v>100</v>
          </cell>
        </row>
        <row r="35">
          <cell r="E35">
            <v>100</v>
          </cell>
          <cell r="F35">
            <v>100</v>
          </cell>
        </row>
        <row r="40">
          <cell r="E40">
            <v>2500</v>
          </cell>
        </row>
        <row r="55">
          <cell r="E55">
            <v>100</v>
          </cell>
          <cell r="F55">
            <v>100</v>
          </cell>
        </row>
        <row r="58">
          <cell r="E58">
            <v>100</v>
          </cell>
          <cell r="F58">
            <v>100</v>
          </cell>
        </row>
        <row r="63">
          <cell r="E63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20"/>
  <sheetViews>
    <sheetView zoomScale="70" zoomScaleNormal="70" workbookViewId="0">
      <selection activeCell="K11" sqref="K11:K12"/>
    </sheetView>
  </sheetViews>
  <sheetFormatPr defaultColWidth="9.140625" defaultRowHeight="16.5" x14ac:dyDescent="0.25"/>
  <cols>
    <col min="1" max="1" width="19.140625" style="1" customWidth="1"/>
    <col min="2" max="2" width="42.42578125" style="1" customWidth="1"/>
    <col min="3" max="3" width="43.42578125" style="1" customWidth="1"/>
    <col min="4" max="4" width="10.140625" style="1" customWidth="1"/>
    <col min="5" max="5" width="17.85546875" style="1" customWidth="1"/>
    <col min="6" max="6" width="56.7109375" style="1" customWidth="1"/>
    <col min="7" max="7" width="12.140625" style="1" customWidth="1"/>
    <col min="8" max="8" width="17.5703125" style="1" customWidth="1"/>
    <col min="9" max="9" width="15.42578125" style="1" customWidth="1"/>
    <col min="10" max="10" width="14" style="1" customWidth="1"/>
    <col min="11" max="11" width="14.28515625" style="1" customWidth="1"/>
    <col min="12" max="12" width="15.5703125" style="1" customWidth="1"/>
    <col min="13" max="13" width="14.5703125" style="1" customWidth="1"/>
    <col min="14" max="14" width="14.7109375" style="1" customWidth="1"/>
    <col min="15" max="16384" width="9.140625" style="1"/>
  </cols>
  <sheetData>
    <row r="1" spans="1:14" x14ac:dyDescent="0.25">
      <c r="A1" s="62" t="s">
        <v>60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95.75" customHeight="1" x14ac:dyDescent="0.25">
      <c r="A3" s="2" t="s">
        <v>4</v>
      </c>
      <c r="B3" s="2" t="s">
        <v>30</v>
      </c>
      <c r="C3" s="2" t="s">
        <v>5</v>
      </c>
      <c r="D3" s="2" t="s">
        <v>6</v>
      </c>
      <c r="E3" s="2" t="s">
        <v>7</v>
      </c>
      <c r="F3" s="2" t="s">
        <v>0</v>
      </c>
      <c r="G3" s="2" t="s">
        <v>8</v>
      </c>
      <c r="H3" s="2" t="s">
        <v>28</v>
      </c>
      <c r="I3" s="2" t="s">
        <v>29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</row>
    <row r="4" spans="1:14" ht="24" customHeight="1" x14ac:dyDescent="0.25">
      <c r="A4" s="3">
        <v>1</v>
      </c>
      <c r="B4" s="4" t="s">
        <v>31</v>
      </c>
      <c r="C4" s="5">
        <v>3</v>
      </c>
      <c r="D4" s="3">
        <v>4</v>
      </c>
      <c r="E4" s="5">
        <v>5</v>
      </c>
      <c r="F4" s="3">
        <v>6</v>
      </c>
      <c r="G4" s="5">
        <v>7</v>
      </c>
      <c r="H4" s="3">
        <v>8</v>
      </c>
      <c r="I4" s="5">
        <v>9</v>
      </c>
      <c r="J4" s="3">
        <v>10</v>
      </c>
      <c r="K4" s="5">
        <v>11</v>
      </c>
      <c r="L4" s="3">
        <v>12</v>
      </c>
      <c r="M4" s="5">
        <v>13</v>
      </c>
      <c r="N4" s="3">
        <v>14</v>
      </c>
    </row>
    <row r="5" spans="1:14" ht="74.25" customHeight="1" x14ac:dyDescent="0.25">
      <c r="A5" s="64" t="s">
        <v>14</v>
      </c>
      <c r="B5" s="76" t="s">
        <v>32</v>
      </c>
      <c r="C5" s="67" t="s">
        <v>3</v>
      </c>
      <c r="D5" s="68" t="s">
        <v>15</v>
      </c>
      <c r="E5" s="6" t="s">
        <v>16</v>
      </c>
      <c r="F5" s="7" t="s">
        <v>26</v>
      </c>
      <c r="G5" s="8" t="s">
        <v>17</v>
      </c>
      <c r="H5" s="9">
        <f>[1]Расчет!E55</f>
        <v>100</v>
      </c>
      <c r="I5" s="9">
        <f>[1]Расчет!F55</f>
        <v>100</v>
      </c>
      <c r="J5" s="10">
        <f t="shared" ref="J5:J12" si="0">IF(I5/H5*100&gt;100,100,I5/H5*100)</f>
        <v>100</v>
      </c>
      <c r="K5" s="71">
        <f>(J5+J6)/2</f>
        <v>100</v>
      </c>
      <c r="L5" s="73">
        <f>(K5+K7)/2</f>
        <v>91.995614035087726</v>
      </c>
      <c r="M5" s="64" t="s">
        <v>21</v>
      </c>
      <c r="N5" s="79"/>
    </row>
    <row r="6" spans="1:14" ht="85.5" customHeight="1" x14ac:dyDescent="0.25">
      <c r="A6" s="65"/>
      <c r="B6" s="77"/>
      <c r="C6" s="67"/>
      <c r="D6" s="69"/>
      <c r="E6" s="6" t="s">
        <v>16</v>
      </c>
      <c r="F6" s="7" t="s">
        <v>22</v>
      </c>
      <c r="G6" s="8" t="s">
        <v>17</v>
      </c>
      <c r="H6" s="9">
        <f>[1]Расчет!E58</f>
        <v>100</v>
      </c>
      <c r="I6" s="9">
        <f>[1]Расчет!F58</f>
        <v>100</v>
      </c>
      <c r="J6" s="10">
        <f t="shared" si="0"/>
        <v>100</v>
      </c>
      <c r="K6" s="72"/>
      <c r="L6" s="74"/>
      <c r="M6" s="65"/>
      <c r="N6" s="80"/>
    </row>
    <row r="7" spans="1:14" ht="46.5" customHeight="1" x14ac:dyDescent="0.25">
      <c r="A7" s="65"/>
      <c r="B7" s="78"/>
      <c r="C7" s="67"/>
      <c r="D7" s="70"/>
      <c r="E7" s="6" t="s">
        <v>18</v>
      </c>
      <c r="F7" s="11" t="s">
        <v>19</v>
      </c>
      <c r="G7" s="8" t="s">
        <v>20</v>
      </c>
      <c r="H7" s="12">
        <v>456</v>
      </c>
      <c r="I7" s="12">
        <f>[1]Расчет!F63</f>
        <v>383</v>
      </c>
      <c r="J7" s="10">
        <f t="shared" si="0"/>
        <v>83.991228070175438</v>
      </c>
      <c r="K7" s="10">
        <f>J7</f>
        <v>83.991228070175438</v>
      </c>
      <c r="L7" s="75"/>
      <c r="M7" s="65"/>
      <c r="N7" s="81"/>
    </row>
    <row r="8" spans="1:14" ht="87.75" customHeight="1" x14ac:dyDescent="0.25">
      <c r="A8" s="65"/>
      <c r="B8" s="76" t="s">
        <v>33</v>
      </c>
      <c r="C8" s="67" t="s">
        <v>1</v>
      </c>
      <c r="D8" s="68" t="s">
        <v>15</v>
      </c>
      <c r="E8" s="6" t="s">
        <v>16</v>
      </c>
      <c r="F8" s="7" t="s">
        <v>24</v>
      </c>
      <c r="G8" s="8" t="s">
        <v>17</v>
      </c>
      <c r="H8" s="9">
        <f>[1]Расчет!E9</f>
        <v>100</v>
      </c>
      <c r="I8" s="9">
        <f>[1]Расчет!F9</f>
        <v>100</v>
      </c>
      <c r="J8" s="10">
        <f t="shared" si="0"/>
        <v>100</v>
      </c>
      <c r="K8" s="71">
        <f>(J8+J9)/2</f>
        <v>100</v>
      </c>
      <c r="L8" s="73">
        <f>(K8+K10)/2</f>
        <v>98.526422764227647</v>
      </c>
      <c r="M8" s="65"/>
      <c r="N8" s="79"/>
    </row>
    <row r="9" spans="1:14" ht="72" customHeight="1" x14ac:dyDescent="0.25">
      <c r="A9" s="65"/>
      <c r="B9" s="77"/>
      <c r="C9" s="67"/>
      <c r="D9" s="69"/>
      <c r="E9" s="6" t="s">
        <v>16</v>
      </c>
      <c r="F9" s="7" t="s">
        <v>25</v>
      </c>
      <c r="G9" s="8" t="s">
        <v>17</v>
      </c>
      <c r="H9" s="9">
        <f>[1]Расчет!E12</f>
        <v>100</v>
      </c>
      <c r="I9" s="9">
        <f>[1]Расчет!F12</f>
        <v>100</v>
      </c>
      <c r="J9" s="10">
        <f t="shared" si="0"/>
        <v>100</v>
      </c>
      <c r="K9" s="72"/>
      <c r="L9" s="74"/>
      <c r="M9" s="65"/>
      <c r="N9" s="80"/>
    </row>
    <row r="10" spans="1:14" ht="35.25" customHeight="1" x14ac:dyDescent="0.25">
      <c r="A10" s="65"/>
      <c r="B10" s="78"/>
      <c r="C10" s="67"/>
      <c r="D10" s="70"/>
      <c r="E10" s="6" t="s">
        <v>18</v>
      </c>
      <c r="F10" s="11" t="s">
        <v>19</v>
      </c>
      <c r="G10" s="8" t="s">
        <v>20</v>
      </c>
      <c r="H10" s="12">
        <f>[1]Расчет!E17</f>
        <v>1968</v>
      </c>
      <c r="I10" s="12">
        <f>[1]Расчет!F17</f>
        <v>1910</v>
      </c>
      <c r="J10" s="10">
        <f>IF(I10/H10*100&gt;100,100,I10/H10*100)</f>
        <v>97.052845528455293</v>
      </c>
      <c r="K10" s="10">
        <f>J10</f>
        <v>97.052845528455293</v>
      </c>
      <c r="L10" s="75"/>
      <c r="M10" s="65"/>
      <c r="N10" s="81"/>
    </row>
    <row r="11" spans="1:14" ht="99" customHeight="1" x14ac:dyDescent="0.25">
      <c r="A11" s="65"/>
      <c r="B11" s="76" t="s">
        <v>34</v>
      </c>
      <c r="C11" s="67" t="s">
        <v>2</v>
      </c>
      <c r="D11" s="68" t="s">
        <v>15</v>
      </c>
      <c r="E11" s="6" t="s">
        <v>16</v>
      </c>
      <c r="F11" s="7" t="s">
        <v>27</v>
      </c>
      <c r="G11" s="8" t="s">
        <v>17</v>
      </c>
      <c r="H11" s="12">
        <f>[1]Расчет!E32</f>
        <v>100</v>
      </c>
      <c r="I11" s="12">
        <f>[1]Расчет!F32</f>
        <v>100</v>
      </c>
      <c r="J11" s="10">
        <f t="shared" si="0"/>
        <v>100</v>
      </c>
      <c r="K11" s="71">
        <f>(J11+J12)/2</f>
        <v>100</v>
      </c>
      <c r="L11" s="73">
        <f>(K11+K13)/2</f>
        <v>100</v>
      </c>
      <c r="M11" s="65"/>
      <c r="N11" s="79"/>
    </row>
    <row r="12" spans="1:14" ht="83.25" customHeight="1" x14ac:dyDescent="0.25">
      <c r="A12" s="65"/>
      <c r="B12" s="77"/>
      <c r="C12" s="67"/>
      <c r="D12" s="69"/>
      <c r="E12" s="6" t="s">
        <v>16</v>
      </c>
      <c r="F12" s="7" t="s">
        <v>23</v>
      </c>
      <c r="G12" s="8" t="s">
        <v>17</v>
      </c>
      <c r="H12" s="12">
        <f>[1]Расчет!E35</f>
        <v>100</v>
      </c>
      <c r="I12" s="12">
        <f>[1]Расчет!F35</f>
        <v>100</v>
      </c>
      <c r="J12" s="10">
        <f t="shared" si="0"/>
        <v>100</v>
      </c>
      <c r="K12" s="72"/>
      <c r="L12" s="74"/>
      <c r="M12" s="65"/>
      <c r="N12" s="80"/>
    </row>
    <row r="13" spans="1:14" ht="33" customHeight="1" x14ac:dyDescent="0.25">
      <c r="A13" s="66"/>
      <c r="B13" s="78"/>
      <c r="C13" s="67"/>
      <c r="D13" s="70"/>
      <c r="E13" s="6" t="s">
        <v>18</v>
      </c>
      <c r="F13" s="11" t="s">
        <v>19</v>
      </c>
      <c r="G13" s="8" t="s">
        <v>20</v>
      </c>
      <c r="H13" s="12">
        <v>3204</v>
      </c>
      <c r="I13" s="12">
        <f>[1]Расчет!F40</f>
        <v>3858</v>
      </c>
      <c r="J13" s="10">
        <f>IF(I13/H13*100&gt;100,100,I13/H13*100)</f>
        <v>100</v>
      </c>
      <c r="K13" s="10">
        <f>J13</f>
        <v>100</v>
      </c>
      <c r="L13" s="75"/>
      <c r="M13" s="66"/>
      <c r="N13" s="81"/>
    </row>
    <row r="14" spans="1:14" x14ac:dyDescent="0.25">
      <c r="L14" s="14"/>
    </row>
    <row r="16" spans="1:14" s="16" customFormat="1" x14ac:dyDescent="0.25">
      <c r="A16" s="15" t="s">
        <v>45</v>
      </c>
      <c r="C16" s="15"/>
      <c r="E16" s="15" t="s">
        <v>46</v>
      </c>
      <c r="F16" s="15"/>
    </row>
    <row r="20" spans="1:1" s="16" customFormat="1" x14ac:dyDescent="0.25">
      <c r="A20" s="15" t="s">
        <v>59</v>
      </c>
    </row>
  </sheetData>
  <mergeCells count="22">
    <mergeCell ref="K11:K12"/>
    <mergeCell ref="N5:N7"/>
    <mergeCell ref="N11:N13"/>
    <mergeCell ref="K5:K6"/>
    <mergeCell ref="L5:L7"/>
    <mergeCell ref="N8:N10"/>
    <mergeCell ref="A1:N1"/>
    <mergeCell ref="A2:N2"/>
    <mergeCell ref="M5:M13"/>
    <mergeCell ref="C8:C10"/>
    <mergeCell ref="D8:D10"/>
    <mergeCell ref="K8:K9"/>
    <mergeCell ref="L11:L13"/>
    <mergeCell ref="A5:A13"/>
    <mergeCell ref="B5:B7"/>
    <mergeCell ref="B8:B10"/>
    <mergeCell ref="D5:D7"/>
    <mergeCell ref="C5:C7"/>
    <mergeCell ref="D11:D13"/>
    <mergeCell ref="B11:B13"/>
    <mergeCell ref="C11:C13"/>
    <mergeCell ref="L8:L1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2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21"/>
  <sheetViews>
    <sheetView topLeftCell="C1" zoomScale="70" zoomScaleNormal="70" workbookViewId="0">
      <selection activeCell="I8" sqref="I8"/>
    </sheetView>
  </sheetViews>
  <sheetFormatPr defaultColWidth="9.140625" defaultRowHeight="16.5" x14ac:dyDescent="0.25"/>
  <cols>
    <col min="1" max="1" width="21.5703125" style="16" customWidth="1"/>
    <col min="2" max="2" width="44.140625" style="16" customWidth="1"/>
    <col min="3" max="3" width="43.42578125" style="16" customWidth="1"/>
    <col min="4" max="4" width="13" style="16" customWidth="1"/>
    <col min="5" max="5" width="25.85546875" style="16" customWidth="1"/>
    <col min="6" max="6" width="64.28515625" style="16" customWidth="1"/>
    <col min="7" max="7" width="12.140625" style="16" customWidth="1"/>
    <col min="8" max="8" width="14.28515625" style="16" customWidth="1"/>
    <col min="9" max="9" width="15.42578125" style="16" customWidth="1"/>
    <col min="10" max="10" width="14" style="16" customWidth="1"/>
    <col min="11" max="11" width="14.28515625" style="16" customWidth="1"/>
    <col min="12" max="12" width="15.5703125" style="16" customWidth="1"/>
    <col min="13" max="13" width="14.5703125" style="16" customWidth="1"/>
    <col min="14" max="14" width="14.7109375" style="16" customWidth="1"/>
    <col min="15" max="16384" width="9.140625" style="16"/>
  </cols>
  <sheetData>
    <row r="1" spans="1:22" x14ac:dyDescent="0.25">
      <c r="A1" s="90" t="s">
        <v>60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54"/>
      <c r="P1" s="54"/>
      <c r="Q1" s="54"/>
      <c r="R1" s="54"/>
    </row>
    <row r="2" spans="1:22" ht="22.5" customHeight="1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55"/>
      <c r="P2" s="55"/>
      <c r="Q2" s="55"/>
      <c r="R2" s="55"/>
    </row>
    <row r="3" spans="1:22" ht="195.75" customHeight="1" x14ac:dyDescent="0.25">
      <c r="A3" s="2" t="s">
        <v>4</v>
      </c>
      <c r="B3" s="2" t="s">
        <v>30</v>
      </c>
      <c r="C3" s="2" t="s">
        <v>5</v>
      </c>
      <c r="D3" s="2" t="s">
        <v>6</v>
      </c>
      <c r="E3" s="2" t="s">
        <v>7</v>
      </c>
      <c r="F3" s="2" t="s">
        <v>0</v>
      </c>
      <c r="G3" s="2" t="s">
        <v>8</v>
      </c>
      <c r="H3" s="2" t="s">
        <v>28</v>
      </c>
      <c r="I3" s="2" t="s">
        <v>29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37"/>
      <c r="P3" s="37"/>
      <c r="Q3" s="37"/>
      <c r="R3" s="37"/>
      <c r="S3" s="37"/>
      <c r="T3" s="37"/>
      <c r="U3" s="37"/>
      <c r="V3" s="37"/>
    </row>
    <row r="4" spans="1:22" ht="24" customHeight="1" thickBot="1" x14ac:dyDescent="0.3">
      <c r="A4" s="3">
        <v>1</v>
      </c>
      <c r="B4" s="4" t="s">
        <v>31</v>
      </c>
      <c r="C4" s="5">
        <v>3</v>
      </c>
      <c r="D4" s="3">
        <v>4</v>
      </c>
      <c r="E4" s="5">
        <v>5</v>
      </c>
      <c r="F4" s="3">
        <v>6</v>
      </c>
      <c r="G4" s="5">
        <v>7</v>
      </c>
      <c r="H4" s="3">
        <v>8</v>
      </c>
      <c r="I4" s="5">
        <v>9</v>
      </c>
      <c r="J4" s="3">
        <v>10</v>
      </c>
      <c r="K4" s="5">
        <v>11</v>
      </c>
      <c r="L4" s="3">
        <v>12</v>
      </c>
      <c r="M4" s="5">
        <v>13</v>
      </c>
      <c r="N4" s="3">
        <v>14</v>
      </c>
      <c r="O4" s="37"/>
      <c r="P4" s="37"/>
      <c r="Q4" s="37"/>
      <c r="R4" s="37"/>
      <c r="S4" s="37"/>
      <c r="T4" s="37"/>
      <c r="U4" s="37"/>
      <c r="V4" s="37"/>
    </row>
    <row r="5" spans="1:22" ht="66" customHeight="1" x14ac:dyDescent="0.25">
      <c r="A5" s="92" t="s">
        <v>35</v>
      </c>
      <c r="B5" s="92" t="str">
        <f>[2]Лист1!$A$62</f>
        <v>880900О.99.0.БА84АА00000</v>
      </c>
      <c r="C5" s="92" t="s">
        <v>36</v>
      </c>
      <c r="D5" s="82" t="s">
        <v>15</v>
      </c>
      <c r="E5" s="43" t="s">
        <v>16</v>
      </c>
      <c r="F5" s="39" t="s">
        <v>37</v>
      </c>
      <c r="G5" s="45" t="s">
        <v>17</v>
      </c>
      <c r="H5" s="46">
        <v>90</v>
      </c>
      <c r="I5" s="47">
        <v>100</v>
      </c>
      <c r="J5" s="47">
        <f t="shared" ref="J5:J13" si="0">IF(I5/H5*100&gt;100,100,I5/H5*100)</f>
        <v>100</v>
      </c>
      <c r="K5" s="85">
        <f>(J5+J6)/2</f>
        <v>100</v>
      </c>
      <c r="L5" s="87">
        <f>(K5+K7)/2</f>
        <v>100</v>
      </c>
      <c r="M5" s="98" t="s">
        <v>38</v>
      </c>
      <c r="N5" s="95"/>
      <c r="O5" s="37"/>
      <c r="P5" s="37"/>
      <c r="Q5" s="37"/>
      <c r="R5" s="37"/>
      <c r="S5" s="37"/>
      <c r="T5" s="37"/>
      <c r="U5" s="37"/>
      <c r="V5" s="37"/>
    </row>
    <row r="6" spans="1:22" ht="87.75" customHeight="1" x14ac:dyDescent="0.25">
      <c r="A6" s="93"/>
      <c r="B6" s="93"/>
      <c r="C6" s="93"/>
      <c r="D6" s="83"/>
      <c r="E6" s="43" t="s">
        <v>16</v>
      </c>
      <c r="F6" s="44" t="s">
        <v>39</v>
      </c>
      <c r="G6" s="45" t="s">
        <v>17</v>
      </c>
      <c r="H6" s="46">
        <v>100</v>
      </c>
      <c r="I6" s="47">
        <v>100</v>
      </c>
      <c r="J6" s="47">
        <f t="shared" si="0"/>
        <v>100</v>
      </c>
      <c r="K6" s="86"/>
      <c r="L6" s="88"/>
      <c r="M6" s="99"/>
      <c r="N6" s="96"/>
      <c r="O6" s="37"/>
      <c r="P6" s="37"/>
      <c r="Q6" s="37"/>
      <c r="R6" s="37"/>
      <c r="S6" s="37"/>
      <c r="T6" s="37"/>
      <c r="U6" s="37"/>
      <c r="V6" s="37"/>
    </row>
    <row r="7" spans="1:22" ht="33" customHeight="1" thickBot="1" x14ac:dyDescent="0.3">
      <c r="A7" s="93"/>
      <c r="B7" s="94"/>
      <c r="C7" s="94"/>
      <c r="D7" s="84"/>
      <c r="E7" s="43" t="s">
        <v>18</v>
      </c>
      <c r="F7" s="49" t="s">
        <v>19</v>
      </c>
      <c r="G7" s="45" t="s">
        <v>20</v>
      </c>
      <c r="H7" s="58">
        <v>450</v>
      </c>
      <c r="I7" s="58">
        <v>525</v>
      </c>
      <c r="J7" s="47">
        <f t="shared" si="0"/>
        <v>100</v>
      </c>
      <c r="K7" s="47">
        <f>J7</f>
        <v>100</v>
      </c>
      <c r="L7" s="89"/>
      <c r="M7" s="99"/>
      <c r="N7" s="96"/>
      <c r="O7" s="37"/>
      <c r="P7" s="37"/>
      <c r="Q7" s="37"/>
      <c r="R7" s="37"/>
      <c r="S7" s="37"/>
      <c r="T7" s="37"/>
      <c r="U7" s="37"/>
      <c r="V7" s="37"/>
    </row>
    <row r="8" spans="1:22" ht="59.25" customHeight="1" x14ac:dyDescent="0.25">
      <c r="A8" s="93"/>
      <c r="B8" s="92" t="str">
        <f>[2]Лист1!$A$63</f>
        <v>880900О.99.0.БА85АА00000</v>
      </c>
      <c r="C8" s="92" t="s">
        <v>2</v>
      </c>
      <c r="D8" s="82" t="s">
        <v>15</v>
      </c>
      <c r="E8" s="43" t="s">
        <v>16</v>
      </c>
      <c r="F8" s="52" t="s">
        <v>40</v>
      </c>
      <c r="G8" s="45" t="s">
        <v>17</v>
      </c>
      <c r="H8" s="46">
        <v>100</v>
      </c>
      <c r="I8" s="47">
        <v>100</v>
      </c>
      <c r="J8" s="47">
        <f t="shared" si="0"/>
        <v>100</v>
      </c>
      <c r="K8" s="85">
        <v>100</v>
      </c>
      <c r="L8" s="87">
        <f>(K8+K10)/2</f>
        <v>100</v>
      </c>
      <c r="M8" s="99"/>
      <c r="N8" s="96"/>
      <c r="O8" s="37"/>
      <c r="P8" s="37"/>
      <c r="Q8" s="37"/>
      <c r="R8" s="37"/>
      <c r="S8" s="37"/>
      <c r="T8" s="37"/>
      <c r="U8" s="37"/>
      <c r="V8" s="37"/>
    </row>
    <row r="9" spans="1:22" ht="72" customHeight="1" x14ac:dyDescent="0.25">
      <c r="A9" s="93"/>
      <c r="B9" s="93"/>
      <c r="C9" s="93"/>
      <c r="D9" s="83"/>
      <c r="E9" s="43" t="s">
        <v>16</v>
      </c>
      <c r="F9" s="53" t="s">
        <v>41</v>
      </c>
      <c r="G9" s="45" t="s">
        <v>17</v>
      </c>
      <c r="H9" s="46">
        <v>100</v>
      </c>
      <c r="I9" s="47">
        <v>99.9</v>
      </c>
      <c r="J9" s="47">
        <f t="shared" si="0"/>
        <v>99.9</v>
      </c>
      <c r="K9" s="86"/>
      <c r="L9" s="88"/>
      <c r="M9" s="99"/>
      <c r="N9" s="96"/>
      <c r="O9" s="37"/>
      <c r="P9" s="37"/>
      <c r="Q9" s="37"/>
      <c r="R9" s="37"/>
      <c r="S9" s="37"/>
      <c r="T9" s="37"/>
      <c r="U9" s="37"/>
      <c r="V9" s="37"/>
    </row>
    <row r="10" spans="1:22" ht="27.75" customHeight="1" thickBot="1" x14ac:dyDescent="0.3">
      <c r="A10" s="93"/>
      <c r="B10" s="94"/>
      <c r="C10" s="94"/>
      <c r="D10" s="84"/>
      <c r="E10" s="43" t="s">
        <v>18</v>
      </c>
      <c r="F10" s="49" t="s">
        <v>19</v>
      </c>
      <c r="G10" s="45" t="s">
        <v>20</v>
      </c>
      <c r="H10" s="58">
        <v>1400</v>
      </c>
      <c r="I10" s="58">
        <v>1653</v>
      </c>
      <c r="J10" s="47">
        <f t="shared" si="0"/>
        <v>100</v>
      </c>
      <c r="K10" s="47">
        <f>J10</f>
        <v>100</v>
      </c>
      <c r="L10" s="89"/>
      <c r="M10" s="99"/>
      <c r="N10" s="96"/>
      <c r="O10" s="37"/>
      <c r="P10" s="37"/>
      <c r="Q10" s="37"/>
      <c r="R10" s="37"/>
      <c r="S10" s="37"/>
      <c r="T10" s="37"/>
      <c r="U10" s="37"/>
      <c r="V10" s="37"/>
    </row>
    <row r="11" spans="1:22" ht="60" customHeight="1" x14ac:dyDescent="0.25">
      <c r="A11" s="93"/>
      <c r="B11" s="92" t="str">
        <f>[2]Лист1!$A$64</f>
        <v>880900О.99.0.БА86АА00000</v>
      </c>
      <c r="C11" s="92" t="s">
        <v>3</v>
      </c>
      <c r="D11" s="82" t="s">
        <v>15</v>
      </c>
      <c r="E11" s="43" t="s">
        <v>16</v>
      </c>
      <c r="F11" s="52" t="s">
        <v>42</v>
      </c>
      <c r="G11" s="45" t="s">
        <v>17</v>
      </c>
      <c r="H11" s="46">
        <v>100</v>
      </c>
      <c r="I11" s="47">
        <v>100</v>
      </c>
      <c r="J11" s="47">
        <f t="shared" si="0"/>
        <v>100</v>
      </c>
      <c r="K11" s="85">
        <v>100</v>
      </c>
      <c r="L11" s="87">
        <f>(K11+K13)/2</f>
        <v>100</v>
      </c>
      <c r="M11" s="99"/>
      <c r="N11" s="96"/>
      <c r="O11" s="37"/>
      <c r="P11" s="37"/>
      <c r="Q11" s="37"/>
      <c r="R11" s="37"/>
      <c r="S11" s="37"/>
      <c r="T11" s="37"/>
      <c r="U11" s="37"/>
      <c r="V11" s="37"/>
    </row>
    <row r="12" spans="1:22" ht="78" customHeight="1" x14ac:dyDescent="0.25">
      <c r="A12" s="93"/>
      <c r="B12" s="93"/>
      <c r="C12" s="93"/>
      <c r="D12" s="83"/>
      <c r="E12" s="43" t="s">
        <v>16</v>
      </c>
      <c r="F12" s="53" t="s">
        <v>43</v>
      </c>
      <c r="G12" s="45" t="s">
        <v>17</v>
      </c>
      <c r="H12" s="46">
        <v>100</v>
      </c>
      <c r="I12" s="47">
        <v>100</v>
      </c>
      <c r="J12" s="47">
        <f t="shared" si="0"/>
        <v>100</v>
      </c>
      <c r="K12" s="86"/>
      <c r="L12" s="88"/>
      <c r="M12" s="99"/>
      <c r="N12" s="96"/>
      <c r="O12" s="37"/>
      <c r="P12" s="37"/>
      <c r="Q12" s="37"/>
      <c r="R12" s="37"/>
      <c r="S12" s="37"/>
      <c r="T12" s="37"/>
      <c r="U12" s="37"/>
      <c r="V12" s="37"/>
    </row>
    <row r="13" spans="1:22" ht="15.75" customHeight="1" thickBot="1" x14ac:dyDescent="0.3">
      <c r="A13" s="94"/>
      <c r="B13" s="94"/>
      <c r="C13" s="94"/>
      <c r="D13" s="84"/>
      <c r="E13" s="43" t="s">
        <v>18</v>
      </c>
      <c r="F13" s="49" t="s">
        <v>19</v>
      </c>
      <c r="G13" s="45" t="s">
        <v>20</v>
      </c>
      <c r="H13" s="58">
        <v>250</v>
      </c>
      <c r="I13" s="58">
        <v>260</v>
      </c>
      <c r="J13" s="47">
        <f t="shared" si="0"/>
        <v>100</v>
      </c>
      <c r="K13" s="47">
        <f>J13</f>
        <v>100</v>
      </c>
      <c r="L13" s="89"/>
      <c r="M13" s="100"/>
      <c r="N13" s="97"/>
      <c r="O13" s="37"/>
      <c r="P13" s="37"/>
      <c r="Q13" s="37"/>
      <c r="R13" s="37"/>
      <c r="S13" s="37"/>
      <c r="T13" s="37"/>
      <c r="U13" s="37"/>
      <c r="V13" s="37"/>
    </row>
    <row r="17" spans="1:8" x14ac:dyDescent="0.25">
      <c r="H17" s="16" t="s">
        <v>44</v>
      </c>
    </row>
    <row r="19" spans="1:8" s="57" customFormat="1" x14ac:dyDescent="0.25">
      <c r="A19" s="56" t="s">
        <v>45</v>
      </c>
      <c r="F19" s="56" t="s">
        <v>46</v>
      </c>
    </row>
    <row r="21" spans="1:8" x14ac:dyDescent="0.25">
      <c r="A21" s="15" t="s">
        <v>47</v>
      </c>
    </row>
  </sheetData>
  <mergeCells count="19">
    <mergeCell ref="C8:C10"/>
    <mergeCell ref="C11:C13"/>
    <mergeCell ref="D11:D13"/>
    <mergeCell ref="D8:D10"/>
    <mergeCell ref="K8:K9"/>
    <mergeCell ref="L8:L10"/>
    <mergeCell ref="A1:N2"/>
    <mergeCell ref="B5:B7"/>
    <mergeCell ref="B8:B10"/>
    <mergeCell ref="K5:K6"/>
    <mergeCell ref="C5:C7"/>
    <mergeCell ref="D5:D7"/>
    <mergeCell ref="A5:A13"/>
    <mergeCell ref="B11:B13"/>
    <mergeCell ref="N5:N13"/>
    <mergeCell ref="K11:K12"/>
    <mergeCell ref="L11:L13"/>
    <mergeCell ref="L5:L7"/>
    <mergeCell ref="M5:M13"/>
  </mergeCells>
  <phoneticPr fontId="4" type="noConversion"/>
  <pageMargins left="0.43" right="0.70866141732283472" top="0.51" bottom="0.74803149606299213" header="0.21" footer="0.31496062992125984"/>
  <pageSetup paperSize="9" scale="4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18"/>
  <sheetViews>
    <sheetView topLeftCell="D1" zoomScale="70" zoomScaleNormal="70" workbookViewId="0">
      <selection activeCell="I7" sqref="I7"/>
    </sheetView>
  </sheetViews>
  <sheetFormatPr defaultColWidth="9.140625" defaultRowHeight="16.5" x14ac:dyDescent="0.25"/>
  <cols>
    <col min="1" max="1" width="20.85546875" style="16" customWidth="1"/>
    <col min="2" max="2" width="39.140625" style="16" customWidth="1"/>
    <col min="3" max="3" width="43.42578125" style="16" customWidth="1"/>
    <col min="4" max="4" width="11.7109375" style="16" customWidth="1"/>
    <col min="5" max="5" width="25.85546875" style="16" customWidth="1"/>
    <col min="6" max="6" width="64.28515625" style="16" customWidth="1"/>
    <col min="7" max="7" width="12.140625" style="16" customWidth="1"/>
    <col min="8" max="8" width="16.7109375" style="16" customWidth="1"/>
    <col min="9" max="9" width="15.42578125" style="16" customWidth="1"/>
    <col min="10" max="10" width="14" style="16" customWidth="1"/>
    <col min="11" max="11" width="14.28515625" style="16" customWidth="1"/>
    <col min="12" max="12" width="15.5703125" style="16" customWidth="1"/>
    <col min="13" max="13" width="14.5703125" style="16" customWidth="1"/>
    <col min="14" max="14" width="14.7109375" style="16" customWidth="1"/>
    <col min="15" max="16384" width="9.140625" style="16"/>
  </cols>
  <sheetData>
    <row r="1" spans="1:22" ht="59.25" customHeight="1" x14ac:dyDescent="0.25">
      <c r="A1" s="104" t="s">
        <v>60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  <c r="O1" s="36"/>
      <c r="P1" s="36"/>
      <c r="Q1" s="36"/>
      <c r="R1" s="36"/>
      <c r="S1" s="37"/>
      <c r="T1" s="37"/>
      <c r="U1" s="37"/>
      <c r="V1" s="37"/>
    </row>
    <row r="2" spans="1:22" ht="232.5" customHeight="1" x14ac:dyDescent="0.25">
      <c r="A2" s="13" t="s">
        <v>4</v>
      </c>
      <c r="B2" s="13" t="s">
        <v>30</v>
      </c>
      <c r="C2" s="13" t="s">
        <v>5</v>
      </c>
      <c r="D2" s="13" t="s">
        <v>6</v>
      </c>
      <c r="E2" s="13" t="s">
        <v>7</v>
      </c>
      <c r="F2" s="13" t="s">
        <v>0</v>
      </c>
      <c r="G2" s="13" t="s">
        <v>8</v>
      </c>
      <c r="H2" s="13" t="s">
        <v>28</v>
      </c>
      <c r="I2" s="13" t="s">
        <v>29</v>
      </c>
      <c r="J2" s="13" t="s">
        <v>9</v>
      </c>
      <c r="K2" s="13" t="s">
        <v>10</v>
      </c>
      <c r="L2" s="13" t="s">
        <v>11</v>
      </c>
      <c r="M2" s="13" t="s">
        <v>12</v>
      </c>
      <c r="N2" s="13" t="s">
        <v>13</v>
      </c>
      <c r="O2" s="37"/>
      <c r="P2" s="37"/>
      <c r="Q2" s="37"/>
      <c r="R2" s="37"/>
      <c r="S2" s="37"/>
      <c r="T2" s="37"/>
      <c r="U2" s="37"/>
      <c r="V2" s="37"/>
    </row>
    <row r="3" spans="1:22" ht="15.75" customHeight="1" thickBot="1" x14ac:dyDescent="0.3">
      <c r="A3" s="3">
        <v>1</v>
      </c>
      <c r="B3" s="4" t="s">
        <v>31</v>
      </c>
      <c r="C3" s="5">
        <v>3</v>
      </c>
      <c r="D3" s="3">
        <v>4</v>
      </c>
      <c r="E3" s="5">
        <v>5</v>
      </c>
      <c r="F3" s="3">
        <v>6</v>
      </c>
      <c r="G3" s="5">
        <v>7</v>
      </c>
      <c r="H3" s="3">
        <v>8</v>
      </c>
      <c r="I3" s="5">
        <v>9</v>
      </c>
      <c r="J3" s="3">
        <v>10</v>
      </c>
      <c r="K3" s="5">
        <v>11</v>
      </c>
      <c r="L3" s="3">
        <v>12</v>
      </c>
      <c r="M3" s="5">
        <v>13</v>
      </c>
      <c r="N3" s="3">
        <v>14</v>
      </c>
      <c r="O3" s="37"/>
      <c r="P3" s="37"/>
      <c r="Q3" s="37"/>
      <c r="R3" s="37"/>
      <c r="S3" s="37"/>
      <c r="T3" s="37"/>
      <c r="U3" s="37"/>
      <c r="V3" s="37"/>
    </row>
    <row r="4" spans="1:22" ht="66" x14ac:dyDescent="0.25">
      <c r="A4" s="112" t="s">
        <v>48</v>
      </c>
      <c r="B4" s="92" t="str">
        <f>[2]Лист1!$A$62</f>
        <v>880900О.99.0.БА84АА00000</v>
      </c>
      <c r="C4" s="101" t="s">
        <v>36</v>
      </c>
      <c r="D4" s="110" t="s">
        <v>15</v>
      </c>
      <c r="E4" s="38" t="s">
        <v>16</v>
      </c>
      <c r="F4" s="39" t="s">
        <v>37</v>
      </c>
      <c r="G4" s="40" t="s">
        <v>17</v>
      </c>
      <c r="H4" s="41">
        <v>100</v>
      </c>
      <c r="I4" s="42">
        <v>100</v>
      </c>
      <c r="J4" s="42">
        <f t="shared" ref="J4:J12" si="0">IF(I4/H4*100&gt;100,100,I4/H4*100)</f>
        <v>100</v>
      </c>
      <c r="K4" s="103">
        <f>(J4+J5)/2</f>
        <v>100</v>
      </c>
      <c r="L4" s="107">
        <f>(K4+K6)/2</f>
        <v>100</v>
      </c>
      <c r="M4" s="64" t="s">
        <v>21</v>
      </c>
      <c r="N4" s="115"/>
      <c r="O4" s="37"/>
      <c r="P4" s="37"/>
      <c r="Q4" s="37"/>
      <c r="R4" s="37"/>
      <c r="S4" s="37"/>
      <c r="T4" s="37"/>
      <c r="U4" s="37"/>
      <c r="V4" s="37"/>
    </row>
    <row r="5" spans="1:22" ht="82.5" x14ac:dyDescent="0.25">
      <c r="A5" s="113"/>
      <c r="B5" s="93"/>
      <c r="C5" s="93"/>
      <c r="D5" s="83"/>
      <c r="E5" s="43" t="s">
        <v>16</v>
      </c>
      <c r="F5" s="44" t="s">
        <v>39</v>
      </c>
      <c r="G5" s="45" t="s">
        <v>17</v>
      </c>
      <c r="H5" s="46">
        <v>100</v>
      </c>
      <c r="I5" s="47">
        <v>100</v>
      </c>
      <c r="J5" s="47">
        <f t="shared" si="0"/>
        <v>100</v>
      </c>
      <c r="K5" s="86"/>
      <c r="L5" s="108"/>
      <c r="M5" s="65"/>
      <c r="N5" s="116"/>
      <c r="O5" s="37"/>
      <c r="P5" s="37"/>
      <c r="Q5" s="37"/>
      <c r="R5" s="37"/>
      <c r="S5" s="37"/>
      <c r="T5" s="37"/>
      <c r="U5" s="37"/>
      <c r="V5" s="37"/>
    </row>
    <row r="6" spans="1:22" ht="17.25" thickBot="1" x14ac:dyDescent="0.3">
      <c r="A6" s="113"/>
      <c r="B6" s="94"/>
      <c r="C6" s="102"/>
      <c r="D6" s="111"/>
      <c r="E6" s="48" t="s">
        <v>18</v>
      </c>
      <c r="F6" s="49" t="s">
        <v>19</v>
      </c>
      <c r="G6" s="50" t="s">
        <v>20</v>
      </c>
      <c r="H6" s="59">
        <v>650</v>
      </c>
      <c r="I6" s="59">
        <v>725</v>
      </c>
      <c r="J6" s="51">
        <f t="shared" si="0"/>
        <v>100</v>
      </c>
      <c r="K6" s="51">
        <f>J6</f>
        <v>100</v>
      </c>
      <c r="L6" s="109"/>
      <c r="M6" s="65"/>
      <c r="N6" s="116"/>
      <c r="O6" s="37"/>
      <c r="P6" s="37"/>
      <c r="Q6" s="37"/>
      <c r="R6" s="37"/>
      <c r="S6" s="37"/>
      <c r="T6" s="37"/>
      <c r="U6" s="37"/>
      <c r="V6" s="37"/>
    </row>
    <row r="7" spans="1:22" ht="99" x14ac:dyDescent="0.25">
      <c r="A7" s="113"/>
      <c r="B7" s="92" t="str">
        <f>[2]Лист1!$A$63</f>
        <v>880900О.99.0.БА85АА00000</v>
      </c>
      <c r="C7" s="101" t="s">
        <v>2</v>
      </c>
      <c r="D7" s="110" t="s">
        <v>15</v>
      </c>
      <c r="E7" s="38" t="s">
        <v>16</v>
      </c>
      <c r="F7" s="52" t="s">
        <v>40</v>
      </c>
      <c r="G7" s="40" t="s">
        <v>17</v>
      </c>
      <c r="H7" s="41">
        <v>100</v>
      </c>
      <c r="I7" s="42">
        <v>100</v>
      </c>
      <c r="J7" s="42">
        <f t="shared" si="0"/>
        <v>100</v>
      </c>
      <c r="K7" s="103">
        <v>100</v>
      </c>
      <c r="L7" s="107">
        <f>(K7+K9)/2</f>
        <v>99.583333333333343</v>
      </c>
      <c r="M7" s="65"/>
      <c r="N7" s="116"/>
      <c r="O7" s="37"/>
      <c r="P7" s="37"/>
      <c r="Q7" s="37"/>
      <c r="R7" s="37"/>
      <c r="S7" s="37"/>
      <c r="T7" s="37"/>
      <c r="U7" s="37"/>
      <c r="V7" s="37"/>
    </row>
    <row r="8" spans="1:22" ht="82.5" x14ac:dyDescent="0.25">
      <c r="A8" s="113"/>
      <c r="B8" s="93"/>
      <c r="C8" s="93"/>
      <c r="D8" s="83"/>
      <c r="E8" s="43" t="s">
        <v>16</v>
      </c>
      <c r="F8" s="53" t="s">
        <v>41</v>
      </c>
      <c r="G8" s="45" t="s">
        <v>17</v>
      </c>
      <c r="H8" s="46">
        <v>100</v>
      </c>
      <c r="I8" s="47">
        <v>100</v>
      </c>
      <c r="J8" s="47">
        <f t="shared" si="0"/>
        <v>100</v>
      </c>
      <c r="K8" s="86"/>
      <c r="L8" s="108"/>
      <c r="M8" s="65"/>
      <c r="N8" s="116"/>
      <c r="O8" s="37"/>
      <c r="P8" s="37"/>
      <c r="Q8" s="37"/>
      <c r="R8" s="37"/>
      <c r="S8" s="37"/>
      <c r="T8" s="37"/>
      <c r="U8" s="37"/>
      <c r="V8" s="37"/>
    </row>
    <row r="9" spans="1:22" ht="17.25" thickBot="1" x14ac:dyDescent="0.3">
      <c r="A9" s="113"/>
      <c r="B9" s="94"/>
      <c r="C9" s="102"/>
      <c r="D9" s="111"/>
      <c r="E9" s="48" t="s">
        <v>18</v>
      </c>
      <c r="F9" s="49" t="s">
        <v>19</v>
      </c>
      <c r="G9" s="50" t="s">
        <v>20</v>
      </c>
      <c r="H9" s="59">
        <v>1680</v>
      </c>
      <c r="I9" s="59">
        <v>1666</v>
      </c>
      <c r="J9" s="51">
        <f t="shared" si="0"/>
        <v>99.166666666666671</v>
      </c>
      <c r="K9" s="51">
        <f>J9</f>
        <v>99.166666666666671</v>
      </c>
      <c r="L9" s="109"/>
      <c r="M9" s="65"/>
      <c r="N9" s="116"/>
      <c r="O9" s="37"/>
      <c r="P9" s="37"/>
      <c r="Q9" s="37"/>
      <c r="R9" s="37"/>
      <c r="S9" s="37"/>
      <c r="T9" s="37"/>
      <c r="U9" s="37"/>
      <c r="V9" s="37"/>
    </row>
    <row r="10" spans="1:22" ht="66" x14ac:dyDescent="0.25">
      <c r="A10" s="113"/>
      <c r="B10" s="92" t="str">
        <f>[2]Лист1!$A$64</f>
        <v>880900О.99.0.БА86АА00000</v>
      </c>
      <c r="C10" s="101" t="s">
        <v>3</v>
      </c>
      <c r="D10" s="110" t="s">
        <v>15</v>
      </c>
      <c r="E10" s="38" t="s">
        <v>16</v>
      </c>
      <c r="F10" s="52" t="s">
        <v>42</v>
      </c>
      <c r="G10" s="40" t="s">
        <v>17</v>
      </c>
      <c r="H10" s="41">
        <v>100</v>
      </c>
      <c r="I10" s="42">
        <v>100</v>
      </c>
      <c r="J10" s="42">
        <f t="shared" si="0"/>
        <v>100</v>
      </c>
      <c r="K10" s="103">
        <v>100</v>
      </c>
      <c r="L10" s="107">
        <f>(K10+K12)/2</f>
        <v>100</v>
      </c>
      <c r="M10" s="65"/>
      <c r="N10" s="116"/>
      <c r="O10" s="37"/>
      <c r="P10" s="37"/>
      <c r="Q10" s="37"/>
      <c r="R10" s="37"/>
      <c r="S10" s="37"/>
      <c r="T10" s="37"/>
      <c r="U10" s="37"/>
      <c r="V10" s="37"/>
    </row>
    <row r="11" spans="1:22" ht="99" x14ac:dyDescent="0.25">
      <c r="A11" s="113"/>
      <c r="B11" s="93"/>
      <c r="C11" s="93"/>
      <c r="D11" s="83"/>
      <c r="E11" s="43" t="s">
        <v>16</v>
      </c>
      <c r="F11" s="53" t="s">
        <v>43</v>
      </c>
      <c r="G11" s="45" t="s">
        <v>17</v>
      </c>
      <c r="H11" s="46">
        <v>100</v>
      </c>
      <c r="I11" s="47">
        <v>100</v>
      </c>
      <c r="J11" s="47">
        <f t="shared" si="0"/>
        <v>100</v>
      </c>
      <c r="K11" s="86"/>
      <c r="L11" s="108"/>
      <c r="M11" s="65"/>
      <c r="N11" s="116"/>
      <c r="O11" s="37"/>
      <c r="P11" s="37"/>
      <c r="Q11" s="37"/>
      <c r="R11" s="37"/>
      <c r="S11" s="37"/>
      <c r="T11" s="37"/>
      <c r="U11" s="37"/>
      <c r="V11" s="37"/>
    </row>
    <row r="12" spans="1:22" ht="17.25" thickBot="1" x14ac:dyDescent="0.3">
      <c r="A12" s="114"/>
      <c r="B12" s="94"/>
      <c r="C12" s="102"/>
      <c r="D12" s="111"/>
      <c r="E12" s="48" t="s">
        <v>18</v>
      </c>
      <c r="F12" s="49" t="s">
        <v>19</v>
      </c>
      <c r="G12" s="50" t="s">
        <v>20</v>
      </c>
      <c r="H12" s="59">
        <v>270</v>
      </c>
      <c r="I12" s="59">
        <v>287</v>
      </c>
      <c r="J12" s="51">
        <f t="shared" si="0"/>
        <v>100</v>
      </c>
      <c r="K12" s="51">
        <f>J12</f>
        <v>100</v>
      </c>
      <c r="L12" s="109"/>
      <c r="M12" s="66"/>
      <c r="N12" s="117"/>
      <c r="O12" s="37"/>
      <c r="P12" s="37"/>
      <c r="Q12" s="37"/>
      <c r="R12" s="37"/>
    </row>
    <row r="16" spans="1:22" x14ac:dyDescent="0.25">
      <c r="A16" s="15" t="s">
        <v>45</v>
      </c>
      <c r="C16" s="15"/>
      <c r="E16" s="15" t="s">
        <v>46</v>
      </c>
      <c r="F16" s="15"/>
    </row>
    <row r="18" spans="1:1" x14ac:dyDescent="0.25">
      <c r="A18" s="15" t="s">
        <v>49</v>
      </c>
    </row>
  </sheetData>
  <mergeCells count="19">
    <mergeCell ref="D10:D12"/>
    <mergeCell ref="K10:K11"/>
    <mergeCell ref="L10:L12"/>
    <mergeCell ref="B4:B6"/>
    <mergeCell ref="C4:C6"/>
    <mergeCell ref="K7:K8"/>
    <mergeCell ref="A1:N1"/>
    <mergeCell ref="L7:L9"/>
    <mergeCell ref="D4:D6"/>
    <mergeCell ref="K4:K5"/>
    <mergeCell ref="L4:L6"/>
    <mergeCell ref="B7:B9"/>
    <mergeCell ref="A4:A12"/>
    <mergeCell ref="B10:B12"/>
    <mergeCell ref="N4:N12"/>
    <mergeCell ref="M4:M12"/>
    <mergeCell ref="C7:C9"/>
    <mergeCell ref="D7:D9"/>
    <mergeCell ref="C10:C12"/>
  </mergeCells>
  <phoneticPr fontId="4" type="noConversion"/>
  <pageMargins left="0.33" right="0.70866141732283472" top="0.34" bottom="0.74803149606299213" header="0.17" footer="0.31496062992125984"/>
  <pageSetup paperSize="9" scale="42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9"/>
  <sheetViews>
    <sheetView zoomScale="60" zoomScaleNormal="60" workbookViewId="0">
      <pane xSplit="4" ySplit="3" topLeftCell="E4" activePane="bottomRight" state="frozen"/>
      <selection sqref="A1:N1"/>
      <selection pane="topRight" sqref="A1:N1"/>
      <selection pane="bottomLeft" sqref="A1:N1"/>
      <selection pane="bottomRight" activeCell="B4" sqref="B4:B6"/>
    </sheetView>
  </sheetViews>
  <sheetFormatPr defaultColWidth="9.140625" defaultRowHeight="16.5" x14ac:dyDescent="0.25"/>
  <cols>
    <col min="1" max="1" width="19.140625" style="18" customWidth="1"/>
    <col min="2" max="2" width="33.28515625" style="18" customWidth="1"/>
    <col min="3" max="3" width="39.5703125" style="18" customWidth="1"/>
    <col min="4" max="4" width="10.140625" style="18" customWidth="1"/>
    <col min="5" max="5" width="17.85546875" style="18" customWidth="1"/>
    <col min="6" max="6" width="77" style="18" customWidth="1"/>
    <col min="7" max="7" width="12.140625" style="18" customWidth="1"/>
    <col min="8" max="8" width="14.28515625" style="18" customWidth="1"/>
    <col min="9" max="9" width="15.42578125" style="18" customWidth="1"/>
    <col min="10" max="10" width="14" style="18" customWidth="1"/>
    <col min="11" max="11" width="14.28515625" style="18" customWidth="1"/>
    <col min="12" max="12" width="15.5703125" style="18" customWidth="1"/>
    <col min="13" max="13" width="14.5703125" style="18" customWidth="1"/>
    <col min="14" max="14" width="14.7109375" style="18" customWidth="1"/>
    <col min="15" max="15" width="9.140625" style="17"/>
    <col min="16" max="16384" width="9.140625" style="18"/>
  </cols>
  <sheetData>
    <row r="1" spans="1:15" ht="36" customHeight="1" x14ac:dyDescent="0.25">
      <c r="A1" s="118" t="s">
        <v>60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5" ht="195.75" customHeight="1" x14ac:dyDescent="0.25">
      <c r="A2" s="2" t="s">
        <v>4</v>
      </c>
      <c r="B2" s="2" t="s">
        <v>30</v>
      </c>
      <c r="C2" s="2" t="s">
        <v>5</v>
      </c>
      <c r="D2" s="2" t="s">
        <v>6</v>
      </c>
      <c r="E2" s="2" t="s">
        <v>7</v>
      </c>
      <c r="F2" s="2" t="s">
        <v>0</v>
      </c>
      <c r="G2" s="2" t="s">
        <v>8</v>
      </c>
      <c r="H2" s="2" t="s">
        <v>28</v>
      </c>
      <c r="I2" s="2" t="s">
        <v>29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</row>
    <row r="3" spans="1:15" ht="24" customHeight="1" x14ac:dyDescent="0.25">
      <c r="A3" s="3">
        <v>1</v>
      </c>
      <c r="B3" s="4" t="s">
        <v>31</v>
      </c>
      <c r="C3" s="5">
        <v>3</v>
      </c>
      <c r="D3" s="3">
        <v>4</v>
      </c>
      <c r="E3" s="5">
        <v>5</v>
      </c>
      <c r="F3" s="3">
        <v>6</v>
      </c>
      <c r="G3" s="5">
        <v>7</v>
      </c>
      <c r="H3" s="3">
        <v>8</v>
      </c>
      <c r="I3" s="5">
        <v>9</v>
      </c>
      <c r="J3" s="3">
        <v>10</v>
      </c>
      <c r="K3" s="5">
        <v>11</v>
      </c>
      <c r="L3" s="3">
        <v>12</v>
      </c>
      <c r="M3" s="5">
        <v>13</v>
      </c>
      <c r="N3" s="3">
        <v>14</v>
      </c>
    </row>
    <row r="4" spans="1:15" ht="56.25" customHeight="1" x14ac:dyDescent="0.25">
      <c r="A4" s="119" t="s">
        <v>57</v>
      </c>
      <c r="B4" s="92" t="s">
        <v>33</v>
      </c>
      <c r="C4" s="119" t="s">
        <v>1</v>
      </c>
      <c r="D4" s="120" t="s">
        <v>15</v>
      </c>
      <c r="E4" s="19" t="s">
        <v>16</v>
      </c>
      <c r="F4" s="20" t="s">
        <v>50</v>
      </c>
      <c r="G4" s="21" t="s">
        <v>17</v>
      </c>
      <c r="H4" s="22">
        <f>[3]год!D12</f>
        <v>100</v>
      </c>
      <c r="I4" s="22">
        <f>[3]год!E12</f>
        <v>100</v>
      </c>
      <c r="J4" s="23">
        <f t="shared" ref="J4:J12" si="0">IF(I4/H4*100&gt;100,100,I4/H4*100)</f>
        <v>100</v>
      </c>
      <c r="K4" s="121">
        <f>(J4+J5)/2</f>
        <v>100</v>
      </c>
      <c r="L4" s="123">
        <f>(K4+K6)/2</f>
        <v>100</v>
      </c>
      <c r="M4" s="119" t="s">
        <v>38</v>
      </c>
      <c r="N4" s="125"/>
      <c r="O4" s="128"/>
    </row>
    <row r="5" spans="1:15" ht="71.25" customHeight="1" x14ac:dyDescent="0.25">
      <c r="A5" s="119"/>
      <c r="B5" s="93"/>
      <c r="C5" s="119"/>
      <c r="D5" s="120"/>
      <c r="E5" s="19" t="s">
        <v>16</v>
      </c>
      <c r="F5" s="20" t="s">
        <v>51</v>
      </c>
      <c r="G5" s="21" t="s">
        <v>17</v>
      </c>
      <c r="H5" s="22">
        <v>100</v>
      </c>
      <c r="I5" s="22">
        <v>100</v>
      </c>
      <c r="J5" s="23">
        <f t="shared" si="0"/>
        <v>100</v>
      </c>
      <c r="K5" s="122"/>
      <c r="L5" s="124"/>
      <c r="M5" s="119"/>
      <c r="N5" s="126"/>
      <c r="O5" s="128"/>
    </row>
    <row r="6" spans="1:15" ht="33" customHeight="1" x14ac:dyDescent="0.25">
      <c r="A6" s="119"/>
      <c r="B6" s="94"/>
      <c r="C6" s="119"/>
      <c r="D6" s="120"/>
      <c r="E6" s="19" t="s">
        <v>18</v>
      </c>
      <c r="F6" s="24" t="s">
        <v>52</v>
      </c>
      <c r="G6" s="21" t="s">
        <v>20</v>
      </c>
      <c r="H6" s="60">
        <v>2600</v>
      </c>
      <c r="I6" s="60">
        <f>[3]год!I17</f>
        <v>2915</v>
      </c>
      <c r="J6" s="23">
        <f t="shared" si="0"/>
        <v>100</v>
      </c>
      <c r="K6" s="23">
        <f>J6</f>
        <v>100</v>
      </c>
      <c r="L6" s="124"/>
      <c r="M6" s="119"/>
      <c r="N6" s="126"/>
      <c r="O6" s="128"/>
    </row>
    <row r="7" spans="1:15" ht="56.25" customHeight="1" x14ac:dyDescent="0.25">
      <c r="A7" s="119"/>
      <c r="B7" s="92" t="s">
        <v>34</v>
      </c>
      <c r="C7" s="119" t="s">
        <v>2</v>
      </c>
      <c r="D7" s="120" t="s">
        <v>15</v>
      </c>
      <c r="E7" s="19" t="s">
        <v>16</v>
      </c>
      <c r="F7" s="20" t="s">
        <v>53</v>
      </c>
      <c r="G7" s="21" t="s">
        <v>17</v>
      </c>
      <c r="H7" s="22">
        <v>100</v>
      </c>
      <c r="I7" s="22">
        <v>100</v>
      </c>
      <c r="J7" s="23">
        <f t="shared" si="0"/>
        <v>100</v>
      </c>
      <c r="K7" s="121">
        <f>(J7+J8)/2</f>
        <v>100</v>
      </c>
      <c r="L7" s="123">
        <f>(K7+K9)/2</f>
        <v>100</v>
      </c>
      <c r="M7" s="119"/>
      <c r="N7" s="126"/>
      <c r="O7" s="128"/>
    </row>
    <row r="8" spans="1:15" ht="56.25" customHeight="1" x14ac:dyDescent="0.25">
      <c r="A8" s="119"/>
      <c r="B8" s="93"/>
      <c r="C8" s="119"/>
      <c r="D8" s="120"/>
      <c r="E8" s="19" t="s">
        <v>16</v>
      </c>
      <c r="F8" s="20" t="s">
        <v>54</v>
      </c>
      <c r="G8" s="21" t="s">
        <v>17</v>
      </c>
      <c r="H8" s="22">
        <v>100</v>
      </c>
      <c r="I8" s="22">
        <v>100</v>
      </c>
      <c r="J8" s="23">
        <f t="shared" si="0"/>
        <v>100</v>
      </c>
      <c r="K8" s="122"/>
      <c r="L8" s="124"/>
      <c r="M8" s="119"/>
      <c r="N8" s="126"/>
      <c r="O8" s="128"/>
    </row>
    <row r="9" spans="1:15" ht="33" customHeight="1" x14ac:dyDescent="0.25">
      <c r="A9" s="119"/>
      <c r="B9" s="94"/>
      <c r="C9" s="119"/>
      <c r="D9" s="120"/>
      <c r="E9" s="19" t="s">
        <v>18</v>
      </c>
      <c r="F9" s="24" t="s">
        <v>52</v>
      </c>
      <c r="G9" s="21" t="s">
        <v>20</v>
      </c>
      <c r="H9" s="60">
        <v>1700</v>
      </c>
      <c r="I9" s="60">
        <f>[3]год!I14</f>
        <v>2412</v>
      </c>
      <c r="J9" s="23">
        <f t="shared" si="0"/>
        <v>100</v>
      </c>
      <c r="K9" s="23">
        <f>J9</f>
        <v>100</v>
      </c>
      <c r="L9" s="124"/>
      <c r="M9" s="119"/>
      <c r="N9" s="126"/>
      <c r="O9" s="128"/>
    </row>
    <row r="10" spans="1:15" ht="56.25" customHeight="1" x14ac:dyDescent="0.25">
      <c r="A10" s="119"/>
      <c r="B10" s="92" t="s">
        <v>32</v>
      </c>
      <c r="C10" s="119" t="s">
        <v>3</v>
      </c>
      <c r="D10" s="120" t="s">
        <v>15</v>
      </c>
      <c r="E10" s="19" t="s">
        <v>16</v>
      </c>
      <c r="F10" s="20" t="s">
        <v>55</v>
      </c>
      <c r="G10" s="21" t="s">
        <v>17</v>
      </c>
      <c r="H10" s="22">
        <v>100</v>
      </c>
      <c r="I10" s="22">
        <v>100</v>
      </c>
      <c r="J10" s="23">
        <f t="shared" si="0"/>
        <v>100</v>
      </c>
      <c r="K10" s="121">
        <f>(J10+J11)/2</f>
        <v>100</v>
      </c>
      <c r="L10" s="123">
        <f>(K10+K12)/2</f>
        <v>100</v>
      </c>
      <c r="M10" s="119"/>
      <c r="N10" s="126"/>
      <c r="O10" s="128"/>
    </row>
    <row r="11" spans="1:15" ht="56.25" customHeight="1" x14ac:dyDescent="0.25">
      <c r="A11" s="119"/>
      <c r="B11" s="93"/>
      <c r="C11" s="119"/>
      <c r="D11" s="120"/>
      <c r="E11" s="19" t="s">
        <v>16</v>
      </c>
      <c r="F11" s="20" t="s">
        <v>56</v>
      </c>
      <c r="G11" s="21" t="s">
        <v>17</v>
      </c>
      <c r="H11" s="22">
        <v>100</v>
      </c>
      <c r="I11" s="22">
        <v>100</v>
      </c>
      <c r="J11" s="23">
        <f t="shared" si="0"/>
        <v>100</v>
      </c>
      <c r="K11" s="122"/>
      <c r="L11" s="124"/>
      <c r="M11" s="119"/>
      <c r="N11" s="126"/>
      <c r="O11" s="128"/>
    </row>
    <row r="12" spans="1:15" ht="33" customHeight="1" x14ac:dyDescent="0.25">
      <c r="A12" s="119"/>
      <c r="B12" s="94"/>
      <c r="C12" s="119"/>
      <c r="D12" s="120"/>
      <c r="E12" s="19" t="s">
        <v>18</v>
      </c>
      <c r="F12" s="24" t="s">
        <v>52</v>
      </c>
      <c r="G12" s="21" t="s">
        <v>20</v>
      </c>
      <c r="H12" s="60">
        <v>150</v>
      </c>
      <c r="I12" s="60">
        <f>[3]год!I20</f>
        <v>150</v>
      </c>
      <c r="J12" s="23">
        <f t="shared" si="0"/>
        <v>100</v>
      </c>
      <c r="K12" s="23">
        <f>J12</f>
        <v>100</v>
      </c>
      <c r="L12" s="124"/>
      <c r="M12" s="119"/>
      <c r="N12" s="127"/>
      <c r="O12" s="128"/>
    </row>
    <row r="13" spans="1:15" ht="33" customHeight="1" x14ac:dyDescent="0.25">
      <c r="A13" s="25"/>
      <c r="B13" s="26"/>
      <c r="C13" s="25"/>
      <c r="D13" s="27"/>
      <c r="E13" s="28"/>
      <c r="F13" s="29"/>
      <c r="G13" s="17"/>
      <c r="H13" s="30"/>
      <c r="I13" s="30"/>
      <c r="J13" s="31"/>
      <c r="K13" s="31"/>
      <c r="L13" s="32"/>
      <c r="M13" s="25"/>
      <c r="N13" s="33"/>
      <c r="O13" s="34"/>
    </row>
    <row r="14" spans="1:15" ht="33" customHeight="1" x14ac:dyDescent="0.25">
      <c r="A14" s="25"/>
      <c r="B14" s="26"/>
      <c r="C14" s="25"/>
      <c r="D14" s="27"/>
      <c r="E14" s="28"/>
      <c r="F14" s="29"/>
      <c r="G14" s="17"/>
      <c r="H14" s="30"/>
      <c r="I14" s="30"/>
      <c r="J14" s="31"/>
      <c r="K14" s="31"/>
      <c r="L14" s="32"/>
      <c r="M14" s="25"/>
      <c r="N14" s="33"/>
      <c r="O14" s="34"/>
    </row>
    <row r="16" spans="1:15" s="16" customFormat="1" x14ac:dyDescent="0.25">
      <c r="A16" s="15" t="s">
        <v>45</v>
      </c>
      <c r="C16" s="15"/>
      <c r="E16" s="61" t="s">
        <v>46</v>
      </c>
      <c r="F16" s="61"/>
    </row>
    <row r="17" spans="1:6" x14ac:dyDescent="0.25">
      <c r="F17" s="35"/>
    </row>
    <row r="18" spans="1:6" x14ac:dyDescent="0.25">
      <c r="F18" s="35"/>
    </row>
    <row r="19" spans="1:6" x14ac:dyDescent="0.25">
      <c r="A19" s="18" t="s">
        <v>58</v>
      </c>
    </row>
  </sheetData>
  <autoFilter ref="A3:O12"/>
  <mergeCells count="22">
    <mergeCell ref="O4:O6"/>
    <mergeCell ref="L7:L9"/>
    <mergeCell ref="D10:D12"/>
    <mergeCell ref="K10:K11"/>
    <mergeCell ref="O10:O12"/>
    <mergeCell ref="O7:O9"/>
    <mergeCell ref="B7:B9"/>
    <mergeCell ref="A1:N1"/>
    <mergeCell ref="A4:A12"/>
    <mergeCell ref="B4:B6"/>
    <mergeCell ref="C4:C6"/>
    <mergeCell ref="D4:D6"/>
    <mergeCell ref="K4:K5"/>
    <mergeCell ref="B10:B12"/>
    <mergeCell ref="C10:C12"/>
    <mergeCell ref="C7:C9"/>
    <mergeCell ref="D7:D9"/>
    <mergeCell ref="K7:K8"/>
    <mergeCell ref="L10:L12"/>
    <mergeCell ref="N4:N12"/>
    <mergeCell ref="L4:L6"/>
    <mergeCell ref="M4:M12"/>
  </mergeCells>
  <phoneticPr fontId="0" type="noConversion"/>
  <printOptions horizontalCentered="1"/>
  <pageMargins left="0.11811023622047245" right="0.11811023622047245" top="0.15748031496062992" bottom="0" header="0.31496062992125984" footer="0.31496062992125984"/>
  <pageSetup paperSize="9" scale="45" orientation="landscape" r:id="rId1"/>
  <headerFooter alignWithMargins="0"/>
  <colBreaks count="1" manualBreakCount="1">
    <brk id="14" min="1" max="10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I20"/>
  <sheetViews>
    <sheetView tabSelected="1" topLeftCell="A13" zoomScale="70" zoomScaleNormal="70" workbookViewId="0">
      <selection activeCell="F29" sqref="F29"/>
    </sheetView>
  </sheetViews>
  <sheetFormatPr defaultRowHeight="15" x14ac:dyDescent="0.25"/>
  <cols>
    <col min="1" max="1" width="24" customWidth="1"/>
    <col min="2" max="2" width="31.28515625" customWidth="1"/>
    <col min="3" max="3" width="25.7109375" customWidth="1"/>
    <col min="4" max="4" width="14.7109375" customWidth="1"/>
    <col min="5" max="5" width="23.28515625" customWidth="1"/>
    <col min="6" max="6" width="50.5703125" customWidth="1"/>
    <col min="7" max="7" width="12.7109375" customWidth="1"/>
    <col min="8" max="8" width="13.42578125" customWidth="1"/>
    <col min="9" max="9" width="17.5703125" customWidth="1"/>
    <col min="10" max="10" width="19" customWidth="1"/>
    <col min="11" max="11" width="20.7109375" customWidth="1"/>
    <col min="12" max="12" width="13.85546875" customWidth="1"/>
    <col min="13" max="13" width="19.7109375" customWidth="1"/>
    <col min="14" max="14" width="19.85546875" customWidth="1"/>
  </cols>
  <sheetData>
    <row r="1" spans="1:87" s="183" customFormat="1" ht="33" customHeight="1" x14ac:dyDescent="0.25"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184"/>
      <c r="BG1" s="184"/>
      <c r="BH1" s="184"/>
      <c r="BI1" s="184"/>
      <c r="BJ1" s="184"/>
      <c r="BK1" s="184"/>
      <c r="BL1" s="184"/>
      <c r="BM1" s="184"/>
      <c r="BN1" s="184"/>
      <c r="BO1" s="184"/>
      <c r="BP1" s="184"/>
      <c r="BQ1" s="184"/>
      <c r="BR1" s="184"/>
      <c r="BS1" s="184"/>
      <c r="BT1" s="184"/>
      <c r="BU1" s="184"/>
      <c r="BV1" s="184"/>
      <c r="BW1" s="184"/>
      <c r="BX1" s="184"/>
      <c r="BY1" s="184"/>
      <c r="BZ1" s="184"/>
      <c r="CA1" s="184"/>
      <c r="CB1" s="184"/>
      <c r="CC1" s="184"/>
      <c r="CD1" s="184"/>
      <c r="CE1" s="184"/>
      <c r="CF1" s="184"/>
      <c r="CG1" s="184"/>
      <c r="CH1" s="184"/>
      <c r="CI1" s="184"/>
    </row>
    <row r="2" spans="1:87" s="183" customFormat="1" ht="26.25" customHeight="1" x14ac:dyDescent="0.25">
      <c r="A2" s="186" t="s">
        <v>78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184"/>
      <c r="BG2" s="184"/>
      <c r="BH2" s="184"/>
      <c r="BI2" s="184"/>
      <c r="BJ2" s="184"/>
      <c r="BK2" s="184"/>
      <c r="BL2" s="184"/>
      <c r="BM2" s="184"/>
      <c r="BN2" s="184"/>
      <c r="BO2" s="184"/>
      <c r="BP2" s="184"/>
      <c r="BQ2" s="184"/>
      <c r="BR2" s="184"/>
      <c r="BS2" s="184"/>
      <c r="BT2" s="184"/>
      <c r="BU2" s="184"/>
      <c r="BV2" s="184"/>
      <c r="BW2" s="184"/>
      <c r="BX2" s="184"/>
      <c r="BY2" s="184"/>
      <c r="BZ2" s="184"/>
      <c r="CA2" s="184"/>
      <c r="CB2" s="184"/>
      <c r="CC2" s="184"/>
      <c r="CD2" s="184"/>
      <c r="CE2" s="184"/>
      <c r="CF2" s="184"/>
      <c r="CG2" s="184"/>
      <c r="CH2" s="184"/>
      <c r="CI2" s="184"/>
    </row>
    <row r="3" spans="1:87" s="183" customFormat="1" ht="26.25" customHeight="1" x14ac:dyDescent="0.25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184"/>
      <c r="BF3" s="184"/>
      <c r="BG3" s="184"/>
      <c r="BH3" s="184"/>
      <c r="BI3" s="184"/>
      <c r="BJ3" s="184"/>
      <c r="BK3" s="184"/>
      <c r="BL3" s="184"/>
      <c r="BM3" s="184"/>
      <c r="BN3" s="184"/>
      <c r="BO3" s="184"/>
      <c r="BP3" s="184"/>
      <c r="BQ3" s="184"/>
      <c r="BR3" s="184"/>
      <c r="BS3" s="184"/>
      <c r="BT3" s="184"/>
      <c r="BU3" s="184"/>
      <c r="BV3" s="184"/>
      <c r="BW3" s="184"/>
      <c r="BX3" s="184"/>
      <c r="BY3" s="184"/>
      <c r="BZ3" s="184"/>
      <c r="CA3" s="184"/>
      <c r="CB3" s="184"/>
      <c r="CC3" s="184"/>
      <c r="CD3" s="184"/>
      <c r="CE3" s="184"/>
      <c r="CF3" s="184"/>
      <c r="CG3" s="184"/>
      <c r="CH3" s="184"/>
      <c r="CI3" s="184"/>
    </row>
    <row r="4" spans="1:87" s="174" customFormat="1" ht="200.25" customHeight="1" x14ac:dyDescent="0.25">
      <c r="A4" s="179" t="s">
        <v>4</v>
      </c>
      <c r="B4" s="179" t="s">
        <v>30</v>
      </c>
      <c r="C4" s="182" t="s">
        <v>77</v>
      </c>
      <c r="D4" s="182" t="s">
        <v>6</v>
      </c>
      <c r="E4" s="182" t="s">
        <v>7</v>
      </c>
      <c r="F4" s="182" t="s">
        <v>76</v>
      </c>
      <c r="G4" s="182" t="s">
        <v>8</v>
      </c>
      <c r="H4" s="180" t="s">
        <v>28</v>
      </c>
      <c r="I4" s="181" t="s">
        <v>75</v>
      </c>
      <c r="J4" s="180" t="s">
        <v>9</v>
      </c>
      <c r="K4" s="180" t="s">
        <v>10</v>
      </c>
      <c r="L4" s="179" t="s">
        <v>11</v>
      </c>
      <c r="M4" s="179" t="s">
        <v>12</v>
      </c>
      <c r="N4" s="179" t="s">
        <v>13</v>
      </c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175"/>
      <c r="BH4" s="175"/>
      <c r="BI4" s="175"/>
      <c r="BJ4" s="175"/>
      <c r="BK4" s="175"/>
      <c r="BL4" s="175"/>
      <c r="BM4" s="175"/>
      <c r="BN4" s="175"/>
      <c r="BO4" s="175"/>
      <c r="BP4" s="175"/>
      <c r="BQ4" s="175"/>
      <c r="BR4" s="175"/>
      <c r="BS4" s="175"/>
      <c r="BT4" s="175"/>
      <c r="BU4" s="175"/>
      <c r="BV4" s="175"/>
      <c r="BW4" s="175"/>
      <c r="BX4" s="175"/>
      <c r="BY4" s="175"/>
      <c r="BZ4" s="175"/>
      <c r="CA4" s="175"/>
      <c r="CB4" s="175"/>
      <c r="CC4" s="175"/>
      <c r="CD4" s="175"/>
      <c r="CE4" s="175"/>
      <c r="CF4" s="175"/>
      <c r="CG4" s="175"/>
      <c r="CH4" s="175"/>
      <c r="CI4" s="175"/>
    </row>
    <row r="5" spans="1:87" s="174" customFormat="1" ht="15.75" x14ac:dyDescent="0.25">
      <c r="A5" s="178">
        <v>1</v>
      </c>
      <c r="B5" s="178"/>
      <c r="C5" s="178" t="s">
        <v>31</v>
      </c>
      <c r="D5" s="178"/>
      <c r="E5" s="178"/>
      <c r="F5" s="178" t="s">
        <v>74</v>
      </c>
      <c r="G5" s="178"/>
      <c r="H5" s="177">
        <v>4</v>
      </c>
      <c r="I5" s="177">
        <v>5</v>
      </c>
      <c r="J5" s="177">
        <v>6</v>
      </c>
      <c r="K5" s="177">
        <v>7</v>
      </c>
      <c r="L5" s="177">
        <v>11</v>
      </c>
      <c r="M5" s="176">
        <v>12</v>
      </c>
      <c r="N5" s="176">
        <v>13</v>
      </c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</row>
    <row r="6" spans="1:87" ht="15.75" x14ac:dyDescent="0.25">
      <c r="A6" s="173"/>
      <c r="B6" s="172"/>
      <c r="C6" s="172"/>
      <c r="D6" s="172"/>
      <c r="E6" s="172"/>
      <c r="F6" s="172"/>
      <c r="G6" s="172"/>
      <c r="H6" s="172"/>
      <c r="I6" s="172"/>
      <c r="J6" s="172"/>
      <c r="K6" s="171"/>
      <c r="L6" s="170"/>
      <c r="M6" s="169"/>
      <c r="N6" s="169"/>
    </row>
    <row r="7" spans="1:87" ht="64.150000000000006" customHeight="1" x14ac:dyDescent="0.25">
      <c r="A7" s="168" t="s">
        <v>73</v>
      </c>
      <c r="B7" s="166" t="s">
        <v>72</v>
      </c>
      <c r="C7" s="165" t="s">
        <v>1</v>
      </c>
      <c r="D7" s="164" t="s">
        <v>66</v>
      </c>
      <c r="E7" s="156" t="s">
        <v>16</v>
      </c>
      <c r="F7" s="155" t="s">
        <v>71</v>
      </c>
      <c r="G7" s="155" t="s">
        <v>17</v>
      </c>
      <c r="H7" s="154">
        <f>[4]Расчет!E9</f>
        <v>100</v>
      </c>
      <c r="I7" s="154">
        <f>[4]Расчет!F9</f>
        <v>100</v>
      </c>
      <c r="J7" s="153">
        <f>IF(I7/H7*100&gt;130,130,I7/H7*100)</f>
        <v>100</v>
      </c>
      <c r="K7" s="163">
        <f>(J7+J8)/2</f>
        <v>100</v>
      </c>
      <c r="L7" s="162">
        <f>(K7+K9)/2</f>
        <v>100</v>
      </c>
      <c r="M7" s="167" t="s">
        <v>70</v>
      </c>
      <c r="N7" s="161"/>
    </row>
    <row r="8" spans="1:87" ht="75.599999999999994" customHeight="1" x14ac:dyDescent="0.25">
      <c r="A8" s="160"/>
      <c r="B8" s="159"/>
      <c r="C8" s="158"/>
      <c r="D8" s="157"/>
      <c r="E8" s="156" t="s">
        <v>16</v>
      </c>
      <c r="F8" s="155" t="s">
        <v>69</v>
      </c>
      <c r="G8" s="155" t="s">
        <v>17</v>
      </c>
      <c r="H8" s="154">
        <f>[4]Расчет!E12</f>
        <v>100</v>
      </c>
      <c r="I8" s="154">
        <f>[4]Расчет!F12</f>
        <v>100</v>
      </c>
      <c r="J8" s="153">
        <f>IF(I8/H8*100&gt;130,130,I8/H8*100)</f>
        <v>100</v>
      </c>
      <c r="K8" s="152"/>
      <c r="L8" s="151"/>
      <c r="M8" s="150"/>
      <c r="N8" s="149"/>
    </row>
    <row r="9" spans="1:87" ht="22.15" customHeight="1" x14ac:dyDescent="0.25">
      <c r="A9" s="160"/>
      <c r="B9" s="147"/>
      <c r="C9" s="146"/>
      <c r="D9" s="145"/>
      <c r="E9" s="144" t="s">
        <v>18</v>
      </c>
      <c r="F9" s="143" t="s">
        <v>64</v>
      </c>
      <c r="G9" s="143" t="s">
        <v>20</v>
      </c>
      <c r="H9" s="142">
        <f>[4]Расчет!E17</f>
        <v>1600</v>
      </c>
      <c r="I9" s="142">
        <f>[4]Расчет!F17</f>
        <v>1644</v>
      </c>
      <c r="J9" s="141">
        <f>IF(I9/H9*100&gt;100,100,I9/H9*100)</f>
        <v>100</v>
      </c>
      <c r="K9" s="140">
        <f>J9</f>
        <v>100</v>
      </c>
      <c r="L9" s="139"/>
      <c r="M9" s="150"/>
      <c r="N9" s="137"/>
    </row>
    <row r="10" spans="1:87" ht="79.900000000000006" customHeight="1" x14ac:dyDescent="0.25">
      <c r="A10" s="160"/>
      <c r="B10" s="166" t="s">
        <v>68</v>
      </c>
      <c r="C10" s="165" t="s">
        <v>2</v>
      </c>
      <c r="D10" s="164" t="s">
        <v>66</v>
      </c>
      <c r="E10" s="156" t="s">
        <v>16</v>
      </c>
      <c r="F10" s="155" t="s">
        <v>65</v>
      </c>
      <c r="G10" s="155" t="s">
        <v>17</v>
      </c>
      <c r="H10" s="154">
        <f>[4]Расчет!E32</f>
        <v>100</v>
      </c>
      <c r="I10" s="154">
        <f>[4]Расчет!F32</f>
        <v>100</v>
      </c>
      <c r="J10" s="153">
        <f>IF(I10/H10*100&gt;130,130,I10/H10*100)</f>
        <v>100</v>
      </c>
      <c r="K10" s="163">
        <f>(J10+J11)/2</f>
        <v>100</v>
      </c>
      <c r="L10" s="162">
        <f>(K10+K12)/2</f>
        <v>100</v>
      </c>
      <c r="M10" s="150"/>
      <c r="N10" s="161"/>
    </row>
    <row r="11" spans="1:87" ht="87.75" customHeight="1" x14ac:dyDescent="0.25">
      <c r="A11" s="160"/>
      <c r="B11" s="159"/>
      <c r="C11" s="158"/>
      <c r="D11" s="157"/>
      <c r="E11" s="156" t="s">
        <v>16</v>
      </c>
      <c r="F11" s="155" t="s">
        <v>56</v>
      </c>
      <c r="G11" s="155" t="s">
        <v>17</v>
      </c>
      <c r="H11" s="154">
        <f>[4]Расчет!E35</f>
        <v>100</v>
      </c>
      <c r="I11" s="154">
        <f>[4]Расчет!F35</f>
        <v>100</v>
      </c>
      <c r="J11" s="153">
        <f>IF(I11/H11*100&gt;130,130,I11/H11*100)</f>
        <v>100</v>
      </c>
      <c r="K11" s="152"/>
      <c r="L11" s="151"/>
      <c r="M11" s="150"/>
      <c r="N11" s="149"/>
    </row>
    <row r="12" spans="1:87" ht="24.6" customHeight="1" x14ac:dyDescent="0.25">
      <c r="A12" s="160"/>
      <c r="B12" s="147"/>
      <c r="C12" s="146"/>
      <c r="D12" s="145"/>
      <c r="E12" s="144" t="s">
        <v>18</v>
      </c>
      <c r="F12" s="143" t="s">
        <v>64</v>
      </c>
      <c r="G12" s="143" t="s">
        <v>20</v>
      </c>
      <c r="H12" s="142">
        <f>[4]Расчет!E40</f>
        <v>2500</v>
      </c>
      <c r="I12" s="142">
        <v>2705</v>
      </c>
      <c r="J12" s="141">
        <f>IF(I12/H12*100&gt;100,100,I12/H12*100)</f>
        <v>100</v>
      </c>
      <c r="K12" s="140">
        <f>J12</f>
        <v>100</v>
      </c>
      <c r="L12" s="139"/>
      <c r="M12" s="150"/>
      <c r="N12" s="137"/>
    </row>
    <row r="13" spans="1:87" ht="77.45" customHeight="1" x14ac:dyDescent="0.25">
      <c r="A13" s="160"/>
      <c r="B13" s="166" t="s">
        <v>67</v>
      </c>
      <c r="C13" s="165" t="s">
        <v>3</v>
      </c>
      <c r="D13" s="164" t="s">
        <v>66</v>
      </c>
      <c r="E13" s="156" t="s">
        <v>16</v>
      </c>
      <c r="F13" s="155" t="s">
        <v>65</v>
      </c>
      <c r="G13" s="155" t="s">
        <v>17</v>
      </c>
      <c r="H13" s="154">
        <f>[4]Расчет!E55</f>
        <v>100</v>
      </c>
      <c r="I13" s="154">
        <f>[4]Расчет!F55</f>
        <v>100</v>
      </c>
      <c r="J13" s="153">
        <f>IF(I13/H13*100&gt;130,130,I13/H13*100)</f>
        <v>100</v>
      </c>
      <c r="K13" s="163">
        <f>(J13+J14)/2</f>
        <v>100</v>
      </c>
      <c r="L13" s="162">
        <f>(K13+K15)/2</f>
        <v>91.75</v>
      </c>
      <c r="M13" s="150"/>
      <c r="N13" s="161"/>
    </row>
    <row r="14" spans="1:87" ht="81" customHeight="1" x14ac:dyDescent="0.25">
      <c r="A14" s="160"/>
      <c r="B14" s="159"/>
      <c r="C14" s="158"/>
      <c r="D14" s="157"/>
      <c r="E14" s="156" t="s">
        <v>16</v>
      </c>
      <c r="F14" s="155" t="s">
        <v>51</v>
      </c>
      <c r="G14" s="155" t="s">
        <v>17</v>
      </c>
      <c r="H14" s="154">
        <f>[4]Расчет!E58</f>
        <v>100</v>
      </c>
      <c r="I14" s="154">
        <f>[4]Расчет!F58</f>
        <v>100</v>
      </c>
      <c r="J14" s="153">
        <f>IF(I14/H14*100&gt;130,130,I14/H14*100)</f>
        <v>100</v>
      </c>
      <c r="K14" s="152"/>
      <c r="L14" s="151"/>
      <c r="M14" s="150"/>
      <c r="N14" s="149"/>
    </row>
    <row r="15" spans="1:87" ht="24.6" customHeight="1" x14ac:dyDescent="0.25">
      <c r="A15" s="148"/>
      <c r="B15" s="147"/>
      <c r="C15" s="146"/>
      <c r="D15" s="145"/>
      <c r="E15" s="144" t="s">
        <v>18</v>
      </c>
      <c r="F15" s="143" t="s">
        <v>64</v>
      </c>
      <c r="G15" s="143" t="s">
        <v>20</v>
      </c>
      <c r="H15" s="142">
        <f>[4]Расчет!E63</f>
        <v>200</v>
      </c>
      <c r="I15" s="142">
        <v>167</v>
      </c>
      <c r="J15" s="141">
        <f>IF(I15/H15*100&gt;100,100,I15/H15*100)</f>
        <v>83.5</v>
      </c>
      <c r="K15" s="140">
        <f>J15</f>
        <v>83.5</v>
      </c>
      <c r="L15" s="139"/>
      <c r="M15" s="138"/>
      <c r="N15" s="137"/>
    </row>
    <row r="16" spans="1:87" ht="30.75" customHeight="1" x14ac:dyDescent="0.3">
      <c r="L16" s="136"/>
    </row>
    <row r="17" spans="1:13" ht="39.75" customHeight="1" x14ac:dyDescent="0.3">
      <c r="A17" s="135" t="s">
        <v>63</v>
      </c>
      <c r="B17" s="135"/>
      <c r="C17" s="133"/>
      <c r="D17" s="133"/>
      <c r="F17" s="134"/>
      <c r="G17" s="133"/>
      <c r="H17" s="132"/>
      <c r="I17" s="132"/>
      <c r="J17" s="132"/>
      <c r="K17" s="132"/>
      <c r="L17" s="131" t="s">
        <v>62</v>
      </c>
      <c r="M17" s="131"/>
    </row>
    <row r="18" spans="1:13" x14ac:dyDescent="0.25">
      <c r="C18" s="130"/>
      <c r="D18" s="130"/>
      <c r="E18" s="130"/>
      <c r="F18" s="130"/>
      <c r="G18" s="129"/>
    </row>
    <row r="20" spans="1:13" x14ac:dyDescent="0.25">
      <c r="A20" t="s">
        <v>61</v>
      </c>
    </row>
  </sheetData>
  <autoFilter ref="G6:L6"/>
  <mergeCells count="24">
    <mergeCell ref="A7:A15"/>
    <mergeCell ref="K7:K8"/>
    <mergeCell ref="K10:K11"/>
    <mergeCell ref="B7:B9"/>
    <mergeCell ref="C7:C9"/>
    <mergeCell ref="D7:D9"/>
    <mergeCell ref="C10:C12"/>
    <mergeCell ref="D10:D12"/>
    <mergeCell ref="A2:L2"/>
    <mergeCell ref="C18:F18"/>
    <mergeCell ref="L17:M17"/>
    <mergeCell ref="B13:B15"/>
    <mergeCell ref="C13:C15"/>
    <mergeCell ref="D13:D15"/>
    <mergeCell ref="L13:L15"/>
    <mergeCell ref="K13:K14"/>
    <mergeCell ref="M7:M15"/>
    <mergeCell ref="A17:B17"/>
    <mergeCell ref="L7:L9"/>
    <mergeCell ref="L10:L12"/>
    <mergeCell ref="B10:B12"/>
    <mergeCell ref="N7:N9"/>
    <mergeCell ref="N10:N12"/>
    <mergeCell ref="N13:N15"/>
  </mergeCells>
  <pageMargins left="0" right="0" top="0.70866141732283472" bottom="0" header="0.31496062992125984" footer="0"/>
  <pageSetup paperSize="9" scale="41" orientation="landscape" r:id="rId1"/>
  <rowBreaks count="1" manualBreakCount="1">
    <brk id="21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3"/>
  <sheetViews>
    <sheetView topLeftCell="A13" zoomScale="70" zoomScaleNormal="70" workbookViewId="0">
      <selection activeCell="B54" sqref="B54:B76"/>
    </sheetView>
  </sheetViews>
  <sheetFormatPr defaultRowHeight="15" x14ac:dyDescent="0.25"/>
  <cols>
    <col min="1" max="1" width="23.28515625" customWidth="1"/>
    <col min="2" max="2" width="23" customWidth="1"/>
    <col min="3" max="3" width="33" customWidth="1"/>
    <col min="5" max="5" width="13.85546875" customWidth="1"/>
    <col min="6" max="6" width="57.85546875" customWidth="1"/>
    <col min="7" max="7" width="12.28515625" customWidth="1"/>
    <col min="8" max="8" width="16.42578125" customWidth="1"/>
    <col min="9" max="9" width="16.5703125" customWidth="1"/>
    <col min="10" max="10" width="14.7109375" customWidth="1"/>
    <col min="11" max="11" width="13.28515625" customWidth="1"/>
    <col min="12" max="12" width="11.42578125" customWidth="1"/>
    <col min="13" max="13" width="15" customWidth="1"/>
    <col min="14" max="14" width="14.42578125" customWidth="1"/>
  </cols>
  <sheetData>
    <row r="1" spans="1:14" ht="15.75" x14ac:dyDescent="0.25">
      <c r="A1" s="183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4"/>
      <c r="N1" s="184"/>
    </row>
    <row r="2" spans="1:14" ht="20.25" customHeight="1" x14ac:dyDescent="0.25">
      <c r="A2" s="186" t="s">
        <v>85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4"/>
      <c r="N2" s="184"/>
    </row>
    <row r="3" spans="1:14" ht="18.75" x14ac:dyDescent="0.25">
      <c r="A3" s="185"/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4"/>
      <c r="N3" s="184"/>
    </row>
    <row r="4" spans="1:14" ht="176.25" customHeight="1" x14ac:dyDescent="0.25">
      <c r="A4" s="179" t="s">
        <v>4</v>
      </c>
      <c r="B4" s="179" t="s">
        <v>30</v>
      </c>
      <c r="C4" s="182" t="s">
        <v>77</v>
      </c>
      <c r="D4" s="182" t="s">
        <v>6</v>
      </c>
      <c r="E4" s="182" t="s">
        <v>7</v>
      </c>
      <c r="F4" s="182" t="s">
        <v>76</v>
      </c>
      <c r="G4" s="182" t="s">
        <v>8</v>
      </c>
      <c r="H4" s="180" t="s">
        <v>28</v>
      </c>
      <c r="I4" s="181" t="s">
        <v>75</v>
      </c>
      <c r="J4" s="180" t="s">
        <v>9</v>
      </c>
      <c r="K4" s="180" t="s">
        <v>10</v>
      </c>
      <c r="L4" s="179" t="s">
        <v>11</v>
      </c>
      <c r="M4" s="179" t="s">
        <v>12</v>
      </c>
      <c r="N4" s="179" t="s">
        <v>13</v>
      </c>
    </row>
    <row r="5" spans="1:14" ht="15.75" x14ac:dyDescent="0.25">
      <c r="A5" s="178">
        <v>1</v>
      </c>
      <c r="B5" s="178"/>
      <c r="C5" s="178" t="s">
        <v>31</v>
      </c>
      <c r="D5" s="178"/>
      <c r="E5" s="178"/>
      <c r="F5" s="178" t="s">
        <v>74</v>
      </c>
      <c r="G5" s="178"/>
      <c r="H5" s="177">
        <v>4</v>
      </c>
      <c r="I5" s="177">
        <v>5</v>
      </c>
      <c r="J5" s="177">
        <v>6</v>
      </c>
      <c r="K5" s="177">
        <v>7</v>
      </c>
      <c r="L5" s="177">
        <v>11</v>
      </c>
      <c r="M5" s="176">
        <v>12</v>
      </c>
      <c r="N5" s="176">
        <v>13</v>
      </c>
    </row>
    <row r="6" spans="1:14" ht="15.75" x14ac:dyDescent="0.25">
      <c r="A6" s="208"/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170"/>
      <c r="M6" s="169"/>
      <c r="N6" s="169"/>
    </row>
    <row r="7" spans="1:14" ht="82.5" customHeight="1" x14ac:dyDescent="0.25">
      <c r="A7" s="207" t="s">
        <v>84</v>
      </c>
      <c r="B7" s="166" t="s">
        <v>72</v>
      </c>
      <c r="C7" s="165" t="s">
        <v>1</v>
      </c>
      <c r="D7" s="164" t="s">
        <v>66</v>
      </c>
      <c r="E7" s="156" t="s">
        <v>16</v>
      </c>
      <c r="F7" s="206" t="s">
        <v>37</v>
      </c>
      <c r="G7" s="155" t="s">
        <v>17</v>
      </c>
      <c r="H7" s="154">
        <f>[4]Расчет!E9</f>
        <v>100</v>
      </c>
      <c r="I7" s="154">
        <f>[4]Расчет!F9</f>
        <v>100</v>
      </c>
      <c r="J7" s="153">
        <f>IF(I7/H7*100&gt;130,130,I7/H7*100)</f>
        <v>100</v>
      </c>
      <c r="K7" s="163">
        <f>(J7+J8)/2</f>
        <v>100</v>
      </c>
      <c r="L7" s="162">
        <f>(K7+K9)/2</f>
        <v>100</v>
      </c>
      <c r="M7" s="167" t="s">
        <v>38</v>
      </c>
      <c r="N7" s="161"/>
    </row>
    <row r="8" spans="1:14" ht="79.5" customHeight="1" x14ac:dyDescent="0.25">
      <c r="A8" s="204"/>
      <c r="B8" s="159"/>
      <c r="C8" s="158"/>
      <c r="D8" s="157"/>
      <c r="E8" s="156" t="s">
        <v>16</v>
      </c>
      <c r="F8" s="205" t="s">
        <v>83</v>
      </c>
      <c r="G8" s="155" t="s">
        <v>17</v>
      </c>
      <c r="H8" s="154">
        <f>[4]Расчет!E12</f>
        <v>100</v>
      </c>
      <c r="I8" s="154">
        <f>[4]Расчет!F12</f>
        <v>100</v>
      </c>
      <c r="J8" s="153">
        <f>IF(I8/H8*100&gt;130,130,I8/H8*100)</f>
        <v>100</v>
      </c>
      <c r="K8" s="152"/>
      <c r="L8" s="151"/>
      <c r="M8" s="150"/>
      <c r="N8" s="149"/>
    </row>
    <row r="9" spans="1:14" ht="31.5" customHeight="1" x14ac:dyDescent="0.25">
      <c r="A9" s="204"/>
      <c r="B9" s="147"/>
      <c r="C9" s="146"/>
      <c r="D9" s="145"/>
      <c r="E9" s="144" t="s">
        <v>18</v>
      </c>
      <c r="F9" s="143" t="s">
        <v>64</v>
      </c>
      <c r="G9" s="143" t="s">
        <v>20</v>
      </c>
      <c r="H9" s="142">
        <v>1180</v>
      </c>
      <c r="I9" s="142">
        <v>1180</v>
      </c>
      <c r="J9" s="141">
        <f>IF(I9/H9*100&gt;100,100,I9/H9*100)</f>
        <v>100</v>
      </c>
      <c r="K9" s="140">
        <f>J9</f>
        <v>100</v>
      </c>
      <c r="L9" s="139"/>
      <c r="M9" s="150"/>
      <c r="N9" s="137"/>
    </row>
    <row r="10" spans="1:14" ht="102.75" customHeight="1" x14ac:dyDescent="0.25">
      <c r="A10" s="204"/>
      <c r="B10" s="166" t="s">
        <v>68</v>
      </c>
      <c r="C10" s="165" t="s">
        <v>2</v>
      </c>
      <c r="D10" s="164" t="s">
        <v>66</v>
      </c>
      <c r="E10" s="156" t="s">
        <v>16</v>
      </c>
      <c r="F10" s="205" t="s">
        <v>82</v>
      </c>
      <c r="G10" s="155" t="s">
        <v>17</v>
      </c>
      <c r="H10" s="154">
        <f>[4]Расчет!E32</f>
        <v>100</v>
      </c>
      <c r="I10" s="154">
        <f>[4]Расчет!F32</f>
        <v>100</v>
      </c>
      <c r="J10" s="153">
        <f>IF(I10/H10*100&gt;130,130,I10/H10*100)</f>
        <v>100</v>
      </c>
      <c r="K10" s="163">
        <f>(J10+J11)/2</f>
        <v>100</v>
      </c>
      <c r="L10" s="162">
        <f>(K10+K12)/2</f>
        <v>100</v>
      </c>
      <c r="M10" s="150"/>
      <c r="N10" s="161"/>
    </row>
    <row r="11" spans="1:14" ht="101.25" customHeight="1" x14ac:dyDescent="0.25">
      <c r="A11" s="204"/>
      <c r="B11" s="159"/>
      <c r="C11" s="158"/>
      <c r="D11" s="157"/>
      <c r="E11" s="156" t="s">
        <v>16</v>
      </c>
      <c r="F11" s="205" t="s">
        <v>81</v>
      </c>
      <c r="G11" s="155" t="s">
        <v>17</v>
      </c>
      <c r="H11" s="154">
        <f>[4]Расчет!E35</f>
        <v>100</v>
      </c>
      <c r="I11" s="154">
        <f>[4]Расчет!F35</f>
        <v>100</v>
      </c>
      <c r="J11" s="153">
        <f>IF(I11/H11*100&gt;130,130,I11/H11*100)</f>
        <v>100</v>
      </c>
      <c r="K11" s="152"/>
      <c r="L11" s="151"/>
      <c r="M11" s="150"/>
      <c r="N11" s="149"/>
    </row>
    <row r="12" spans="1:14" ht="38.25" customHeight="1" x14ac:dyDescent="0.25">
      <c r="A12" s="204"/>
      <c r="B12" s="147"/>
      <c r="C12" s="146"/>
      <c r="D12" s="145"/>
      <c r="E12" s="144" t="s">
        <v>18</v>
      </c>
      <c r="F12" s="143" t="s">
        <v>64</v>
      </c>
      <c r="G12" s="143" t="s">
        <v>20</v>
      </c>
      <c r="H12" s="142">
        <v>1280</v>
      </c>
      <c r="I12" s="142">
        <v>1280</v>
      </c>
      <c r="J12" s="141">
        <f>IF(I12/H12*100&gt;100,100,I12/H12*100)</f>
        <v>100</v>
      </c>
      <c r="K12" s="140">
        <f>J12</f>
        <v>100</v>
      </c>
      <c r="L12" s="139"/>
      <c r="M12" s="150"/>
      <c r="N12" s="137"/>
    </row>
    <row r="13" spans="1:14" ht="87" customHeight="1" x14ac:dyDescent="0.25">
      <c r="A13" s="204"/>
      <c r="B13" s="166" t="s">
        <v>67</v>
      </c>
      <c r="C13" s="165" t="s">
        <v>3</v>
      </c>
      <c r="D13" s="164" t="s">
        <v>66</v>
      </c>
      <c r="E13" s="156" t="s">
        <v>16</v>
      </c>
      <c r="F13" s="155" t="s">
        <v>65</v>
      </c>
      <c r="G13" s="155" t="s">
        <v>17</v>
      </c>
      <c r="H13" s="154">
        <f>[4]Расчет!E55</f>
        <v>100</v>
      </c>
      <c r="I13" s="154">
        <f>[4]Расчет!F55</f>
        <v>100</v>
      </c>
      <c r="J13" s="153">
        <f>IF(I13/H13*100&gt;130,130,I13/H13*100)</f>
        <v>100</v>
      </c>
      <c r="K13" s="163">
        <f>(J13+J14)/2</f>
        <v>100</v>
      </c>
      <c r="L13" s="162">
        <f>(K13+K15)/2</f>
        <v>100</v>
      </c>
      <c r="M13" s="150"/>
      <c r="N13" s="161"/>
    </row>
    <row r="14" spans="1:14" ht="86.25" customHeight="1" x14ac:dyDescent="0.25">
      <c r="A14" s="204"/>
      <c r="B14" s="159"/>
      <c r="C14" s="158"/>
      <c r="D14" s="157"/>
      <c r="E14" s="156" t="s">
        <v>16</v>
      </c>
      <c r="F14" s="155" t="s">
        <v>51</v>
      </c>
      <c r="G14" s="155" t="s">
        <v>17</v>
      </c>
      <c r="H14" s="154">
        <f>[4]Расчет!E58</f>
        <v>100</v>
      </c>
      <c r="I14" s="154">
        <f>[4]Расчет!F58</f>
        <v>100</v>
      </c>
      <c r="J14" s="153">
        <f>IF(I14/H14*100&gt;130,130,I14/H14*100)</f>
        <v>100</v>
      </c>
      <c r="K14" s="152"/>
      <c r="L14" s="151"/>
      <c r="M14" s="150"/>
      <c r="N14" s="149"/>
    </row>
    <row r="15" spans="1:14" ht="47.25" customHeight="1" x14ac:dyDescent="0.25">
      <c r="A15" s="204"/>
      <c r="B15" s="147"/>
      <c r="C15" s="146"/>
      <c r="D15" s="145"/>
      <c r="E15" s="144" t="s">
        <v>18</v>
      </c>
      <c r="F15" s="143" t="s">
        <v>64</v>
      </c>
      <c r="G15" s="143" t="s">
        <v>20</v>
      </c>
      <c r="H15" s="142">
        <v>245</v>
      </c>
      <c r="I15" s="142">
        <v>245</v>
      </c>
      <c r="J15" s="141">
        <f>IF(I15/H15*100&gt;100,100,I15/H15*100)</f>
        <v>100</v>
      </c>
      <c r="K15" s="140">
        <f>J15</f>
        <v>100</v>
      </c>
      <c r="L15" s="139"/>
      <c r="M15" s="138"/>
      <c r="N15" s="137"/>
    </row>
    <row r="18" spans="1:16" ht="18.75" x14ac:dyDescent="0.25">
      <c r="A18" s="195"/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2"/>
    </row>
    <row r="19" spans="1:16" s="196" customFormat="1" ht="39.75" customHeight="1" x14ac:dyDescent="0.3">
      <c r="A19" s="201" t="s">
        <v>63</v>
      </c>
      <c r="B19" s="201"/>
      <c r="C19" s="199"/>
      <c r="D19" s="199"/>
      <c r="F19" s="200"/>
      <c r="G19" s="199"/>
      <c r="H19" s="198"/>
      <c r="I19" s="198"/>
      <c r="J19" s="198"/>
      <c r="K19" s="198"/>
      <c r="L19" s="197" t="s">
        <v>62</v>
      </c>
      <c r="M19" s="197"/>
    </row>
    <row r="20" spans="1:16" ht="15" customHeight="1" x14ac:dyDescent="0.25">
      <c r="A20" s="195"/>
      <c r="B20" s="195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</row>
    <row r="21" spans="1:16" ht="18.75" x14ac:dyDescent="0.3">
      <c r="A21" s="188"/>
      <c r="B21" s="193"/>
      <c r="C21" s="193"/>
      <c r="D21" s="192"/>
      <c r="E21" s="190"/>
      <c r="F21" s="191"/>
      <c r="G21" s="190"/>
      <c r="H21" s="190"/>
      <c r="I21" s="190"/>
      <c r="J21" s="190"/>
      <c r="K21" s="190"/>
      <c r="L21" s="190"/>
      <c r="M21" s="190"/>
      <c r="N21" s="189"/>
      <c r="O21" s="188"/>
      <c r="P21" s="187"/>
    </row>
    <row r="22" spans="1:16" ht="18.75" x14ac:dyDescent="0.3">
      <c r="A22" s="188"/>
      <c r="B22" s="194" t="s">
        <v>80</v>
      </c>
      <c r="C22" s="193"/>
      <c r="D22" s="192"/>
      <c r="E22" s="190"/>
      <c r="F22" s="191"/>
      <c r="G22" s="190"/>
      <c r="H22" s="190"/>
      <c r="I22" s="190"/>
      <c r="J22" s="190"/>
      <c r="K22" s="190"/>
      <c r="L22" s="190"/>
      <c r="M22" s="190"/>
      <c r="N22" s="189"/>
      <c r="O22" s="188"/>
      <c r="P22" s="187"/>
    </row>
    <row r="23" spans="1:16" ht="18.75" x14ac:dyDescent="0.3">
      <c r="A23" s="188"/>
      <c r="B23" s="194" t="s">
        <v>79</v>
      </c>
      <c r="C23" s="193"/>
      <c r="D23" s="192"/>
      <c r="E23" s="190"/>
      <c r="F23" s="191"/>
      <c r="G23" s="190"/>
      <c r="H23" s="190"/>
      <c r="I23" s="190"/>
      <c r="J23" s="190"/>
      <c r="K23" s="190"/>
      <c r="L23" s="190"/>
      <c r="M23" s="190"/>
      <c r="N23" s="189"/>
      <c r="O23" s="188"/>
      <c r="P23" s="187"/>
    </row>
  </sheetData>
  <mergeCells count="24">
    <mergeCell ref="L10:L12"/>
    <mergeCell ref="N10:N12"/>
    <mergeCell ref="B13:B15"/>
    <mergeCell ref="C13:C15"/>
    <mergeCell ref="L13:L15"/>
    <mergeCell ref="A19:B19"/>
    <mergeCell ref="L19:M19"/>
    <mergeCell ref="N13:N15"/>
    <mergeCell ref="M7:M15"/>
    <mergeCell ref="N7:N9"/>
    <mergeCell ref="B10:B12"/>
    <mergeCell ref="C10:C12"/>
    <mergeCell ref="D10:D12"/>
    <mergeCell ref="K10:K11"/>
    <mergeCell ref="A2:L2"/>
    <mergeCell ref="A6:K6"/>
    <mergeCell ref="A7:A15"/>
    <mergeCell ref="B7:B9"/>
    <mergeCell ref="C7:C9"/>
    <mergeCell ref="D7:D9"/>
    <mergeCell ref="K7:K8"/>
    <mergeCell ref="L7:L9"/>
    <mergeCell ref="D13:D15"/>
    <mergeCell ref="K13:K14"/>
  </mergeCells>
  <pageMargins left="0.7" right="0.7" top="0.75" bottom="0.75" header="0.3" footer="0.3"/>
  <pageSetup paperSize="9" scale="3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2"/>
  <sheetViews>
    <sheetView topLeftCell="A10" zoomScale="80" zoomScaleNormal="80" zoomScaleSheetLayoutView="80" workbookViewId="0">
      <selection activeCell="B54" sqref="B54:B76"/>
    </sheetView>
  </sheetViews>
  <sheetFormatPr defaultColWidth="9.140625" defaultRowHeight="15" x14ac:dyDescent="0.25"/>
  <cols>
    <col min="1" max="1" width="17.42578125" style="196" customWidth="1"/>
    <col min="2" max="2" width="25.42578125" style="196" customWidth="1"/>
    <col min="3" max="3" width="23.42578125" style="196" customWidth="1"/>
    <col min="4" max="4" width="9.140625" style="196"/>
    <col min="5" max="5" width="15.85546875" style="196" customWidth="1"/>
    <col min="6" max="6" width="51.85546875" style="196" customWidth="1"/>
    <col min="7" max="7" width="10.140625" style="196" customWidth="1"/>
    <col min="8" max="8" width="11.85546875" style="196" customWidth="1"/>
    <col min="9" max="9" width="11.28515625" style="196" customWidth="1"/>
    <col min="10" max="10" width="11.85546875" style="196" customWidth="1"/>
    <col min="11" max="11" width="14.85546875" style="196" customWidth="1"/>
    <col min="12" max="12" width="12.7109375" style="196" customWidth="1"/>
    <col min="13" max="13" width="16.5703125" style="196" customWidth="1"/>
    <col min="14" max="14" width="15.5703125" style="196" customWidth="1"/>
    <col min="15" max="16384" width="9.140625" style="196"/>
  </cols>
  <sheetData>
    <row r="1" spans="1:14" ht="15.75" x14ac:dyDescent="0.25">
      <c r="A1" s="228"/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6"/>
      <c r="N1" s="226"/>
    </row>
    <row r="2" spans="1:14" ht="20.25" customHeight="1" x14ac:dyDescent="0.25">
      <c r="A2" s="186" t="s">
        <v>92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226"/>
      <c r="N2" s="226"/>
    </row>
    <row r="3" spans="1:14" ht="18.75" x14ac:dyDescent="0.25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6"/>
      <c r="N3" s="226"/>
    </row>
    <row r="4" spans="1:14" ht="235.5" customHeight="1" x14ac:dyDescent="0.25">
      <c r="A4" s="179" t="s">
        <v>4</v>
      </c>
      <c r="B4" s="179" t="s">
        <v>30</v>
      </c>
      <c r="C4" s="225" t="s">
        <v>77</v>
      </c>
      <c r="D4" s="225" t="s">
        <v>6</v>
      </c>
      <c r="E4" s="225" t="s">
        <v>7</v>
      </c>
      <c r="F4" s="225" t="s">
        <v>76</v>
      </c>
      <c r="G4" s="225" t="s">
        <v>8</v>
      </c>
      <c r="H4" s="155" t="s">
        <v>28</v>
      </c>
      <c r="I4" s="224" t="s">
        <v>75</v>
      </c>
      <c r="J4" s="155" t="s">
        <v>9</v>
      </c>
      <c r="K4" s="155" t="s">
        <v>10</v>
      </c>
      <c r="L4" s="179" t="s">
        <v>11</v>
      </c>
      <c r="M4" s="179" t="s">
        <v>12</v>
      </c>
      <c r="N4" s="179" t="s">
        <v>13</v>
      </c>
    </row>
    <row r="5" spans="1:14" ht="15.75" x14ac:dyDescent="0.25">
      <c r="A5" s="223">
        <v>1</v>
      </c>
      <c r="B5" s="223"/>
      <c r="C5" s="223" t="s">
        <v>31</v>
      </c>
      <c r="D5" s="223"/>
      <c r="E5" s="223"/>
      <c r="F5" s="223" t="s">
        <v>74</v>
      </c>
      <c r="G5" s="223"/>
      <c r="H5" s="222">
        <v>4</v>
      </c>
      <c r="I5" s="222">
        <v>5</v>
      </c>
      <c r="J5" s="222">
        <v>6</v>
      </c>
      <c r="K5" s="222">
        <v>7</v>
      </c>
      <c r="L5" s="222">
        <v>11</v>
      </c>
      <c r="M5" s="221">
        <v>12</v>
      </c>
      <c r="N5" s="221">
        <v>13</v>
      </c>
    </row>
    <row r="6" spans="1:14" ht="15.75" x14ac:dyDescent="0.25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19"/>
      <c r="M6" s="218"/>
      <c r="N6" s="218"/>
    </row>
    <row r="7" spans="1:14" ht="77.25" customHeight="1" x14ac:dyDescent="0.25">
      <c r="A7" s="217" t="s">
        <v>91</v>
      </c>
      <c r="B7" s="166" t="s">
        <v>72</v>
      </c>
      <c r="C7" s="216" t="s">
        <v>90</v>
      </c>
      <c r="D7" s="164" t="s">
        <v>66</v>
      </c>
      <c r="E7" s="156" t="s">
        <v>16</v>
      </c>
      <c r="F7" s="155" t="s">
        <v>71</v>
      </c>
      <c r="G7" s="155" t="s">
        <v>17</v>
      </c>
      <c r="H7" s="154">
        <v>99.5</v>
      </c>
      <c r="I7" s="154">
        <f>[4]Расчет!F9</f>
        <v>100</v>
      </c>
      <c r="J7" s="153">
        <f>IF(I7/H7*100&gt;100,100,I7/H7*100)</f>
        <v>100</v>
      </c>
      <c r="K7" s="163">
        <f>(J7+J8)/2</f>
        <v>100</v>
      </c>
      <c r="L7" s="162">
        <f>(K7+K9)/2</f>
        <v>100</v>
      </c>
      <c r="M7" s="167" t="s">
        <v>38</v>
      </c>
      <c r="N7" s="161"/>
    </row>
    <row r="8" spans="1:14" ht="86.25" customHeight="1" x14ac:dyDescent="0.25">
      <c r="A8" s="215"/>
      <c r="B8" s="159"/>
      <c r="C8" s="214"/>
      <c r="D8" s="157"/>
      <c r="E8" s="156" t="s">
        <v>16</v>
      </c>
      <c r="F8" s="155" t="s">
        <v>69</v>
      </c>
      <c r="G8" s="155" t="s">
        <v>17</v>
      </c>
      <c r="H8" s="154">
        <v>98</v>
      </c>
      <c r="I8" s="154">
        <f>[4]Расчет!F12</f>
        <v>100</v>
      </c>
      <c r="J8" s="153">
        <f>IF(I8/H8*100&gt;100,100,I8/H8*100)</f>
        <v>100</v>
      </c>
      <c r="K8" s="152"/>
      <c r="L8" s="151"/>
      <c r="M8" s="150"/>
      <c r="N8" s="149"/>
    </row>
    <row r="9" spans="1:14" ht="32.25" customHeight="1" x14ac:dyDescent="0.25">
      <c r="A9" s="215"/>
      <c r="B9" s="147"/>
      <c r="C9" s="214"/>
      <c r="D9" s="145"/>
      <c r="E9" s="144" t="s">
        <v>18</v>
      </c>
      <c r="F9" s="143" t="s">
        <v>64</v>
      </c>
      <c r="G9" s="143" t="s">
        <v>20</v>
      </c>
      <c r="H9" s="142">
        <v>900</v>
      </c>
      <c r="I9" s="142">
        <v>900</v>
      </c>
      <c r="J9" s="141">
        <f>IF(I9/H9*100&gt;100,100,I9/H9*100)</f>
        <v>100</v>
      </c>
      <c r="K9" s="140">
        <f>J9</f>
        <v>100</v>
      </c>
      <c r="L9" s="139"/>
      <c r="M9" s="150"/>
      <c r="N9" s="137"/>
    </row>
    <row r="10" spans="1:14" ht="98.25" customHeight="1" x14ac:dyDescent="0.25">
      <c r="A10" s="215"/>
      <c r="B10" s="166" t="s">
        <v>68</v>
      </c>
      <c r="C10" s="216" t="s">
        <v>89</v>
      </c>
      <c r="D10" s="164" t="s">
        <v>66</v>
      </c>
      <c r="E10" s="156" t="s">
        <v>16</v>
      </c>
      <c r="F10" s="155" t="s">
        <v>65</v>
      </c>
      <c r="G10" s="155" t="s">
        <v>17</v>
      </c>
      <c r="H10" s="154">
        <v>100</v>
      </c>
      <c r="I10" s="154">
        <v>100</v>
      </c>
      <c r="J10" s="153">
        <f>IF(I10/H10*100&gt;100,100,I10/H10*100)</f>
        <v>100</v>
      </c>
      <c r="K10" s="163">
        <f>(J10+J11)/2</f>
        <v>100</v>
      </c>
      <c r="L10" s="162">
        <f>(K10+K12)/2</f>
        <v>100</v>
      </c>
      <c r="M10" s="150"/>
      <c r="N10" s="161"/>
    </row>
    <row r="11" spans="1:14" ht="83.25" customHeight="1" x14ac:dyDescent="0.25">
      <c r="A11" s="215"/>
      <c r="B11" s="159"/>
      <c r="C11" s="214"/>
      <c r="D11" s="157"/>
      <c r="E11" s="156" t="s">
        <v>16</v>
      </c>
      <c r="F11" s="155" t="s">
        <v>56</v>
      </c>
      <c r="G11" s="155" t="s">
        <v>17</v>
      </c>
      <c r="H11" s="154">
        <v>98</v>
      </c>
      <c r="I11" s="154">
        <v>100</v>
      </c>
      <c r="J11" s="153">
        <f>IF(I11/H11*100&gt;100,100,I11/H11*100)</f>
        <v>100</v>
      </c>
      <c r="K11" s="152"/>
      <c r="L11" s="151"/>
      <c r="M11" s="150"/>
      <c r="N11" s="149"/>
    </row>
    <row r="12" spans="1:14" ht="37.5" customHeight="1" x14ac:dyDescent="0.25">
      <c r="A12" s="215"/>
      <c r="B12" s="147"/>
      <c r="C12" s="214"/>
      <c r="D12" s="145"/>
      <c r="E12" s="144" t="s">
        <v>18</v>
      </c>
      <c r="F12" s="143" t="s">
        <v>64</v>
      </c>
      <c r="G12" s="143" t="s">
        <v>20</v>
      </c>
      <c r="H12" s="142">
        <v>6000</v>
      </c>
      <c r="I12" s="142">
        <v>6000</v>
      </c>
      <c r="J12" s="141">
        <f>IF(I12/H12*100&gt;100,100,I12/H12*100)</f>
        <v>100</v>
      </c>
      <c r="K12" s="140">
        <f>J12</f>
        <v>100</v>
      </c>
      <c r="L12" s="139"/>
      <c r="M12" s="150"/>
      <c r="N12" s="137"/>
    </row>
    <row r="13" spans="1:14" ht="96.75" customHeight="1" x14ac:dyDescent="0.25">
      <c r="A13" s="215"/>
      <c r="B13" s="166" t="s">
        <v>67</v>
      </c>
      <c r="C13" s="216" t="s">
        <v>88</v>
      </c>
      <c r="D13" s="164" t="s">
        <v>66</v>
      </c>
      <c r="E13" s="156" t="s">
        <v>16</v>
      </c>
      <c r="F13" s="155" t="s">
        <v>65</v>
      </c>
      <c r="G13" s="155" t="s">
        <v>17</v>
      </c>
      <c r="H13" s="154">
        <v>98</v>
      </c>
      <c r="I13" s="154">
        <v>100</v>
      </c>
      <c r="J13" s="153">
        <f>IF(I13/H13*100&gt;100,100,I13/H13*100)</f>
        <v>100</v>
      </c>
      <c r="K13" s="163">
        <f>(J13+J14)/2</f>
        <v>100</v>
      </c>
      <c r="L13" s="162">
        <f>(K13+K15)/2</f>
        <v>95</v>
      </c>
      <c r="M13" s="150"/>
      <c r="N13" s="161"/>
    </row>
    <row r="14" spans="1:14" ht="81.75" customHeight="1" x14ac:dyDescent="0.25">
      <c r="A14" s="215"/>
      <c r="B14" s="159"/>
      <c r="C14" s="214"/>
      <c r="D14" s="157"/>
      <c r="E14" s="156" t="s">
        <v>16</v>
      </c>
      <c r="F14" s="155" t="s">
        <v>51</v>
      </c>
      <c r="G14" s="155" t="s">
        <v>17</v>
      </c>
      <c r="H14" s="154">
        <v>98</v>
      </c>
      <c r="I14" s="154">
        <v>100</v>
      </c>
      <c r="J14" s="153">
        <f>IF(I14/H14*100&gt;100,100,I14/H14*100)</f>
        <v>100</v>
      </c>
      <c r="K14" s="152"/>
      <c r="L14" s="151"/>
      <c r="M14" s="150"/>
      <c r="N14" s="149"/>
    </row>
    <row r="15" spans="1:14" ht="40.5" customHeight="1" x14ac:dyDescent="0.25">
      <c r="A15" s="213"/>
      <c r="B15" s="147"/>
      <c r="C15" s="212"/>
      <c r="D15" s="145"/>
      <c r="E15" s="144" t="s">
        <v>18</v>
      </c>
      <c r="F15" s="143" t="s">
        <v>64</v>
      </c>
      <c r="G15" s="143" t="s">
        <v>20</v>
      </c>
      <c r="H15" s="142">
        <v>540</v>
      </c>
      <c r="I15" s="142">
        <v>486</v>
      </c>
      <c r="J15" s="141">
        <f>IF(I15/H15*100&gt;100,100,I15/H15*100)</f>
        <v>90</v>
      </c>
      <c r="K15" s="140">
        <f>J15</f>
        <v>90</v>
      </c>
      <c r="L15" s="139"/>
      <c r="M15" s="138"/>
      <c r="N15" s="137"/>
    </row>
    <row r="16" spans="1:14" ht="30.75" customHeight="1" x14ac:dyDescent="0.25">
      <c r="A16" s="209"/>
      <c r="B16" s="209"/>
      <c r="C16" s="209"/>
      <c r="D16" s="209"/>
      <c r="E16" s="210"/>
      <c r="F16" s="209"/>
      <c r="G16" s="209"/>
      <c r="H16" s="209"/>
      <c r="I16" s="209"/>
      <c r="J16" s="210"/>
      <c r="K16" s="210"/>
      <c r="L16" s="209"/>
      <c r="M16" s="211"/>
    </row>
    <row r="17" spans="1:13" ht="39.75" customHeight="1" x14ac:dyDescent="0.3">
      <c r="A17" s="201" t="s">
        <v>63</v>
      </c>
      <c r="B17" s="201"/>
      <c r="C17" s="199"/>
      <c r="D17" s="199"/>
      <c r="F17" s="200"/>
      <c r="G17" s="199"/>
      <c r="H17" s="198"/>
      <c r="I17" s="198"/>
      <c r="J17" s="198"/>
      <c r="K17" s="198"/>
      <c r="L17" s="197" t="s">
        <v>62</v>
      </c>
      <c r="M17" s="197"/>
    </row>
    <row r="18" spans="1:13" ht="15.75" x14ac:dyDescent="0.25">
      <c r="B18" s="209"/>
      <c r="C18" s="209"/>
      <c r="D18" s="209"/>
      <c r="E18" s="210"/>
      <c r="F18" s="209"/>
      <c r="G18" s="209"/>
      <c r="H18" s="209"/>
      <c r="I18" s="209"/>
      <c r="J18" s="210"/>
      <c r="K18" s="210"/>
      <c r="L18" s="209"/>
      <c r="M18" s="209"/>
    </row>
    <row r="19" spans="1:13" ht="15.75" x14ac:dyDescent="0.25">
      <c r="B19" s="209"/>
      <c r="C19" s="209"/>
      <c r="D19" s="209"/>
      <c r="E19" s="210"/>
      <c r="F19" s="209"/>
      <c r="G19" s="209"/>
      <c r="H19" s="209"/>
      <c r="I19" s="209"/>
      <c r="J19" s="210"/>
      <c r="K19" s="210"/>
      <c r="L19" s="209"/>
      <c r="M19" s="209"/>
    </row>
    <row r="21" spans="1:13" ht="15.75" x14ac:dyDescent="0.25">
      <c r="A21" s="209" t="s">
        <v>87</v>
      </c>
    </row>
    <row r="22" spans="1:13" ht="15.75" x14ac:dyDescent="0.25">
      <c r="A22" s="209" t="s">
        <v>86</v>
      </c>
    </row>
  </sheetData>
  <mergeCells count="24">
    <mergeCell ref="L7:L9"/>
    <mergeCell ref="D13:D15"/>
    <mergeCell ref="K13:K14"/>
    <mergeCell ref="L13:L15"/>
    <mergeCell ref="N10:N12"/>
    <mergeCell ref="B13:B15"/>
    <mergeCell ref="C13:C15"/>
    <mergeCell ref="A2:L2"/>
    <mergeCell ref="A6:K6"/>
    <mergeCell ref="A7:A15"/>
    <mergeCell ref="B7:B9"/>
    <mergeCell ref="C7:C9"/>
    <mergeCell ref="D7:D9"/>
    <mergeCell ref="K7:K8"/>
    <mergeCell ref="A17:B17"/>
    <mergeCell ref="L17:M17"/>
    <mergeCell ref="N13:N15"/>
    <mergeCell ref="M7:M15"/>
    <mergeCell ref="N7:N9"/>
    <mergeCell ref="B10:B12"/>
    <mergeCell ref="C10:C12"/>
    <mergeCell ref="D10:D12"/>
    <mergeCell ref="K10:K11"/>
    <mergeCell ref="L10:L12"/>
  </mergeCells>
  <pageMargins left="0.7" right="0.7" top="0.75" bottom="0.75" header="0.3" footer="0.3"/>
  <pageSetup paperSize="9" scale="3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65607840DD4464F9DE4509B8AB34EB4" ma:contentTypeVersion="1" ma:contentTypeDescription="Создание документа." ma:contentTypeScope="" ma:versionID="44691a8f8e9f8fe265c308db8382cee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2402044d00666072b1aaa621031ea5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450502C-6857-4E18-A397-7146E807D527}"/>
</file>

<file path=customXml/itemProps2.xml><?xml version="1.0" encoding="utf-8"?>
<ds:datastoreItem xmlns:ds="http://schemas.openxmlformats.org/officeDocument/2006/customXml" ds:itemID="{7DAF1F2B-8B6E-49C5-B388-6B1D9F7B5992}"/>
</file>

<file path=customXml/itemProps3.xml><?xml version="1.0" encoding="utf-8"?>
<ds:datastoreItem xmlns:ds="http://schemas.openxmlformats.org/officeDocument/2006/customXml" ds:itemID="{3D0F1943-1A26-4143-AEB1-BC4C8CBDC9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№5</vt:lpstr>
      <vt:lpstr>№9</vt:lpstr>
      <vt:lpstr>№1</vt:lpstr>
      <vt:lpstr>№6</vt:lpstr>
      <vt:lpstr>ЦППМиСП №2</vt:lpstr>
      <vt:lpstr>ЦППМСП "ЭГО"</vt:lpstr>
      <vt:lpstr>ЦППМиСП №7</vt:lpstr>
      <vt:lpstr>№1!Область_печати</vt:lpstr>
      <vt:lpstr>№5!Область_печати</vt:lpstr>
      <vt:lpstr>№6!Область_печати</vt:lpstr>
      <vt:lpstr>№9!Область_печати</vt:lpstr>
      <vt:lpstr>'ЦППМиСП №2'!Область_печати</vt:lpstr>
      <vt:lpstr>'ЦППМиСП №7'!Область_печати</vt:lpstr>
      <vt:lpstr>'ЦППМСП "ЭГО"'!Область_печати</vt:lpstr>
    </vt:vector>
  </TitlesOfParts>
  <Company>GUZAK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Константинова Анастасия Николаевна</dc:creator>
  <cp:lastModifiedBy>Baranova</cp:lastModifiedBy>
  <cp:lastPrinted>2020-02-06T05:47:09Z</cp:lastPrinted>
  <dcterms:created xsi:type="dcterms:W3CDTF">2014-08-05T06:54:14Z</dcterms:created>
  <dcterms:modified xsi:type="dcterms:W3CDTF">2020-02-26T08:10:24Z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0x010100065607840DD4464F9DE4509B8AB34EB4</vt:lpwstr>
  </property>
</Properties>
</file>