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51.xml" ContentType="application/vnd.openxmlformats-officedocument.spreadsheetml.worksheet+xml"/>
  <Override PartName="/xl/worksheets/sheet50.xml" ContentType="application/vnd.openxmlformats-officedocument.spreadsheetml.worksheet+xml"/>
  <Override PartName="/xl/worksheets/sheet49.xml" ContentType="application/vnd.openxmlformats-officedocument.spreadsheetml.worksheet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worksheets/sheet46.xml" ContentType="application/vnd.openxmlformats-officedocument.spreadsheetml.worksheet+xml"/>
  <Override PartName="/xl/worksheets/sheet45.xml" ContentType="application/vnd.openxmlformats-officedocument.spreadsheetml.worksheet+xml"/>
  <Override PartName="/xl/worksheets/sheet44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88.xml" ContentType="application/vnd.openxmlformats-officedocument.spreadsheetml.worksheet+xml"/>
  <Override PartName="/xl/worksheets/sheet87.xml" ContentType="application/vnd.openxmlformats-officedocument.spreadsheetml.worksheet+xml"/>
  <Override PartName="/xl/worksheets/sheet86.xml" ContentType="application/vnd.openxmlformats-officedocument.spreadsheetml.worksheet+xml"/>
  <Override PartName="/xl/worksheets/sheet85.xml" ContentType="application/vnd.openxmlformats-officedocument.spreadsheetml.worksheet+xml"/>
  <Override PartName="/xl/worksheets/sheet84.xml" ContentType="application/vnd.openxmlformats-officedocument.spreadsheetml.worksheet+xml"/>
  <Override PartName="/xl/worksheets/sheet83.xml" ContentType="application/vnd.openxmlformats-officedocument.spreadsheetml.worksheet+xml"/>
  <Override PartName="/xl/worksheets/sheet82.xml" ContentType="application/vnd.openxmlformats-officedocument.spreadsheetml.worksheet+xml"/>
  <Override PartName="/xl/worksheets/sheet81.xml" ContentType="application/vnd.openxmlformats-officedocument.spreadsheetml.worksheet+xml"/>
  <Override PartName="/xl/worksheets/sheet80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100.xml" ContentType="application/vnd.openxmlformats-officedocument.spreadsheetml.worksheet+xml"/>
  <Override PartName="/xl/worksheets/sheet99.xml" ContentType="application/vnd.openxmlformats-officedocument.spreadsheetml.worksheet+xml"/>
  <Override PartName="/xl/worksheets/sheet98.xml" ContentType="application/vnd.openxmlformats-officedocument.spreadsheetml.worksheet+xml"/>
  <Override PartName="/xl/worksheets/sheet97.xml" ContentType="application/vnd.openxmlformats-officedocument.spreadsheetml.worksheet+xml"/>
  <Override PartName="/xl/worksheets/sheet96.xml" ContentType="application/vnd.openxmlformats-officedocument.spreadsheetml.worksheet+xml"/>
  <Override PartName="/xl/worksheets/sheet95.xml" ContentType="application/vnd.openxmlformats-officedocument.spreadsheetml.worksheet+xml"/>
  <Override PartName="/xl/worksheets/sheet94.xml" ContentType="application/vnd.openxmlformats-officedocument.spreadsheetml.worksheet+xml"/>
  <Override PartName="/xl/worksheets/sheet93.xml" ContentType="application/vnd.openxmlformats-officedocument.spreadsheetml.worksheet+xml"/>
  <Override PartName="/xl/worksheets/sheet92.xml" ContentType="application/vnd.openxmlformats-officedocument.spreadsheetml.worksheet+xml"/>
  <Override PartName="/xl/worksheets/sheet5.xml" ContentType="application/vnd.openxmlformats-officedocument.spreadsheetml.worksheet+xml"/>
  <Override PartName="/xl/worksheets/sheet79.xml" ContentType="application/vnd.openxmlformats-officedocument.spreadsheetml.worksheet+xml"/>
  <Override PartName="/xl/worksheets/sheet77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60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78.xml" ContentType="application/vnd.openxmlformats-officedocument.spreadsheetml.worksheet+xml"/>
  <Override PartName="/xl/worksheets/sheet65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worksheets/sheet75.xml" ContentType="application/vnd.openxmlformats-officedocument.spreadsheetml.worksheet+xml"/>
  <Override PartName="/xl/worksheets/sheet74.xml" ContentType="application/vnd.openxmlformats-officedocument.spreadsheetml.worksheet+xml"/>
  <Override PartName="/xl/worksheets/sheet66.xml" ContentType="application/vnd.openxmlformats-officedocument.spreadsheetml.worksheet+xml"/>
  <Override PartName="/xl/worksheets/sheet73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68.xml" ContentType="application/vnd.openxmlformats-officedocument.spreadsheetml.worksheet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1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0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05" windowWidth="28035" windowHeight="11820" tabRatio="624" activeTab="99"/>
  </bookViews>
  <sheets>
    <sheet name="СШ1" sheetId="1" r:id="rId1"/>
    <sheet name="СШ2" sheetId="2" r:id="rId2"/>
    <sheet name="СШ5" sheetId="3" r:id="rId3"/>
    <sheet name="СШ7" sheetId="4" r:id="rId4"/>
    <sheet name="СШ18" sheetId="5" r:id="rId5"/>
    <sheet name="СШ22" sheetId="6" r:id="rId6"/>
    <sheet name="СШ24" sheetId="7" r:id="rId7"/>
    <sheet name="СШ56" sheetId="8" r:id="rId8"/>
    <sheet name="СШ66" sheetId="9" r:id="rId9"/>
    <sheet name="СШ69" sheetId="10" r:id="rId10"/>
    <sheet name="СШ70" sheetId="11" r:id="rId11"/>
    <sheet name="СШ85" sheetId="12" r:id="rId12"/>
    <sheet name="СШ91" sheetId="13" r:id="rId13"/>
    <sheet name="СШ98" sheetId="14" r:id="rId14"/>
    <sheet name="СШ108" sheetId="15" r:id="rId15"/>
    <sheet name="СШ115" sheetId="16" r:id="rId16"/>
    <sheet name="СШ121" sheetId="17" r:id="rId17"/>
    <sheet name="СШ129" sheetId="18" r:id="rId18"/>
    <sheet name="СШ134" sheetId="19" r:id="rId19"/>
    <sheet name="СШ139" sheetId="20" r:id="rId20"/>
    <sheet name="СШ141" sheetId="21" r:id="rId21"/>
    <sheet name="СШ143" sheetId="22" r:id="rId22"/>
    <sheet name="СШ144" sheetId="23" r:id="rId23"/>
    <sheet name="СШ145" sheetId="24" r:id="rId24"/>
    <sheet name="СШ147" sheetId="25" r:id="rId25"/>
    <sheet name="СШ149" sheetId="26" r:id="rId26"/>
    <sheet name="СШ150" sheetId="27" r:id="rId27"/>
    <sheet name="СШ151" sheetId="28" r:id="rId28"/>
    <sheet name="СШ152" sheetId="29" r:id="rId29"/>
    <sheet name="СШ154" sheetId="30" r:id="rId30"/>
    <sheet name="ДОУ9" sheetId="31" r:id="rId31"/>
    <sheet name="ДОУ11" sheetId="32" r:id="rId32"/>
    <sheet name="ДОУ13" sheetId="33" r:id="rId33"/>
    <sheet name="ДОУ19" sheetId="34" r:id="rId34"/>
    <sheet name="ДОУ25" sheetId="35" r:id="rId35"/>
    <sheet name="ДОУ28" sheetId="36" r:id="rId36"/>
    <sheet name="ДОУ30" sheetId="37" r:id="rId37"/>
    <sheet name="ДОУ38" sheetId="38" r:id="rId38"/>
    <sheet name="ДОУ39" sheetId="39" r:id="rId39"/>
    <sheet name="ДОУ42" sheetId="40" r:id="rId40"/>
    <sheet name="ДОУ43" sheetId="41" r:id="rId41"/>
    <sheet name="ДОУ45" sheetId="42" r:id="rId42"/>
    <sheet name="ДОУ46" sheetId="43" r:id="rId43"/>
    <sheet name="ДОУ51" sheetId="44" r:id="rId44"/>
    <sheet name="ДОУ54" sheetId="45" r:id="rId45"/>
    <sheet name="ДОУ55" sheetId="46" r:id="rId46"/>
    <sheet name="ДОУ56" sheetId="47" r:id="rId47"/>
    <sheet name="ДОУ57" sheetId="48" r:id="rId48"/>
    <sheet name="ДОУ59" sheetId="49" r:id="rId49"/>
    <sheet name="ДОУ66" sheetId="50" r:id="rId50"/>
    <sheet name="ДОУ72" sheetId="51" r:id="rId51"/>
    <sheet name="ДОУ73" sheetId="52" r:id="rId52"/>
    <sheet name="ДОУ74" sheetId="53" r:id="rId53"/>
    <sheet name="ДОУ75" sheetId="54" r:id="rId54"/>
    <sheet name="ДОУ76" sheetId="55" r:id="rId55"/>
    <sheet name="ДОУ99" sheetId="56" r:id="rId56"/>
    <sheet name="ДОУ112" sheetId="57" r:id="rId57"/>
    <sheet name="ДОУ137" sheetId="58" r:id="rId58"/>
    <sheet name="ДОУ140" sheetId="59" r:id="rId59"/>
    <sheet name="ДОУ144" sheetId="60" r:id="rId60"/>
    <sheet name="ДОУ148" sheetId="61" r:id="rId61"/>
    <sheet name="ДОУ151" sheetId="62" r:id="rId62"/>
    <sheet name="ДОУ152" sheetId="63" r:id="rId63"/>
    <sheet name="ДОУ163" sheetId="64" r:id="rId64"/>
    <sheet name="ДОУ186" sheetId="65" r:id="rId65"/>
    <sheet name="ДОУ190" sheetId="66" r:id="rId66"/>
    <sheet name="ДОУ200" sheetId="67" r:id="rId67"/>
    <sheet name="ДОУ213" sheetId="68" r:id="rId68"/>
    <sheet name="ДОУ215" sheetId="69" r:id="rId69"/>
    <sheet name="ДОУ217" sheetId="70" r:id="rId70"/>
    <sheet name="ДОУ218" sheetId="71" r:id="rId71"/>
    <sheet name="ДОУ227" sheetId="72" r:id="rId72"/>
    <sheet name="ДОУ244" sheetId="73" r:id="rId73"/>
    <sheet name="ДОУ246" sheetId="74" r:id="rId74"/>
    <sheet name="ДОУ247" sheetId="75" r:id="rId75"/>
    <sheet name="ДОУ259" sheetId="76" r:id="rId76"/>
    <sheet name="ДОУ277" sheetId="77" r:id="rId77"/>
    <sheet name="ДОУ280" sheetId="78" r:id="rId78"/>
    <sheet name="ДОУ282" sheetId="79" r:id="rId79"/>
    <sheet name="ДОУ292" sheetId="80" r:id="rId80"/>
    <sheet name="ДОУ294" sheetId="81" r:id="rId81"/>
    <sheet name="ДОУ296" sheetId="82" r:id="rId82"/>
    <sheet name="ДОУ300" sheetId="83" r:id="rId83"/>
    <sheet name="ДОУ301" sheetId="84" r:id="rId84"/>
    <sheet name="ДОУ303" sheetId="85" r:id="rId85"/>
    <sheet name="ДОУ308" sheetId="86" r:id="rId86"/>
    <sheet name="ДОУ309" sheetId="87" r:id="rId87"/>
    <sheet name="ДОУ311" sheetId="88" r:id="rId88"/>
    <sheet name="ДОУ315" sheetId="89" r:id="rId89"/>
    <sheet name="ДОУ316" sheetId="90" r:id="rId90"/>
    <sheet name="ДОУ326" sheetId="91" r:id="rId91"/>
    <sheet name="ДОУ328" sheetId="92" r:id="rId92"/>
    <sheet name="ДОУ329" sheetId="93" r:id="rId93"/>
    <sheet name="ДОУ330" sheetId="94" r:id="rId94"/>
    <sheet name="ДОУ333" sheetId="95" r:id="rId95"/>
    <sheet name="СЮТ № 2" sheetId="96" r:id="rId96"/>
    <sheet name="ЦТиР № 1" sheetId="97" r:id="rId97"/>
    <sheet name="ЦПС" sheetId="98" r:id="rId98"/>
    <sheet name="ЦДО № 5" sheetId="99" r:id="rId99"/>
    <sheet name="ЦППМиСП № 6" sheetId="100" r:id="rId100"/>
  </sheets>
  <externalReferences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</externalReferences>
  <definedNames>
    <definedName name="_xlnm._FilterDatabase" localSheetId="31" hidden="1">ДОУ11!$A$3:$O$107</definedName>
    <definedName name="_xlnm._FilterDatabase" localSheetId="56" hidden="1">ДОУ112!$A$3:$O$107</definedName>
    <definedName name="_xlnm._FilterDatabase" localSheetId="32" hidden="1">ДОУ13!$A$3:$O$107</definedName>
    <definedName name="_xlnm._FilterDatabase" localSheetId="57" hidden="1">ДОУ137!$A$3:$O$107</definedName>
    <definedName name="_xlnm._FilterDatabase" localSheetId="58" hidden="1">ДОУ140!$A$3:$O$107</definedName>
    <definedName name="_xlnm._FilterDatabase" localSheetId="59" hidden="1">ДОУ144!$A$3:$O$107</definedName>
    <definedName name="_xlnm._FilterDatabase" localSheetId="60" hidden="1">ДОУ148!$A$3:$O$107</definedName>
    <definedName name="_xlnm._FilterDatabase" localSheetId="61" hidden="1">ДОУ151!$A$3:$O$107</definedName>
    <definedName name="_xlnm._FilterDatabase" localSheetId="62" hidden="1">ДОУ152!$A$3:$O$107</definedName>
    <definedName name="_xlnm._FilterDatabase" localSheetId="63" hidden="1">ДОУ163!$A$3:$O$107</definedName>
    <definedName name="_xlnm._FilterDatabase" localSheetId="64" hidden="1">ДОУ186!$A$3:$O$107</definedName>
    <definedName name="_xlnm._FilterDatabase" localSheetId="33" hidden="1">ДОУ19!$A$3:$O$107</definedName>
    <definedName name="_xlnm._FilterDatabase" localSheetId="65" hidden="1">ДОУ190!$A$3:$O$107</definedName>
    <definedName name="_xlnm._FilterDatabase" localSheetId="66" hidden="1">ДОУ200!$A$3:$O$107</definedName>
    <definedName name="_xlnm._FilterDatabase" localSheetId="67" hidden="1">ДОУ213!$A$3:$O$107</definedName>
    <definedName name="_xlnm._FilterDatabase" localSheetId="68" hidden="1">ДОУ215!$A$3:$O$107</definedName>
    <definedName name="_xlnm._FilterDatabase" localSheetId="69" hidden="1">ДОУ217!$A$3:$O$107</definedName>
    <definedName name="_xlnm._FilterDatabase" localSheetId="70" hidden="1">ДОУ218!$A$3:$O$107</definedName>
    <definedName name="_xlnm._FilterDatabase" localSheetId="71" hidden="1">ДОУ227!$A$3:$O$119</definedName>
    <definedName name="_xlnm._FilterDatabase" localSheetId="72" hidden="1">ДОУ244!$A$3:$O$107</definedName>
    <definedName name="_xlnm._FilterDatabase" localSheetId="73" hidden="1">ДОУ246!$A$3:$O$107</definedName>
    <definedName name="_xlnm._FilterDatabase" localSheetId="74" hidden="1">ДОУ247!$A$3:$O$107</definedName>
    <definedName name="_xlnm._FilterDatabase" localSheetId="34" hidden="1">ДОУ25!$A$3:$O$107</definedName>
    <definedName name="_xlnm._FilterDatabase" localSheetId="75" hidden="1">ДОУ259!$A$3:$O$107</definedName>
    <definedName name="_xlnm._FilterDatabase" localSheetId="76" hidden="1">ДОУ277!$A$3:$O$107</definedName>
    <definedName name="_xlnm._FilterDatabase" localSheetId="35" hidden="1">ДОУ28!$A$3:$O$107</definedName>
    <definedName name="_xlnm._FilterDatabase" localSheetId="77" hidden="1">ДОУ280!$A$3:$O$107</definedName>
    <definedName name="_xlnm._FilterDatabase" localSheetId="78" hidden="1">ДОУ282!$A$3:$O$107</definedName>
    <definedName name="_xlnm._FilterDatabase" localSheetId="79" hidden="1">ДОУ292!$A$3:$O$107</definedName>
    <definedName name="_xlnm._FilterDatabase" localSheetId="80" hidden="1">ДОУ294!$A$3:$O$107</definedName>
    <definedName name="_xlnm._FilterDatabase" localSheetId="81" hidden="1">ДОУ296!$A$3:$O$107</definedName>
    <definedName name="_xlnm._FilterDatabase" localSheetId="36" hidden="1">ДОУ30!$A$3:$O$107</definedName>
    <definedName name="_xlnm._FilterDatabase" localSheetId="82" hidden="1">ДОУ300!$A$3:$O$107</definedName>
    <definedName name="_xlnm._FilterDatabase" localSheetId="83" hidden="1">ДОУ301!$A$3:$O$107</definedName>
    <definedName name="_xlnm._FilterDatabase" localSheetId="84" hidden="1">ДОУ303!$A$3:$O$107</definedName>
    <definedName name="_xlnm._FilterDatabase" localSheetId="85" hidden="1">ДОУ308!$A$3:$O$107</definedName>
    <definedName name="_xlnm._FilterDatabase" localSheetId="86" hidden="1">ДОУ309!$A$3:$O$107</definedName>
    <definedName name="_xlnm._FilterDatabase" localSheetId="87" hidden="1">ДОУ311!$A$3:$O$159</definedName>
    <definedName name="_xlnm._FilterDatabase" localSheetId="88" hidden="1">ДОУ315!$A$3:$O$107</definedName>
    <definedName name="_xlnm._FilterDatabase" localSheetId="89" hidden="1">ДОУ316!$A$3:$O$107</definedName>
    <definedName name="_xlnm._FilterDatabase" localSheetId="90" hidden="1">ДОУ326!$A$3:$O$107</definedName>
    <definedName name="_xlnm._FilterDatabase" localSheetId="91" hidden="1">ДОУ328!$A$3:$O$107</definedName>
    <definedName name="_xlnm._FilterDatabase" localSheetId="92" hidden="1">ДОУ329!$A$3:$O$107</definedName>
    <definedName name="_xlnm._FilterDatabase" localSheetId="93" hidden="1">ДОУ330!$A$3:$O$107</definedName>
    <definedName name="_xlnm._FilterDatabase" localSheetId="94" hidden="1">ДОУ333!$A$3:$O$107</definedName>
    <definedName name="_xlnm._FilterDatabase" localSheetId="37" hidden="1">ДОУ38!$A$3:$O$107</definedName>
    <definedName name="_xlnm._FilterDatabase" localSheetId="38" hidden="1">ДОУ39!$A$3:$O$107</definedName>
    <definedName name="_xlnm._FilterDatabase" localSheetId="39" hidden="1">ДОУ42!$A$3:$O$107</definedName>
    <definedName name="_xlnm._FilterDatabase" localSheetId="40" hidden="1">ДОУ43!$A$3:$O$107</definedName>
    <definedName name="_xlnm._FilterDatabase" localSheetId="41" hidden="1">ДОУ45!$A$3:$O$107</definedName>
    <definedName name="_xlnm._FilterDatabase" localSheetId="42" hidden="1">ДОУ46!$A$3:$O$107</definedName>
    <definedName name="_xlnm._FilterDatabase" localSheetId="43" hidden="1">ДОУ51!$A$3:$O$107</definedName>
    <definedName name="_xlnm._FilterDatabase" localSheetId="44" hidden="1">ДОУ54!$A$3:$O$107</definedName>
    <definedName name="_xlnm._FilterDatabase" localSheetId="45" hidden="1">ДОУ55!$A$3:$O$107</definedName>
    <definedName name="_xlnm._FilterDatabase" localSheetId="46" hidden="1">ДОУ56!$A$3:$O$115</definedName>
    <definedName name="_xlnm._FilterDatabase" localSheetId="47" hidden="1">ДОУ57!$A$3:$O$107</definedName>
    <definedName name="_xlnm._FilterDatabase" localSheetId="48" hidden="1">ДОУ59!$A$3:$O$107</definedName>
    <definedName name="_xlnm._FilterDatabase" localSheetId="49" hidden="1">ДОУ66!$A$3:$O$107</definedName>
    <definedName name="_xlnm._FilterDatabase" localSheetId="50" hidden="1">ДОУ72!$A$3:$O$107</definedName>
    <definedName name="_xlnm._FilterDatabase" localSheetId="51" hidden="1">ДОУ73!$A$3:$O$107</definedName>
    <definedName name="_xlnm._FilterDatabase" localSheetId="52" hidden="1">ДОУ74!$A$3:$O$107</definedName>
    <definedName name="_xlnm._FilterDatabase" localSheetId="53" hidden="1">ДОУ75!$A$3:$O$107</definedName>
    <definedName name="_xlnm._FilterDatabase" localSheetId="54" hidden="1">ДОУ76!$A$3:$O$107</definedName>
    <definedName name="_xlnm._FilterDatabase" localSheetId="30" hidden="1">ДОУ9!$A$3:$O$107</definedName>
    <definedName name="_xlnm._FilterDatabase" localSheetId="55" hidden="1">ДОУ99!$A$3:$O$107</definedName>
    <definedName name="_xlnm._FilterDatabase" localSheetId="0" hidden="1">СШ1!$A$3:$O$99</definedName>
    <definedName name="_xlnm._FilterDatabase" localSheetId="14" hidden="1">СШ108!$A$3:$O$99</definedName>
    <definedName name="_xlnm._FilterDatabase" localSheetId="15" hidden="1">СШ115!$A$3:$O$99</definedName>
    <definedName name="_xlnm._FilterDatabase" localSheetId="16" hidden="1">СШ121!$A$3:$O$99</definedName>
    <definedName name="_xlnm._FilterDatabase" localSheetId="17" hidden="1">СШ129!$A$3:$O$99</definedName>
    <definedName name="_xlnm._FilterDatabase" localSheetId="18" hidden="1">СШ134!$A$3:$O$99</definedName>
    <definedName name="_xlnm._FilterDatabase" localSheetId="19" hidden="1">СШ139!$A$3:$O$99</definedName>
    <definedName name="_xlnm._FilterDatabase" localSheetId="20" hidden="1">СШ141!$A$3:$O$99</definedName>
    <definedName name="_xlnm._FilterDatabase" localSheetId="21" hidden="1">СШ143!$A$3:$O$99</definedName>
    <definedName name="_xlnm._FilterDatabase" localSheetId="22" hidden="1">СШ144!$A$3:$O$99</definedName>
    <definedName name="_xlnm._FilterDatabase" localSheetId="23" hidden="1">СШ145!$A$3:$O$99</definedName>
    <definedName name="_xlnm._FilterDatabase" localSheetId="24" hidden="1">СШ147!$A$3:$O$99</definedName>
    <definedName name="_xlnm._FilterDatabase" localSheetId="25" hidden="1">СШ149!$A$3:$O$99</definedName>
    <definedName name="_xlnm._FilterDatabase" localSheetId="26" hidden="1">СШ150!$A$3:$O$99</definedName>
    <definedName name="_xlnm._FilterDatabase" localSheetId="27" hidden="1">СШ151!$A$3:$O$99</definedName>
    <definedName name="_xlnm._FilterDatabase" localSheetId="28" hidden="1">СШ152!$A$3:$O$203</definedName>
    <definedName name="_xlnm._FilterDatabase" localSheetId="29" hidden="1">СШ154!$A$3:$O$99</definedName>
    <definedName name="_xlnm._FilterDatabase" localSheetId="4" hidden="1">СШ18!$A$3:$O$99</definedName>
    <definedName name="_xlnm._FilterDatabase" localSheetId="1" hidden="1">СШ2!$A$3:$O$99</definedName>
    <definedName name="_xlnm._FilterDatabase" localSheetId="5" hidden="1">СШ22!$A$3:$O$99</definedName>
    <definedName name="_xlnm._FilterDatabase" localSheetId="6" hidden="1">СШ24!$A$3:$O$99</definedName>
    <definedName name="_xlnm._FilterDatabase" localSheetId="2" hidden="1">СШ5!$A$3:$O$99</definedName>
    <definedName name="_xlnm._FilterDatabase" localSheetId="7" hidden="1">СШ56!$A$3:$O$99</definedName>
    <definedName name="_xlnm._FilterDatabase" localSheetId="8" hidden="1">СШ66!$A$3:$O$99</definedName>
    <definedName name="_xlnm._FilterDatabase" localSheetId="9" hidden="1">СШ69!$A$3:$O$99</definedName>
    <definedName name="_xlnm._FilterDatabase" localSheetId="3" hidden="1">СШ7!$A$3:$O$99</definedName>
    <definedName name="_xlnm._FilterDatabase" localSheetId="10" hidden="1">СШ70!$A$3:$O$99</definedName>
    <definedName name="_xlnm._FilterDatabase" localSheetId="11" hidden="1">СШ85!$A$3:$O$99</definedName>
    <definedName name="_xlnm._FilterDatabase" localSheetId="12" hidden="1">СШ91!$A$3:$O$99</definedName>
    <definedName name="_xlnm._FilterDatabase" localSheetId="13" hidden="1">СШ98!$A$3:$O$99</definedName>
    <definedName name="_xlnm._FilterDatabase" localSheetId="95" hidden="1">'СЮТ № 2'!$A$3:$P$34</definedName>
    <definedName name="_xlnm._FilterDatabase" localSheetId="98" hidden="1">'ЦДО № 5'!$A$3:$P$34</definedName>
    <definedName name="_xlnm._FilterDatabase" localSheetId="99" hidden="1">'ЦППМиСП № 6'!$A$3:$O$100</definedName>
    <definedName name="_xlnm._FilterDatabase" localSheetId="97" hidden="1">ЦПС!$A$3:$P$34</definedName>
    <definedName name="_xlnm._FilterDatabase" localSheetId="96" hidden="1">'ЦТиР № 1'!$A$3:$P$34</definedName>
    <definedName name="_xlnm.Print_Area" localSheetId="31">ДОУ11!$A$1:$N$115</definedName>
    <definedName name="_xlnm.Print_Area" localSheetId="56">ДОУ112!$A$1:$N$112</definedName>
    <definedName name="_xlnm.Print_Area" localSheetId="32">ДОУ13!$A$1:$N$112</definedName>
    <definedName name="_xlnm.Print_Area" localSheetId="57">ДОУ137!$A$1:$N$111</definedName>
    <definedName name="_xlnm.Print_Area" localSheetId="58">ДОУ140!$A$1:$N$114</definedName>
    <definedName name="_xlnm.Print_Area" localSheetId="59">ДОУ144!$A$1:$N$114</definedName>
    <definedName name="_xlnm.Print_Area" localSheetId="60">ДОУ148!$A$1:$N$113</definedName>
    <definedName name="_xlnm.Print_Area" localSheetId="61">ДОУ151!$A$1:$N$112</definedName>
    <definedName name="_xlnm.Print_Area" localSheetId="62">ДОУ152!$A$1:$N$114</definedName>
    <definedName name="_xlnm.Print_Area" localSheetId="63">ДОУ163!$A$1:$N$114</definedName>
    <definedName name="_xlnm.Print_Area" localSheetId="64">ДОУ186!$A$1:$N$114</definedName>
    <definedName name="_xlnm.Print_Area" localSheetId="33">ДОУ19!$A$1:$N$114</definedName>
    <definedName name="_xlnm.Print_Area" localSheetId="65">ДОУ190!$A$1:$N$113</definedName>
    <definedName name="_xlnm.Print_Area" localSheetId="66">ДОУ200!$A$1:$N$111</definedName>
    <definedName name="_xlnm.Print_Area" localSheetId="67">ДОУ213!$A$1:$N$114</definedName>
    <definedName name="_xlnm.Print_Area" localSheetId="68">ДОУ215!$A$1:$N$117</definedName>
    <definedName name="_xlnm.Print_Area" localSheetId="69">ДОУ217!$A$1:$N$114</definedName>
    <definedName name="_xlnm.Print_Area" localSheetId="70">ДОУ218!$A$1:$N$112</definedName>
    <definedName name="_xlnm.Print_Area" localSheetId="71">ДОУ227!$A$1:$N$126</definedName>
    <definedName name="_xlnm.Print_Area" localSheetId="72">ДОУ244!$A$1:$N$114</definedName>
    <definedName name="_xlnm.Print_Area" localSheetId="73">ДОУ246!$A$1:$N$113</definedName>
    <definedName name="_xlnm.Print_Area" localSheetId="74">ДОУ247!$A$1:$N$114</definedName>
    <definedName name="_xlnm.Print_Area" localSheetId="34">ДОУ25!$A$1:$N$112</definedName>
    <definedName name="_xlnm.Print_Area" localSheetId="75">ДОУ259!$A$1:$N$113</definedName>
    <definedName name="_xlnm.Print_Area" localSheetId="76">ДОУ277!$A$1:$N$114</definedName>
    <definedName name="_xlnm.Print_Area" localSheetId="35">ДОУ28!$A$1:$N$113</definedName>
    <definedName name="_xlnm.Print_Area" localSheetId="77">ДОУ280!$A$1:$N$113</definedName>
    <definedName name="_xlnm.Print_Area" localSheetId="78">ДОУ282!$A$1:$N$113</definedName>
    <definedName name="_xlnm.Print_Area" localSheetId="79">ДОУ292!$A$1:$N$114</definedName>
    <definedName name="_xlnm.Print_Area" localSheetId="80">ДОУ294!$A$1:$N$113</definedName>
    <definedName name="_xlnm.Print_Area" localSheetId="81">ДОУ296!$A$1:$N$114</definedName>
    <definedName name="_xlnm.Print_Area" localSheetId="36">ДОУ30!$A$1:$N$111</definedName>
    <definedName name="_xlnm.Print_Area" localSheetId="82">ДОУ300!$A$1:$N$113</definedName>
    <definedName name="_xlnm.Print_Area" localSheetId="83">ДОУ301!$A$1:$N$113</definedName>
    <definedName name="_xlnm.Print_Area" localSheetId="84">ДОУ303!$A$1:$N$112</definedName>
    <definedName name="_xlnm.Print_Area" localSheetId="85">ДОУ308!$A$1:$N$115</definedName>
    <definedName name="_xlnm.Print_Area" localSheetId="86">ДОУ309!$A$1:$N$113</definedName>
    <definedName name="_xlnm.Print_Area" localSheetId="87">ДОУ311!$A$1:$N$168</definedName>
    <definedName name="_xlnm.Print_Area" localSheetId="88">ДОУ315!$A$1:$N$115</definedName>
    <definedName name="_xlnm.Print_Area" localSheetId="89">ДОУ316!$A$1:$N$116</definedName>
    <definedName name="_xlnm.Print_Area" localSheetId="90">ДОУ326!$A$1:$N$112</definedName>
    <definedName name="_xlnm.Print_Area" localSheetId="91">ДОУ328!$A$1:$N$115</definedName>
    <definedName name="_xlnm.Print_Area" localSheetId="92">ДОУ329!$A$1:$N$114</definedName>
    <definedName name="_xlnm.Print_Area" localSheetId="93">ДОУ330!$A$1:$N$115</definedName>
    <definedName name="_xlnm.Print_Area" localSheetId="94">ДОУ333!$A$1:$N$114</definedName>
    <definedName name="_xlnm.Print_Area" localSheetId="37">ДОУ38!$A$1:$N$113</definedName>
    <definedName name="_xlnm.Print_Area" localSheetId="38">ДОУ39!$A$1:$N$113</definedName>
    <definedName name="_xlnm.Print_Area" localSheetId="39">ДОУ42!$A$1:$N$113</definedName>
    <definedName name="_xlnm.Print_Area" localSheetId="40">ДОУ43!$A$1:$N$112</definedName>
    <definedName name="_xlnm.Print_Area" localSheetId="41">ДОУ45!$A$1:$N$114</definedName>
    <definedName name="_xlnm.Print_Area" localSheetId="42">ДОУ46!$A$1:$N$114</definedName>
    <definedName name="_xlnm.Print_Area" localSheetId="43">ДОУ51!$A$1:$N$113</definedName>
    <definedName name="_xlnm.Print_Area" localSheetId="44">ДОУ54!$A$1:$N$114</definedName>
    <definedName name="_xlnm.Print_Area" localSheetId="45">ДОУ55!$A$1:$N$121</definedName>
    <definedName name="_xlnm.Print_Area" localSheetId="46">ДОУ56!$A$1:$N$121</definedName>
    <definedName name="_xlnm.Print_Area" localSheetId="47">ДОУ57!$A$1:$N$113</definedName>
    <definedName name="_xlnm.Print_Area" localSheetId="48">ДОУ59!$A$1:$N$113</definedName>
    <definedName name="_xlnm.Print_Area" localSheetId="49">ДОУ66!$A$1:$N$115</definedName>
    <definedName name="_xlnm.Print_Area" localSheetId="50">ДОУ72!$A$1:$N$113</definedName>
    <definedName name="_xlnm.Print_Area" localSheetId="51">ДОУ73!$A$1:$N$111</definedName>
    <definedName name="_xlnm.Print_Area" localSheetId="52">ДОУ74!$A$1:$N$112</definedName>
    <definedName name="_xlnm.Print_Area" localSheetId="53">ДОУ75!$A$1:$N$112</definedName>
    <definedName name="_xlnm.Print_Area" localSheetId="54">ДОУ76!$A$1:$N$112</definedName>
    <definedName name="_xlnm.Print_Area" localSheetId="30">ДОУ9!$A$1:$N$111</definedName>
    <definedName name="_xlnm.Print_Area" localSheetId="55">ДОУ99!$A$1:$N$113</definedName>
    <definedName name="_xlnm.Print_Area" localSheetId="0">СШ1!$A$1:$O$104</definedName>
    <definedName name="_xlnm.Print_Area" localSheetId="14">СШ108!$A$1:$O$104</definedName>
    <definedName name="_xlnm.Print_Area" localSheetId="15">СШ115!$A$1:$O$104</definedName>
    <definedName name="_xlnm.Print_Area" localSheetId="16">СШ121!$A$1:$O$104</definedName>
    <definedName name="_xlnm.Print_Area" localSheetId="17">СШ129!$A$1:$O$104</definedName>
    <definedName name="_xlnm.Print_Area" localSheetId="18">СШ134!$A$1:$O$104</definedName>
    <definedName name="_xlnm.Print_Area" localSheetId="19">СШ139!$A$1:$O$104</definedName>
    <definedName name="_xlnm.Print_Area" localSheetId="20">СШ141!$A$1:$O$104</definedName>
    <definedName name="_xlnm.Print_Area" localSheetId="21">СШ143!$A$1:$O$104</definedName>
    <definedName name="_xlnm.Print_Area" localSheetId="22">СШ144!$A$1:$O$104</definedName>
    <definedName name="_xlnm.Print_Area" localSheetId="23">СШ145!$A$1:$O$104</definedName>
    <definedName name="_xlnm.Print_Area" localSheetId="24">СШ147!$A$1:$O$104</definedName>
    <definedName name="_xlnm.Print_Area" localSheetId="25">СШ149!$A$1:$O$104</definedName>
    <definedName name="_xlnm.Print_Area" localSheetId="26">СШ150!$A$1:$O$104</definedName>
    <definedName name="_xlnm.Print_Area" localSheetId="27">СШ151!$A$1:$O$104</definedName>
    <definedName name="_xlnm.Print_Area" localSheetId="28">СШ152!$A$1:$O$210</definedName>
    <definedName name="_xlnm.Print_Area" localSheetId="29">СШ154!$A$1:$O$104</definedName>
    <definedName name="_xlnm.Print_Area" localSheetId="4">СШ18!$A$1:$O$104</definedName>
    <definedName name="_xlnm.Print_Area" localSheetId="1">СШ2!$A$1:$O$104</definedName>
    <definedName name="_xlnm.Print_Area" localSheetId="5">СШ22!$A$1:$O$104</definedName>
    <definedName name="_xlnm.Print_Area" localSheetId="6">СШ24!$A$1:$O$104</definedName>
    <definedName name="_xlnm.Print_Area" localSheetId="2">СШ5!$A$1:$O$104</definedName>
    <definedName name="_xlnm.Print_Area" localSheetId="7">СШ56!$A$1:$O$104</definedName>
    <definedName name="_xlnm.Print_Area" localSheetId="8">СШ66!$A$1:$O$104</definedName>
    <definedName name="_xlnm.Print_Area" localSheetId="9">СШ69!$A$1:$O$104</definedName>
    <definedName name="_xlnm.Print_Area" localSheetId="3">СШ7!$A$1:$O$104</definedName>
    <definedName name="_xlnm.Print_Area" localSheetId="10">СШ70!$A$1:$O$104</definedName>
    <definedName name="_xlnm.Print_Area" localSheetId="11">СШ85!$A$1:$O$104</definedName>
    <definedName name="_xlnm.Print_Area" localSheetId="12">СШ91!$A$1:$O$104</definedName>
    <definedName name="_xlnm.Print_Area" localSheetId="13">СШ98!$A$1:$O$104</definedName>
    <definedName name="_xlnm.Print_Area" localSheetId="95">'СЮТ № 2'!$A$1:$N$41</definedName>
    <definedName name="_xlnm.Print_Area" localSheetId="98">'ЦДО № 5'!$A$1:$N$40</definedName>
    <definedName name="_xlnm.Print_Area" localSheetId="99">'ЦППМиСП № 6'!$A$1:$N$107</definedName>
    <definedName name="_xlnm.Print_Area" localSheetId="97">ЦПС!$A$1:$N$40</definedName>
    <definedName name="_xlnm.Print_Area" localSheetId="96">'ЦТиР № 1'!$A$1:$N$39</definedName>
  </definedNames>
  <calcPr calcId="145621"/>
</workbook>
</file>

<file path=xl/calcChain.xml><?xml version="1.0" encoding="utf-8"?>
<calcChain xmlns="http://schemas.openxmlformats.org/spreadsheetml/2006/main">
  <c r="J100" i="100" l="1"/>
  <c r="K100" i="100" s="1"/>
  <c r="J99" i="100"/>
  <c r="K97" i="100" s="1"/>
  <c r="L97" i="100" s="1"/>
  <c r="J98" i="100"/>
  <c r="J97" i="100"/>
  <c r="J96" i="100"/>
  <c r="K96" i="100" s="1"/>
  <c r="J95" i="100"/>
  <c r="J94" i="100"/>
  <c r="J93" i="100"/>
  <c r="K93" i="100" s="1"/>
  <c r="L93" i="100" s="1"/>
  <c r="J92" i="100"/>
  <c r="K92" i="100" s="1"/>
  <c r="J91" i="100"/>
  <c r="J90" i="100"/>
  <c r="J89" i="100"/>
  <c r="K89" i="100" s="1"/>
  <c r="L89" i="100" s="1"/>
  <c r="K88" i="100"/>
  <c r="J88" i="100"/>
  <c r="J87" i="100"/>
  <c r="J86" i="100"/>
  <c r="J85" i="100"/>
  <c r="K85" i="100" s="1"/>
  <c r="L85" i="100" s="1"/>
  <c r="J84" i="100"/>
  <c r="K84" i="100" s="1"/>
  <c r="J83" i="100"/>
  <c r="J82" i="100"/>
  <c r="K81" i="100"/>
  <c r="J81" i="100"/>
  <c r="J80" i="100"/>
  <c r="K80" i="100" s="1"/>
  <c r="J79" i="100"/>
  <c r="J78" i="100"/>
  <c r="J77" i="100"/>
  <c r="K77" i="100" s="1"/>
  <c r="J76" i="100"/>
  <c r="K76" i="100" s="1"/>
  <c r="J75" i="100"/>
  <c r="J74" i="100"/>
  <c r="J73" i="100"/>
  <c r="K73" i="100" s="1"/>
  <c r="K72" i="100"/>
  <c r="J72" i="100"/>
  <c r="J71" i="100"/>
  <c r="J70" i="100"/>
  <c r="J69" i="100"/>
  <c r="K69" i="100" s="1"/>
  <c r="L69" i="100" s="1"/>
  <c r="J68" i="100"/>
  <c r="K68" i="100" s="1"/>
  <c r="J67" i="100"/>
  <c r="J66" i="100"/>
  <c r="K65" i="100"/>
  <c r="J65" i="100"/>
  <c r="J64" i="100"/>
  <c r="K64" i="100" s="1"/>
  <c r="J63" i="100"/>
  <c r="J62" i="100"/>
  <c r="J61" i="100"/>
  <c r="K61" i="100" s="1"/>
  <c r="L61" i="100" s="1"/>
  <c r="J60" i="100"/>
  <c r="K60" i="100" s="1"/>
  <c r="J59" i="100"/>
  <c r="J58" i="100"/>
  <c r="J57" i="100"/>
  <c r="K57" i="100" s="1"/>
  <c r="L57" i="100" s="1"/>
  <c r="K56" i="100"/>
  <c r="J56" i="100"/>
  <c r="J55" i="100"/>
  <c r="J54" i="100"/>
  <c r="J53" i="100"/>
  <c r="K53" i="100" s="1"/>
  <c r="L53" i="100" s="1"/>
  <c r="J52" i="100"/>
  <c r="K52" i="100" s="1"/>
  <c r="J51" i="100"/>
  <c r="J50" i="100"/>
  <c r="K49" i="100"/>
  <c r="J49" i="100"/>
  <c r="J48" i="100"/>
  <c r="K48" i="100" s="1"/>
  <c r="J47" i="100"/>
  <c r="J46" i="100"/>
  <c r="J45" i="100"/>
  <c r="K45" i="100" s="1"/>
  <c r="J44" i="100"/>
  <c r="K44" i="100" s="1"/>
  <c r="J43" i="100"/>
  <c r="J42" i="100"/>
  <c r="J41" i="100"/>
  <c r="K41" i="100" s="1"/>
  <c r="K40" i="100"/>
  <c r="J40" i="100"/>
  <c r="J39" i="100"/>
  <c r="K37" i="100"/>
  <c r="L37" i="100" s="1"/>
  <c r="J37" i="100"/>
  <c r="J36" i="100"/>
  <c r="K36" i="100" s="1"/>
  <c r="J35" i="100"/>
  <c r="J34" i="100"/>
  <c r="J33" i="100"/>
  <c r="K33" i="100" s="1"/>
  <c r="J32" i="100"/>
  <c r="K32" i="100" s="1"/>
  <c r="J31" i="100"/>
  <c r="J29" i="100"/>
  <c r="K29" i="100" s="1"/>
  <c r="J28" i="100"/>
  <c r="K28" i="100" s="1"/>
  <c r="J27" i="100"/>
  <c r="J26" i="100"/>
  <c r="K25" i="100"/>
  <c r="J25" i="100"/>
  <c r="J24" i="100"/>
  <c r="K24" i="100" s="1"/>
  <c r="J23" i="100"/>
  <c r="J22" i="100"/>
  <c r="J21" i="100"/>
  <c r="K21" i="100" s="1"/>
  <c r="J20" i="100"/>
  <c r="K20" i="100" s="1"/>
  <c r="J19" i="100"/>
  <c r="J18" i="100"/>
  <c r="J17" i="100"/>
  <c r="K17" i="100" s="1"/>
  <c r="K16" i="100"/>
  <c r="J16" i="100"/>
  <c r="J14" i="100"/>
  <c r="K13" i="100"/>
  <c r="L13" i="100" s="1"/>
  <c r="J13" i="100"/>
  <c r="J12" i="100"/>
  <c r="K12" i="100" s="1"/>
  <c r="J11" i="100"/>
  <c r="J10" i="100"/>
  <c r="K10" i="100" s="1"/>
  <c r="L10" i="100" s="1"/>
  <c r="K9" i="100"/>
  <c r="J9" i="100"/>
  <c r="J8" i="100"/>
  <c r="K7" i="100"/>
  <c r="L7" i="100" s="1"/>
  <c r="J7" i="100"/>
  <c r="J6" i="100"/>
  <c r="K6" i="100" s="1"/>
  <c r="J5" i="100"/>
  <c r="J4" i="100"/>
  <c r="K4" i="100" s="1"/>
  <c r="L4" i="100" s="1"/>
  <c r="J34" i="99"/>
  <c r="K34" i="99" s="1"/>
  <c r="I34" i="99"/>
  <c r="H34" i="99"/>
  <c r="I33" i="99"/>
  <c r="J33" i="99" s="1"/>
  <c r="H33" i="99"/>
  <c r="J32" i="99"/>
  <c r="I32" i="99"/>
  <c r="H32" i="99"/>
  <c r="J31" i="99"/>
  <c r="K31" i="99" s="1"/>
  <c r="I31" i="99"/>
  <c r="H31" i="99"/>
  <c r="H36" i="99" s="1"/>
  <c r="I30" i="99"/>
  <c r="H30" i="99"/>
  <c r="I29" i="99"/>
  <c r="J29" i="99" s="1"/>
  <c r="H29" i="99"/>
  <c r="H28" i="99"/>
  <c r="J28" i="99" s="1"/>
  <c r="K28" i="99" s="1"/>
  <c r="L28" i="99" s="1"/>
  <c r="K27" i="99"/>
  <c r="J27" i="99"/>
  <c r="J25" i="99"/>
  <c r="K24" i="99"/>
  <c r="L24" i="99" s="1"/>
  <c r="J24" i="99"/>
  <c r="I23" i="99"/>
  <c r="J23" i="99" s="1"/>
  <c r="K23" i="99" s="1"/>
  <c r="H23" i="99"/>
  <c r="I22" i="99"/>
  <c r="J22" i="99" s="1"/>
  <c r="H22" i="99"/>
  <c r="I21" i="99"/>
  <c r="J21" i="99" s="1"/>
  <c r="H21" i="99"/>
  <c r="I20" i="99"/>
  <c r="J20" i="99" s="1"/>
  <c r="K20" i="99" s="1"/>
  <c r="L20" i="99" s="1"/>
  <c r="H20" i="99"/>
  <c r="I19" i="99"/>
  <c r="J19" i="99" s="1"/>
  <c r="K19" i="99" s="1"/>
  <c r="H19" i="99"/>
  <c r="I18" i="99"/>
  <c r="J18" i="99" s="1"/>
  <c r="H18" i="99"/>
  <c r="J17" i="99"/>
  <c r="I17" i="99"/>
  <c r="H17" i="99"/>
  <c r="I16" i="99"/>
  <c r="J16" i="99" s="1"/>
  <c r="H16" i="99"/>
  <c r="I15" i="99"/>
  <c r="J15" i="99" s="1"/>
  <c r="K15" i="99" s="1"/>
  <c r="H15" i="99"/>
  <c r="I14" i="99"/>
  <c r="H14" i="99"/>
  <c r="I13" i="99"/>
  <c r="J13" i="99" s="1"/>
  <c r="H13" i="99"/>
  <c r="I12" i="99"/>
  <c r="J12" i="99" s="1"/>
  <c r="H12" i="99"/>
  <c r="I34" i="98"/>
  <c r="J34" i="98" s="1"/>
  <c r="K34" i="98" s="1"/>
  <c r="H34" i="98"/>
  <c r="I33" i="98"/>
  <c r="J33" i="98" s="1"/>
  <c r="H33" i="98"/>
  <c r="I32" i="98"/>
  <c r="J32" i="98" s="1"/>
  <c r="K32" i="98" s="1"/>
  <c r="L32" i="98" s="1"/>
  <c r="H32" i="98"/>
  <c r="I31" i="98"/>
  <c r="J31" i="98" s="1"/>
  <c r="K31" i="98" s="1"/>
  <c r="H31" i="98"/>
  <c r="I30" i="98"/>
  <c r="J30" i="98" s="1"/>
  <c r="H30" i="98"/>
  <c r="I29" i="98"/>
  <c r="J29" i="98" s="1"/>
  <c r="H29" i="98"/>
  <c r="H28" i="98"/>
  <c r="J28" i="98" s="1"/>
  <c r="K28" i="98" s="1"/>
  <c r="L28" i="98" s="1"/>
  <c r="I23" i="98"/>
  <c r="J23" i="98" s="1"/>
  <c r="K23" i="98" s="1"/>
  <c r="H23" i="98"/>
  <c r="I22" i="98"/>
  <c r="H22" i="98"/>
  <c r="I21" i="98"/>
  <c r="J21" i="98" s="1"/>
  <c r="H21" i="98"/>
  <c r="I20" i="98"/>
  <c r="J20" i="98" s="1"/>
  <c r="H20" i="98"/>
  <c r="I15" i="98"/>
  <c r="J15" i="98" s="1"/>
  <c r="K15" i="98" s="1"/>
  <c r="H15" i="98"/>
  <c r="I14" i="98"/>
  <c r="J14" i="98" s="1"/>
  <c r="H14" i="98"/>
  <c r="I13" i="98"/>
  <c r="J13" i="98" s="1"/>
  <c r="H13" i="98"/>
  <c r="I12" i="98"/>
  <c r="J12" i="98" s="1"/>
  <c r="H12" i="98"/>
  <c r="I11" i="98"/>
  <c r="J11" i="98" s="1"/>
  <c r="K11" i="98" s="1"/>
  <c r="H11" i="98"/>
  <c r="I10" i="98"/>
  <c r="H10" i="98"/>
  <c r="I9" i="98"/>
  <c r="J9" i="98" s="1"/>
  <c r="H9" i="98"/>
  <c r="J8" i="98"/>
  <c r="I8" i="98"/>
  <c r="H8" i="98"/>
  <c r="J7" i="98"/>
  <c r="K7" i="98" s="1"/>
  <c r="J5" i="98"/>
  <c r="J4" i="98"/>
  <c r="K4" i="98" s="1"/>
  <c r="L4" i="98" s="1"/>
  <c r="I34" i="97"/>
  <c r="J34" i="97" s="1"/>
  <c r="K34" i="97" s="1"/>
  <c r="H34" i="97"/>
  <c r="I33" i="97"/>
  <c r="J33" i="97" s="1"/>
  <c r="H33" i="97"/>
  <c r="I32" i="97"/>
  <c r="J32" i="97" s="1"/>
  <c r="K32" i="97" s="1"/>
  <c r="L32" i="97" s="1"/>
  <c r="H32" i="97"/>
  <c r="I31" i="97"/>
  <c r="J31" i="97" s="1"/>
  <c r="K31" i="97" s="1"/>
  <c r="H31" i="97"/>
  <c r="I30" i="97"/>
  <c r="H30" i="97"/>
  <c r="J29" i="97"/>
  <c r="I29" i="97"/>
  <c r="H29" i="97"/>
  <c r="I28" i="97"/>
  <c r="J28" i="97" s="1"/>
  <c r="K28" i="97" s="1"/>
  <c r="H28" i="97"/>
  <c r="I27" i="97"/>
  <c r="J27" i="97" s="1"/>
  <c r="K27" i="97" s="1"/>
  <c r="H27" i="97"/>
  <c r="I26" i="97"/>
  <c r="H26" i="97"/>
  <c r="I25" i="97"/>
  <c r="J25" i="97" s="1"/>
  <c r="H25" i="97"/>
  <c r="I24" i="97"/>
  <c r="J24" i="97" s="1"/>
  <c r="H24" i="97"/>
  <c r="I23" i="97"/>
  <c r="J23" i="97" s="1"/>
  <c r="K23" i="97" s="1"/>
  <c r="H23" i="97"/>
  <c r="I22" i="97"/>
  <c r="H22" i="97"/>
  <c r="J21" i="97"/>
  <c r="I21" i="97"/>
  <c r="H21" i="97"/>
  <c r="I20" i="97"/>
  <c r="J20" i="97" s="1"/>
  <c r="K20" i="97" s="1"/>
  <c r="H20" i="97"/>
  <c r="I19" i="97"/>
  <c r="J19" i="97" s="1"/>
  <c r="K19" i="97" s="1"/>
  <c r="H19" i="97"/>
  <c r="J18" i="97"/>
  <c r="I18" i="97"/>
  <c r="H18" i="97"/>
  <c r="I17" i="97"/>
  <c r="J17" i="97" s="1"/>
  <c r="H17" i="97"/>
  <c r="J16" i="97"/>
  <c r="K16" i="97" s="1"/>
  <c r="I16" i="97"/>
  <c r="H16" i="97"/>
  <c r="J15" i="97"/>
  <c r="K15" i="97" s="1"/>
  <c r="J13" i="97"/>
  <c r="J12" i="97"/>
  <c r="K12" i="97" s="1"/>
  <c r="L12" i="97" s="1"/>
  <c r="I11" i="97"/>
  <c r="J11" i="97" s="1"/>
  <c r="K11" i="97" s="1"/>
  <c r="H11" i="97"/>
  <c r="H36" i="97" s="1"/>
  <c r="I10" i="97"/>
  <c r="J10" i="97" s="1"/>
  <c r="H10" i="97"/>
  <c r="I9" i="97"/>
  <c r="H9" i="97"/>
  <c r="J8" i="97"/>
  <c r="K8" i="97" s="1"/>
  <c r="L8" i="97" s="1"/>
  <c r="I8" i="97"/>
  <c r="H8" i="97"/>
  <c r="J34" i="96"/>
  <c r="K34" i="96" s="1"/>
  <c r="I34" i="96"/>
  <c r="H34" i="96"/>
  <c r="I33" i="96"/>
  <c r="J33" i="96" s="1"/>
  <c r="H33" i="96"/>
  <c r="J32" i="96"/>
  <c r="K32" i="96" s="1"/>
  <c r="L32" i="96" s="1"/>
  <c r="I32" i="96"/>
  <c r="H32" i="96"/>
  <c r="J11" i="96"/>
  <c r="K11" i="96" s="1"/>
  <c r="I11" i="96"/>
  <c r="H11" i="96"/>
  <c r="I10" i="96"/>
  <c r="J10" i="96" s="1"/>
  <c r="H10" i="96"/>
  <c r="I9" i="96"/>
  <c r="J9" i="96" s="1"/>
  <c r="H9" i="96"/>
  <c r="H8" i="96"/>
  <c r="J8" i="96" s="1"/>
  <c r="I107" i="95"/>
  <c r="J107" i="95" s="1"/>
  <c r="K107" i="95" s="1"/>
  <c r="H107" i="95"/>
  <c r="I106" i="95"/>
  <c r="J106" i="95" s="1"/>
  <c r="H106" i="95"/>
  <c r="I105" i="95"/>
  <c r="H105" i="95"/>
  <c r="J105" i="95" s="1"/>
  <c r="I104" i="95"/>
  <c r="J104" i="95" s="1"/>
  <c r="H104" i="95"/>
  <c r="I103" i="95"/>
  <c r="H103" i="95"/>
  <c r="I102" i="95"/>
  <c r="J102" i="95" s="1"/>
  <c r="H102" i="95"/>
  <c r="J101" i="95"/>
  <c r="I101" i="95"/>
  <c r="H101" i="95"/>
  <c r="I100" i="95"/>
  <c r="J100" i="95" s="1"/>
  <c r="H100" i="95"/>
  <c r="I95" i="95"/>
  <c r="H95" i="95"/>
  <c r="J94" i="95"/>
  <c r="I94" i="95"/>
  <c r="H94" i="95"/>
  <c r="J93" i="95"/>
  <c r="I93" i="95"/>
  <c r="H93" i="95"/>
  <c r="J92" i="95"/>
  <c r="K92" i="95" s="1"/>
  <c r="I92" i="95"/>
  <c r="H92" i="95"/>
  <c r="J83" i="95"/>
  <c r="K83" i="95" s="1"/>
  <c r="I83" i="95"/>
  <c r="H83" i="95"/>
  <c r="I82" i="95"/>
  <c r="J82" i="95" s="1"/>
  <c r="H82" i="95"/>
  <c r="I81" i="95"/>
  <c r="H81" i="95"/>
  <c r="J81" i="95" s="1"/>
  <c r="J80" i="95"/>
  <c r="I80" i="95"/>
  <c r="H80" i="95"/>
  <c r="I67" i="95"/>
  <c r="J67" i="95" s="1"/>
  <c r="K67" i="95" s="1"/>
  <c r="H67" i="95"/>
  <c r="I66" i="95"/>
  <c r="H66" i="95"/>
  <c r="I65" i="95"/>
  <c r="J65" i="95" s="1"/>
  <c r="H65" i="95"/>
  <c r="I64" i="95"/>
  <c r="H64" i="95"/>
  <c r="I59" i="95"/>
  <c r="J59" i="95" s="1"/>
  <c r="K59" i="95" s="1"/>
  <c r="H59" i="95"/>
  <c r="I58" i="95"/>
  <c r="J58" i="95" s="1"/>
  <c r="H58" i="95"/>
  <c r="J57" i="95"/>
  <c r="I57" i="95"/>
  <c r="H57" i="95"/>
  <c r="I56" i="95"/>
  <c r="H56" i="95"/>
  <c r="J56" i="95" s="1"/>
  <c r="K56" i="95" s="1"/>
  <c r="L56" i="95" s="1"/>
  <c r="K35" i="95"/>
  <c r="I35" i="95"/>
  <c r="J35" i="95" s="1"/>
  <c r="H35" i="95"/>
  <c r="J34" i="95"/>
  <c r="I34" i="95"/>
  <c r="H34" i="95"/>
  <c r="I33" i="95"/>
  <c r="J33" i="95" s="1"/>
  <c r="H33" i="95"/>
  <c r="J32" i="95"/>
  <c r="I32" i="95"/>
  <c r="H32" i="95"/>
  <c r="K31" i="95"/>
  <c r="J31" i="95"/>
  <c r="I31" i="95"/>
  <c r="H31" i="95"/>
  <c r="J30" i="95"/>
  <c r="I30" i="95"/>
  <c r="H30" i="95"/>
  <c r="I29" i="95"/>
  <c r="J29" i="95" s="1"/>
  <c r="H29" i="95"/>
  <c r="I28" i="95"/>
  <c r="J28" i="95" s="1"/>
  <c r="K28" i="95" s="1"/>
  <c r="L28" i="95" s="1"/>
  <c r="H28" i="95"/>
  <c r="J23" i="95"/>
  <c r="K23" i="95" s="1"/>
  <c r="I23" i="95"/>
  <c r="H23" i="95"/>
  <c r="I22" i="95"/>
  <c r="J22" i="95" s="1"/>
  <c r="H22" i="95"/>
  <c r="I21" i="95"/>
  <c r="H21" i="95"/>
  <c r="I20" i="95"/>
  <c r="H20" i="95"/>
  <c r="I19" i="95"/>
  <c r="J19" i="95" s="1"/>
  <c r="K19" i="95" s="1"/>
  <c r="H19" i="95"/>
  <c r="I18" i="95"/>
  <c r="J18" i="95" s="1"/>
  <c r="H18" i="95"/>
  <c r="J17" i="95"/>
  <c r="I17" i="95"/>
  <c r="H17" i="95"/>
  <c r="K16" i="95"/>
  <c r="L16" i="95" s="1"/>
  <c r="I16" i="95"/>
  <c r="H16" i="95"/>
  <c r="J16" i="95" s="1"/>
  <c r="I107" i="94"/>
  <c r="H107" i="94"/>
  <c r="J106" i="94"/>
  <c r="I106" i="94"/>
  <c r="H106" i="94"/>
  <c r="J105" i="94"/>
  <c r="I105" i="94"/>
  <c r="H105" i="94"/>
  <c r="J104" i="94"/>
  <c r="I104" i="94"/>
  <c r="H104" i="94"/>
  <c r="J59" i="94"/>
  <c r="K59" i="94" s="1"/>
  <c r="I59" i="94"/>
  <c r="H59" i="94"/>
  <c r="I58" i="94"/>
  <c r="J58" i="94" s="1"/>
  <c r="H58" i="94"/>
  <c r="I57" i="94"/>
  <c r="H57" i="94"/>
  <c r="J56" i="94"/>
  <c r="I56" i="94"/>
  <c r="H56" i="94"/>
  <c r="I35" i="94"/>
  <c r="J35" i="94" s="1"/>
  <c r="K35" i="94" s="1"/>
  <c r="H35" i="94"/>
  <c r="I34" i="94"/>
  <c r="H34" i="94"/>
  <c r="I33" i="94"/>
  <c r="J33" i="94" s="1"/>
  <c r="H33" i="94"/>
  <c r="I32" i="94"/>
  <c r="H32" i="94"/>
  <c r="J32" i="94" s="1"/>
  <c r="I107" i="93"/>
  <c r="J107" i="93" s="1"/>
  <c r="K107" i="93" s="1"/>
  <c r="H107" i="93"/>
  <c r="I106" i="93"/>
  <c r="H106" i="93"/>
  <c r="J105" i="93"/>
  <c r="I105" i="93"/>
  <c r="H105" i="93"/>
  <c r="I104" i="93"/>
  <c r="H104" i="93"/>
  <c r="K83" i="93"/>
  <c r="I83" i="93"/>
  <c r="J83" i="93" s="1"/>
  <c r="H83" i="93"/>
  <c r="J82" i="93"/>
  <c r="I82" i="93"/>
  <c r="H82" i="93"/>
  <c r="I81" i="93"/>
  <c r="J81" i="93" s="1"/>
  <c r="H81" i="93"/>
  <c r="J80" i="93"/>
  <c r="I80" i="93"/>
  <c r="H80" i="93"/>
  <c r="K67" i="93"/>
  <c r="J67" i="93"/>
  <c r="I67" i="93"/>
  <c r="H67" i="93"/>
  <c r="J66" i="93"/>
  <c r="I66" i="93"/>
  <c r="H66" i="93"/>
  <c r="I65" i="93"/>
  <c r="J65" i="93" s="1"/>
  <c r="H65" i="93"/>
  <c r="I64" i="93"/>
  <c r="J64" i="93" s="1"/>
  <c r="H64" i="93"/>
  <c r="J59" i="93"/>
  <c r="K59" i="93" s="1"/>
  <c r="I59" i="93"/>
  <c r="H59" i="93"/>
  <c r="I58" i="93"/>
  <c r="J58" i="93" s="1"/>
  <c r="H58" i="93"/>
  <c r="I57" i="93"/>
  <c r="H57" i="93"/>
  <c r="I56" i="93"/>
  <c r="H56" i="93"/>
  <c r="I35" i="93"/>
  <c r="H35" i="93"/>
  <c r="I34" i="93"/>
  <c r="J34" i="93" s="1"/>
  <c r="H34" i="93"/>
  <c r="J33" i="93"/>
  <c r="I33" i="93"/>
  <c r="H33" i="93"/>
  <c r="K32" i="93"/>
  <c r="I32" i="93"/>
  <c r="H32" i="93"/>
  <c r="J32" i="93" s="1"/>
  <c r="I19" i="93"/>
  <c r="J19" i="93" s="1"/>
  <c r="K19" i="93" s="1"/>
  <c r="H19" i="93"/>
  <c r="J18" i="93"/>
  <c r="I18" i="93"/>
  <c r="H18" i="93"/>
  <c r="J17" i="93"/>
  <c r="I17" i="93"/>
  <c r="H17" i="93"/>
  <c r="K16" i="93"/>
  <c r="L16" i="93" s="1"/>
  <c r="J16" i="93"/>
  <c r="I16" i="93"/>
  <c r="H16" i="93"/>
  <c r="K107" i="92"/>
  <c r="J107" i="92"/>
  <c r="I107" i="92"/>
  <c r="H107" i="92"/>
  <c r="J106" i="92"/>
  <c r="I106" i="92"/>
  <c r="H106" i="92"/>
  <c r="I105" i="92"/>
  <c r="H105" i="92"/>
  <c r="J105" i="92" s="1"/>
  <c r="J104" i="92"/>
  <c r="I104" i="92"/>
  <c r="H104" i="92"/>
  <c r="J103" i="92"/>
  <c r="K103" i="92" s="1"/>
  <c r="I103" i="92"/>
  <c r="H103" i="92"/>
  <c r="I102" i="92"/>
  <c r="H102" i="92"/>
  <c r="I101" i="92"/>
  <c r="H101" i="92"/>
  <c r="J101" i="92" s="1"/>
  <c r="I100" i="92"/>
  <c r="H100" i="92"/>
  <c r="I99" i="92"/>
  <c r="J99" i="92" s="1"/>
  <c r="K99" i="92" s="1"/>
  <c r="H99" i="92"/>
  <c r="I98" i="92"/>
  <c r="H98" i="92"/>
  <c r="J97" i="92"/>
  <c r="I97" i="92"/>
  <c r="H97" i="92"/>
  <c r="I96" i="92"/>
  <c r="H96" i="92"/>
  <c r="K95" i="92"/>
  <c r="I95" i="92"/>
  <c r="J95" i="92" s="1"/>
  <c r="H95" i="92"/>
  <c r="J94" i="92"/>
  <c r="I94" i="92"/>
  <c r="H94" i="92"/>
  <c r="I93" i="92"/>
  <c r="J93" i="92" s="1"/>
  <c r="K92" i="92" s="1"/>
  <c r="L92" i="92" s="1"/>
  <c r="H93" i="92"/>
  <c r="J92" i="92"/>
  <c r="I92" i="92"/>
  <c r="H92" i="92"/>
  <c r="K83" i="92"/>
  <c r="J83" i="92"/>
  <c r="I83" i="92"/>
  <c r="H83" i="92"/>
  <c r="J82" i="92"/>
  <c r="I82" i="92"/>
  <c r="H82" i="92"/>
  <c r="I81" i="92"/>
  <c r="H81" i="92"/>
  <c r="I80" i="92"/>
  <c r="J80" i="92" s="1"/>
  <c r="H80" i="92"/>
  <c r="J67" i="92"/>
  <c r="K67" i="92" s="1"/>
  <c r="I67" i="92"/>
  <c r="H67" i="92"/>
  <c r="I66" i="92"/>
  <c r="J66" i="92" s="1"/>
  <c r="H66" i="92"/>
  <c r="I65" i="92"/>
  <c r="H65" i="92"/>
  <c r="I64" i="92"/>
  <c r="H64" i="92"/>
  <c r="I59" i="92"/>
  <c r="H59" i="92"/>
  <c r="I58" i="92"/>
  <c r="J58" i="92" s="1"/>
  <c r="H58" i="92"/>
  <c r="J57" i="92"/>
  <c r="K56" i="92" s="1"/>
  <c r="I57" i="92"/>
  <c r="H57" i="92"/>
  <c r="I56" i="92"/>
  <c r="H56" i="92"/>
  <c r="J56" i="92" s="1"/>
  <c r="I35" i="92"/>
  <c r="J35" i="92" s="1"/>
  <c r="K35" i="92" s="1"/>
  <c r="H35" i="92"/>
  <c r="J34" i="92"/>
  <c r="I34" i="92"/>
  <c r="H34" i="92"/>
  <c r="J33" i="92"/>
  <c r="I33" i="92"/>
  <c r="H33" i="92"/>
  <c r="K32" i="92"/>
  <c r="L32" i="92" s="1"/>
  <c r="J32" i="92"/>
  <c r="I32" i="92"/>
  <c r="H32" i="92"/>
  <c r="K31" i="92"/>
  <c r="J31" i="92"/>
  <c r="I31" i="92"/>
  <c r="H31" i="92"/>
  <c r="J30" i="92"/>
  <c r="I30" i="92"/>
  <c r="H30" i="92"/>
  <c r="I29" i="92"/>
  <c r="H29" i="92"/>
  <c r="J28" i="92"/>
  <c r="I28" i="92"/>
  <c r="H28" i="92"/>
  <c r="J27" i="92"/>
  <c r="K27" i="92" s="1"/>
  <c r="I27" i="92"/>
  <c r="H27" i="92"/>
  <c r="I26" i="92"/>
  <c r="H26" i="92"/>
  <c r="I25" i="92"/>
  <c r="J25" i="92" s="1"/>
  <c r="H25" i="92"/>
  <c r="I24" i="92"/>
  <c r="H24" i="92"/>
  <c r="I23" i="92"/>
  <c r="J23" i="92" s="1"/>
  <c r="K23" i="92" s="1"/>
  <c r="H23" i="92"/>
  <c r="I22" i="92"/>
  <c r="J22" i="92" s="1"/>
  <c r="H22" i="92"/>
  <c r="J21" i="92"/>
  <c r="I21" i="92"/>
  <c r="H21" i="92"/>
  <c r="I20" i="92"/>
  <c r="H20" i="92"/>
  <c r="J20" i="92" s="1"/>
  <c r="K19" i="92"/>
  <c r="I19" i="92"/>
  <c r="J19" i="92" s="1"/>
  <c r="H19" i="92"/>
  <c r="J18" i="92"/>
  <c r="I18" i="92"/>
  <c r="H18" i="92"/>
  <c r="I17" i="92"/>
  <c r="J17" i="92" s="1"/>
  <c r="H17" i="92"/>
  <c r="J16" i="92"/>
  <c r="I16" i="92"/>
  <c r="H16" i="92"/>
  <c r="K91" i="91"/>
  <c r="J91" i="91"/>
  <c r="I91" i="91"/>
  <c r="H91" i="91"/>
  <c r="J90" i="91"/>
  <c r="I90" i="91"/>
  <c r="H90" i="91"/>
  <c r="I89" i="91"/>
  <c r="H89" i="91"/>
  <c r="I88" i="91"/>
  <c r="J88" i="91" s="1"/>
  <c r="H88" i="91"/>
  <c r="J87" i="91"/>
  <c r="K87" i="91" s="1"/>
  <c r="I87" i="91"/>
  <c r="H87" i="91"/>
  <c r="I86" i="91"/>
  <c r="J86" i="91" s="1"/>
  <c r="H86" i="91"/>
  <c r="I85" i="91"/>
  <c r="H85" i="91"/>
  <c r="J85" i="91" s="1"/>
  <c r="I84" i="91"/>
  <c r="J84" i="91" s="1"/>
  <c r="H84" i="91"/>
  <c r="I59" i="91"/>
  <c r="J59" i="91" s="1"/>
  <c r="K59" i="91" s="1"/>
  <c r="H59" i="91"/>
  <c r="I58" i="91"/>
  <c r="J58" i="91" s="1"/>
  <c r="H58" i="91"/>
  <c r="J57" i="91"/>
  <c r="K56" i="91" s="1"/>
  <c r="L56" i="91" s="1"/>
  <c r="I57" i="91"/>
  <c r="H57" i="91"/>
  <c r="I56" i="91"/>
  <c r="H56" i="91"/>
  <c r="J56" i="91" s="1"/>
  <c r="I35" i="91"/>
  <c r="H35" i="91"/>
  <c r="J34" i="91"/>
  <c r="I34" i="91"/>
  <c r="H34" i="91"/>
  <c r="J33" i="91"/>
  <c r="I33" i="91"/>
  <c r="H33" i="91"/>
  <c r="J32" i="91"/>
  <c r="K32" i="91" s="1"/>
  <c r="I32" i="91"/>
  <c r="H32" i="91"/>
  <c r="J27" i="91"/>
  <c r="K27" i="91" s="1"/>
  <c r="I27" i="91"/>
  <c r="H27" i="91"/>
  <c r="I26" i="91"/>
  <c r="J26" i="91" s="1"/>
  <c r="H26" i="91"/>
  <c r="I25" i="91"/>
  <c r="H25" i="91"/>
  <c r="J24" i="91"/>
  <c r="I24" i="91"/>
  <c r="H24" i="91"/>
  <c r="I107" i="90"/>
  <c r="J107" i="90" s="1"/>
  <c r="K107" i="90" s="1"/>
  <c r="H107" i="90"/>
  <c r="I106" i="90"/>
  <c r="H106" i="90"/>
  <c r="I105" i="90"/>
  <c r="H105" i="90"/>
  <c r="J105" i="90" s="1"/>
  <c r="I104" i="90"/>
  <c r="J104" i="90" s="1"/>
  <c r="H104" i="90"/>
  <c r="I103" i="90"/>
  <c r="J103" i="90" s="1"/>
  <c r="K103" i="90" s="1"/>
  <c r="H103" i="90"/>
  <c r="I102" i="90"/>
  <c r="J102" i="90" s="1"/>
  <c r="H102" i="90"/>
  <c r="I101" i="90"/>
  <c r="H101" i="90"/>
  <c r="J101" i="90" s="1"/>
  <c r="I100" i="90"/>
  <c r="H100" i="90"/>
  <c r="K99" i="90"/>
  <c r="I99" i="90"/>
  <c r="J99" i="90" s="1"/>
  <c r="H99" i="90"/>
  <c r="J98" i="90"/>
  <c r="I98" i="90"/>
  <c r="H98" i="90"/>
  <c r="I97" i="90"/>
  <c r="J97" i="90" s="1"/>
  <c r="H97" i="90"/>
  <c r="J96" i="90"/>
  <c r="K96" i="90" s="1"/>
  <c r="L96" i="90" s="1"/>
  <c r="I96" i="90"/>
  <c r="H96" i="90"/>
  <c r="J95" i="90"/>
  <c r="K95" i="90" s="1"/>
  <c r="I95" i="90"/>
  <c r="H95" i="90"/>
  <c r="I94" i="90"/>
  <c r="J94" i="90" s="1"/>
  <c r="H94" i="90"/>
  <c r="I93" i="90"/>
  <c r="H93" i="90"/>
  <c r="J93" i="90" s="1"/>
  <c r="K92" i="90" s="1"/>
  <c r="L92" i="90" s="1"/>
  <c r="J92" i="90"/>
  <c r="I92" i="90"/>
  <c r="H92" i="90"/>
  <c r="K83" i="90"/>
  <c r="J83" i="90"/>
  <c r="I83" i="90"/>
  <c r="H83" i="90"/>
  <c r="J82" i="90"/>
  <c r="I82" i="90"/>
  <c r="H82" i="90"/>
  <c r="I81" i="90"/>
  <c r="H81" i="90"/>
  <c r="I80" i="90"/>
  <c r="H80" i="90"/>
  <c r="I59" i="90"/>
  <c r="H59" i="90"/>
  <c r="J59" i="90" s="1"/>
  <c r="K59" i="90" s="1"/>
  <c r="I58" i="90"/>
  <c r="J58" i="90" s="1"/>
  <c r="H58" i="90"/>
  <c r="I57" i="90"/>
  <c r="H57" i="90"/>
  <c r="J57" i="90" s="1"/>
  <c r="I56" i="90"/>
  <c r="H56" i="90"/>
  <c r="J56" i="90" s="1"/>
  <c r="K56" i="90" s="1"/>
  <c r="L56" i="90" s="1"/>
  <c r="I35" i="90"/>
  <c r="H35" i="90"/>
  <c r="J34" i="90"/>
  <c r="I34" i="90"/>
  <c r="H34" i="90"/>
  <c r="I33" i="90"/>
  <c r="J33" i="90" s="1"/>
  <c r="K32" i="90" s="1"/>
  <c r="H33" i="90"/>
  <c r="J32" i="90"/>
  <c r="I32" i="90"/>
  <c r="H32" i="90"/>
  <c r="K31" i="90"/>
  <c r="J31" i="90"/>
  <c r="I31" i="90"/>
  <c r="H31" i="90"/>
  <c r="J30" i="90"/>
  <c r="I30" i="90"/>
  <c r="H30" i="90"/>
  <c r="I29" i="90"/>
  <c r="J29" i="90" s="1"/>
  <c r="H29" i="90"/>
  <c r="I28" i="90"/>
  <c r="J28" i="90" s="1"/>
  <c r="H28" i="90"/>
  <c r="I27" i="90"/>
  <c r="J27" i="90" s="1"/>
  <c r="K27" i="90" s="1"/>
  <c r="H27" i="90"/>
  <c r="I26" i="90"/>
  <c r="H26" i="90"/>
  <c r="J26" i="90" s="1"/>
  <c r="I25" i="90"/>
  <c r="J25" i="90" s="1"/>
  <c r="H25" i="90"/>
  <c r="I24" i="90"/>
  <c r="J24" i="90" s="1"/>
  <c r="K24" i="90" s="1"/>
  <c r="L24" i="90" s="1"/>
  <c r="H24" i="90"/>
  <c r="I23" i="90"/>
  <c r="J23" i="90" s="1"/>
  <c r="K23" i="90" s="1"/>
  <c r="H23" i="90"/>
  <c r="I22" i="90"/>
  <c r="J22" i="90" s="1"/>
  <c r="H22" i="90"/>
  <c r="J21" i="90"/>
  <c r="I21" i="90"/>
  <c r="H21" i="90"/>
  <c r="I20" i="90"/>
  <c r="H20" i="90"/>
  <c r="I19" i="90"/>
  <c r="H19" i="90"/>
  <c r="I18" i="90"/>
  <c r="H18" i="90"/>
  <c r="J18" i="90" s="1"/>
  <c r="J17" i="90"/>
  <c r="I17" i="90"/>
  <c r="H17" i="90"/>
  <c r="I16" i="90"/>
  <c r="H16" i="90"/>
  <c r="J16" i="90" s="1"/>
  <c r="K16" i="90" s="1"/>
  <c r="I107" i="89"/>
  <c r="H107" i="89"/>
  <c r="J107" i="89" s="1"/>
  <c r="K107" i="89" s="1"/>
  <c r="J106" i="89"/>
  <c r="I106" i="89"/>
  <c r="H106" i="89"/>
  <c r="J105" i="89"/>
  <c r="I105" i="89"/>
  <c r="H105" i="89"/>
  <c r="I104" i="89"/>
  <c r="J104" i="89" s="1"/>
  <c r="K104" i="89" s="1"/>
  <c r="L104" i="89" s="1"/>
  <c r="H104" i="89"/>
  <c r="I35" i="89"/>
  <c r="J35" i="89" s="1"/>
  <c r="K35" i="89" s="1"/>
  <c r="H35" i="89"/>
  <c r="I34" i="89"/>
  <c r="J34" i="89" s="1"/>
  <c r="H34" i="89"/>
  <c r="I33" i="89"/>
  <c r="J33" i="89" s="1"/>
  <c r="H33" i="89"/>
  <c r="I32" i="89"/>
  <c r="H32" i="89"/>
  <c r="J32" i="89" s="1"/>
  <c r="I107" i="88"/>
  <c r="H107" i="88"/>
  <c r="J107" i="88" s="1"/>
  <c r="K107" i="88" s="1"/>
  <c r="I106" i="88"/>
  <c r="J106" i="88" s="1"/>
  <c r="H106" i="88"/>
  <c r="J105" i="88"/>
  <c r="I105" i="88"/>
  <c r="H105" i="88"/>
  <c r="J104" i="88"/>
  <c r="I104" i="88"/>
  <c r="H104" i="88"/>
  <c r="J99" i="88"/>
  <c r="K99" i="88" s="1"/>
  <c r="I99" i="88"/>
  <c r="H99" i="88"/>
  <c r="I98" i="88"/>
  <c r="J98" i="88" s="1"/>
  <c r="H98" i="88"/>
  <c r="I97" i="88"/>
  <c r="H97" i="88"/>
  <c r="J97" i="88" s="1"/>
  <c r="I96" i="88"/>
  <c r="J96" i="88" s="1"/>
  <c r="H96" i="88"/>
  <c r="J95" i="88"/>
  <c r="K95" i="88" s="1"/>
  <c r="I95" i="88"/>
  <c r="H95" i="88"/>
  <c r="I94" i="88"/>
  <c r="J94" i="88" s="1"/>
  <c r="H94" i="88"/>
  <c r="I93" i="88"/>
  <c r="H93" i="88"/>
  <c r="J93" i="88" s="1"/>
  <c r="I92" i="88"/>
  <c r="H92" i="88"/>
  <c r="I83" i="88"/>
  <c r="H83" i="88"/>
  <c r="J82" i="88"/>
  <c r="I82" i="88"/>
  <c r="H82" i="88"/>
  <c r="I81" i="88"/>
  <c r="J81" i="88" s="1"/>
  <c r="H81" i="88"/>
  <c r="J80" i="88"/>
  <c r="K80" i="88" s="1"/>
  <c r="I80" i="88"/>
  <c r="H80" i="88"/>
  <c r="J75" i="88"/>
  <c r="K75" i="88" s="1"/>
  <c r="I75" i="88"/>
  <c r="H75" i="88"/>
  <c r="I74" i="88"/>
  <c r="J74" i="88" s="1"/>
  <c r="H74" i="88"/>
  <c r="I73" i="88"/>
  <c r="H73" i="88"/>
  <c r="J73" i="88" s="1"/>
  <c r="I72" i="88"/>
  <c r="J72" i="88" s="1"/>
  <c r="K72" i="88" s="1"/>
  <c r="H72" i="88"/>
  <c r="K59" i="88"/>
  <c r="I59" i="88"/>
  <c r="J59" i="88" s="1"/>
  <c r="H59" i="88"/>
  <c r="J58" i="88"/>
  <c r="I58" i="88"/>
  <c r="H58" i="88"/>
  <c r="I57" i="88"/>
  <c r="H57" i="88"/>
  <c r="I56" i="88"/>
  <c r="H56" i="88"/>
  <c r="I35" i="88"/>
  <c r="H35" i="88"/>
  <c r="I34" i="88"/>
  <c r="J34" i="88" s="1"/>
  <c r="H34" i="88"/>
  <c r="I33" i="88"/>
  <c r="H33" i="88"/>
  <c r="J33" i="88" s="1"/>
  <c r="I32" i="88"/>
  <c r="H32" i="88"/>
  <c r="I27" i="88"/>
  <c r="H27" i="88"/>
  <c r="J26" i="88"/>
  <c r="I26" i="88"/>
  <c r="H26" i="88"/>
  <c r="J25" i="88"/>
  <c r="I25" i="88"/>
  <c r="H25" i="88"/>
  <c r="J24" i="88"/>
  <c r="K24" i="88" s="1"/>
  <c r="I24" i="88"/>
  <c r="H24" i="88"/>
  <c r="J23" i="88"/>
  <c r="K23" i="88" s="1"/>
  <c r="I23" i="88"/>
  <c r="H23" i="88"/>
  <c r="I22" i="88"/>
  <c r="J22" i="88" s="1"/>
  <c r="H22" i="88"/>
  <c r="I21" i="88"/>
  <c r="H21" i="88"/>
  <c r="I20" i="88"/>
  <c r="J20" i="88" s="1"/>
  <c r="H20" i="88"/>
  <c r="I19" i="88"/>
  <c r="J19" i="88" s="1"/>
  <c r="K19" i="88" s="1"/>
  <c r="H19" i="88"/>
  <c r="I18" i="88"/>
  <c r="J18" i="88" s="1"/>
  <c r="H18" i="88"/>
  <c r="I17" i="88"/>
  <c r="J17" i="88" s="1"/>
  <c r="H17" i="88"/>
  <c r="J16" i="88"/>
  <c r="K16" i="88" s="1"/>
  <c r="L16" i="88" s="1"/>
  <c r="I16" i="88"/>
  <c r="H16" i="88"/>
  <c r="I11" i="88"/>
  <c r="H11" i="88"/>
  <c r="I10" i="88"/>
  <c r="H10" i="88"/>
  <c r="J9" i="88"/>
  <c r="I9" i="88"/>
  <c r="H9" i="88"/>
  <c r="I8" i="88"/>
  <c r="H8" i="88"/>
  <c r="I107" i="87"/>
  <c r="J107" i="87" s="1"/>
  <c r="K107" i="87" s="1"/>
  <c r="H107" i="87"/>
  <c r="I106" i="87"/>
  <c r="H106" i="87"/>
  <c r="J106" i="87" s="1"/>
  <c r="J105" i="87"/>
  <c r="I105" i="87"/>
  <c r="H105" i="87"/>
  <c r="I104" i="87"/>
  <c r="H104" i="87"/>
  <c r="J104" i="87" s="1"/>
  <c r="K104" i="87" s="1"/>
  <c r="L104" i="87" s="1"/>
  <c r="K99" i="87"/>
  <c r="I99" i="87"/>
  <c r="H99" i="87"/>
  <c r="J99" i="87" s="1"/>
  <c r="J98" i="87"/>
  <c r="I98" i="87"/>
  <c r="H98" i="87"/>
  <c r="I97" i="87"/>
  <c r="J97" i="87" s="1"/>
  <c r="H97" i="87"/>
  <c r="J96" i="87"/>
  <c r="I96" i="87"/>
  <c r="H96" i="87"/>
  <c r="J83" i="87"/>
  <c r="K83" i="87" s="1"/>
  <c r="I83" i="87"/>
  <c r="H83" i="87"/>
  <c r="I82" i="87"/>
  <c r="H82" i="87"/>
  <c r="I81" i="87"/>
  <c r="H81" i="87"/>
  <c r="J81" i="87" s="1"/>
  <c r="J80" i="87"/>
  <c r="I80" i="87"/>
  <c r="H80" i="87"/>
  <c r="I35" i="87"/>
  <c r="J35" i="87" s="1"/>
  <c r="K35" i="87" s="1"/>
  <c r="H35" i="87"/>
  <c r="I34" i="87"/>
  <c r="H34" i="87"/>
  <c r="J33" i="87"/>
  <c r="I33" i="87"/>
  <c r="H33" i="87"/>
  <c r="I32" i="87"/>
  <c r="H32" i="87"/>
  <c r="J32" i="87" s="1"/>
  <c r="I27" i="87"/>
  <c r="J27" i="87" s="1"/>
  <c r="K27" i="87" s="1"/>
  <c r="H27" i="87"/>
  <c r="J26" i="87"/>
  <c r="I26" i="87"/>
  <c r="H26" i="87"/>
  <c r="J25" i="87"/>
  <c r="I25" i="87"/>
  <c r="H25" i="87"/>
  <c r="K24" i="87"/>
  <c r="L24" i="87" s="1"/>
  <c r="J24" i="87"/>
  <c r="I24" i="87"/>
  <c r="H24" i="87"/>
  <c r="K19" i="87"/>
  <c r="J19" i="87"/>
  <c r="I19" i="87"/>
  <c r="H19" i="87"/>
  <c r="J18" i="87"/>
  <c r="I18" i="87"/>
  <c r="H18" i="87"/>
  <c r="I17" i="87"/>
  <c r="H17" i="87"/>
  <c r="J16" i="87"/>
  <c r="I16" i="87"/>
  <c r="H16" i="87"/>
  <c r="J107" i="86"/>
  <c r="K107" i="86" s="1"/>
  <c r="I107" i="86"/>
  <c r="H107" i="86"/>
  <c r="I106" i="86"/>
  <c r="H106" i="86"/>
  <c r="I105" i="86"/>
  <c r="H105" i="86"/>
  <c r="J105" i="86" s="1"/>
  <c r="I104" i="86"/>
  <c r="J104" i="86" s="1"/>
  <c r="H104" i="86"/>
  <c r="I103" i="86"/>
  <c r="H103" i="86"/>
  <c r="I102" i="86"/>
  <c r="J102" i="86" s="1"/>
  <c r="H102" i="86"/>
  <c r="J101" i="86"/>
  <c r="I101" i="86"/>
  <c r="H101" i="86"/>
  <c r="I100" i="86"/>
  <c r="J100" i="86" s="1"/>
  <c r="H100" i="86"/>
  <c r="I99" i="86"/>
  <c r="H99" i="86"/>
  <c r="J98" i="86"/>
  <c r="I98" i="86"/>
  <c r="H98" i="86"/>
  <c r="J97" i="86"/>
  <c r="I97" i="86"/>
  <c r="H97" i="86"/>
  <c r="J96" i="86"/>
  <c r="I96" i="86"/>
  <c r="H96" i="86"/>
  <c r="J95" i="86"/>
  <c r="K95" i="86" s="1"/>
  <c r="I95" i="86"/>
  <c r="H95" i="86"/>
  <c r="I94" i="86"/>
  <c r="J94" i="86" s="1"/>
  <c r="H94" i="86"/>
  <c r="I93" i="86"/>
  <c r="H93" i="86"/>
  <c r="J92" i="86"/>
  <c r="I92" i="86"/>
  <c r="H92" i="86"/>
  <c r="I35" i="86"/>
  <c r="J35" i="86" s="1"/>
  <c r="K35" i="86" s="1"/>
  <c r="H35" i="86"/>
  <c r="I34" i="86"/>
  <c r="J34" i="86" s="1"/>
  <c r="H34" i="86"/>
  <c r="I33" i="86"/>
  <c r="J33" i="86" s="1"/>
  <c r="H33" i="86"/>
  <c r="I32" i="86"/>
  <c r="H32" i="86"/>
  <c r="J32" i="86" s="1"/>
  <c r="I31" i="86"/>
  <c r="J31" i="86" s="1"/>
  <c r="K31" i="86" s="1"/>
  <c r="H31" i="86"/>
  <c r="I30" i="86"/>
  <c r="H30" i="86"/>
  <c r="J29" i="86"/>
  <c r="I29" i="86"/>
  <c r="H29" i="86"/>
  <c r="I28" i="86"/>
  <c r="H28" i="86"/>
  <c r="J28" i="86" s="1"/>
  <c r="I27" i="86"/>
  <c r="J27" i="86" s="1"/>
  <c r="K27" i="86" s="1"/>
  <c r="H27" i="86"/>
  <c r="J26" i="86"/>
  <c r="I26" i="86"/>
  <c r="H26" i="86"/>
  <c r="J25" i="86"/>
  <c r="I25" i="86"/>
  <c r="H25" i="86"/>
  <c r="K24" i="86"/>
  <c r="L24" i="86" s="1"/>
  <c r="J24" i="86"/>
  <c r="I24" i="86"/>
  <c r="H24" i="86"/>
  <c r="K23" i="86"/>
  <c r="J23" i="86"/>
  <c r="I23" i="86"/>
  <c r="H23" i="86"/>
  <c r="J22" i="86"/>
  <c r="I22" i="86"/>
  <c r="H22" i="86"/>
  <c r="I21" i="86"/>
  <c r="H21" i="86"/>
  <c r="J20" i="86"/>
  <c r="I20" i="86"/>
  <c r="H20" i="86"/>
  <c r="J107" i="85"/>
  <c r="K107" i="85" s="1"/>
  <c r="I107" i="85"/>
  <c r="H107" i="85"/>
  <c r="I106" i="85"/>
  <c r="H106" i="85"/>
  <c r="I105" i="85"/>
  <c r="H105" i="85"/>
  <c r="J105" i="85" s="1"/>
  <c r="I104" i="85"/>
  <c r="J104" i="85" s="1"/>
  <c r="H104" i="85"/>
  <c r="K103" i="85"/>
  <c r="K100" i="85"/>
  <c r="L100" i="85" s="1"/>
  <c r="K99" i="85"/>
  <c r="I99" i="85"/>
  <c r="J99" i="85" s="1"/>
  <c r="H99" i="85"/>
  <c r="J98" i="85"/>
  <c r="I98" i="85"/>
  <c r="H98" i="85"/>
  <c r="I97" i="85"/>
  <c r="J97" i="85" s="1"/>
  <c r="H97" i="85"/>
  <c r="J96" i="85"/>
  <c r="I96" i="85"/>
  <c r="H96" i="85"/>
  <c r="K95" i="85"/>
  <c r="L92" i="85" s="1"/>
  <c r="K92" i="85"/>
  <c r="K91" i="85"/>
  <c r="L88" i="85"/>
  <c r="K88" i="85"/>
  <c r="K87" i="85"/>
  <c r="K84" i="85"/>
  <c r="L84" i="85" s="1"/>
  <c r="I83" i="85"/>
  <c r="H83" i="85"/>
  <c r="J82" i="85"/>
  <c r="I82" i="85"/>
  <c r="H82" i="85"/>
  <c r="I81" i="85"/>
  <c r="J81" i="85" s="1"/>
  <c r="H81" i="85"/>
  <c r="J80" i="85"/>
  <c r="I80" i="85"/>
  <c r="H80" i="85"/>
  <c r="J79" i="85"/>
  <c r="K79" i="85" s="1"/>
  <c r="I79" i="85"/>
  <c r="H79" i="85"/>
  <c r="I78" i="85"/>
  <c r="J78" i="85" s="1"/>
  <c r="H78" i="85"/>
  <c r="I77" i="85"/>
  <c r="H77" i="85"/>
  <c r="J76" i="85"/>
  <c r="I76" i="85"/>
  <c r="H76" i="85"/>
  <c r="I75" i="85"/>
  <c r="J75" i="85" s="1"/>
  <c r="K75" i="85" s="1"/>
  <c r="H75" i="85"/>
  <c r="I74" i="85"/>
  <c r="J74" i="85" s="1"/>
  <c r="H74" i="85"/>
  <c r="I73" i="85"/>
  <c r="H73" i="85"/>
  <c r="J73" i="85" s="1"/>
  <c r="I72" i="85"/>
  <c r="H72" i="85"/>
  <c r="K71" i="85"/>
  <c r="K68" i="85"/>
  <c r="L68" i="85" s="1"/>
  <c r="I67" i="85"/>
  <c r="J67" i="85" s="1"/>
  <c r="K67" i="85" s="1"/>
  <c r="H67" i="85"/>
  <c r="J66" i="85"/>
  <c r="I66" i="85"/>
  <c r="H66" i="85"/>
  <c r="J65" i="85"/>
  <c r="I65" i="85"/>
  <c r="H65" i="85"/>
  <c r="K64" i="85"/>
  <c r="L64" i="85" s="1"/>
  <c r="J64" i="85"/>
  <c r="I64" i="85"/>
  <c r="H64" i="85"/>
  <c r="K63" i="85"/>
  <c r="J63" i="85"/>
  <c r="I63" i="85"/>
  <c r="H63" i="85"/>
  <c r="J62" i="85"/>
  <c r="I62" i="85"/>
  <c r="H62" i="85"/>
  <c r="I61" i="85"/>
  <c r="H61" i="85"/>
  <c r="J60" i="85"/>
  <c r="I60" i="85"/>
  <c r="H60" i="85"/>
  <c r="J59" i="85"/>
  <c r="K59" i="85" s="1"/>
  <c r="I59" i="85"/>
  <c r="H59" i="85"/>
  <c r="I58" i="85"/>
  <c r="H58" i="85"/>
  <c r="I57" i="85"/>
  <c r="J57" i="85" s="1"/>
  <c r="H57" i="85"/>
  <c r="I56" i="85"/>
  <c r="H56" i="85"/>
  <c r="K55" i="85"/>
  <c r="K52" i="85"/>
  <c r="L52" i="85" s="1"/>
  <c r="K51" i="85"/>
  <c r="I51" i="85"/>
  <c r="J51" i="85" s="1"/>
  <c r="H51" i="85"/>
  <c r="J50" i="85"/>
  <c r="I50" i="85"/>
  <c r="H50" i="85"/>
  <c r="J49" i="85"/>
  <c r="I49" i="85"/>
  <c r="H49" i="85"/>
  <c r="K48" i="85"/>
  <c r="J48" i="85"/>
  <c r="I48" i="85"/>
  <c r="H48" i="85"/>
  <c r="K47" i="85"/>
  <c r="L44" i="85" s="1"/>
  <c r="K44" i="85"/>
  <c r="I43" i="85"/>
  <c r="J43" i="85" s="1"/>
  <c r="K43" i="85" s="1"/>
  <c r="H43" i="85"/>
  <c r="I42" i="85"/>
  <c r="H42" i="85"/>
  <c r="J41" i="85"/>
  <c r="I41" i="85"/>
  <c r="H41" i="85"/>
  <c r="I40" i="85"/>
  <c r="H40" i="85"/>
  <c r="J40" i="85" s="1"/>
  <c r="K39" i="85"/>
  <c r="L36" i="85" s="1"/>
  <c r="K36" i="85"/>
  <c r="K35" i="85"/>
  <c r="L32" i="85" s="1"/>
  <c r="K32" i="85"/>
  <c r="K31" i="85"/>
  <c r="L28" i="85"/>
  <c r="K28" i="85"/>
  <c r="K27" i="85"/>
  <c r="K24" i="85"/>
  <c r="L24" i="85" s="1"/>
  <c r="K107" i="84"/>
  <c r="I107" i="84"/>
  <c r="H107" i="84"/>
  <c r="J107" i="84" s="1"/>
  <c r="J106" i="84"/>
  <c r="I106" i="84"/>
  <c r="H106" i="84"/>
  <c r="I105" i="84"/>
  <c r="J105" i="84" s="1"/>
  <c r="H105" i="84"/>
  <c r="J104" i="84"/>
  <c r="I104" i="84"/>
  <c r="H104" i="84"/>
  <c r="J99" i="84"/>
  <c r="K99" i="84" s="1"/>
  <c r="I99" i="84"/>
  <c r="H99" i="84"/>
  <c r="I98" i="84"/>
  <c r="J98" i="84" s="1"/>
  <c r="H98" i="84"/>
  <c r="I97" i="84"/>
  <c r="H97" i="84"/>
  <c r="I96" i="84"/>
  <c r="J96" i="84" s="1"/>
  <c r="H96" i="84"/>
  <c r="I59" i="84"/>
  <c r="J59" i="84" s="1"/>
  <c r="K59" i="84" s="1"/>
  <c r="H59" i="84"/>
  <c r="I58" i="84"/>
  <c r="J58" i="84" s="1"/>
  <c r="H58" i="84"/>
  <c r="I57" i="84"/>
  <c r="H57" i="84"/>
  <c r="J57" i="84" s="1"/>
  <c r="I56" i="84"/>
  <c r="H56" i="84"/>
  <c r="J56" i="84" s="1"/>
  <c r="I35" i="84"/>
  <c r="H35" i="84"/>
  <c r="I34" i="84"/>
  <c r="H34" i="84"/>
  <c r="J34" i="84" s="1"/>
  <c r="J33" i="84"/>
  <c r="K32" i="84" s="1"/>
  <c r="I33" i="84"/>
  <c r="H33" i="84"/>
  <c r="I32" i="84"/>
  <c r="H32" i="84"/>
  <c r="J32" i="84" s="1"/>
  <c r="I27" i="84"/>
  <c r="H27" i="84"/>
  <c r="J27" i="84" s="1"/>
  <c r="K27" i="84" s="1"/>
  <c r="J26" i="84"/>
  <c r="I26" i="84"/>
  <c r="H26" i="84"/>
  <c r="J25" i="84"/>
  <c r="I25" i="84"/>
  <c r="H25" i="84"/>
  <c r="K24" i="84"/>
  <c r="L24" i="84" s="1"/>
  <c r="J24" i="84"/>
  <c r="I24" i="84"/>
  <c r="H24" i="84"/>
  <c r="K107" i="83"/>
  <c r="J107" i="83"/>
  <c r="I107" i="83"/>
  <c r="H107" i="83"/>
  <c r="J106" i="83"/>
  <c r="I106" i="83"/>
  <c r="H106" i="83"/>
  <c r="I105" i="83"/>
  <c r="H105" i="83"/>
  <c r="J105" i="83" s="1"/>
  <c r="J104" i="83"/>
  <c r="I104" i="83"/>
  <c r="H104" i="83"/>
  <c r="J103" i="83"/>
  <c r="K103" i="83" s="1"/>
  <c r="I103" i="83"/>
  <c r="H103" i="83"/>
  <c r="I102" i="83"/>
  <c r="H102" i="83"/>
  <c r="I101" i="83"/>
  <c r="H101" i="83"/>
  <c r="J101" i="83" s="1"/>
  <c r="I100" i="83"/>
  <c r="H100" i="83"/>
  <c r="I99" i="83"/>
  <c r="H99" i="83"/>
  <c r="I98" i="83"/>
  <c r="H98" i="83"/>
  <c r="J98" i="83" s="1"/>
  <c r="J97" i="83"/>
  <c r="I97" i="83"/>
  <c r="H97" i="83"/>
  <c r="I96" i="83"/>
  <c r="H96" i="83"/>
  <c r="J96" i="83" s="1"/>
  <c r="K83" i="83"/>
  <c r="I83" i="83"/>
  <c r="H83" i="83"/>
  <c r="J83" i="83" s="1"/>
  <c r="J82" i="83"/>
  <c r="I82" i="83"/>
  <c r="H82" i="83"/>
  <c r="I81" i="83"/>
  <c r="J81" i="83" s="1"/>
  <c r="H81" i="83"/>
  <c r="J80" i="83"/>
  <c r="K80" i="83" s="1"/>
  <c r="L80" i="83" s="1"/>
  <c r="I80" i="83"/>
  <c r="H80" i="83"/>
  <c r="J79" i="83"/>
  <c r="K79" i="83" s="1"/>
  <c r="I79" i="83"/>
  <c r="H79" i="83"/>
  <c r="I78" i="83"/>
  <c r="J78" i="83" s="1"/>
  <c r="H78" i="83"/>
  <c r="I77" i="83"/>
  <c r="H77" i="83"/>
  <c r="I76" i="83"/>
  <c r="J76" i="83" s="1"/>
  <c r="H76" i="83"/>
  <c r="I67" i="83"/>
  <c r="J67" i="83" s="1"/>
  <c r="K67" i="83" s="1"/>
  <c r="H67" i="83"/>
  <c r="I66" i="83"/>
  <c r="J66" i="83" s="1"/>
  <c r="H66" i="83"/>
  <c r="I65" i="83"/>
  <c r="H65" i="83"/>
  <c r="J65" i="83" s="1"/>
  <c r="I64" i="83"/>
  <c r="H64" i="83"/>
  <c r="J64" i="83" s="1"/>
  <c r="I63" i="83"/>
  <c r="J63" i="83" s="1"/>
  <c r="K63" i="83" s="1"/>
  <c r="H63" i="83"/>
  <c r="I62" i="83"/>
  <c r="H62" i="83"/>
  <c r="J62" i="83" s="1"/>
  <c r="J61" i="83"/>
  <c r="I61" i="83"/>
  <c r="H61" i="83"/>
  <c r="K60" i="83"/>
  <c r="L60" i="83" s="1"/>
  <c r="I60" i="83"/>
  <c r="H60" i="83"/>
  <c r="J60" i="83" s="1"/>
  <c r="I59" i="83"/>
  <c r="H59" i="83"/>
  <c r="J59" i="83" s="1"/>
  <c r="K59" i="83" s="1"/>
  <c r="J58" i="83"/>
  <c r="I58" i="83"/>
  <c r="H58" i="83"/>
  <c r="J57" i="83"/>
  <c r="I57" i="83"/>
  <c r="H57" i="83"/>
  <c r="J56" i="83"/>
  <c r="I56" i="83"/>
  <c r="H56" i="83"/>
  <c r="J35" i="83"/>
  <c r="K35" i="83" s="1"/>
  <c r="I35" i="83"/>
  <c r="H35" i="83"/>
  <c r="I34" i="83"/>
  <c r="J34" i="83" s="1"/>
  <c r="H34" i="83"/>
  <c r="I33" i="83"/>
  <c r="H33" i="83"/>
  <c r="J32" i="83"/>
  <c r="I32" i="83"/>
  <c r="H32" i="83"/>
  <c r="I31" i="83"/>
  <c r="J31" i="83" s="1"/>
  <c r="K31" i="83" s="1"/>
  <c r="H31" i="83"/>
  <c r="I30" i="83"/>
  <c r="H30" i="83"/>
  <c r="I29" i="83"/>
  <c r="H29" i="83"/>
  <c r="J29" i="83" s="1"/>
  <c r="I28" i="83"/>
  <c r="H28" i="83"/>
  <c r="J28" i="83" s="1"/>
  <c r="I27" i="83"/>
  <c r="H27" i="83"/>
  <c r="I26" i="83"/>
  <c r="H26" i="83"/>
  <c r="J26" i="83" s="1"/>
  <c r="J25" i="83"/>
  <c r="I25" i="83"/>
  <c r="H25" i="83"/>
  <c r="I24" i="83"/>
  <c r="H24" i="83"/>
  <c r="J24" i="83" s="1"/>
  <c r="K24" i="83" s="1"/>
  <c r="K107" i="82"/>
  <c r="I107" i="82"/>
  <c r="H107" i="82"/>
  <c r="J107" i="82" s="1"/>
  <c r="J106" i="82"/>
  <c r="I106" i="82"/>
  <c r="H106" i="82"/>
  <c r="I105" i="82"/>
  <c r="J105" i="82" s="1"/>
  <c r="H105" i="82"/>
  <c r="J104" i="82"/>
  <c r="I104" i="82"/>
  <c r="H104" i="82"/>
  <c r="J103" i="82"/>
  <c r="K103" i="82" s="1"/>
  <c r="I103" i="82"/>
  <c r="H103" i="82"/>
  <c r="I102" i="82"/>
  <c r="J102" i="82" s="1"/>
  <c r="H102" i="82"/>
  <c r="I101" i="82"/>
  <c r="H101" i="82"/>
  <c r="I100" i="82"/>
  <c r="J100" i="82" s="1"/>
  <c r="H100" i="82"/>
  <c r="I99" i="82"/>
  <c r="J99" i="82" s="1"/>
  <c r="K99" i="82" s="1"/>
  <c r="H99" i="82"/>
  <c r="I98" i="82"/>
  <c r="J98" i="82" s="1"/>
  <c r="H98" i="82"/>
  <c r="I97" i="82"/>
  <c r="H97" i="82"/>
  <c r="J97" i="82" s="1"/>
  <c r="I96" i="82"/>
  <c r="H96" i="82"/>
  <c r="I95" i="82"/>
  <c r="H95" i="82"/>
  <c r="I94" i="82"/>
  <c r="H94" i="82"/>
  <c r="J94" i="82" s="1"/>
  <c r="J93" i="82"/>
  <c r="K92" i="82" s="1"/>
  <c r="I93" i="82"/>
  <c r="H93" i="82"/>
  <c r="I92" i="82"/>
  <c r="H92" i="82"/>
  <c r="J92" i="82" s="1"/>
  <c r="I83" i="82"/>
  <c r="H83" i="82"/>
  <c r="J83" i="82" s="1"/>
  <c r="K83" i="82" s="1"/>
  <c r="J82" i="82"/>
  <c r="I82" i="82"/>
  <c r="H82" i="82"/>
  <c r="J81" i="82"/>
  <c r="I81" i="82"/>
  <c r="H81" i="82"/>
  <c r="K80" i="82"/>
  <c r="L80" i="82" s="1"/>
  <c r="J80" i="82"/>
  <c r="I80" i="82"/>
  <c r="H80" i="82"/>
  <c r="K59" i="82"/>
  <c r="J59" i="82"/>
  <c r="I59" i="82"/>
  <c r="H59" i="82"/>
  <c r="J58" i="82"/>
  <c r="I58" i="82"/>
  <c r="H58" i="82"/>
  <c r="I57" i="82"/>
  <c r="H57" i="82"/>
  <c r="J56" i="82"/>
  <c r="I56" i="82"/>
  <c r="H56" i="82"/>
  <c r="J35" i="82"/>
  <c r="K35" i="82" s="1"/>
  <c r="I35" i="82"/>
  <c r="H35" i="82"/>
  <c r="I34" i="82"/>
  <c r="H34" i="82"/>
  <c r="I33" i="82"/>
  <c r="H33" i="82"/>
  <c r="J33" i="82" s="1"/>
  <c r="I32" i="82"/>
  <c r="H32" i="82"/>
  <c r="J32" i="82" s="1"/>
  <c r="I31" i="82"/>
  <c r="H31" i="82"/>
  <c r="I30" i="82"/>
  <c r="H30" i="82"/>
  <c r="J30" i="82" s="1"/>
  <c r="J29" i="82"/>
  <c r="I29" i="82"/>
  <c r="H29" i="82"/>
  <c r="I28" i="82"/>
  <c r="H28" i="82"/>
  <c r="J28" i="82" s="1"/>
  <c r="K27" i="82"/>
  <c r="I27" i="82"/>
  <c r="H27" i="82"/>
  <c r="J27" i="82" s="1"/>
  <c r="J26" i="82"/>
  <c r="I26" i="82"/>
  <c r="H26" i="82"/>
  <c r="I25" i="82"/>
  <c r="J25" i="82" s="1"/>
  <c r="H25" i="82"/>
  <c r="J24" i="82"/>
  <c r="K24" i="82" s="1"/>
  <c r="L24" i="82" s="1"/>
  <c r="I24" i="82"/>
  <c r="H24" i="82"/>
  <c r="J23" i="82"/>
  <c r="K23" i="82" s="1"/>
  <c r="I23" i="82"/>
  <c r="H23" i="82"/>
  <c r="I22" i="82"/>
  <c r="J22" i="82" s="1"/>
  <c r="H22" i="82"/>
  <c r="I21" i="82"/>
  <c r="J21" i="82" s="1"/>
  <c r="H21" i="82"/>
  <c r="I20" i="82"/>
  <c r="J20" i="82" s="1"/>
  <c r="H20" i="82"/>
  <c r="I19" i="82"/>
  <c r="J19" i="82" s="1"/>
  <c r="K19" i="82" s="1"/>
  <c r="H19" i="82"/>
  <c r="I18" i="82"/>
  <c r="J18" i="82" s="1"/>
  <c r="H18" i="82"/>
  <c r="I17" i="82"/>
  <c r="H17" i="82"/>
  <c r="J17" i="82" s="1"/>
  <c r="I16" i="82"/>
  <c r="H16" i="82"/>
  <c r="J16" i="82" s="1"/>
  <c r="I107" i="81"/>
  <c r="J107" i="81" s="1"/>
  <c r="K107" i="81" s="1"/>
  <c r="H107" i="81"/>
  <c r="I106" i="81"/>
  <c r="H106" i="81"/>
  <c r="J106" i="81" s="1"/>
  <c r="J105" i="81"/>
  <c r="K104" i="81" s="1"/>
  <c r="L104" i="81" s="1"/>
  <c r="I105" i="81"/>
  <c r="H105" i="81"/>
  <c r="I104" i="81"/>
  <c r="H104" i="81"/>
  <c r="J104" i="81" s="1"/>
  <c r="I103" i="81"/>
  <c r="H103" i="81"/>
  <c r="J103" i="81" s="1"/>
  <c r="K103" i="81" s="1"/>
  <c r="J102" i="81"/>
  <c r="I102" i="81"/>
  <c r="H102" i="81"/>
  <c r="J101" i="81"/>
  <c r="I101" i="81"/>
  <c r="H101" i="81"/>
  <c r="J100" i="81"/>
  <c r="K100" i="81" s="1"/>
  <c r="L100" i="81" s="1"/>
  <c r="I100" i="81"/>
  <c r="H100" i="81"/>
  <c r="J99" i="81"/>
  <c r="K99" i="81" s="1"/>
  <c r="I99" i="81"/>
  <c r="H99" i="81"/>
  <c r="I98" i="81"/>
  <c r="J98" i="81" s="1"/>
  <c r="H98" i="81"/>
  <c r="I97" i="81"/>
  <c r="H97" i="81"/>
  <c r="J97" i="81" s="1"/>
  <c r="J96" i="81"/>
  <c r="K96" i="81" s="1"/>
  <c r="I96" i="81"/>
  <c r="H96" i="81"/>
  <c r="I95" i="81"/>
  <c r="J95" i="81" s="1"/>
  <c r="K95" i="81" s="1"/>
  <c r="H95" i="81"/>
  <c r="I94" i="81"/>
  <c r="H94" i="81"/>
  <c r="I93" i="81"/>
  <c r="H93" i="81"/>
  <c r="J93" i="81" s="1"/>
  <c r="I92" i="81"/>
  <c r="H92" i="81"/>
  <c r="I35" i="81"/>
  <c r="H35" i="81"/>
  <c r="I34" i="81"/>
  <c r="H34" i="81"/>
  <c r="J34" i="81" s="1"/>
  <c r="J33" i="81"/>
  <c r="I33" i="81"/>
  <c r="H33" i="81"/>
  <c r="I32" i="81"/>
  <c r="H32" i="81"/>
  <c r="J32" i="81" s="1"/>
  <c r="K32" i="81" s="1"/>
  <c r="K31" i="81"/>
  <c r="I31" i="81"/>
  <c r="H31" i="81"/>
  <c r="J31" i="81" s="1"/>
  <c r="J30" i="81"/>
  <c r="I30" i="81"/>
  <c r="H30" i="81"/>
  <c r="I29" i="81"/>
  <c r="J29" i="81" s="1"/>
  <c r="H29" i="81"/>
  <c r="J28" i="81"/>
  <c r="I28" i="81"/>
  <c r="H28" i="81"/>
  <c r="J27" i="81"/>
  <c r="K27" i="81" s="1"/>
  <c r="I27" i="81"/>
  <c r="H27" i="81"/>
  <c r="I26" i="81"/>
  <c r="J26" i="81" s="1"/>
  <c r="H26" i="81"/>
  <c r="I25" i="81"/>
  <c r="J25" i="81" s="1"/>
  <c r="H25" i="81"/>
  <c r="I24" i="81"/>
  <c r="J24" i="81" s="1"/>
  <c r="K24" i="81" s="1"/>
  <c r="L24" i="81" s="1"/>
  <c r="H24" i="81"/>
  <c r="I23" i="81"/>
  <c r="J23" i="81" s="1"/>
  <c r="K23" i="81" s="1"/>
  <c r="H23" i="81"/>
  <c r="I22" i="81"/>
  <c r="J22" i="81" s="1"/>
  <c r="H22" i="81"/>
  <c r="I21" i="81"/>
  <c r="H21" i="81"/>
  <c r="J21" i="81" s="1"/>
  <c r="I20" i="81"/>
  <c r="H20" i="81"/>
  <c r="J20" i="81" s="1"/>
  <c r="I107" i="80"/>
  <c r="H107" i="80"/>
  <c r="I106" i="80"/>
  <c r="H106" i="80"/>
  <c r="J106" i="80" s="1"/>
  <c r="J105" i="80"/>
  <c r="K104" i="80" s="1"/>
  <c r="I105" i="80"/>
  <c r="H105" i="80"/>
  <c r="I104" i="80"/>
  <c r="H104" i="80"/>
  <c r="J104" i="80" s="1"/>
  <c r="I99" i="80"/>
  <c r="H99" i="80"/>
  <c r="J99" i="80" s="1"/>
  <c r="K99" i="80" s="1"/>
  <c r="J98" i="80"/>
  <c r="I98" i="80"/>
  <c r="H98" i="80"/>
  <c r="J97" i="80"/>
  <c r="I97" i="80"/>
  <c r="H97" i="80"/>
  <c r="K96" i="80"/>
  <c r="L96" i="80" s="1"/>
  <c r="J96" i="80"/>
  <c r="I96" i="80"/>
  <c r="H96" i="80"/>
  <c r="K83" i="80"/>
  <c r="J83" i="80"/>
  <c r="I83" i="80"/>
  <c r="H83" i="80"/>
  <c r="J82" i="80"/>
  <c r="I82" i="80"/>
  <c r="H82" i="80"/>
  <c r="I81" i="80"/>
  <c r="H81" i="80"/>
  <c r="J81" i="80" s="1"/>
  <c r="J80" i="80"/>
  <c r="I80" i="80"/>
  <c r="H80" i="80"/>
  <c r="J75" i="80"/>
  <c r="K75" i="80" s="1"/>
  <c r="I75" i="80"/>
  <c r="H75" i="80"/>
  <c r="I74" i="80"/>
  <c r="H74" i="80"/>
  <c r="I73" i="80"/>
  <c r="H73" i="80"/>
  <c r="J73" i="80" s="1"/>
  <c r="I72" i="80"/>
  <c r="H72" i="80"/>
  <c r="I35" i="80"/>
  <c r="H35" i="80"/>
  <c r="I34" i="80"/>
  <c r="H34" i="80"/>
  <c r="J33" i="80"/>
  <c r="I33" i="80"/>
  <c r="H33" i="80"/>
  <c r="I32" i="80"/>
  <c r="H32" i="80"/>
  <c r="J32" i="80" s="1"/>
  <c r="I27" i="80"/>
  <c r="H27" i="80"/>
  <c r="J26" i="80"/>
  <c r="I26" i="80"/>
  <c r="H26" i="80"/>
  <c r="I25" i="80"/>
  <c r="J25" i="80" s="1"/>
  <c r="H25" i="80"/>
  <c r="J24" i="80"/>
  <c r="K24" i="80" s="1"/>
  <c r="I24" i="80"/>
  <c r="H24" i="80"/>
  <c r="J19" i="80"/>
  <c r="K19" i="80" s="1"/>
  <c r="I19" i="80"/>
  <c r="H19" i="80"/>
  <c r="I18" i="80"/>
  <c r="J18" i="80" s="1"/>
  <c r="H18" i="80"/>
  <c r="I17" i="80"/>
  <c r="J17" i="80" s="1"/>
  <c r="H17" i="80"/>
  <c r="I16" i="80"/>
  <c r="J16" i="80" s="1"/>
  <c r="H16" i="80"/>
  <c r="I11" i="80"/>
  <c r="J11" i="80" s="1"/>
  <c r="K11" i="80" s="1"/>
  <c r="H11" i="80"/>
  <c r="I10" i="80"/>
  <c r="J10" i="80" s="1"/>
  <c r="H10" i="80"/>
  <c r="I9" i="80"/>
  <c r="H9" i="80"/>
  <c r="I8" i="80"/>
  <c r="H8" i="80"/>
  <c r="J8" i="80" s="1"/>
  <c r="I107" i="79"/>
  <c r="J107" i="79" s="1"/>
  <c r="K107" i="79" s="1"/>
  <c r="H107" i="79"/>
  <c r="I106" i="79"/>
  <c r="H106" i="79"/>
  <c r="J105" i="79"/>
  <c r="I105" i="79"/>
  <c r="H105" i="79"/>
  <c r="I104" i="79"/>
  <c r="J104" i="79" s="1"/>
  <c r="H104" i="79"/>
  <c r="I59" i="79"/>
  <c r="H59" i="79"/>
  <c r="J58" i="79"/>
  <c r="I58" i="79"/>
  <c r="H58" i="79"/>
  <c r="J57" i="79"/>
  <c r="I57" i="79"/>
  <c r="H57" i="79"/>
  <c r="J56" i="79"/>
  <c r="I56" i="79"/>
  <c r="H56" i="79"/>
  <c r="J35" i="79"/>
  <c r="K35" i="79" s="1"/>
  <c r="I35" i="79"/>
  <c r="H35" i="79"/>
  <c r="I34" i="79"/>
  <c r="J34" i="79" s="1"/>
  <c r="H34" i="79"/>
  <c r="I33" i="79"/>
  <c r="H33" i="79"/>
  <c r="J32" i="79"/>
  <c r="I32" i="79"/>
  <c r="H32" i="79"/>
  <c r="I107" i="78"/>
  <c r="J107" i="78" s="1"/>
  <c r="K107" i="78" s="1"/>
  <c r="H107" i="78"/>
  <c r="I106" i="78"/>
  <c r="H106" i="78"/>
  <c r="I105" i="78"/>
  <c r="H105" i="78"/>
  <c r="J105" i="78" s="1"/>
  <c r="I104" i="78"/>
  <c r="H104" i="78"/>
  <c r="I103" i="78"/>
  <c r="H103" i="78"/>
  <c r="I102" i="78"/>
  <c r="H102" i="78"/>
  <c r="J101" i="78"/>
  <c r="I101" i="78"/>
  <c r="H101" i="78"/>
  <c r="I100" i="78"/>
  <c r="H100" i="78"/>
  <c r="I99" i="78"/>
  <c r="H99" i="78"/>
  <c r="J98" i="78"/>
  <c r="I98" i="78"/>
  <c r="H98" i="78"/>
  <c r="I97" i="78"/>
  <c r="J97" i="78" s="1"/>
  <c r="H97" i="78"/>
  <c r="J96" i="78"/>
  <c r="I96" i="78"/>
  <c r="H96" i="78"/>
  <c r="J95" i="78"/>
  <c r="K95" i="78" s="1"/>
  <c r="I95" i="78"/>
  <c r="H95" i="78"/>
  <c r="I94" i="78"/>
  <c r="J94" i="78" s="1"/>
  <c r="H94" i="78"/>
  <c r="I93" i="78"/>
  <c r="H93" i="78"/>
  <c r="I92" i="78"/>
  <c r="J92" i="78" s="1"/>
  <c r="H92" i="78"/>
  <c r="I83" i="78"/>
  <c r="J83" i="78" s="1"/>
  <c r="K83" i="78" s="1"/>
  <c r="H83" i="78"/>
  <c r="I82" i="78"/>
  <c r="J82" i="78" s="1"/>
  <c r="H82" i="78"/>
  <c r="I81" i="78"/>
  <c r="H81" i="78"/>
  <c r="J81" i="78" s="1"/>
  <c r="I80" i="78"/>
  <c r="H80" i="78"/>
  <c r="I75" i="78"/>
  <c r="H75" i="78"/>
  <c r="I74" i="78"/>
  <c r="H74" i="78"/>
  <c r="J73" i="78"/>
  <c r="I73" i="78"/>
  <c r="H73" i="78"/>
  <c r="I72" i="78"/>
  <c r="J72" i="78" s="1"/>
  <c r="H72" i="78"/>
  <c r="I35" i="78"/>
  <c r="H35" i="78"/>
  <c r="J35" i="78" s="1"/>
  <c r="K35" i="78" s="1"/>
  <c r="J34" i="78"/>
  <c r="I34" i="78"/>
  <c r="H34" i="78"/>
  <c r="J33" i="78"/>
  <c r="I33" i="78"/>
  <c r="H33" i="78"/>
  <c r="K32" i="78"/>
  <c r="L32" i="78" s="1"/>
  <c r="J32" i="78"/>
  <c r="I32" i="78"/>
  <c r="H32" i="78"/>
  <c r="K31" i="78"/>
  <c r="J31" i="78"/>
  <c r="I31" i="78"/>
  <c r="H31" i="78"/>
  <c r="J30" i="78"/>
  <c r="I30" i="78"/>
  <c r="H30" i="78"/>
  <c r="I29" i="78"/>
  <c r="H29" i="78"/>
  <c r="J28" i="78"/>
  <c r="I28" i="78"/>
  <c r="H28" i="78"/>
  <c r="J27" i="78"/>
  <c r="K27" i="78" s="1"/>
  <c r="I27" i="78"/>
  <c r="H27" i="78"/>
  <c r="I26" i="78"/>
  <c r="H26" i="78"/>
  <c r="I25" i="78"/>
  <c r="H25" i="78"/>
  <c r="J25" i="78" s="1"/>
  <c r="I24" i="78"/>
  <c r="H24" i="78"/>
  <c r="I23" i="78"/>
  <c r="H23" i="78"/>
  <c r="I22" i="78"/>
  <c r="J22" i="78" s="1"/>
  <c r="H22" i="78"/>
  <c r="J21" i="78"/>
  <c r="I21" i="78"/>
  <c r="H21" i="78"/>
  <c r="I20" i="78"/>
  <c r="H20" i="78"/>
  <c r="J20" i="78" s="1"/>
  <c r="I19" i="78"/>
  <c r="H19" i="78"/>
  <c r="J18" i="78"/>
  <c r="I18" i="78"/>
  <c r="H18" i="78"/>
  <c r="I17" i="78"/>
  <c r="J17" i="78" s="1"/>
  <c r="H17" i="78"/>
  <c r="J16" i="78"/>
  <c r="K16" i="78" s="1"/>
  <c r="I16" i="78"/>
  <c r="H16" i="78"/>
  <c r="J11" i="78"/>
  <c r="K11" i="78" s="1"/>
  <c r="I11" i="78"/>
  <c r="H11" i="78"/>
  <c r="I10" i="78"/>
  <c r="J10" i="78" s="1"/>
  <c r="H10" i="78"/>
  <c r="I9" i="78"/>
  <c r="J9" i="78" s="1"/>
  <c r="H9" i="78"/>
  <c r="I8" i="78"/>
  <c r="J8" i="78" s="1"/>
  <c r="H8" i="78"/>
  <c r="I107" i="77"/>
  <c r="J107" i="77" s="1"/>
  <c r="K107" i="77" s="1"/>
  <c r="H107" i="77"/>
  <c r="I106" i="77"/>
  <c r="J106" i="77" s="1"/>
  <c r="H106" i="77"/>
  <c r="I105" i="77"/>
  <c r="H105" i="77"/>
  <c r="J105" i="77" s="1"/>
  <c r="I104" i="77"/>
  <c r="H104" i="77"/>
  <c r="I103" i="77"/>
  <c r="J103" i="77" s="1"/>
  <c r="K103" i="77" s="1"/>
  <c r="H103" i="77"/>
  <c r="I102" i="77"/>
  <c r="H102" i="77"/>
  <c r="J101" i="77"/>
  <c r="I101" i="77"/>
  <c r="H101" i="77"/>
  <c r="I100" i="77"/>
  <c r="J100" i="77" s="1"/>
  <c r="H100" i="77"/>
  <c r="I99" i="77"/>
  <c r="H99" i="77"/>
  <c r="J99" i="77" s="1"/>
  <c r="K99" i="77" s="1"/>
  <c r="J98" i="77"/>
  <c r="I98" i="77"/>
  <c r="H98" i="77"/>
  <c r="J97" i="77"/>
  <c r="I97" i="77"/>
  <c r="H97" i="77"/>
  <c r="J96" i="77"/>
  <c r="I96" i="77"/>
  <c r="H96" i="77"/>
  <c r="J95" i="77"/>
  <c r="K95" i="77" s="1"/>
  <c r="I95" i="77"/>
  <c r="H95" i="77"/>
  <c r="I94" i="77"/>
  <c r="J94" i="77" s="1"/>
  <c r="H94" i="77"/>
  <c r="I93" i="77"/>
  <c r="H93" i="77"/>
  <c r="J93" i="77" s="1"/>
  <c r="J92" i="77"/>
  <c r="K92" i="77" s="1"/>
  <c r="I92" i="77"/>
  <c r="H92" i="77"/>
  <c r="I35" i="77"/>
  <c r="J35" i="77" s="1"/>
  <c r="K35" i="77" s="1"/>
  <c r="H35" i="77"/>
  <c r="I34" i="77"/>
  <c r="H34" i="77"/>
  <c r="I33" i="77"/>
  <c r="J33" i="77" s="1"/>
  <c r="H33" i="77"/>
  <c r="I32" i="77"/>
  <c r="H32" i="77"/>
  <c r="J32" i="77" s="1"/>
  <c r="I31" i="77"/>
  <c r="H31" i="77"/>
  <c r="I30" i="77"/>
  <c r="H30" i="77"/>
  <c r="J29" i="77"/>
  <c r="I29" i="77"/>
  <c r="H29" i="77"/>
  <c r="I28" i="77"/>
  <c r="H28" i="77"/>
  <c r="J28" i="77" s="1"/>
  <c r="I27" i="77"/>
  <c r="H27" i="77"/>
  <c r="J26" i="77"/>
  <c r="I26" i="77"/>
  <c r="H26" i="77"/>
  <c r="I25" i="77"/>
  <c r="J25" i="77" s="1"/>
  <c r="H25" i="77"/>
  <c r="J24" i="77"/>
  <c r="I24" i="77"/>
  <c r="H24" i="77"/>
  <c r="J23" i="77"/>
  <c r="K23" i="77" s="1"/>
  <c r="I23" i="77"/>
  <c r="H23" i="77"/>
  <c r="I22" i="77"/>
  <c r="J22" i="77" s="1"/>
  <c r="H22" i="77"/>
  <c r="I21" i="77"/>
  <c r="J21" i="77" s="1"/>
  <c r="H21" i="77"/>
  <c r="I20" i="77"/>
  <c r="J20" i="77" s="1"/>
  <c r="K20" i="77" s="1"/>
  <c r="L20" i="77" s="1"/>
  <c r="H20" i="77"/>
  <c r="I107" i="76"/>
  <c r="J107" i="76" s="1"/>
  <c r="K107" i="76" s="1"/>
  <c r="H107" i="76"/>
  <c r="I106" i="76"/>
  <c r="J106" i="76" s="1"/>
  <c r="H106" i="76"/>
  <c r="I105" i="76"/>
  <c r="H105" i="76"/>
  <c r="J105" i="76" s="1"/>
  <c r="I104" i="76"/>
  <c r="H104" i="76"/>
  <c r="I99" i="76"/>
  <c r="H99" i="76"/>
  <c r="I98" i="76"/>
  <c r="H98" i="76"/>
  <c r="J98" i="76" s="1"/>
  <c r="J97" i="76"/>
  <c r="K96" i="76" s="1"/>
  <c r="I97" i="76"/>
  <c r="H97" i="76"/>
  <c r="I96" i="76"/>
  <c r="H96" i="76"/>
  <c r="J96" i="76" s="1"/>
  <c r="I83" i="76"/>
  <c r="H83" i="76"/>
  <c r="J83" i="76" s="1"/>
  <c r="K83" i="76" s="1"/>
  <c r="J82" i="76"/>
  <c r="I82" i="76"/>
  <c r="H82" i="76"/>
  <c r="J81" i="76"/>
  <c r="I81" i="76"/>
  <c r="H81" i="76"/>
  <c r="K80" i="76"/>
  <c r="L80" i="76" s="1"/>
  <c r="J80" i="76"/>
  <c r="I80" i="76"/>
  <c r="H80" i="76"/>
  <c r="K79" i="76"/>
  <c r="J79" i="76"/>
  <c r="I79" i="76"/>
  <c r="H79" i="76"/>
  <c r="J78" i="76"/>
  <c r="I78" i="76"/>
  <c r="H78" i="76"/>
  <c r="I77" i="76"/>
  <c r="H77" i="76"/>
  <c r="J77" i="76" s="1"/>
  <c r="J76" i="76"/>
  <c r="I76" i="76"/>
  <c r="H76" i="76"/>
  <c r="J67" i="76"/>
  <c r="K67" i="76" s="1"/>
  <c r="I67" i="76"/>
  <c r="H67" i="76"/>
  <c r="I66" i="76"/>
  <c r="H66" i="76"/>
  <c r="I65" i="76"/>
  <c r="H65" i="76"/>
  <c r="J65" i="76" s="1"/>
  <c r="I64" i="76"/>
  <c r="H64" i="76"/>
  <c r="J64" i="76" s="1"/>
  <c r="I63" i="76"/>
  <c r="H63" i="76"/>
  <c r="I62" i="76"/>
  <c r="H62" i="76"/>
  <c r="J62" i="76" s="1"/>
  <c r="J61" i="76"/>
  <c r="I61" i="76"/>
  <c r="H61" i="76"/>
  <c r="I60" i="76"/>
  <c r="H60" i="76"/>
  <c r="J60" i="76" s="1"/>
  <c r="K59" i="76"/>
  <c r="I59" i="76"/>
  <c r="H59" i="76"/>
  <c r="J59" i="76" s="1"/>
  <c r="J58" i="76"/>
  <c r="I58" i="76"/>
  <c r="H58" i="76"/>
  <c r="I57" i="76"/>
  <c r="J57" i="76" s="1"/>
  <c r="H57" i="76"/>
  <c r="J56" i="76"/>
  <c r="K56" i="76" s="1"/>
  <c r="L56" i="76" s="1"/>
  <c r="I56" i="76"/>
  <c r="H56" i="76"/>
  <c r="J35" i="76"/>
  <c r="K35" i="76" s="1"/>
  <c r="I35" i="76"/>
  <c r="H35" i="76"/>
  <c r="I34" i="76"/>
  <c r="J34" i="76" s="1"/>
  <c r="H34" i="76"/>
  <c r="I33" i="76"/>
  <c r="J33" i="76" s="1"/>
  <c r="H33" i="76"/>
  <c r="I32" i="76"/>
  <c r="H32" i="76"/>
  <c r="J32" i="76" s="1"/>
  <c r="I27" i="76"/>
  <c r="H27" i="76"/>
  <c r="J26" i="76"/>
  <c r="I26" i="76"/>
  <c r="H26" i="76"/>
  <c r="J25" i="76"/>
  <c r="I25" i="76"/>
  <c r="H25" i="76"/>
  <c r="J24" i="76"/>
  <c r="I24" i="76"/>
  <c r="H24" i="76"/>
  <c r="J19" i="76"/>
  <c r="K19" i="76" s="1"/>
  <c r="I19" i="76"/>
  <c r="H19" i="76"/>
  <c r="I18" i="76"/>
  <c r="J18" i="76" s="1"/>
  <c r="H18" i="76"/>
  <c r="I17" i="76"/>
  <c r="H17" i="76"/>
  <c r="J16" i="76"/>
  <c r="I16" i="76"/>
  <c r="H16" i="76"/>
  <c r="I107" i="75"/>
  <c r="J107" i="75" s="1"/>
  <c r="K107" i="75" s="1"/>
  <c r="H107" i="75"/>
  <c r="I106" i="75"/>
  <c r="H106" i="75"/>
  <c r="I105" i="75"/>
  <c r="H105" i="75"/>
  <c r="J105" i="75" s="1"/>
  <c r="I104" i="75"/>
  <c r="H104" i="75"/>
  <c r="I99" i="75"/>
  <c r="H99" i="75"/>
  <c r="I98" i="75"/>
  <c r="H98" i="75"/>
  <c r="J97" i="75"/>
  <c r="I97" i="75"/>
  <c r="H97" i="75"/>
  <c r="I96" i="75"/>
  <c r="H96" i="75"/>
  <c r="I95" i="75"/>
  <c r="H95" i="75"/>
  <c r="J94" i="75"/>
  <c r="I94" i="75"/>
  <c r="H94" i="75"/>
  <c r="I93" i="75"/>
  <c r="J93" i="75" s="1"/>
  <c r="H93" i="75"/>
  <c r="J92" i="75"/>
  <c r="I92" i="75"/>
  <c r="H92" i="75"/>
  <c r="J35" i="75"/>
  <c r="K35" i="75" s="1"/>
  <c r="I35" i="75"/>
  <c r="H35" i="75"/>
  <c r="I34" i="75"/>
  <c r="J34" i="75" s="1"/>
  <c r="H34" i="75"/>
  <c r="I33" i="75"/>
  <c r="J33" i="75" s="1"/>
  <c r="H33" i="75"/>
  <c r="I32" i="75"/>
  <c r="J32" i="75" s="1"/>
  <c r="K32" i="75" s="1"/>
  <c r="L32" i="75" s="1"/>
  <c r="H32" i="75"/>
  <c r="I27" i="75"/>
  <c r="J27" i="75" s="1"/>
  <c r="K27" i="75" s="1"/>
  <c r="H27" i="75"/>
  <c r="I26" i="75"/>
  <c r="J26" i="75" s="1"/>
  <c r="H26" i="75"/>
  <c r="I25" i="75"/>
  <c r="H25" i="75"/>
  <c r="I24" i="75"/>
  <c r="H24" i="75"/>
  <c r="J24" i="75" s="1"/>
  <c r="I23" i="75"/>
  <c r="H23" i="75"/>
  <c r="I22" i="75"/>
  <c r="H22" i="75"/>
  <c r="J21" i="75"/>
  <c r="I21" i="75"/>
  <c r="H21" i="75"/>
  <c r="I20" i="75"/>
  <c r="H20" i="75"/>
  <c r="J20" i="75" s="1"/>
  <c r="I107" i="74"/>
  <c r="H107" i="74"/>
  <c r="J106" i="74"/>
  <c r="I106" i="74"/>
  <c r="H106" i="74"/>
  <c r="J105" i="74"/>
  <c r="I105" i="74"/>
  <c r="H105" i="74"/>
  <c r="J104" i="74"/>
  <c r="K104" i="74" s="1"/>
  <c r="I104" i="74"/>
  <c r="H104" i="74"/>
  <c r="J103" i="74"/>
  <c r="K103" i="74" s="1"/>
  <c r="I103" i="74"/>
  <c r="H103" i="74"/>
  <c r="I102" i="74"/>
  <c r="J102" i="74" s="1"/>
  <c r="H102" i="74"/>
  <c r="I101" i="74"/>
  <c r="H101" i="74"/>
  <c r="J101" i="74" s="1"/>
  <c r="J100" i="74"/>
  <c r="I100" i="74"/>
  <c r="H100" i="74"/>
  <c r="I83" i="74"/>
  <c r="J83" i="74" s="1"/>
  <c r="K83" i="74" s="1"/>
  <c r="H83" i="74"/>
  <c r="I82" i="74"/>
  <c r="H82" i="74"/>
  <c r="I81" i="74"/>
  <c r="H81" i="74"/>
  <c r="J81" i="74" s="1"/>
  <c r="I80" i="74"/>
  <c r="J80" i="74" s="1"/>
  <c r="H80" i="74"/>
  <c r="I79" i="74"/>
  <c r="H79" i="74"/>
  <c r="I78" i="74"/>
  <c r="J78" i="74" s="1"/>
  <c r="H78" i="74"/>
  <c r="J77" i="74"/>
  <c r="I77" i="74"/>
  <c r="H77" i="74"/>
  <c r="I76" i="74"/>
  <c r="H76" i="74"/>
  <c r="I67" i="74"/>
  <c r="H67" i="74"/>
  <c r="J66" i="74"/>
  <c r="I66" i="74"/>
  <c r="H66" i="74"/>
  <c r="I65" i="74"/>
  <c r="J65" i="74" s="1"/>
  <c r="H65" i="74"/>
  <c r="J64" i="74"/>
  <c r="I64" i="74"/>
  <c r="H64" i="74"/>
  <c r="J63" i="74"/>
  <c r="K63" i="74" s="1"/>
  <c r="I63" i="74"/>
  <c r="H63" i="74"/>
  <c r="I62" i="74"/>
  <c r="J62" i="74" s="1"/>
  <c r="H62" i="74"/>
  <c r="I61" i="74"/>
  <c r="J61" i="74" s="1"/>
  <c r="H61" i="74"/>
  <c r="I60" i="74"/>
  <c r="J60" i="74" s="1"/>
  <c r="H60" i="74"/>
  <c r="I59" i="74"/>
  <c r="J59" i="74" s="1"/>
  <c r="K59" i="74" s="1"/>
  <c r="H59" i="74"/>
  <c r="I58" i="74"/>
  <c r="J58" i="74" s="1"/>
  <c r="H58" i="74"/>
  <c r="I57" i="74"/>
  <c r="H57" i="74"/>
  <c r="I56" i="74"/>
  <c r="H56" i="74"/>
  <c r="J56" i="74" s="1"/>
  <c r="I35" i="74"/>
  <c r="H35" i="74"/>
  <c r="I34" i="74"/>
  <c r="H34" i="74"/>
  <c r="J33" i="74"/>
  <c r="I33" i="74"/>
  <c r="H33" i="74"/>
  <c r="I32" i="74"/>
  <c r="H32" i="74"/>
  <c r="J32" i="74" s="1"/>
  <c r="I31" i="74"/>
  <c r="H31" i="74"/>
  <c r="J30" i="74"/>
  <c r="I30" i="74"/>
  <c r="H30" i="74"/>
  <c r="J29" i="74"/>
  <c r="I29" i="74"/>
  <c r="H29" i="74"/>
  <c r="J28" i="74"/>
  <c r="K28" i="74" s="1"/>
  <c r="I28" i="74"/>
  <c r="H28" i="74"/>
  <c r="J19" i="74"/>
  <c r="K19" i="74" s="1"/>
  <c r="I19" i="74"/>
  <c r="H19" i="74"/>
  <c r="I18" i="74"/>
  <c r="J18" i="74" s="1"/>
  <c r="H18" i="74"/>
  <c r="I17" i="74"/>
  <c r="H17" i="74"/>
  <c r="J16" i="74"/>
  <c r="I16" i="74"/>
  <c r="H16" i="74"/>
  <c r="I107" i="73"/>
  <c r="J107" i="73" s="1"/>
  <c r="K107" i="73" s="1"/>
  <c r="H107" i="73"/>
  <c r="I106" i="73"/>
  <c r="H106" i="73"/>
  <c r="I105" i="73"/>
  <c r="H105" i="73"/>
  <c r="J105" i="73" s="1"/>
  <c r="I104" i="73"/>
  <c r="H104" i="73"/>
  <c r="I103" i="73"/>
  <c r="H103" i="73"/>
  <c r="I102" i="73"/>
  <c r="H102" i="73"/>
  <c r="J101" i="73"/>
  <c r="I101" i="73"/>
  <c r="H101" i="73"/>
  <c r="I100" i="73"/>
  <c r="H100" i="73"/>
  <c r="J100" i="73" s="1"/>
  <c r="K99" i="73"/>
  <c r="I99" i="73"/>
  <c r="H99" i="73"/>
  <c r="J99" i="73" s="1"/>
  <c r="J98" i="73"/>
  <c r="I98" i="73"/>
  <c r="H98" i="73"/>
  <c r="I97" i="73"/>
  <c r="J97" i="73" s="1"/>
  <c r="H97" i="73"/>
  <c r="J96" i="73"/>
  <c r="I96" i="73"/>
  <c r="H96" i="73"/>
  <c r="J95" i="73"/>
  <c r="K95" i="73" s="1"/>
  <c r="I95" i="73"/>
  <c r="H95" i="73"/>
  <c r="I94" i="73"/>
  <c r="J94" i="73" s="1"/>
  <c r="H94" i="73"/>
  <c r="I93" i="73"/>
  <c r="H93" i="73"/>
  <c r="I92" i="73"/>
  <c r="J92" i="73" s="1"/>
  <c r="H92" i="73"/>
  <c r="I35" i="73"/>
  <c r="J35" i="73" s="1"/>
  <c r="K35" i="73" s="1"/>
  <c r="H35" i="73"/>
  <c r="I34" i="73"/>
  <c r="J34" i="73" s="1"/>
  <c r="H34" i="73"/>
  <c r="I33" i="73"/>
  <c r="H33" i="73"/>
  <c r="J33" i="73" s="1"/>
  <c r="I32" i="73"/>
  <c r="H32" i="73"/>
  <c r="J32" i="73" s="1"/>
  <c r="I31" i="73"/>
  <c r="H31" i="73"/>
  <c r="I30" i="73"/>
  <c r="H30" i="73"/>
  <c r="J30" i="73" s="1"/>
  <c r="J29" i="73"/>
  <c r="K28" i="73" s="1"/>
  <c r="I29" i="73"/>
  <c r="H29" i="73"/>
  <c r="I28" i="73"/>
  <c r="H28" i="73"/>
  <c r="J28" i="73" s="1"/>
  <c r="I27" i="73"/>
  <c r="H27" i="73"/>
  <c r="J27" i="73" s="1"/>
  <c r="K27" i="73" s="1"/>
  <c r="J26" i="73"/>
  <c r="I26" i="73"/>
  <c r="H26" i="73"/>
  <c r="J25" i="73"/>
  <c r="I25" i="73"/>
  <c r="H25" i="73"/>
  <c r="J24" i="73"/>
  <c r="K24" i="73" s="1"/>
  <c r="L24" i="73" s="1"/>
  <c r="I24" i="73"/>
  <c r="H24" i="73"/>
  <c r="J23" i="73"/>
  <c r="K23" i="73" s="1"/>
  <c r="I23" i="73"/>
  <c r="H23" i="73"/>
  <c r="I22" i="73"/>
  <c r="J22" i="73" s="1"/>
  <c r="H22" i="73"/>
  <c r="I21" i="73"/>
  <c r="H21" i="73"/>
  <c r="J20" i="73"/>
  <c r="I20" i="73"/>
  <c r="H20" i="73"/>
  <c r="I107" i="72"/>
  <c r="J107" i="72" s="1"/>
  <c r="K107" i="72" s="1"/>
  <c r="H107" i="72"/>
  <c r="I106" i="72"/>
  <c r="H106" i="72"/>
  <c r="I105" i="72"/>
  <c r="H105" i="72"/>
  <c r="J105" i="72" s="1"/>
  <c r="I104" i="72"/>
  <c r="J104" i="72" s="1"/>
  <c r="H104" i="72"/>
  <c r="I103" i="72"/>
  <c r="H103" i="72"/>
  <c r="I102" i="72"/>
  <c r="H102" i="72"/>
  <c r="J102" i="72" s="1"/>
  <c r="J101" i="72"/>
  <c r="I101" i="72"/>
  <c r="H101" i="72"/>
  <c r="I100" i="72"/>
  <c r="H100" i="72"/>
  <c r="J100" i="72" s="1"/>
  <c r="K100" i="72" s="1"/>
  <c r="K99" i="72"/>
  <c r="I99" i="72"/>
  <c r="H99" i="72"/>
  <c r="J99" i="72" s="1"/>
  <c r="J98" i="72"/>
  <c r="I98" i="72"/>
  <c r="H98" i="72"/>
  <c r="I97" i="72"/>
  <c r="J97" i="72" s="1"/>
  <c r="H97" i="72"/>
  <c r="J96" i="72"/>
  <c r="K96" i="72" s="1"/>
  <c r="L96" i="72" s="1"/>
  <c r="I96" i="72"/>
  <c r="H96" i="72"/>
  <c r="J95" i="72"/>
  <c r="K95" i="72" s="1"/>
  <c r="I95" i="72"/>
  <c r="H95" i="72"/>
  <c r="I94" i="72"/>
  <c r="J94" i="72" s="1"/>
  <c r="H94" i="72"/>
  <c r="I93" i="72"/>
  <c r="H93" i="72"/>
  <c r="I92" i="72"/>
  <c r="J92" i="72" s="1"/>
  <c r="H92" i="72"/>
  <c r="I83" i="72"/>
  <c r="J83" i="72" s="1"/>
  <c r="K83" i="72" s="1"/>
  <c r="H83" i="72"/>
  <c r="I82" i="72"/>
  <c r="J82" i="72" s="1"/>
  <c r="H82" i="72"/>
  <c r="I81" i="72"/>
  <c r="H81" i="72"/>
  <c r="J81" i="72" s="1"/>
  <c r="I80" i="72"/>
  <c r="H80" i="72"/>
  <c r="I75" i="72"/>
  <c r="H75" i="72"/>
  <c r="I74" i="72"/>
  <c r="H74" i="72"/>
  <c r="J74" i="72" s="1"/>
  <c r="J73" i="72"/>
  <c r="I73" i="72"/>
  <c r="H73" i="72"/>
  <c r="K72" i="72"/>
  <c r="I72" i="72"/>
  <c r="H72" i="72"/>
  <c r="J72" i="72" s="1"/>
  <c r="I67" i="72"/>
  <c r="H67" i="72"/>
  <c r="J67" i="72" s="1"/>
  <c r="K67" i="72" s="1"/>
  <c r="J66" i="72"/>
  <c r="I66" i="72"/>
  <c r="H66" i="72"/>
  <c r="J65" i="72"/>
  <c r="I65" i="72"/>
  <c r="H65" i="72"/>
  <c r="K64" i="72"/>
  <c r="L64" i="72" s="1"/>
  <c r="J64" i="72"/>
  <c r="I64" i="72"/>
  <c r="H64" i="72"/>
  <c r="K59" i="72"/>
  <c r="J59" i="72"/>
  <c r="I59" i="72"/>
  <c r="H59" i="72"/>
  <c r="J58" i="72"/>
  <c r="I58" i="72"/>
  <c r="H58" i="72"/>
  <c r="I57" i="72"/>
  <c r="H57" i="72"/>
  <c r="J56" i="72"/>
  <c r="I56" i="72"/>
  <c r="H56" i="72"/>
  <c r="J47" i="72"/>
  <c r="K47" i="72" s="1"/>
  <c r="I47" i="72"/>
  <c r="H47" i="72"/>
  <c r="I46" i="72"/>
  <c r="H46" i="72"/>
  <c r="I45" i="72"/>
  <c r="J45" i="72" s="1"/>
  <c r="H45" i="72"/>
  <c r="I44" i="72"/>
  <c r="H44" i="72"/>
  <c r="J44" i="72" s="1"/>
  <c r="I43" i="72"/>
  <c r="H43" i="72"/>
  <c r="I42" i="72"/>
  <c r="H42" i="72"/>
  <c r="J42" i="72" s="1"/>
  <c r="J41" i="72"/>
  <c r="I41" i="72"/>
  <c r="H41" i="72"/>
  <c r="I40" i="72"/>
  <c r="H40" i="72"/>
  <c r="J40" i="72" s="1"/>
  <c r="K35" i="72"/>
  <c r="I35" i="72"/>
  <c r="H35" i="72"/>
  <c r="J35" i="72" s="1"/>
  <c r="J34" i="72"/>
  <c r="I34" i="72"/>
  <c r="H34" i="72"/>
  <c r="I33" i="72"/>
  <c r="J33" i="72" s="1"/>
  <c r="H33" i="72"/>
  <c r="J32" i="72"/>
  <c r="I32" i="72"/>
  <c r="H32" i="72"/>
  <c r="J31" i="72"/>
  <c r="K31" i="72" s="1"/>
  <c r="I31" i="72"/>
  <c r="H31" i="72"/>
  <c r="I30" i="72"/>
  <c r="J30" i="72" s="1"/>
  <c r="H30" i="72"/>
  <c r="I29" i="72"/>
  <c r="J29" i="72" s="1"/>
  <c r="H29" i="72"/>
  <c r="I28" i="72"/>
  <c r="J28" i="72" s="1"/>
  <c r="K28" i="72" s="1"/>
  <c r="L28" i="72" s="1"/>
  <c r="H28" i="72"/>
  <c r="I27" i="72"/>
  <c r="J27" i="72" s="1"/>
  <c r="K27" i="72" s="1"/>
  <c r="H27" i="72"/>
  <c r="I26" i="72"/>
  <c r="J26" i="72" s="1"/>
  <c r="H26" i="72"/>
  <c r="I25" i="72"/>
  <c r="H25" i="72"/>
  <c r="J25" i="72" s="1"/>
  <c r="I24" i="72"/>
  <c r="H24" i="72"/>
  <c r="J24" i="72" s="1"/>
  <c r="I23" i="72"/>
  <c r="J23" i="72" s="1"/>
  <c r="K23" i="72" s="1"/>
  <c r="H23" i="72"/>
  <c r="I22" i="72"/>
  <c r="H22" i="72"/>
  <c r="J22" i="72" s="1"/>
  <c r="J21" i="72"/>
  <c r="K20" i="72" s="1"/>
  <c r="L20" i="72" s="1"/>
  <c r="I21" i="72"/>
  <c r="H21" i="72"/>
  <c r="I20" i="72"/>
  <c r="H20" i="72"/>
  <c r="J20" i="72" s="1"/>
  <c r="I107" i="71"/>
  <c r="H107" i="71"/>
  <c r="J106" i="71"/>
  <c r="I106" i="71"/>
  <c r="H106" i="71"/>
  <c r="J105" i="71"/>
  <c r="I105" i="71"/>
  <c r="H105" i="71"/>
  <c r="J104" i="71"/>
  <c r="K104" i="71" s="1"/>
  <c r="I104" i="71"/>
  <c r="H104" i="71"/>
  <c r="J103" i="71"/>
  <c r="K103" i="71" s="1"/>
  <c r="I103" i="71"/>
  <c r="H103" i="71"/>
  <c r="I102" i="71"/>
  <c r="J102" i="71" s="1"/>
  <c r="H102" i="71"/>
  <c r="I101" i="71"/>
  <c r="H101" i="71"/>
  <c r="J101" i="71" s="1"/>
  <c r="J100" i="71"/>
  <c r="I100" i="71"/>
  <c r="H100" i="71"/>
  <c r="I99" i="71"/>
  <c r="J99" i="71" s="1"/>
  <c r="K99" i="71" s="1"/>
  <c r="H99" i="71"/>
  <c r="I98" i="71"/>
  <c r="H98" i="71"/>
  <c r="I97" i="71"/>
  <c r="H97" i="71"/>
  <c r="J97" i="71" s="1"/>
  <c r="I96" i="71"/>
  <c r="J96" i="71" s="1"/>
  <c r="H96" i="71"/>
  <c r="I83" i="71"/>
  <c r="H83" i="71"/>
  <c r="I82" i="71"/>
  <c r="J82" i="71" s="1"/>
  <c r="H82" i="71"/>
  <c r="J81" i="71"/>
  <c r="I81" i="71"/>
  <c r="H81" i="71"/>
  <c r="I80" i="71"/>
  <c r="H80" i="71"/>
  <c r="I75" i="71"/>
  <c r="H75" i="71"/>
  <c r="J74" i="71"/>
  <c r="I74" i="71"/>
  <c r="H74" i="71"/>
  <c r="I73" i="71"/>
  <c r="J73" i="71" s="1"/>
  <c r="H73" i="71"/>
  <c r="J72" i="71"/>
  <c r="K72" i="71" s="1"/>
  <c r="I72" i="71"/>
  <c r="H72" i="71"/>
  <c r="J67" i="71"/>
  <c r="K67" i="71" s="1"/>
  <c r="I67" i="71"/>
  <c r="H67" i="71"/>
  <c r="I66" i="71"/>
  <c r="J66" i="71" s="1"/>
  <c r="H66" i="71"/>
  <c r="I65" i="71"/>
  <c r="J65" i="71" s="1"/>
  <c r="H65" i="71"/>
  <c r="I64" i="71"/>
  <c r="J64" i="71" s="1"/>
  <c r="H64" i="71"/>
  <c r="I59" i="71"/>
  <c r="J59" i="71" s="1"/>
  <c r="K59" i="71" s="1"/>
  <c r="H59" i="71"/>
  <c r="I58" i="71"/>
  <c r="J58" i="71" s="1"/>
  <c r="H58" i="71"/>
  <c r="I57" i="71"/>
  <c r="H57" i="71"/>
  <c r="I56" i="71"/>
  <c r="H56" i="71"/>
  <c r="J56" i="71" s="1"/>
  <c r="I55" i="71"/>
  <c r="H55" i="71"/>
  <c r="I54" i="71"/>
  <c r="H54" i="71"/>
  <c r="J54" i="71" s="1"/>
  <c r="J53" i="71"/>
  <c r="I53" i="71"/>
  <c r="H53" i="71"/>
  <c r="K52" i="71"/>
  <c r="I52" i="71"/>
  <c r="H52" i="71"/>
  <c r="J52" i="71" s="1"/>
  <c r="J51" i="71"/>
  <c r="K51" i="71" s="1"/>
  <c r="I51" i="71"/>
  <c r="H51" i="71"/>
  <c r="I50" i="71"/>
  <c r="J50" i="71" s="1"/>
  <c r="H50" i="71"/>
  <c r="I49" i="71"/>
  <c r="J49" i="71" s="1"/>
  <c r="H49" i="71"/>
  <c r="I48" i="71"/>
  <c r="H48" i="71"/>
  <c r="I43" i="71"/>
  <c r="H43" i="71"/>
  <c r="I42" i="71"/>
  <c r="J42" i="71" s="1"/>
  <c r="H42" i="71"/>
  <c r="J41" i="71"/>
  <c r="I41" i="71"/>
  <c r="H41" i="71"/>
  <c r="I40" i="71"/>
  <c r="H40" i="71"/>
  <c r="J40" i="71" s="1"/>
  <c r="K40" i="71" s="1"/>
  <c r="I107" i="70"/>
  <c r="H107" i="70"/>
  <c r="J106" i="70"/>
  <c r="I106" i="70"/>
  <c r="H106" i="70"/>
  <c r="I105" i="70"/>
  <c r="J105" i="70" s="1"/>
  <c r="H105" i="70"/>
  <c r="J104" i="70"/>
  <c r="I104" i="70"/>
  <c r="H104" i="70"/>
  <c r="J103" i="70"/>
  <c r="K103" i="70" s="1"/>
  <c r="I103" i="70"/>
  <c r="H103" i="70"/>
  <c r="I102" i="70"/>
  <c r="J102" i="70" s="1"/>
  <c r="H102" i="70"/>
  <c r="I101" i="70"/>
  <c r="H101" i="70"/>
  <c r="I100" i="70"/>
  <c r="J100" i="70" s="1"/>
  <c r="H100" i="70"/>
  <c r="I99" i="70"/>
  <c r="J99" i="70" s="1"/>
  <c r="K99" i="70" s="1"/>
  <c r="H99" i="70"/>
  <c r="I98" i="70"/>
  <c r="J98" i="70" s="1"/>
  <c r="H98" i="70"/>
  <c r="I97" i="70"/>
  <c r="H97" i="70"/>
  <c r="J97" i="70" s="1"/>
  <c r="I96" i="70"/>
  <c r="H96" i="70"/>
  <c r="I95" i="70"/>
  <c r="H95" i="70"/>
  <c r="I94" i="70"/>
  <c r="H94" i="70"/>
  <c r="J93" i="70"/>
  <c r="I93" i="70"/>
  <c r="H93" i="70"/>
  <c r="I92" i="70"/>
  <c r="J92" i="70" s="1"/>
  <c r="H92" i="70"/>
  <c r="I35" i="70"/>
  <c r="H35" i="70"/>
  <c r="J34" i="70"/>
  <c r="I34" i="70"/>
  <c r="H34" i="70"/>
  <c r="J33" i="70"/>
  <c r="I33" i="70"/>
  <c r="H33" i="70"/>
  <c r="J32" i="70"/>
  <c r="I32" i="70"/>
  <c r="H32" i="70"/>
  <c r="J31" i="70"/>
  <c r="K31" i="70" s="1"/>
  <c r="I31" i="70"/>
  <c r="H31" i="70"/>
  <c r="I30" i="70"/>
  <c r="J30" i="70" s="1"/>
  <c r="H30" i="70"/>
  <c r="I29" i="70"/>
  <c r="H29" i="70"/>
  <c r="J28" i="70"/>
  <c r="I28" i="70"/>
  <c r="H28" i="70"/>
  <c r="I27" i="70"/>
  <c r="J27" i="70" s="1"/>
  <c r="K27" i="70" s="1"/>
  <c r="H27" i="70"/>
  <c r="I26" i="70"/>
  <c r="H26" i="70"/>
  <c r="I25" i="70"/>
  <c r="J25" i="70" s="1"/>
  <c r="H25" i="70"/>
  <c r="I24" i="70"/>
  <c r="H24" i="70"/>
  <c r="J24" i="70" s="1"/>
  <c r="I23" i="70"/>
  <c r="H23" i="70"/>
  <c r="I22" i="70"/>
  <c r="H22" i="70"/>
  <c r="J21" i="70"/>
  <c r="I21" i="70"/>
  <c r="H21" i="70"/>
  <c r="I20" i="70"/>
  <c r="H20" i="70"/>
  <c r="J20" i="70" s="1"/>
  <c r="I107" i="69"/>
  <c r="H107" i="69"/>
  <c r="J106" i="69"/>
  <c r="I106" i="69"/>
  <c r="H106" i="69"/>
  <c r="I105" i="69"/>
  <c r="J105" i="69" s="1"/>
  <c r="H105" i="69"/>
  <c r="J104" i="69"/>
  <c r="I104" i="69"/>
  <c r="H104" i="69"/>
  <c r="J103" i="69"/>
  <c r="K103" i="69" s="1"/>
  <c r="I103" i="69"/>
  <c r="H103" i="69"/>
  <c r="I102" i="69"/>
  <c r="J102" i="69" s="1"/>
  <c r="H102" i="69"/>
  <c r="I101" i="69"/>
  <c r="H101" i="69"/>
  <c r="I100" i="69"/>
  <c r="J100" i="69" s="1"/>
  <c r="H100" i="69"/>
  <c r="I99" i="69"/>
  <c r="J99" i="69" s="1"/>
  <c r="K99" i="69" s="1"/>
  <c r="H99" i="69"/>
  <c r="I98" i="69"/>
  <c r="J98" i="69" s="1"/>
  <c r="H98" i="69"/>
  <c r="I97" i="69"/>
  <c r="H97" i="69"/>
  <c r="J97" i="69" s="1"/>
  <c r="I96" i="69"/>
  <c r="H96" i="69"/>
  <c r="I95" i="69"/>
  <c r="H95" i="69"/>
  <c r="I94" i="69"/>
  <c r="H94" i="69"/>
  <c r="J93" i="69"/>
  <c r="I93" i="69"/>
  <c r="H93" i="69"/>
  <c r="I92" i="69"/>
  <c r="J92" i="69" s="1"/>
  <c r="H92" i="69"/>
  <c r="I83" i="69"/>
  <c r="H83" i="69"/>
  <c r="J82" i="69"/>
  <c r="I82" i="69"/>
  <c r="H82" i="69"/>
  <c r="J81" i="69"/>
  <c r="I81" i="69"/>
  <c r="H81" i="69"/>
  <c r="J80" i="69"/>
  <c r="K80" i="69" s="1"/>
  <c r="I80" i="69"/>
  <c r="H80" i="69"/>
  <c r="J79" i="69"/>
  <c r="K79" i="69" s="1"/>
  <c r="I79" i="69"/>
  <c r="H79" i="69"/>
  <c r="I78" i="69"/>
  <c r="J78" i="69" s="1"/>
  <c r="H78" i="69"/>
  <c r="I77" i="69"/>
  <c r="H77" i="69"/>
  <c r="J77" i="69" s="1"/>
  <c r="J76" i="69"/>
  <c r="I76" i="69"/>
  <c r="H76" i="69"/>
  <c r="I75" i="69"/>
  <c r="J75" i="69" s="1"/>
  <c r="K75" i="69" s="1"/>
  <c r="H75" i="69"/>
  <c r="I74" i="69"/>
  <c r="H74" i="69"/>
  <c r="I73" i="69"/>
  <c r="H73" i="69"/>
  <c r="J73" i="69" s="1"/>
  <c r="I72" i="69"/>
  <c r="J72" i="69" s="1"/>
  <c r="H72" i="69"/>
  <c r="I71" i="69"/>
  <c r="H71" i="69"/>
  <c r="I70" i="69"/>
  <c r="J70" i="69" s="1"/>
  <c r="H70" i="69"/>
  <c r="J69" i="69"/>
  <c r="I69" i="69"/>
  <c r="H69" i="69"/>
  <c r="I68" i="69"/>
  <c r="H68" i="69"/>
  <c r="I67" i="69"/>
  <c r="H67" i="69"/>
  <c r="J66" i="69"/>
  <c r="I66" i="69"/>
  <c r="H66" i="69"/>
  <c r="I65" i="69"/>
  <c r="J65" i="69" s="1"/>
  <c r="H65" i="69"/>
  <c r="J64" i="69"/>
  <c r="I64" i="69"/>
  <c r="H64" i="69"/>
  <c r="J63" i="69"/>
  <c r="K63" i="69" s="1"/>
  <c r="I63" i="69"/>
  <c r="H63" i="69"/>
  <c r="I62" i="69"/>
  <c r="J62" i="69" s="1"/>
  <c r="H62" i="69"/>
  <c r="I61" i="69"/>
  <c r="J61" i="69" s="1"/>
  <c r="H61" i="69"/>
  <c r="I60" i="69"/>
  <c r="J60" i="69" s="1"/>
  <c r="H60" i="69"/>
  <c r="I59" i="69"/>
  <c r="J59" i="69" s="1"/>
  <c r="K59" i="69" s="1"/>
  <c r="H59" i="69"/>
  <c r="I58" i="69"/>
  <c r="J58" i="69" s="1"/>
  <c r="H58" i="69"/>
  <c r="I57" i="69"/>
  <c r="H57" i="69"/>
  <c r="I56" i="69"/>
  <c r="H56" i="69"/>
  <c r="J56" i="69" s="1"/>
  <c r="I43" i="69"/>
  <c r="H43" i="69"/>
  <c r="I42" i="69"/>
  <c r="H42" i="69"/>
  <c r="J41" i="69"/>
  <c r="I41" i="69"/>
  <c r="H41" i="69"/>
  <c r="I40" i="69"/>
  <c r="H40" i="69"/>
  <c r="J40" i="69" s="1"/>
  <c r="I39" i="69"/>
  <c r="J39" i="69" s="1"/>
  <c r="K39" i="69" s="1"/>
  <c r="H39" i="69"/>
  <c r="J38" i="69"/>
  <c r="I38" i="69"/>
  <c r="H38" i="69"/>
  <c r="J37" i="69"/>
  <c r="I37" i="69"/>
  <c r="H37" i="69"/>
  <c r="K36" i="69"/>
  <c r="L36" i="69" s="1"/>
  <c r="J36" i="69"/>
  <c r="I36" i="69"/>
  <c r="H36" i="69"/>
  <c r="K35" i="69"/>
  <c r="J35" i="69"/>
  <c r="I35" i="69"/>
  <c r="H35" i="69"/>
  <c r="J34" i="69"/>
  <c r="I34" i="69"/>
  <c r="H34" i="69"/>
  <c r="I33" i="69"/>
  <c r="H33" i="69"/>
  <c r="J32" i="69"/>
  <c r="I32" i="69"/>
  <c r="H32" i="69"/>
  <c r="J31" i="69"/>
  <c r="K31" i="69" s="1"/>
  <c r="I31" i="69"/>
  <c r="H31" i="69"/>
  <c r="I30" i="69"/>
  <c r="H30" i="69"/>
  <c r="I29" i="69"/>
  <c r="J29" i="69" s="1"/>
  <c r="H29" i="69"/>
  <c r="I28" i="69"/>
  <c r="H28" i="69"/>
  <c r="J28" i="69" s="1"/>
  <c r="I27" i="69"/>
  <c r="H27" i="69"/>
  <c r="I26" i="69"/>
  <c r="H26" i="69"/>
  <c r="J25" i="69"/>
  <c r="I25" i="69"/>
  <c r="H25" i="69"/>
  <c r="I24" i="69"/>
  <c r="H24" i="69"/>
  <c r="J24" i="69" s="1"/>
  <c r="I23" i="69"/>
  <c r="H23" i="69"/>
  <c r="J22" i="69"/>
  <c r="I22" i="69"/>
  <c r="H22" i="69"/>
  <c r="I21" i="69"/>
  <c r="J21" i="69" s="1"/>
  <c r="H21" i="69"/>
  <c r="J20" i="69"/>
  <c r="I20" i="69"/>
  <c r="H20" i="69"/>
  <c r="J107" i="68"/>
  <c r="K107" i="68" s="1"/>
  <c r="I107" i="68"/>
  <c r="H107" i="68"/>
  <c r="I106" i="68"/>
  <c r="J106" i="68" s="1"/>
  <c r="H106" i="68"/>
  <c r="I105" i="68"/>
  <c r="H105" i="68"/>
  <c r="I104" i="68"/>
  <c r="J104" i="68" s="1"/>
  <c r="H104" i="68"/>
  <c r="I99" i="68"/>
  <c r="J99" i="68" s="1"/>
  <c r="K99" i="68" s="1"/>
  <c r="H99" i="68"/>
  <c r="I98" i="68"/>
  <c r="J98" i="68" s="1"/>
  <c r="H98" i="68"/>
  <c r="I97" i="68"/>
  <c r="H97" i="68"/>
  <c r="J97" i="68" s="1"/>
  <c r="I96" i="68"/>
  <c r="H96" i="68"/>
  <c r="I95" i="68"/>
  <c r="H95" i="68"/>
  <c r="I94" i="68"/>
  <c r="H94" i="68"/>
  <c r="J93" i="68"/>
  <c r="I93" i="68"/>
  <c r="H93" i="68"/>
  <c r="I92" i="68"/>
  <c r="J92" i="68" s="1"/>
  <c r="H92" i="68"/>
  <c r="I83" i="68"/>
  <c r="H83" i="68"/>
  <c r="J82" i="68"/>
  <c r="I82" i="68"/>
  <c r="H82" i="68"/>
  <c r="J81" i="68"/>
  <c r="I81" i="68"/>
  <c r="H81" i="68"/>
  <c r="J80" i="68"/>
  <c r="K80" i="68" s="1"/>
  <c r="I80" i="68"/>
  <c r="H80" i="68"/>
  <c r="J59" i="68"/>
  <c r="K59" i="68" s="1"/>
  <c r="I59" i="68"/>
  <c r="H59" i="68"/>
  <c r="I58" i="68"/>
  <c r="J58" i="68" s="1"/>
  <c r="H58" i="68"/>
  <c r="I57" i="68"/>
  <c r="H57" i="68"/>
  <c r="J56" i="68"/>
  <c r="I56" i="68"/>
  <c r="H56" i="68"/>
  <c r="I35" i="68"/>
  <c r="J35" i="68" s="1"/>
  <c r="K35" i="68" s="1"/>
  <c r="H35" i="68"/>
  <c r="I34" i="68"/>
  <c r="H34" i="68"/>
  <c r="I33" i="68"/>
  <c r="J33" i="68" s="1"/>
  <c r="H33" i="68"/>
  <c r="I32" i="68"/>
  <c r="H32" i="68"/>
  <c r="I27" i="68"/>
  <c r="H27" i="68"/>
  <c r="I26" i="68"/>
  <c r="J26" i="68" s="1"/>
  <c r="H26" i="68"/>
  <c r="J25" i="68"/>
  <c r="I25" i="68"/>
  <c r="H25" i="68"/>
  <c r="I24" i="68"/>
  <c r="H24" i="68"/>
  <c r="J24" i="68" s="1"/>
  <c r="K24" i="68" s="1"/>
  <c r="I23" i="68"/>
  <c r="H23" i="68"/>
  <c r="J22" i="68"/>
  <c r="I22" i="68"/>
  <c r="H22" i="68"/>
  <c r="I21" i="68"/>
  <c r="J21" i="68" s="1"/>
  <c r="H21" i="68"/>
  <c r="J20" i="68"/>
  <c r="I20" i="68"/>
  <c r="H20" i="68"/>
  <c r="J19" i="68"/>
  <c r="K19" i="68" s="1"/>
  <c r="I19" i="68"/>
  <c r="H19" i="68"/>
  <c r="I18" i="68"/>
  <c r="J18" i="68" s="1"/>
  <c r="H18" i="68"/>
  <c r="I17" i="68"/>
  <c r="J17" i="68" s="1"/>
  <c r="H17" i="68"/>
  <c r="I16" i="68"/>
  <c r="J16" i="68" s="1"/>
  <c r="H16" i="68"/>
  <c r="I107" i="67"/>
  <c r="J107" i="67" s="1"/>
  <c r="K107" i="67" s="1"/>
  <c r="H107" i="67"/>
  <c r="I106" i="67"/>
  <c r="J106" i="67" s="1"/>
  <c r="H106" i="67"/>
  <c r="I105" i="67"/>
  <c r="H105" i="67"/>
  <c r="J105" i="67" s="1"/>
  <c r="I104" i="67"/>
  <c r="H104" i="67"/>
  <c r="I103" i="67"/>
  <c r="H103" i="67"/>
  <c r="I102" i="67"/>
  <c r="H102" i="67"/>
  <c r="J101" i="67"/>
  <c r="I101" i="67"/>
  <c r="H101" i="67"/>
  <c r="I100" i="67"/>
  <c r="J100" i="67" s="1"/>
  <c r="H100" i="67"/>
  <c r="I99" i="67"/>
  <c r="H99" i="67"/>
  <c r="J98" i="67"/>
  <c r="I98" i="67"/>
  <c r="H98" i="67"/>
  <c r="J97" i="67"/>
  <c r="I97" i="67"/>
  <c r="H97" i="67"/>
  <c r="J96" i="67"/>
  <c r="K96" i="67" s="1"/>
  <c r="I96" i="67"/>
  <c r="H96" i="67"/>
  <c r="J95" i="67"/>
  <c r="K95" i="67" s="1"/>
  <c r="I95" i="67"/>
  <c r="H95" i="67"/>
  <c r="I94" i="67"/>
  <c r="J94" i="67" s="1"/>
  <c r="H94" i="67"/>
  <c r="I93" i="67"/>
  <c r="H93" i="67"/>
  <c r="J93" i="67" s="1"/>
  <c r="J92" i="67"/>
  <c r="I92" i="67"/>
  <c r="H92" i="67"/>
  <c r="I83" i="67"/>
  <c r="J83" i="67" s="1"/>
  <c r="K83" i="67" s="1"/>
  <c r="H83" i="67"/>
  <c r="I82" i="67"/>
  <c r="H82" i="67"/>
  <c r="I81" i="67"/>
  <c r="H81" i="67"/>
  <c r="J81" i="67" s="1"/>
  <c r="I80" i="67"/>
  <c r="H80" i="67"/>
  <c r="I75" i="67"/>
  <c r="H75" i="67"/>
  <c r="I74" i="67"/>
  <c r="H74" i="67"/>
  <c r="I73" i="67"/>
  <c r="H73" i="67"/>
  <c r="J72" i="67"/>
  <c r="I72" i="67"/>
  <c r="H72" i="67"/>
  <c r="J67" i="67"/>
  <c r="K67" i="67" s="1"/>
  <c r="I67" i="67"/>
  <c r="H67" i="67"/>
  <c r="I66" i="67"/>
  <c r="J66" i="67" s="1"/>
  <c r="H66" i="67"/>
  <c r="I65" i="67"/>
  <c r="H65" i="67"/>
  <c r="J64" i="67"/>
  <c r="I64" i="67"/>
  <c r="H64" i="67"/>
  <c r="I43" i="67"/>
  <c r="J43" i="67" s="1"/>
  <c r="K43" i="67" s="1"/>
  <c r="H43" i="67"/>
  <c r="I42" i="67"/>
  <c r="H42" i="67"/>
  <c r="I41" i="67"/>
  <c r="J41" i="67" s="1"/>
  <c r="H41" i="67"/>
  <c r="I40" i="67"/>
  <c r="H40" i="67"/>
  <c r="J40" i="67" s="1"/>
  <c r="I35" i="67"/>
  <c r="H35" i="67"/>
  <c r="I34" i="67"/>
  <c r="H34" i="67"/>
  <c r="J33" i="67"/>
  <c r="I33" i="67"/>
  <c r="H33" i="67"/>
  <c r="I32" i="67"/>
  <c r="H32" i="67"/>
  <c r="J32" i="67" s="1"/>
  <c r="I31" i="67"/>
  <c r="H31" i="67"/>
  <c r="J30" i="67"/>
  <c r="I30" i="67"/>
  <c r="H30" i="67"/>
  <c r="I29" i="67"/>
  <c r="J29" i="67" s="1"/>
  <c r="H29" i="67"/>
  <c r="J28" i="67"/>
  <c r="I28" i="67"/>
  <c r="H28" i="67"/>
  <c r="J27" i="67"/>
  <c r="K27" i="67" s="1"/>
  <c r="I27" i="67"/>
  <c r="H27" i="67"/>
  <c r="I26" i="67"/>
  <c r="J26" i="67" s="1"/>
  <c r="H26" i="67"/>
  <c r="I25" i="67"/>
  <c r="J25" i="67" s="1"/>
  <c r="H25" i="67"/>
  <c r="I24" i="67"/>
  <c r="J24" i="67" s="1"/>
  <c r="K24" i="67" s="1"/>
  <c r="H24" i="67"/>
  <c r="I23" i="67"/>
  <c r="J23" i="67" s="1"/>
  <c r="K23" i="67" s="1"/>
  <c r="H23" i="67"/>
  <c r="J22" i="67"/>
  <c r="I22" i="67"/>
  <c r="H22" i="67"/>
  <c r="I21" i="67"/>
  <c r="H21" i="67"/>
  <c r="I20" i="67"/>
  <c r="H20" i="67"/>
  <c r="I107" i="66"/>
  <c r="H107" i="66"/>
  <c r="I106" i="66"/>
  <c r="J106" i="66" s="1"/>
  <c r="H106" i="66"/>
  <c r="I105" i="66"/>
  <c r="H105" i="66"/>
  <c r="J105" i="66" s="1"/>
  <c r="I104" i="66"/>
  <c r="J104" i="66" s="1"/>
  <c r="K104" i="66" s="1"/>
  <c r="H104" i="66"/>
  <c r="I103" i="66"/>
  <c r="H103" i="66"/>
  <c r="J102" i="66"/>
  <c r="I102" i="66"/>
  <c r="H102" i="66"/>
  <c r="I101" i="66"/>
  <c r="J101" i="66" s="1"/>
  <c r="H101" i="66"/>
  <c r="J100" i="66"/>
  <c r="K100" i="66" s="1"/>
  <c r="I100" i="66"/>
  <c r="H100" i="66"/>
  <c r="J99" i="66"/>
  <c r="K99" i="66" s="1"/>
  <c r="I99" i="66"/>
  <c r="H99" i="66"/>
  <c r="I98" i="66"/>
  <c r="J98" i="66" s="1"/>
  <c r="H98" i="66"/>
  <c r="I97" i="66"/>
  <c r="H97" i="66"/>
  <c r="J97" i="66" s="1"/>
  <c r="I96" i="66"/>
  <c r="J96" i="66" s="1"/>
  <c r="K96" i="66" s="1"/>
  <c r="H96" i="66"/>
  <c r="I95" i="66"/>
  <c r="J95" i="66" s="1"/>
  <c r="K95" i="66" s="1"/>
  <c r="H95" i="66"/>
  <c r="I94" i="66"/>
  <c r="H94" i="66"/>
  <c r="I93" i="66"/>
  <c r="H93" i="66"/>
  <c r="J92" i="66"/>
  <c r="I92" i="66"/>
  <c r="H92" i="66"/>
  <c r="J83" i="66"/>
  <c r="K83" i="66" s="1"/>
  <c r="I83" i="66"/>
  <c r="H83" i="66"/>
  <c r="I82" i="66"/>
  <c r="J82" i="66" s="1"/>
  <c r="H82" i="66"/>
  <c r="I81" i="66"/>
  <c r="H81" i="66"/>
  <c r="J81" i="66" s="1"/>
  <c r="J80" i="66"/>
  <c r="K80" i="66" s="1"/>
  <c r="I80" i="66"/>
  <c r="H80" i="66"/>
  <c r="I67" i="66"/>
  <c r="J67" i="66" s="1"/>
  <c r="K67" i="66" s="1"/>
  <c r="H67" i="66"/>
  <c r="I66" i="66"/>
  <c r="H66" i="66"/>
  <c r="I65" i="66"/>
  <c r="J65" i="66" s="1"/>
  <c r="H65" i="66"/>
  <c r="I64" i="66"/>
  <c r="H64" i="66"/>
  <c r="J64" i="66" s="1"/>
  <c r="I35" i="66"/>
  <c r="H35" i="66"/>
  <c r="I34" i="66"/>
  <c r="H34" i="66"/>
  <c r="J33" i="66"/>
  <c r="I33" i="66"/>
  <c r="H33" i="66"/>
  <c r="I32" i="66"/>
  <c r="H32" i="66"/>
  <c r="J32" i="66" s="1"/>
  <c r="I31" i="66"/>
  <c r="H31" i="66"/>
  <c r="J30" i="66"/>
  <c r="I30" i="66"/>
  <c r="H30" i="66"/>
  <c r="I29" i="66"/>
  <c r="J29" i="66" s="1"/>
  <c r="H29" i="66"/>
  <c r="J28" i="66"/>
  <c r="I28" i="66"/>
  <c r="H28" i="66"/>
  <c r="J27" i="66"/>
  <c r="K27" i="66" s="1"/>
  <c r="I27" i="66"/>
  <c r="H27" i="66"/>
  <c r="I26" i="66"/>
  <c r="J26" i="66" s="1"/>
  <c r="H26" i="66"/>
  <c r="I25" i="66"/>
  <c r="J25" i="66" s="1"/>
  <c r="H25" i="66"/>
  <c r="I24" i="66"/>
  <c r="J24" i="66" s="1"/>
  <c r="K24" i="66" s="1"/>
  <c r="L24" i="66" s="1"/>
  <c r="H24" i="66"/>
  <c r="I23" i="66"/>
  <c r="J23" i="66" s="1"/>
  <c r="K23" i="66" s="1"/>
  <c r="H23" i="66"/>
  <c r="I22" i="66"/>
  <c r="J22" i="66" s="1"/>
  <c r="H22" i="66"/>
  <c r="I21" i="66"/>
  <c r="H21" i="66"/>
  <c r="I20" i="66"/>
  <c r="H20" i="66"/>
  <c r="J20" i="66" s="1"/>
  <c r="I107" i="65"/>
  <c r="H107" i="65"/>
  <c r="I106" i="65"/>
  <c r="H106" i="65"/>
  <c r="J105" i="65"/>
  <c r="I105" i="65"/>
  <c r="H105" i="65"/>
  <c r="I104" i="65"/>
  <c r="J104" i="65" s="1"/>
  <c r="H104" i="65"/>
  <c r="I103" i="65"/>
  <c r="J103" i="65" s="1"/>
  <c r="K103" i="65" s="1"/>
  <c r="H103" i="65"/>
  <c r="J102" i="65"/>
  <c r="I102" i="65"/>
  <c r="H102" i="65"/>
  <c r="I101" i="65"/>
  <c r="H101" i="65"/>
  <c r="I100" i="65"/>
  <c r="J100" i="65" s="1"/>
  <c r="K100" i="65" s="1"/>
  <c r="H100" i="65"/>
  <c r="I99" i="65"/>
  <c r="J99" i="65" s="1"/>
  <c r="K99" i="65" s="1"/>
  <c r="H99" i="65"/>
  <c r="I98" i="65"/>
  <c r="J98" i="65" s="1"/>
  <c r="H98" i="65"/>
  <c r="I97" i="65"/>
  <c r="H97" i="65"/>
  <c r="J97" i="65" s="1"/>
  <c r="I96" i="65"/>
  <c r="H96" i="65"/>
  <c r="I95" i="65"/>
  <c r="H95" i="65"/>
  <c r="I94" i="65"/>
  <c r="H94" i="65"/>
  <c r="J93" i="65"/>
  <c r="I93" i="65"/>
  <c r="H93" i="65"/>
  <c r="I92" i="65"/>
  <c r="J92" i="65" s="1"/>
  <c r="H92" i="65"/>
  <c r="I83" i="65"/>
  <c r="J83" i="65" s="1"/>
  <c r="K83" i="65" s="1"/>
  <c r="H83" i="65"/>
  <c r="J82" i="65"/>
  <c r="I82" i="65"/>
  <c r="H82" i="65"/>
  <c r="J81" i="65"/>
  <c r="I81" i="65"/>
  <c r="H81" i="65"/>
  <c r="K80" i="65"/>
  <c r="L80" i="65" s="1"/>
  <c r="J80" i="65"/>
  <c r="I80" i="65"/>
  <c r="H80" i="65"/>
  <c r="K35" i="65"/>
  <c r="J35" i="65"/>
  <c r="I35" i="65"/>
  <c r="H35" i="65"/>
  <c r="J34" i="65"/>
  <c r="I34" i="65"/>
  <c r="H34" i="65"/>
  <c r="I33" i="65"/>
  <c r="H33" i="65"/>
  <c r="J32" i="65"/>
  <c r="I32" i="65"/>
  <c r="H32" i="65"/>
  <c r="J31" i="65"/>
  <c r="K31" i="65" s="1"/>
  <c r="I31" i="65"/>
  <c r="H31" i="65"/>
  <c r="I30" i="65"/>
  <c r="H30" i="65"/>
  <c r="I29" i="65"/>
  <c r="J29" i="65" s="1"/>
  <c r="H29" i="65"/>
  <c r="I28" i="65"/>
  <c r="H28" i="65"/>
  <c r="I27" i="65"/>
  <c r="H27" i="65"/>
  <c r="J26" i="65"/>
  <c r="I26" i="65"/>
  <c r="H26" i="65"/>
  <c r="I25" i="65"/>
  <c r="J25" i="65" s="1"/>
  <c r="H25" i="65"/>
  <c r="J24" i="65"/>
  <c r="I24" i="65"/>
  <c r="H24" i="65"/>
  <c r="J23" i="65"/>
  <c r="K23" i="65" s="1"/>
  <c r="I23" i="65"/>
  <c r="H23" i="65"/>
  <c r="I22" i="65"/>
  <c r="J22" i="65" s="1"/>
  <c r="H22" i="65"/>
  <c r="I21" i="65"/>
  <c r="H21" i="65"/>
  <c r="J20" i="65"/>
  <c r="I20" i="65"/>
  <c r="H20" i="65"/>
  <c r="I19" i="65"/>
  <c r="J19" i="65" s="1"/>
  <c r="K19" i="65" s="1"/>
  <c r="H19" i="65"/>
  <c r="I18" i="65"/>
  <c r="H18" i="65"/>
  <c r="I17" i="65"/>
  <c r="H17" i="65"/>
  <c r="I16" i="65"/>
  <c r="H16" i="65"/>
  <c r="J16" i="65" s="1"/>
  <c r="I107" i="64"/>
  <c r="J107" i="64" s="1"/>
  <c r="K107" i="64" s="1"/>
  <c r="H107" i="64"/>
  <c r="I106" i="64"/>
  <c r="H106" i="64"/>
  <c r="J105" i="64"/>
  <c r="I105" i="64"/>
  <c r="H105" i="64"/>
  <c r="I104" i="64"/>
  <c r="H104" i="64"/>
  <c r="I103" i="64"/>
  <c r="J103" i="64" s="1"/>
  <c r="K103" i="64" s="1"/>
  <c r="H103" i="64"/>
  <c r="J102" i="64"/>
  <c r="I102" i="64"/>
  <c r="H102" i="64"/>
  <c r="I101" i="64"/>
  <c r="H101" i="64"/>
  <c r="I100" i="64"/>
  <c r="J100" i="64" s="1"/>
  <c r="K100" i="64" s="1"/>
  <c r="L100" i="64" s="1"/>
  <c r="H100" i="64"/>
  <c r="I83" i="64"/>
  <c r="J83" i="64" s="1"/>
  <c r="K83" i="64" s="1"/>
  <c r="H83" i="64"/>
  <c r="I82" i="64"/>
  <c r="H82" i="64"/>
  <c r="I81" i="64"/>
  <c r="H81" i="64"/>
  <c r="J81" i="64" s="1"/>
  <c r="I80" i="64"/>
  <c r="H80" i="64"/>
  <c r="I79" i="64"/>
  <c r="J79" i="64" s="1"/>
  <c r="K79" i="64" s="1"/>
  <c r="H79" i="64"/>
  <c r="I78" i="64"/>
  <c r="H78" i="64"/>
  <c r="J77" i="64"/>
  <c r="I77" i="64"/>
  <c r="H77" i="64"/>
  <c r="I76" i="64"/>
  <c r="H76" i="64"/>
  <c r="K67" i="64"/>
  <c r="I67" i="64"/>
  <c r="J67" i="64" s="1"/>
  <c r="H67" i="64"/>
  <c r="J66" i="64"/>
  <c r="I66" i="64"/>
  <c r="H66" i="64"/>
  <c r="I65" i="64"/>
  <c r="J65" i="64" s="1"/>
  <c r="H65" i="64"/>
  <c r="K64" i="64"/>
  <c r="L64" i="64" s="1"/>
  <c r="J64" i="64"/>
  <c r="I64" i="64"/>
  <c r="H64" i="64"/>
  <c r="K63" i="64"/>
  <c r="J63" i="64"/>
  <c r="I63" i="64"/>
  <c r="H63" i="64"/>
  <c r="J62" i="64"/>
  <c r="I62" i="64"/>
  <c r="H62" i="64"/>
  <c r="I61" i="64"/>
  <c r="H61" i="64"/>
  <c r="I60" i="64"/>
  <c r="J60" i="64" s="1"/>
  <c r="H60" i="64"/>
  <c r="J59" i="64"/>
  <c r="K59" i="64" s="1"/>
  <c r="I59" i="64"/>
  <c r="H59" i="64"/>
  <c r="I58" i="64"/>
  <c r="H58" i="64"/>
  <c r="I57" i="64"/>
  <c r="H57" i="64"/>
  <c r="I56" i="64"/>
  <c r="H56" i="64"/>
  <c r="I35" i="64"/>
  <c r="H35" i="64"/>
  <c r="I34" i="64"/>
  <c r="J34" i="64" s="1"/>
  <c r="H34" i="64"/>
  <c r="J33" i="64"/>
  <c r="I33" i="64"/>
  <c r="H33" i="64"/>
  <c r="I32" i="64"/>
  <c r="H32" i="64"/>
  <c r="J32" i="64" s="1"/>
  <c r="K32" i="64" s="1"/>
  <c r="K31" i="64"/>
  <c r="J31" i="64"/>
  <c r="I31" i="64"/>
  <c r="H31" i="64"/>
  <c r="J30" i="64"/>
  <c r="I30" i="64"/>
  <c r="H30" i="64"/>
  <c r="J29" i="64"/>
  <c r="I29" i="64"/>
  <c r="H29" i="64"/>
  <c r="K28" i="64"/>
  <c r="L28" i="64" s="1"/>
  <c r="J28" i="64"/>
  <c r="I28" i="64"/>
  <c r="H28" i="64"/>
  <c r="K107" i="63"/>
  <c r="J107" i="63"/>
  <c r="I107" i="63"/>
  <c r="H107" i="63"/>
  <c r="J106" i="63"/>
  <c r="I106" i="63"/>
  <c r="H106" i="63"/>
  <c r="I105" i="63"/>
  <c r="H105" i="63"/>
  <c r="J105" i="63" s="1"/>
  <c r="J104" i="63"/>
  <c r="I104" i="63"/>
  <c r="H104" i="63"/>
  <c r="J103" i="63"/>
  <c r="K103" i="63" s="1"/>
  <c r="I103" i="63"/>
  <c r="H103" i="63"/>
  <c r="I102" i="63"/>
  <c r="H102" i="63"/>
  <c r="I101" i="63"/>
  <c r="H101" i="63"/>
  <c r="J101" i="63" s="1"/>
  <c r="I100" i="63"/>
  <c r="H100" i="63"/>
  <c r="I99" i="63"/>
  <c r="H99" i="63"/>
  <c r="I98" i="63"/>
  <c r="H98" i="63"/>
  <c r="J97" i="63"/>
  <c r="I97" i="63"/>
  <c r="H97" i="63"/>
  <c r="I96" i="63"/>
  <c r="H96" i="63"/>
  <c r="I95" i="63"/>
  <c r="H95" i="63"/>
  <c r="J94" i="63"/>
  <c r="I94" i="63"/>
  <c r="H94" i="63"/>
  <c r="I93" i="63"/>
  <c r="J93" i="63" s="1"/>
  <c r="H93" i="63"/>
  <c r="J92" i="63"/>
  <c r="I92" i="63"/>
  <c r="H92" i="63"/>
  <c r="J35" i="63"/>
  <c r="K35" i="63" s="1"/>
  <c r="I35" i="63"/>
  <c r="H35" i="63"/>
  <c r="I34" i="63"/>
  <c r="J34" i="63" s="1"/>
  <c r="H34" i="63"/>
  <c r="I33" i="63"/>
  <c r="J33" i="63" s="1"/>
  <c r="H33" i="63"/>
  <c r="I32" i="63"/>
  <c r="J32" i="63" s="1"/>
  <c r="K32" i="63" s="1"/>
  <c r="L32" i="63" s="1"/>
  <c r="H32" i="63"/>
  <c r="I31" i="63"/>
  <c r="J31" i="63" s="1"/>
  <c r="K31" i="63" s="1"/>
  <c r="H31" i="63"/>
  <c r="I30" i="63"/>
  <c r="J30" i="63" s="1"/>
  <c r="H30" i="63"/>
  <c r="I29" i="63"/>
  <c r="H29" i="63"/>
  <c r="I28" i="63"/>
  <c r="H28" i="63"/>
  <c r="J28" i="63" s="1"/>
  <c r="I27" i="63"/>
  <c r="H27" i="63"/>
  <c r="I26" i="63"/>
  <c r="H26" i="63"/>
  <c r="J25" i="63"/>
  <c r="I25" i="63"/>
  <c r="H25" i="63"/>
  <c r="I24" i="63"/>
  <c r="H24" i="63"/>
  <c r="J24" i="63" s="1"/>
  <c r="I23" i="63"/>
  <c r="H23" i="63"/>
  <c r="J22" i="63"/>
  <c r="I22" i="63"/>
  <c r="H22" i="63"/>
  <c r="J21" i="63"/>
  <c r="I21" i="63"/>
  <c r="H21" i="63"/>
  <c r="J20" i="63"/>
  <c r="K20" i="63" s="1"/>
  <c r="I20" i="63"/>
  <c r="H20" i="63"/>
  <c r="J91" i="62"/>
  <c r="K91" i="62" s="1"/>
  <c r="I91" i="62"/>
  <c r="H91" i="62"/>
  <c r="I90" i="62"/>
  <c r="J90" i="62" s="1"/>
  <c r="H90" i="62"/>
  <c r="I89" i="62"/>
  <c r="H89" i="62"/>
  <c r="J89" i="62" s="1"/>
  <c r="J88" i="62"/>
  <c r="I88" i="62"/>
  <c r="H88" i="62"/>
  <c r="I87" i="62"/>
  <c r="J87" i="62" s="1"/>
  <c r="K87" i="62" s="1"/>
  <c r="H87" i="62"/>
  <c r="I86" i="62"/>
  <c r="H86" i="62"/>
  <c r="I85" i="62"/>
  <c r="H85" i="62"/>
  <c r="J85" i="62" s="1"/>
  <c r="I84" i="62"/>
  <c r="J84" i="62" s="1"/>
  <c r="H84" i="62"/>
  <c r="I35" i="62"/>
  <c r="H35" i="62"/>
  <c r="I34" i="62"/>
  <c r="J34" i="62" s="1"/>
  <c r="H34" i="62"/>
  <c r="J33" i="62"/>
  <c r="I33" i="62"/>
  <c r="H33" i="62"/>
  <c r="I32" i="62"/>
  <c r="H32" i="62"/>
  <c r="J32" i="62" s="1"/>
  <c r="I27" i="62"/>
  <c r="H27" i="62"/>
  <c r="J26" i="62"/>
  <c r="I26" i="62"/>
  <c r="H26" i="62"/>
  <c r="I25" i="62"/>
  <c r="J25" i="62" s="1"/>
  <c r="H25" i="62"/>
  <c r="J24" i="62"/>
  <c r="I24" i="62"/>
  <c r="H24" i="62"/>
  <c r="J107" i="61"/>
  <c r="K107" i="61" s="1"/>
  <c r="I107" i="61"/>
  <c r="H107" i="61"/>
  <c r="I106" i="61"/>
  <c r="J106" i="61" s="1"/>
  <c r="H106" i="61"/>
  <c r="I105" i="61"/>
  <c r="H105" i="61"/>
  <c r="I104" i="61"/>
  <c r="J104" i="61" s="1"/>
  <c r="H104" i="61"/>
  <c r="I99" i="61"/>
  <c r="J99" i="61" s="1"/>
  <c r="K99" i="61" s="1"/>
  <c r="H99" i="61"/>
  <c r="I98" i="61"/>
  <c r="J98" i="61" s="1"/>
  <c r="H98" i="61"/>
  <c r="I97" i="61"/>
  <c r="H97" i="61"/>
  <c r="J97" i="61" s="1"/>
  <c r="I96" i="61"/>
  <c r="H96" i="61"/>
  <c r="I95" i="61"/>
  <c r="H95" i="61"/>
  <c r="I94" i="61"/>
  <c r="H94" i="61"/>
  <c r="J93" i="61"/>
  <c r="I93" i="61"/>
  <c r="H93" i="61"/>
  <c r="I92" i="61"/>
  <c r="J92" i="61" s="1"/>
  <c r="H92" i="61"/>
  <c r="I83" i="61"/>
  <c r="J83" i="61" s="1"/>
  <c r="K83" i="61" s="1"/>
  <c r="H83" i="61"/>
  <c r="J82" i="61"/>
  <c r="I82" i="61"/>
  <c r="H82" i="61"/>
  <c r="J81" i="61"/>
  <c r="I81" i="61"/>
  <c r="H81" i="61"/>
  <c r="K80" i="61"/>
  <c r="L80" i="61" s="1"/>
  <c r="J80" i="61"/>
  <c r="I80" i="61"/>
  <c r="H80" i="61"/>
  <c r="K35" i="61"/>
  <c r="J35" i="61"/>
  <c r="I35" i="61"/>
  <c r="H35" i="61"/>
  <c r="J34" i="61"/>
  <c r="I34" i="61"/>
  <c r="H34" i="61"/>
  <c r="I33" i="61"/>
  <c r="H33" i="61"/>
  <c r="J32" i="61"/>
  <c r="I32" i="61"/>
  <c r="H32" i="61"/>
  <c r="J27" i="61"/>
  <c r="K27" i="61" s="1"/>
  <c r="I27" i="61"/>
  <c r="H27" i="61"/>
  <c r="I26" i="61"/>
  <c r="H26" i="61"/>
  <c r="I25" i="61"/>
  <c r="J25" i="61" s="1"/>
  <c r="H25" i="61"/>
  <c r="I24" i="61"/>
  <c r="H24" i="61"/>
  <c r="J24" i="61" s="1"/>
  <c r="I23" i="61"/>
  <c r="H23" i="61"/>
  <c r="I22" i="61"/>
  <c r="H22" i="61"/>
  <c r="J21" i="61"/>
  <c r="I21" i="61"/>
  <c r="H21" i="61"/>
  <c r="I20" i="61"/>
  <c r="H20" i="61"/>
  <c r="J20" i="61" s="1"/>
  <c r="I19" i="61"/>
  <c r="H19" i="61"/>
  <c r="J18" i="61"/>
  <c r="I18" i="61"/>
  <c r="H18" i="61"/>
  <c r="I17" i="61"/>
  <c r="J17" i="61" s="1"/>
  <c r="H17" i="61"/>
  <c r="J16" i="61"/>
  <c r="I16" i="61"/>
  <c r="H16" i="61"/>
  <c r="J107" i="60"/>
  <c r="K107" i="60" s="1"/>
  <c r="I107" i="60"/>
  <c r="H107" i="60"/>
  <c r="I106" i="60"/>
  <c r="J106" i="60" s="1"/>
  <c r="H106" i="60"/>
  <c r="I105" i="60"/>
  <c r="H105" i="60"/>
  <c r="I104" i="60"/>
  <c r="J104" i="60" s="1"/>
  <c r="H104" i="60"/>
  <c r="I99" i="60"/>
  <c r="J99" i="60" s="1"/>
  <c r="K99" i="60" s="1"/>
  <c r="H99" i="60"/>
  <c r="I98" i="60"/>
  <c r="J98" i="60" s="1"/>
  <c r="H98" i="60"/>
  <c r="I97" i="60"/>
  <c r="H97" i="60"/>
  <c r="J97" i="60" s="1"/>
  <c r="I96" i="60"/>
  <c r="H96" i="60"/>
  <c r="I95" i="60"/>
  <c r="H95" i="60"/>
  <c r="I94" i="60"/>
  <c r="H94" i="60"/>
  <c r="J93" i="60"/>
  <c r="I93" i="60"/>
  <c r="H93" i="60"/>
  <c r="I92" i="60"/>
  <c r="J92" i="60" s="1"/>
  <c r="H92" i="60"/>
  <c r="I59" i="60"/>
  <c r="H59" i="60"/>
  <c r="J58" i="60"/>
  <c r="I58" i="60"/>
  <c r="H58" i="60"/>
  <c r="J57" i="60"/>
  <c r="I57" i="60"/>
  <c r="H57" i="60"/>
  <c r="J56" i="60"/>
  <c r="K56" i="60" s="1"/>
  <c r="I56" i="60"/>
  <c r="H56" i="60"/>
  <c r="J35" i="60"/>
  <c r="K35" i="60" s="1"/>
  <c r="I35" i="60"/>
  <c r="H35" i="60"/>
  <c r="I34" i="60"/>
  <c r="J34" i="60" s="1"/>
  <c r="H34" i="60"/>
  <c r="I33" i="60"/>
  <c r="H33" i="60"/>
  <c r="J32" i="60"/>
  <c r="I32" i="60"/>
  <c r="H32" i="60"/>
  <c r="I27" i="60"/>
  <c r="J27" i="60" s="1"/>
  <c r="K27" i="60" s="1"/>
  <c r="H27" i="60"/>
  <c r="I26" i="60"/>
  <c r="H26" i="60"/>
  <c r="I25" i="60"/>
  <c r="J25" i="60" s="1"/>
  <c r="H25" i="60"/>
  <c r="I24" i="60"/>
  <c r="H24" i="60"/>
  <c r="I23" i="60"/>
  <c r="H23" i="60"/>
  <c r="I22" i="60"/>
  <c r="J22" i="60" s="1"/>
  <c r="H22" i="60"/>
  <c r="J21" i="60"/>
  <c r="I21" i="60"/>
  <c r="H21" i="60"/>
  <c r="I20" i="60"/>
  <c r="H20" i="60"/>
  <c r="J20" i="60" s="1"/>
  <c r="I107" i="59"/>
  <c r="H107" i="59"/>
  <c r="J106" i="59"/>
  <c r="I106" i="59"/>
  <c r="H106" i="59"/>
  <c r="I105" i="59"/>
  <c r="J105" i="59" s="1"/>
  <c r="H105" i="59"/>
  <c r="J104" i="59"/>
  <c r="I104" i="59"/>
  <c r="H104" i="59"/>
  <c r="J103" i="59"/>
  <c r="K103" i="59" s="1"/>
  <c r="I103" i="59"/>
  <c r="H103" i="59"/>
  <c r="I102" i="59"/>
  <c r="J102" i="59" s="1"/>
  <c r="H102" i="59"/>
  <c r="I101" i="59"/>
  <c r="H101" i="59"/>
  <c r="I100" i="59"/>
  <c r="J100" i="59" s="1"/>
  <c r="H100" i="59"/>
  <c r="I99" i="59"/>
  <c r="J99" i="59" s="1"/>
  <c r="K99" i="59" s="1"/>
  <c r="H99" i="59"/>
  <c r="I98" i="59"/>
  <c r="J98" i="59" s="1"/>
  <c r="H98" i="59"/>
  <c r="I97" i="59"/>
  <c r="H97" i="59"/>
  <c r="J97" i="59" s="1"/>
  <c r="I96" i="59"/>
  <c r="H96" i="59"/>
  <c r="I95" i="59"/>
  <c r="H95" i="59"/>
  <c r="I94" i="59"/>
  <c r="H94" i="59"/>
  <c r="J93" i="59"/>
  <c r="I93" i="59"/>
  <c r="H93" i="59"/>
  <c r="I92" i="59"/>
  <c r="J92" i="59" s="1"/>
  <c r="H92" i="59"/>
  <c r="I83" i="59"/>
  <c r="J83" i="59" s="1"/>
  <c r="K83" i="59" s="1"/>
  <c r="H83" i="59"/>
  <c r="J82" i="59"/>
  <c r="I82" i="59"/>
  <c r="H82" i="59"/>
  <c r="J81" i="59"/>
  <c r="I81" i="59"/>
  <c r="H81" i="59"/>
  <c r="K80" i="59"/>
  <c r="L80" i="59" s="1"/>
  <c r="J80" i="59"/>
  <c r="I80" i="59"/>
  <c r="H80" i="59"/>
  <c r="K75" i="59"/>
  <c r="J75" i="59"/>
  <c r="I75" i="59"/>
  <c r="H75" i="59"/>
  <c r="J74" i="59"/>
  <c r="I74" i="59"/>
  <c r="H74" i="59"/>
  <c r="I73" i="59"/>
  <c r="H73" i="59"/>
  <c r="J73" i="59" s="1"/>
  <c r="J72" i="59"/>
  <c r="I72" i="59"/>
  <c r="H72" i="59"/>
  <c r="J67" i="59"/>
  <c r="K67" i="59" s="1"/>
  <c r="I67" i="59"/>
  <c r="H67" i="59"/>
  <c r="I66" i="59"/>
  <c r="H66" i="59"/>
  <c r="I65" i="59"/>
  <c r="J65" i="59" s="1"/>
  <c r="H65" i="59"/>
  <c r="I64" i="59"/>
  <c r="H64" i="59"/>
  <c r="J64" i="59" s="1"/>
  <c r="I59" i="59"/>
  <c r="H59" i="59"/>
  <c r="I58" i="59"/>
  <c r="H58" i="59"/>
  <c r="J57" i="59"/>
  <c r="I57" i="59"/>
  <c r="H57" i="59"/>
  <c r="I56" i="59"/>
  <c r="H56" i="59"/>
  <c r="J56" i="59" s="1"/>
  <c r="I35" i="59"/>
  <c r="H35" i="59"/>
  <c r="J34" i="59"/>
  <c r="I34" i="59"/>
  <c r="H34" i="59"/>
  <c r="I33" i="59"/>
  <c r="J33" i="59" s="1"/>
  <c r="H33" i="59"/>
  <c r="J32" i="59"/>
  <c r="I32" i="59"/>
  <c r="H32" i="59"/>
  <c r="J31" i="59"/>
  <c r="K31" i="59" s="1"/>
  <c r="I31" i="59"/>
  <c r="H31" i="59"/>
  <c r="I30" i="59"/>
  <c r="J30" i="59" s="1"/>
  <c r="H30" i="59"/>
  <c r="I29" i="59"/>
  <c r="J29" i="59" s="1"/>
  <c r="H29" i="59"/>
  <c r="I28" i="59"/>
  <c r="J28" i="59" s="1"/>
  <c r="K28" i="59" s="1"/>
  <c r="L28" i="59" s="1"/>
  <c r="H28" i="59"/>
  <c r="I27" i="59"/>
  <c r="J27" i="59" s="1"/>
  <c r="K27" i="59" s="1"/>
  <c r="H27" i="59"/>
  <c r="I26" i="59"/>
  <c r="J26" i="59" s="1"/>
  <c r="H26" i="59"/>
  <c r="I25" i="59"/>
  <c r="H25" i="59"/>
  <c r="I24" i="59"/>
  <c r="H24" i="59"/>
  <c r="J24" i="59" s="1"/>
  <c r="I23" i="59"/>
  <c r="H23" i="59"/>
  <c r="I22" i="59"/>
  <c r="H22" i="59"/>
  <c r="J21" i="59"/>
  <c r="I21" i="59"/>
  <c r="H21" i="59"/>
  <c r="I20" i="59"/>
  <c r="H20" i="59"/>
  <c r="J20" i="59" s="1"/>
  <c r="I19" i="59"/>
  <c r="H19" i="59"/>
  <c r="J18" i="59"/>
  <c r="I18" i="59"/>
  <c r="H18" i="59"/>
  <c r="J17" i="59"/>
  <c r="K16" i="59" s="1"/>
  <c r="I17" i="59"/>
  <c r="H17" i="59"/>
  <c r="I16" i="59"/>
  <c r="H16" i="59"/>
  <c r="I11" i="59"/>
  <c r="J11" i="59" s="1"/>
  <c r="K11" i="59" s="1"/>
  <c r="H11" i="59"/>
  <c r="I10" i="59"/>
  <c r="H10" i="59"/>
  <c r="I9" i="59"/>
  <c r="J9" i="59" s="1"/>
  <c r="H9" i="59"/>
  <c r="I8" i="59"/>
  <c r="H8" i="59"/>
  <c r="J8" i="59" s="1"/>
  <c r="I107" i="58"/>
  <c r="J107" i="58" s="1"/>
  <c r="K107" i="58" s="1"/>
  <c r="H107" i="58"/>
  <c r="I106" i="58"/>
  <c r="H106" i="58"/>
  <c r="J105" i="58"/>
  <c r="I105" i="58"/>
  <c r="H105" i="58"/>
  <c r="I104" i="58"/>
  <c r="H104" i="58"/>
  <c r="K99" i="58"/>
  <c r="I99" i="58"/>
  <c r="J99" i="58" s="1"/>
  <c r="H99" i="58"/>
  <c r="J98" i="58"/>
  <c r="I98" i="58"/>
  <c r="H98" i="58"/>
  <c r="I97" i="58"/>
  <c r="J97" i="58" s="1"/>
  <c r="H97" i="58"/>
  <c r="K96" i="58"/>
  <c r="L96" i="58" s="1"/>
  <c r="J96" i="58"/>
  <c r="I96" i="58"/>
  <c r="H96" i="58"/>
  <c r="K95" i="58"/>
  <c r="J95" i="58"/>
  <c r="I95" i="58"/>
  <c r="H95" i="58"/>
  <c r="J94" i="58"/>
  <c r="I94" i="58"/>
  <c r="H94" i="58"/>
  <c r="I93" i="58"/>
  <c r="H93" i="58"/>
  <c r="J93" i="58" s="1"/>
  <c r="I92" i="58"/>
  <c r="J92" i="58" s="1"/>
  <c r="H92" i="58"/>
  <c r="J83" i="58"/>
  <c r="K83" i="58" s="1"/>
  <c r="I83" i="58"/>
  <c r="H83" i="58"/>
  <c r="I82" i="58"/>
  <c r="H82" i="58"/>
  <c r="I81" i="58"/>
  <c r="H81" i="58"/>
  <c r="J81" i="58" s="1"/>
  <c r="I80" i="58"/>
  <c r="J80" i="58" s="1"/>
  <c r="H80" i="58"/>
  <c r="I79" i="58"/>
  <c r="H79" i="58"/>
  <c r="I78" i="58"/>
  <c r="H78" i="58"/>
  <c r="J78" i="58" s="1"/>
  <c r="J77" i="58"/>
  <c r="I77" i="58"/>
  <c r="H77" i="58"/>
  <c r="I76" i="58"/>
  <c r="H76" i="58"/>
  <c r="J76" i="58" s="1"/>
  <c r="K76" i="58" s="1"/>
  <c r="I59" i="58"/>
  <c r="H59" i="58"/>
  <c r="J59" i="58" s="1"/>
  <c r="K59" i="58" s="1"/>
  <c r="J58" i="58"/>
  <c r="I58" i="58"/>
  <c r="H58" i="58"/>
  <c r="I57" i="58"/>
  <c r="J57" i="58" s="1"/>
  <c r="H57" i="58"/>
  <c r="J56" i="58"/>
  <c r="I56" i="58"/>
  <c r="H56" i="58"/>
  <c r="J35" i="58"/>
  <c r="K35" i="58" s="1"/>
  <c r="I35" i="58"/>
  <c r="H35" i="58"/>
  <c r="I34" i="58"/>
  <c r="J34" i="58" s="1"/>
  <c r="H34" i="58"/>
  <c r="I33" i="58"/>
  <c r="H33" i="58"/>
  <c r="I32" i="58"/>
  <c r="J32" i="58" s="1"/>
  <c r="H32" i="58"/>
  <c r="I27" i="58"/>
  <c r="J27" i="58" s="1"/>
  <c r="K27" i="58" s="1"/>
  <c r="H27" i="58"/>
  <c r="I26" i="58"/>
  <c r="H26" i="58"/>
  <c r="I25" i="58"/>
  <c r="H25" i="58"/>
  <c r="I24" i="58"/>
  <c r="H24" i="58"/>
  <c r="J24" i="58" s="1"/>
  <c r="I23" i="58"/>
  <c r="J23" i="58" s="1"/>
  <c r="K23" i="58" s="1"/>
  <c r="H23" i="58"/>
  <c r="I22" i="58"/>
  <c r="H22" i="58"/>
  <c r="J22" i="58" s="1"/>
  <c r="J21" i="58"/>
  <c r="I21" i="58"/>
  <c r="H21" i="58"/>
  <c r="K20" i="58"/>
  <c r="L20" i="58" s="1"/>
  <c r="I20" i="58"/>
  <c r="H20" i="58"/>
  <c r="J20" i="58" s="1"/>
  <c r="K19" i="58"/>
  <c r="I19" i="58"/>
  <c r="H19" i="58"/>
  <c r="J19" i="58" s="1"/>
  <c r="J18" i="58"/>
  <c r="I18" i="58"/>
  <c r="H18" i="58"/>
  <c r="I17" i="58"/>
  <c r="J17" i="58" s="1"/>
  <c r="K16" i="58" s="1"/>
  <c r="L16" i="58" s="1"/>
  <c r="H17" i="58"/>
  <c r="J16" i="58"/>
  <c r="I16" i="58"/>
  <c r="H16" i="58"/>
  <c r="K15" i="58"/>
  <c r="J15" i="58"/>
  <c r="I15" i="58"/>
  <c r="H15" i="58"/>
  <c r="J14" i="58"/>
  <c r="I14" i="58"/>
  <c r="H14" i="58"/>
  <c r="I13" i="58"/>
  <c r="J13" i="58" s="1"/>
  <c r="H13" i="58"/>
  <c r="I12" i="58"/>
  <c r="J12" i="58" s="1"/>
  <c r="H12" i="58"/>
  <c r="J107" i="57"/>
  <c r="K107" i="57" s="1"/>
  <c r="I107" i="57"/>
  <c r="H107" i="57"/>
  <c r="I106" i="57"/>
  <c r="J106" i="57" s="1"/>
  <c r="H106" i="57"/>
  <c r="I105" i="57"/>
  <c r="H105" i="57"/>
  <c r="J105" i="57" s="1"/>
  <c r="I104" i="57"/>
  <c r="J104" i="57" s="1"/>
  <c r="H104" i="57"/>
  <c r="I99" i="57"/>
  <c r="H99" i="57"/>
  <c r="I98" i="57"/>
  <c r="J98" i="57" s="1"/>
  <c r="H98" i="57"/>
  <c r="J97" i="57"/>
  <c r="I97" i="57"/>
  <c r="H97" i="57"/>
  <c r="I96" i="57"/>
  <c r="H96" i="57"/>
  <c r="J96" i="57" s="1"/>
  <c r="I83" i="57"/>
  <c r="H83" i="57"/>
  <c r="J83" i="57" s="1"/>
  <c r="K83" i="57" s="1"/>
  <c r="J82" i="57"/>
  <c r="I82" i="57"/>
  <c r="H82" i="57"/>
  <c r="J81" i="57"/>
  <c r="I81" i="57"/>
  <c r="H81" i="57"/>
  <c r="J80" i="57"/>
  <c r="K80" i="57" s="1"/>
  <c r="L80" i="57" s="1"/>
  <c r="I80" i="57"/>
  <c r="H80" i="57"/>
  <c r="J75" i="57"/>
  <c r="K75" i="57" s="1"/>
  <c r="I75" i="57"/>
  <c r="H75" i="57"/>
  <c r="I74" i="57"/>
  <c r="J74" i="57" s="1"/>
  <c r="H74" i="57"/>
  <c r="I73" i="57"/>
  <c r="H73" i="57"/>
  <c r="J73" i="57" s="1"/>
  <c r="I72" i="57"/>
  <c r="J72" i="57" s="1"/>
  <c r="K72" i="57" s="1"/>
  <c r="L72" i="57" s="1"/>
  <c r="H72" i="57"/>
  <c r="I67" i="57"/>
  <c r="J67" i="57" s="1"/>
  <c r="K67" i="57" s="1"/>
  <c r="H67" i="57"/>
  <c r="I66" i="57"/>
  <c r="H66" i="57"/>
  <c r="I65" i="57"/>
  <c r="J65" i="57" s="1"/>
  <c r="H65" i="57"/>
  <c r="I64" i="57"/>
  <c r="H64" i="57"/>
  <c r="J64" i="57" s="1"/>
  <c r="I59" i="57"/>
  <c r="J59" i="57" s="1"/>
  <c r="K59" i="57" s="1"/>
  <c r="H59" i="57"/>
  <c r="I58" i="57"/>
  <c r="H58" i="57"/>
  <c r="J57" i="57"/>
  <c r="I57" i="57"/>
  <c r="H57" i="57"/>
  <c r="I56" i="57"/>
  <c r="H56" i="57"/>
  <c r="J56" i="57" s="1"/>
  <c r="K51" i="57"/>
  <c r="I51" i="57"/>
  <c r="J51" i="57" s="1"/>
  <c r="H51" i="57"/>
  <c r="J50" i="57"/>
  <c r="I50" i="57"/>
  <c r="H50" i="57"/>
  <c r="I49" i="57"/>
  <c r="J49" i="57" s="1"/>
  <c r="H49" i="57"/>
  <c r="K48" i="57"/>
  <c r="L48" i="57" s="1"/>
  <c r="J48" i="57"/>
  <c r="I48" i="57"/>
  <c r="H48" i="57"/>
  <c r="K43" i="57"/>
  <c r="J43" i="57"/>
  <c r="I43" i="57"/>
  <c r="H43" i="57"/>
  <c r="J42" i="57"/>
  <c r="I42" i="57"/>
  <c r="H42" i="57"/>
  <c r="I41" i="57"/>
  <c r="H41" i="57"/>
  <c r="I40" i="57"/>
  <c r="J40" i="57" s="1"/>
  <c r="H40" i="57"/>
  <c r="J35" i="57"/>
  <c r="K35" i="57" s="1"/>
  <c r="I35" i="57"/>
  <c r="H35" i="57"/>
  <c r="I34" i="57"/>
  <c r="H34" i="57"/>
  <c r="I33" i="57"/>
  <c r="H33" i="57"/>
  <c r="I32" i="57"/>
  <c r="H32" i="57"/>
  <c r="I27" i="57"/>
  <c r="H27" i="57"/>
  <c r="I26" i="57"/>
  <c r="J26" i="57" s="1"/>
  <c r="H26" i="57"/>
  <c r="J25" i="57"/>
  <c r="I25" i="57"/>
  <c r="H25" i="57"/>
  <c r="I24" i="57"/>
  <c r="H24" i="57"/>
  <c r="J24" i="57" s="1"/>
  <c r="K24" i="57" s="1"/>
  <c r="I107" i="56"/>
  <c r="H107" i="56"/>
  <c r="J106" i="56"/>
  <c r="I106" i="56"/>
  <c r="H106" i="56"/>
  <c r="I105" i="56"/>
  <c r="J105" i="56" s="1"/>
  <c r="H105" i="56"/>
  <c r="J104" i="56"/>
  <c r="I104" i="56"/>
  <c r="H104" i="56"/>
  <c r="J103" i="56"/>
  <c r="K103" i="56" s="1"/>
  <c r="I103" i="56"/>
  <c r="H103" i="56"/>
  <c r="I102" i="56"/>
  <c r="J102" i="56" s="1"/>
  <c r="H102" i="56"/>
  <c r="I101" i="56"/>
  <c r="H101" i="56"/>
  <c r="J101" i="56" s="1"/>
  <c r="I100" i="56"/>
  <c r="J100" i="56" s="1"/>
  <c r="K100" i="56" s="1"/>
  <c r="L100" i="56" s="1"/>
  <c r="H100" i="56"/>
  <c r="I35" i="56"/>
  <c r="J35" i="56" s="1"/>
  <c r="K35" i="56" s="1"/>
  <c r="H35" i="56"/>
  <c r="I34" i="56"/>
  <c r="H34" i="56"/>
  <c r="I33" i="56"/>
  <c r="H33" i="56"/>
  <c r="I32" i="56"/>
  <c r="H32" i="56"/>
  <c r="J32" i="56" s="1"/>
  <c r="I31" i="56"/>
  <c r="J31" i="56" s="1"/>
  <c r="K31" i="56" s="1"/>
  <c r="H31" i="56"/>
  <c r="I30" i="56"/>
  <c r="H30" i="56"/>
  <c r="J29" i="56"/>
  <c r="I29" i="56"/>
  <c r="H29" i="56"/>
  <c r="I28" i="56"/>
  <c r="H28" i="56"/>
  <c r="J28" i="56" s="1"/>
  <c r="K107" i="55"/>
  <c r="I107" i="55"/>
  <c r="H107" i="55"/>
  <c r="J107" i="55" s="1"/>
  <c r="J106" i="55"/>
  <c r="I106" i="55"/>
  <c r="H106" i="55"/>
  <c r="I105" i="55"/>
  <c r="J105" i="55" s="1"/>
  <c r="K104" i="55" s="1"/>
  <c r="L104" i="55" s="1"/>
  <c r="H105" i="55"/>
  <c r="J104" i="55"/>
  <c r="I104" i="55"/>
  <c r="H104" i="55"/>
  <c r="K103" i="55"/>
  <c r="J103" i="55"/>
  <c r="I103" i="55"/>
  <c r="H103" i="55"/>
  <c r="J102" i="55"/>
  <c r="I102" i="55"/>
  <c r="H102" i="55"/>
  <c r="I101" i="55"/>
  <c r="H101" i="55"/>
  <c r="I100" i="55"/>
  <c r="J100" i="55" s="1"/>
  <c r="H100" i="55"/>
  <c r="J99" i="55"/>
  <c r="K99" i="55" s="1"/>
  <c r="I99" i="55"/>
  <c r="H99" i="55"/>
  <c r="I98" i="55"/>
  <c r="H98" i="55"/>
  <c r="I97" i="55"/>
  <c r="H97" i="55"/>
  <c r="J97" i="55" s="1"/>
  <c r="I96" i="55"/>
  <c r="J96" i="55" s="1"/>
  <c r="H96" i="55"/>
  <c r="I95" i="55"/>
  <c r="H95" i="55"/>
  <c r="I94" i="55"/>
  <c r="H94" i="55"/>
  <c r="J94" i="55" s="1"/>
  <c r="J93" i="55"/>
  <c r="I93" i="55"/>
  <c r="H93" i="55"/>
  <c r="I92" i="55"/>
  <c r="H92" i="55"/>
  <c r="J92" i="55" s="1"/>
  <c r="K92" i="55" s="1"/>
  <c r="I83" i="55"/>
  <c r="H83" i="55"/>
  <c r="J83" i="55" s="1"/>
  <c r="K83" i="55" s="1"/>
  <c r="J82" i="55"/>
  <c r="I82" i="55"/>
  <c r="H82" i="55"/>
  <c r="J81" i="55"/>
  <c r="I81" i="55"/>
  <c r="H81" i="55"/>
  <c r="J80" i="55"/>
  <c r="I80" i="55"/>
  <c r="H80" i="55"/>
  <c r="J79" i="55"/>
  <c r="K79" i="55" s="1"/>
  <c r="I79" i="55"/>
  <c r="H79" i="55"/>
  <c r="I78" i="55"/>
  <c r="J78" i="55" s="1"/>
  <c r="H78" i="55"/>
  <c r="I77" i="55"/>
  <c r="H77" i="55"/>
  <c r="J77" i="55" s="1"/>
  <c r="I76" i="55"/>
  <c r="J76" i="55" s="1"/>
  <c r="K76" i="55" s="1"/>
  <c r="L76" i="55" s="1"/>
  <c r="H76" i="55"/>
  <c r="I67" i="55"/>
  <c r="J67" i="55" s="1"/>
  <c r="K67" i="55" s="1"/>
  <c r="H67" i="55"/>
  <c r="I66" i="55"/>
  <c r="H66" i="55"/>
  <c r="I65" i="55"/>
  <c r="J65" i="55" s="1"/>
  <c r="H65" i="55"/>
  <c r="I64" i="55"/>
  <c r="H64" i="55"/>
  <c r="J64" i="55" s="1"/>
  <c r="I63" i="55"/>
  <c r="J63" i="55" s="1"/>
  <c r="K63" i="55" s="1"/>
  <c r="H63" i="55"/>
  <c r="I62" i="55"/>
  <c r="H62" i="55"/>
  <c r="J61" i="55"/>
  <c r="I61" i="55"/>
  <c r="H61" i="55"/>
  <c r="I60" i="55"/>
  <c r="H60" i="55"/>
  <c r="J60" i="55" s="1"/>
  <c r="I59" i="55"/>
  <c r="J59" i="55" s="1"/>
  <c r="K59" i="55" s="1"/>
  <c r="H59" i="55"/>
  <c r="J58" i="55"/>
  <c r="I58" i="55"/>
  <c r="H58" i="55"/>
  <c r="I57" i="55"/>
  <c r="J57" i="55" s="1"/>
  <c r="H57" i="55"/>
  <c r="K56" i="55"/>
  <c r="J56" i="55"/>
  <c r="I56" i="55"/>
  <c r="H56" i="55"/>
  <c r="K35" i="55"/>
  <c r="J35" i="55"/>
  <c r="I35" i="55"/>
  <c r="H35" i="55"/>
  <c r="J34" i="55"/>
  <c r="I34" i="55"/>
  <c r="H34" i="55"/>
  <c r="I33" i="55"/>
  <c r="H33" i="55"/>
  <c r="I32" i="55"/>
  <c r="J32" i="55" s="1"/>
  <c r="H32" i="55"/>
  <c r="J31" i="55"/>
  <c r="K31" i="55" s="1"/>
  <c r="I31" i="55"/>
  <c r="H31" i="55"/>
  <c r="I30" i="55"/>
  <c r="H30" i="55"/>
  <c r="I29" i="55"/>
  <c r="H29" i="55"/>
  <c r="I28" i="55"/>
  <c r="H28" i="55"/>
  <c r="I27" i="55"/>
  <c r="H27" i="55"/>
  <c r="I26" i="55"/>
  <c r="J26" i="55" s="1"/>
  <c r="H26" i="55"/>
  <c r="J25" i="55"/>
  <c r="I25" i="55"/>
  <c r="H25" i="55"/>
  <c r="I24" i="55"/>
  <c r="H24" i="55"/>
  <c r="J24" i="55" s="1"/>
  <c r="K24" i="55" s="1"/>
  <c r="I23" i="55"/>
  <c r="H23" i="55"/>
  <c r="J22" i="55"/>
  <c r="I22" i="55"/>
  <c r="H22" i="55"/>
  <c r="I21" i="55"/>
  <c r="J21" i="55" s="1"/>
  <c r="H21" i="55"/>
  <c r="J20" i="55"/>
  <c r="I20" i="55"/>
  <c r="H20" i="55"/>
  <c r="J107" i="54"/>
  <c r="K107" i="54" s="1"/>
  <c r="I107" i="54"/>
  <c r="H107" i="54"/>
  <c r="I106" i="54"/>
  <c r="J106" i="54" s="1"/>
  <c r="H106" i="54"/>
  <c r="I105" i="54"/>
  <c r="H105" i="54"/>
  <c r="J105" i="54" s="1"/>
  <c r="J104" i="54"/>
  <c r="K104" i="54" s="1"/>
  <c r="L104" i="54" s="1"/>
  <c r="I104" i="54"/>
  <c r="H104" i="54"/>
  <c r="I83" i="54"/>
  <c r="J83" i="54" s="1"/>
  <c r="K83" i="54" s="1"/>
  <c r="H83" i="54"/>
  <c r="I82" i="54"/>
  <c r="H82" i="54"/>
  <c r="I81" i="54"/>
  <c r="H81" i="54"/>
  <c r="J81" i="54" s="1"/>
  <c r="I80" i="54"/>
  <c r="H80" i="54"/>
  <c r="I67" i="54"/>
  <c r="J67" i="54" s="1"/>
  <c r="K67" i="54" s="1"/>
  <c r="H67" i="54"/>
  <c r="I66" i="54"/>
  <c r="H66" i="54"/>
  <c r="J65" i="54"/>
  <c r="I65" i="54"/>
  <c r="H65" i="54"/>
  <c r="I64" i="54"/>
  <c r="H64" i="54"/>
  <c r="J64" i="54" s="1"/>
  <c r="K59" i="54"/>
  <c r="I59" i="54"/>
  <c r="H59" i="54"/>
  <c r="J59" i="54" s="1"/>
  <c r="J58" i="54"/>
  <c r="I58" i="54"/>
  <c r="H58" i="54"/>
  <c r="I57" i="54"/>
  <c r="J57" i="54" s="1"/>
  <c r="K56" i="54" s="1"/>
  <c r="L56" i="54" s="1"/>
  <c r="H57" i="54"/>
  <c r="J56" i="54"/>
  <c r="I56" i="54"/>
  <c r="H56" i="54"/>
  <c r="K35" i="54"/>
  <c r="J35" i="54"/>
  <c r="I35" i="54"/>
  <c r="H35" i="54"/>
  <c r="J34" i="54"/>
  <c r="I34" i="54"/>
  <c r="H34" i="54"/>
  <c r="I33" i="54"/>
  <c r="J33" i="54" s="1"/>
  <c r="H33" i="54"/>
  <c r="I32" i="54"/>
  <c r="J32" i="54" s="1"/>
  <c r="H32" i="54"/>
  <c r="J107" i="53"/>
  <c r="K107" i="53" s="1"/>
  <c r="I107" i="53"/>
  <c r="H107" i="53"/>
  <c r="I106" i="53"/>
  <c r="J106" i="53" s="1"/>
  <c r="H106" i="53"/>
  <c r="I105" i="53"/>
  <c r="H105" i="53"/>
  <c r="J105" i="53" s="1"/>
  <c r="I104" i="53"/>
  <c r="J104" i="53" s="1"/>
  <c r="H104" i="53"/>
  <c r="I99" i="53"/>
  <c r="H99" i="53"/>
  <c r="I98" i="53"/>
  <c r="H98" i="53"/>
  <c r="J98" i="53" s="1"/>
  <c r="J97" i="53"/>
  <c r="I97" i="53"/>
  <c r="H97" i="53"/>
  <c r="I96" i="53"/>
  <c r="H96" i="53"/>
  <c r="J96" i="53" s="1"/>
  <c r="K96" i="53" s="1"/>
  <c r="I95" i="53"/>
  <c r="H95" i="53"/>
  <c r="J95" i="53" s="1"/>
  <c r="K95" i="53" s="1"/>
  <c r="J94" i="53"/>
  <c r="I94" i="53"/>
  <c r="H94" i="53"/>
  <c r="I93" i="53"/>
  <c r="H93" i="53"/>
  <c r="I92" i="53"/>
  <c r="J92" i="53" s="1"/>
  <c r="K92" i="53" s="1"/>
  <c r="H92" i="53"/>
  <c r="J83" i="53"/>
  <c r="K83" i="53" s="1"/>
  <c r="I83" i="53"/>
  <c r="H83" i="53"/>
  <c r="I82" i="53"/>
  <c r="J82" i="53" s="1"/>
  <c r="K80" i="53" s="1"/>
  <c r="L80" i="53" s="1"/>
  <c r="H82" i="53"/>
  <c r="I81" i="53"/>
  <c r="H81" i="53"/>
  <c r="I80" i="53"/>
  <c r="H80" i="53"/>
  <c r="J80" i="53" s="1"/>
  <c r="K67" i="53"/>
  <c r="I67" i="53"/>
  <c r="H67" i="53"/>
  <c r="J67" i="53" s="1"/>
  <c r="J66" i="53"/>
  <c r="I66" i="53"/>
  <c r="H66" i="53"/>
  <c r="I65" i="53"/>
  <c r="J65" i="53" s="1"/>
  <c r="H65" i="53"/>
  <c r="K64" i="53"/>
  <c r="L64" i="53" s="1"/>
  <c r="J64" i="53"/>
  <c r="I64" i="53"/>
  <c r="H64" i="53"/>
  <c r="K59" i="53"/>
  <c r="J59" i="53"/>
  <c r="I59" i="53"/>
  <c r="H59" i="53"/>
  <c r="J58" i="53"/>
  <c r="I58" i="53"/>
  <c r="H58" i="53"/>
  <c r="I57" i="53"/>
  <c r="H57" i="53"/>
  <c r="I56" i="53"/>
  <c r="J56" i="53" s="1"/>
  <c r="H56" i="53"/>
  <c r="J35" i="53"/>
  <c r="K35" i="53" s="1"/>
  <c r="I35" i="53"/>
  <c r="H35" i="53"/>
  <c r="I34" i="53"/>
  <c r="H34" i="53"/>
  <c r="I33" i="53"/>
  <c r="H33" i="53"/>
  <c r="J33" i="53" s="1"/>
  <c r="I32" i="53"/>
  <c r="H32" i="53"/>
  <c r="I27" i="53"/>
  <c r="H27" i="53"/>
  <c r="I26" i="53"/>
  <c r="H26" i="53"/>
  <c r="J26" i="53" s="1"/>
  <c r="J25" i="53"/>
  <c r="I25" i="53"/>
  <c r="H25" i="53"/>
  <c r="I24" i="53"/>
  <c r="H24" i="53"/>
  <c r="J24" i="53" s="1"/>
  <c r="K24" i="53" s="1"/>
  <c r="I23" i="53"/>
  <c r="H23" i="53"/>
  <c r="J23" i="53" s="1"/>
  <c r="K23" i="53" s="1"/>
  <c r="J22" i="53"/>
  <c r="I22" i="53"/>
  <c r="H22" i="53"/>
  <c r="I21" i="53"/>
  <c r="J21" i="53" s="1"/>
  <c r="H21" i="53"/>
  <c r="I20" i="53"/>
  <c r="H20" i="53"/>
  <c r="I107" i="52"/>
  <c r="J107" i="52" s="1"/>
  <c r="K107" i="52" s="1"/>
  <c r="H107" i="52"/>
  <c r="I106" i="52"/>
  <c r="J106" i="52" s="1"/>
  <c r="H106" i="52"/>
  <c r="I105" i="52"/>
  <c r="H105" i="52"/>
  <c r="J105" i="52" s="1"/>
  <c r="I104" i="52"/>
  <c r="H104" i="52"/>
  <c r="I83" i="52"/>
  <c r="J83" i="52" s="1"/>
  <c r="K83" i="52" s="1"/>
  <c r="H83" i="52"/>
  <c r="I82" i="52"/>
  <c r="H82" i="52"/>
  <c r="J82" i="52" s="1"/>
  <c r="J81" i="52"/>
  <c r="K80" i="52" s="1"/>
  <c r="L80" i="52" s="1"/>
  <c r="I81" i="52"/>
  <c r="H81" i="52"/>
  <c r="I80" i="52"/>
  <c r="H80" i="52"/>
  <c r="J80" i="52" s="1"/>
  <c r="I67" i="52"/>
  <c r="H67" i="52"/>
  <c r="J67" i="52" s="1"/>
  <c r="K67" i="52" s="1"/>
  <c r="J66" i="52"/>
  <c r="I66" i="52"/>
  <c r="H66" i="52"/>
  <c r="J65" i="52"/>
  <c r="I65" i="52"/>
  <c r="H65" i="52"/>
  <c r="J64" i="52"/>
  <c r="K64" i="52" s="1"/>
  <c r="L64" i="52" s="1"/>
  <c r="I64" i="52"/>
  <c r="H64" i="52"/>
  <c r="J59" i="52"/>
  <c r="K59" i="52" s="1"/>
  <c r="I59" i="52"/>
  <c r="H59" i="52"/>
  <c r="I58" i="52"/>
  <c r="J58" i="52" s="1"/>
  <c r="H58" i="52"/>
  <c r="I57" i="52"/>
  <c r="H57" i="52"/>
  <c r="J56" i="52"/>
  <c r="I56" i="52"/>
  <c r="H56" i="52"/>
  <c r="I35" i="52"/>
  <c r="J35" i="52" s="1"/>
  <c r="K35" i="52" s="1"/>
  <c r="H35" i="52"/>
  <c r="I34" i="52"/>
  <c r="H34" i="52"/>
  <c r="I33" i="52"/>
  <c r="H33" i="52"/>
  <c r="J33" i="52" s="1"/>
  <c r="I32" i="52"/>
  <c r="H32" i="52"/>
  <c r="J32" i="52" s="1"/>
  <c r="I107" i="51"/>
  <c r="H107" i="51"/>
  <c r="I106" i="51"/>
  <c r="H106" i="51"/>
  <c r="J105" i="51"/>
  <c r="I105" i="51"/>
  <c r="H105" i="51"/>
  <c r="I104" i="51"/>
  <c r="H104" i="51"/>
  <c r="I103" i="51"/>
  <c r="H103" i="51"/>
  <c r="J102" i="51"/>
  <c r="I102" i="51"/>
  <c r="H102" i="51"/>
  <c r="I101" i="51"/>
  <c r="J101" i="51" s="1"/>
  <c r="H101" i="51"/>
  <c r="J100" i="51"/>
  <c r="I100" i="51"/>
  <c r="H100" i="51"/>
  <c r="J99" i="51"/>
  <c r="K99" i="51" s="1"/>
  <c r="I99" i="51"/>
  <c r="H99" i="51"/>
  <c r="I98" i="51"/>
  <c r="J98" i="51" s="1"/>
  <c r="H98" i="51"/>
  <c r="I97" i="51"/>
  <c r="H97" i="51"/>
  <c r="I96" i="51"/>
  <c r="J96" i="51" s="1"/>
  <c r="H96" i="51"/>
  <c r="I95" i="51"/>
  <c r="J95" i="51" s="1"/>
  <c r="K95" i="51" s="1"/>
  <c r="H95" i="51"/>
  <c r="I94" i="51"/>
  <c r="J94" i="51" s="1"/>
  <c r="H94" i="51"/>
  <c r="I93" i="51"/>
  <c r="H93" i="51"/>
  <c r="J93" i="51" s="1"/>
  <c r="I92" i="51"/>
  <c r="H92" i="51"/>
  <c r="I35" i="51"/>
  <c r="H35" i="51"/>
  <c r="I34" i="51"/>
  <c r="H34" i="51"/>
  <c r="J33" i="51"/>
  <c r="I33" i="51"/>
  <c r="H33" i="51"/>
  <c r="I32" i="51"/>
  <c r="H32" i="51"/>
  <c r="J32" i="51" s="1"/>
  <c r="I31" i="51"/>
  <c r="H31" i="51"/>
  <c r="J31" i="51" s="1"/>
  <c r="K31" i="51" s="1"/>
  <c r="J30" i="51"/>
  <c r="I30" i="51"/>
  <c r="H30" i="51"/>
  <c r="J29" i="51"/>
  <c r="I29" i="51"/>
  <c r="H29" i="51"/>
  <c r="K28" i="51"/>
  <c r="L28" i="51" s="1"/>
  <c r="J28" i="51"/>
  <c r="I28" i="51"/>
  <c r="H28" i="51"/>
  <c r="K27" i="51"/>
  <c r="J27" i="51"/>
  <c r="I27" i="51"/>
  <c r="H27" i="51"/>
  <c r="J26" i="51"/>
  <c r="I26" i="51"/>
  <c r="H26" i="51"/>
  <c r="I25" i="51"/>
  <c r="H25" i="51"/>
  <c r="J24" i="51"/>
  <c r="I24" i="51"/>
  <c r="H24" i="51"/>
  <c r="J23" i="51"/>
  <c r="K23" i="51" s="1"/>
  <c r="I23" i="51"/>
  <c r="H23" i="51"/>
  <c r="I22" i="51"/>
  <c r="H22" i="51"/>
  <c r="I21" i="51"/>
  <c r="J21" i="51" s="1"/>
  <c r="H21" i="51"/>
  <c r="I20" i="51"/>
  <c r="H20" i="51"/>
  <c r="J20" i="51" s="1"/>
  <c r="I107" i="50"/>
  <c r="H107" i="50"/>
  <c r="I106" i="50"/>
  <c r="H106" i="50"/>
  <c r="J105" i="50"/>
  <c r="I105" i="50"/>
  <c r="H105" i="50"/>
  <c r="I104" i="50"/>
  <c r="H104" i="50"/>
  <c r="I103" i="50"/>
  <c r="H103" i="50"/>
  <c r="J102" i="50"/>
  <c r="I102" i="50"/>
  <c r="H102" i="50"/>
  <c r="I101" i="50"/>
  <c r="J101" i="50" s="1"/>
  <c r="H101" i="50"/>
  <c r="J100" i="50"/>
  <c r="K100" i="50" s="1"/>
  <c r="I100" i="50"/>
  <c r="H100" i="50"/>
  <c r="J83" i="50"/>
  <c r="K83" i="50" s="1"/>
  <c r="I83" i="50"/>
  <c r="H83" i="50"/>
  <c r="I82" i="50"/>
  <c r="J82" i="50" s="1"/>
  <c r="H82" i="50"/>
  <c r="I81" i="50"/>
  <c r="H81" i="50"/>
  <c r="I80" i="50"/>
  <c r="J80" i="50" s="1"/>
  <c r="H80" i="50"/>
  <c r="I59" i="50"/>
  <c r="J59" i="50" s="1"/>
  <c r="K59" i="50" s="1"/>
  <c r="H59" i="50"/>
  <c r="I58" i="50"/>
  <c r="J58" i="50" s="1"/>
  <c r="H58" i="50"/>
  <c r="I57" i="50"/>
  <c r="H57" i="50"/>
  <c r="I56" i="50"/>
  <c r="H56" i="50"/>
  <c r="J56" i="50" s="1"/>
  <c r="I35" i="50"/>
  <c r="J35" i="50" s="1"/>
  <c r="K35" i="50" s="1"/>
  <c r="H35" i="50"/>
  <c r="I34" i="50"/>
  <c r="H34" i="50"/>
  <c r="J33" i="50"/>
  <c r="I33" i="50"/>
  <c r="H33" i="50"/>
  <c r="I32" i="50"/>
  <c r="H32" i="50"/>
  <c r="J32" i="50" s="1"/>
  <c r="I31" i="50"/>
  <c r="H31" i="50"/>
  <c r="J31" i="50" s="1"/>
  <c r="K31" i="50" s="1"/>
  <c r="J30" i="50"/>
  <c r="I30" i="50"/>
  <c r="H30" i="50"/>
  <c r="J29" i="50"/>
  <c r="I29" i="50"/>
  <c r="H29" i="50"/>
  <c r="J28" i="50"/>
  <c r="K28" i="50" s="1"/>
  <c r="L28" i="50" s="1"/>
  <c r="I28" i="50"/>
  <c r="H28" i="50"/>
  <c r="J19" i="50"/>
  <c r="K19" i="50" s="1"/>
  <c r="I19" i="50"/>
  <c r="H19" i="50"/>
  <c r="I18" i="50"/>
  <c r="J18" i="50" s="1"/>
  <c r="H18" i="50"/>
  <c r="I17" i="50"/>
  <c r="H17" i="50"/>
  <c r="J16" i="50"/>
  <c r="I16" i="50"/>
  <c r="H16" i="50"/>
  <c r="I107" i="49"/>
  <c r="J107" i="49" s="1"/>
  <c r="K107" i="49" s="1"/>
  <c r="H107" i="49"/>
  <c r="I106" i="49"/>
  <c r="H106" i="49"/>
  <c r="I105" i="49"/>
  <c r="H105" i="49"/>
  <c r="J105" i="49" s="1"/>
  <c r="I104" i="49"/>
  <c r="H104" i="49"/>
  <c r="I103" i="49"/>
  <c r="H103" i="49"/>
  <c r="J102" i="49"/>
  <c r="I102" i="49"/>
  <c r="H102" i="49"/>
  <c r="I101" i="49"/>
  <c r="H101" i="49"/>
  <c r="I100" i="49"/>
  <c r="J100" i="49" s="1"/>
  <c r="H100" i="49"/>
  <c r="I99" i="49"/>
  <c r="J99" i="49" s="1"/>
  <c r="K99" i="49" s="1"/>
  <c r="H99" i="49"/>
  <c r="I98" i="49"/>
  <c r="J98" i="49" s="1"/>
  <c r="H98" i="49"/>
  <c r="I97" i="49"/>
  <c r="H97" i="49"/>
  <c r="J97" i="49" s="1"/>
  <c r="I96" i="49"/>
  <c r="H96" i="49"/>
  <c r="I95" i="49"/>
  <c r="J95" i="49" s="1"/>
  <c r="K95" i="49" s="1"/>
  <c r="H95" i="49"/>
  <c r="I94" i="49"/>
  <c r="H94" i="49"/>
  <c r="J93" i="49"/>
  <c r="I93" i="49"/>
  <c r="H93" i="49"/>
  <c r="I92" i="49"/>
  <c r="J92" i="49" s="1"/>
  <c r="H92" i="49"/>
  <c r="I83" i="49"/>
  <c r="H83" i="49"/>
  <c r="J82" i="49"/>
  <c r="I82" i="49"/>
  <c r="H82" i="49"/>
  <c r="J81" i="49"/>
  <c r="I81" i="49"/>
  <c r="H81" i="49"/>
  <c r="J80" i="49"/>
  <c r="K80" i="49" s="1"/>
  <c r="I80" i="49"/>
  <c r="H80" i="49"/>
  <c r="J67" i="49"/>
  <c r="K67" i="49" s="1"/>
  <c r="I67" i="49"/>
  <c r="H67" i="49"/>
  <c r="I66" i="49"/>
  <c r="J66" i="49" s="1"/>
  <c r="H66" i="49"/>
  <c r="I65" i="49"/>
  <c r="H65" i="49"/>
  <c r="J64" i="49"/>
  <c r="I64" i="49"/>
  <c r="H64" i="49"/>
  <c r="I59" i="49"/>
  <c r="J59" i="49" s="1"/>
  <c r="K59" i="49" s="1"/>
  <c r="H59" i="49"/>
  <c r="I58" i="49"/>
  <c r="H58" i="49"/>
  <c r="I57" i="49"/>
  <c r="J57" i="49" s="1"/>
  <c r="H57" i="49"/>
  <c r="I56" i="49"/>
  <c r="H56" i="49"/>
  <c r="I35" i="49"/>
  <c r="H35" i="49"/>
  <c r="I34" i="49"/>
  <c r="J34" i="49" s="1"/>
  <c r="H34" i="49"/>
  <c r="J33" i="49"/>
  <c r="I33" i="49"/>
  <c r="H33" i="49"/>
  <c r="I32" i="49"/>
  <c r="H32" i="49"/>
  <c r="J32" i="49" s="1"/>
  <c r="K32" i="49" s="1"/>
  <c r="I31" i="49"/>
  <c r="H31" i="49"/>
  <c r="J30" i="49"/>
  <c r="I30" i="49"/>
  <c r="H30" i="49"/>
  <c r="I29" i="49"/>
  <c r="J29" i="49" s="1"/>
  <c r="H29" i="49"/>
  <c r="J28" i="49"/>
  <c r="I28" i="49"/>
  <c r="H28" i="49"/>
  <c r="J27" i="49"/>
  <c r="K27" i="49" s="1"/>
  <c r="I27" i="49"/>
  <c r="H27" i="49"/>
  <c r="I26" i="49"/>
  <c r="J26" i="49" s="1"/>
  <c r="H26" i="49"/>
  <c r="I25" i="49"/>
  <c r="J25" i="49" s="1"/>
  <c r="H25" i="49"/>
  <c r="I24" i="49"/>
  <c r="J24" i="49" s="1"/>
  <c r="K24" i="49" s="1"/>
  <c r="H24" i="49"/>
  <c r="I23" i="49"/>
  <c r="J23" i="49" s="1"/>
  <c r="K23" i="49" s="1"/>
  <c r="H23" i="49"/>
  <c r="I22" i="49"/>
  <c r="J22" i="49" s="1"/>
  <c r="H22" i="49"/>
  <c r="I21" i="49"/>
  <c r="H21" i="49"/>
  <c r="I20" i="49"/>
  <c r="H20" i="49"/>
  <c r="J20" i="49" s="1"/>
  <c r="I107" i="48"/>
  <c r="H107" i="48"/>
  <c r="I106" i="48"/>
  <c r="H106" i="48"/>
  <c r="J105" i="48"/>
  <c r="I105" i="48"/>
  <c r="H105" i="48"/>
  <c r="I104" i="48"/>
  <c r="J104" i="48" s="1"/>
  <c r="H104" i="48"/>
  <c r="I103" i="48"/>
  <c r="J103" i="48" s="1"/>
  <c r="K103" i="48" s="1"/>
  <c r="H103" i="48"/>
  <c r="J102" i="48"/>
  <c r="I102" i="48"/>
  <c r="H102" i="48"/>
  <c r="J101" i="48"/>
  <c r="I101" i="48"/>
  <c r="H101" i="48"/>
  <c r="K100" i="48"/>
  <c r="L100" i="48" s="1"/>
  <c r="J100" i="48"/>
  <c r="I100" i="48"/>
  <c r="H100" i="48"/>
  <c r="K99" i="48"/>
  <c r="J99" i="48"/>
  <c r="I99" i="48"/>
  <c r="H99" i="48"/>
  <c r="J98" i="48"/>
  <c r="I98" i="48"/>
  <c r="H98" i="48"/>
  <c r="I97" i="48"/>
  <c r="H97" i="48"/>
  <c r="J97" i="48" s="1"/>
  <c r="J96" i="48"/>
  <c r="I96" i="48"/>
  <c r="H96" i="48"/>
  <c r="J83" i="48"/>
  <c r="K83" i="48" s="1"/>
  <c r="I83" i="48"/>
  <c r="H83" i="48"/>
  <c r="I82" i="48"/>
  <c r="H82" i="48"/>
  <c r="I81" i="48"/>
  <c r="H81" i="48"/>
  <c r="I80" i="48"/>
  <c r="J80" i="48" s="1"/>
  <c r="H80" i="48"/>
  <c r="I67" i="48"/>
  <c r="H67" i="48"/>
  <c r="J66" i="48"/>
  <c r="I66" i="48"/>
  <c r="H66" i="48"/>
  <c r="J65" i="48"/>
  <c r="K64" i="48" s="1"/>
  <c r="I65" i="48"/>
  <c r="H65" i="48"/>
  <c r="I64" i="48"/>
  <c r="H64" i="48"/>
  <c r="I59" i="48"/>
  <c r="J59" i="48" s="1"/>
  <c r="K59" i="48" s="1"/>
  <c r="H59" i="48"/>
  <c r="I58" i="48"/>
  <c r="H58" i="48"/>
  <c r="I57" i="48"/>
  <c r="J57" i="48" s="1"/>
  <c r="H57" i="48"/>
  <c r="I56" i="48"/>
  <c r="H56" i="48"/>
  <c r="J56" i="48" s="1"/>
  <c r="I55" i="48"/>
  <c r="J55" i="48" s="1"/>
  <c r="K55" i="48" s="1"/>
  <c r="H55" i="48"/>
  <c r="I54" i="48"/>
  <c r="H54" i="48"/>
  <c r="J53" i="48"/>
  <c r="I53" i="48"/>
  <c r="H53" i="48"/>
  <c r="I52" i="48"/>
  <c r="H52" i="48"/>
  <c r="J52" i="48" s="1"/>
  <c r="K35" i="48"/>
  <c r="I35" i="48"/>
  <c r="J35" i="48" s="1"/>
  <c r="H35" i="48"/>
  <c r="J34" i="48"/>
  <c r="I34" i="48"/>
  <c r="H34" i="48"/>
  <c r="I33" i="48"/>
  <c r="J33" i="48" s="1"/>
  <c r="H33" i="48"/>
  <c r="K32" i="48"/>
  <c r="L32" i="48" s="1"/>
  <c r="J32" i="48"/>
  <c r="I32" i="48"/>
  <c r="H32" i="48"/>
  <c r="K31" i="48"/>
  <c r="J31" i="48"/>
  <c r="I31" i="48"/>
  <c r="H31" i="48"/>
  <c r="J30" i="48"/>
  <c r="I30" i="48"/>
  <c r="H30" i="48"/>
  <c r="I29" i="48"/>
  <c r="H29" i="48"/>
  <c r="I28" i="48"/>
  <c r="J28" i="48" s="1"/>
  <c r="H28" i="48"/>
  <c r="J27" i="48"/>
  <c r="K27" i="48" s="1"/>
  <c r="I27" i="48"/>
  <c r="H27" i="48"/>
  <c r="I26" i="48"/>
  <c r="H26" i="48"/>
  <c r="I25" i="48"/>
  <c r="H25" i="48"/>
  <c r="I24" i="48"/>
  <c r="H24" i="48"/>
  <c r="I19" i="48"/>
  <c r="H19" i="48"/>
  <c r="I18" i="48"/>
  <c r="J18" i="48" s="1"/>
  <c r="H18" i="48"/>
  <c r="J17" i="48"/>
  <c r="I17" i="48"/>
  <c r="H17" i="48"/>
  <c r="I16" i="48"/>
  <c r="H16" i="48"/>
  <c r="J16" i="48" s="1"/>
  <c r="I115" i="47"/>
  <c r="H115" i="47"/>
  <c r="J114" i="47"/>
  <c r="I114" i="47"/>
  <c r="H114" i="47"/>
  <c r="I113" i="47"/>
  <c r="J113" i="47" s="1"/>
  <c r="H113" i="47"/>
  <c r="J112" i="47"/>
  <c r="I112" i="47"/>
  <c r="H112" i="47"/>
  <c r="J111" i="47"/>
  <c r="K111" i="47" s="1"/>
  <c r="J110" i="47"/>
  <c r="J109" i="47"/>
  <c r="K108" i="47"/>
  <c r="L108" i="47" s="1"/>
  <c r="J108" i="47"/>
  <c r="I107" i="47"/>
  <c r="J107" i="47" s="1"/>
  <c r="K107" i="47" s="1"/>
  <c r="H107" i="47"/>
  <c r="I106" i="47"/>
  <c r="J106" i="47" s="1"/>
  <c r="H106" i="47"/>
  <c r="I105" i="47"/>
  <c r="H105" i="47"/>
  <c r="J105" i="47" s="1"/>
  <c r="I104" i="47"/>
  <c r="H104" i="47"/>
  <c r="I103" i="47"/>
  <c r="H103" i="47"/>
  <c r="I102" i="47"/>
  <c r="H102" i="47"/>
  <c r="J101" i="47"/>
  <c r="I101" i="47"/>
  <c r="H101" i="47"/>
  <c r="I100" i="47"/>
  <c r="J100" i="47" s="1"/>
  <c r="H100" i="47"/>
  <c r="I99" i="47"/>
  <c r="J99" i="47" s="1"/>
  <c r="K99" i="47" s="1"/>
  <c r="H99" i="47"/>
  <c r="J98" i="47"/>
  <c r="I98" i="47"/>
  <c r="H98" i="47"/>
  <c r="J97" i="47"/>
  <c r="I97" i="47"/>
  <c r="H97" i="47"/>
  <c r="K96" i="47"/>
  <c r="L96" i="47" s="1"/>
  <c r="J96" i="47"/>
  <c r="I96" i="47"/>
  <c r="H96" i="47"/>
  <c r="K95" i="47"/>
  <c r="J95" i="47"/>
  <c r="I95" i="47"/>
  <c r="H95" i="47"/>
  <c r="J94" i="47"/>
  <c r="I94" i="47"/>
  <c r="H94" i="47"/>
  <c r="I93" i="47"/>
  <c r="H93" i="47"/>
  <c r="J93" i="47" s="1"/>
  <c r="J92" i="47"/>
  <c r="I92" i="47"/>
  <c r="H92" i="47"/>
  <c r="J83" i="47"/>
  <c r="K83" i="47" s="1"/>
  <c r="I83" i="47"/>
  <c r="H83" i="47"/>
  <c r="I82" i="47"/>
  <c r="H82" i="47"/>
  <c r="I81" i="47"/>
  <c r="H81" i="47"/>
  <c r="J81" i="47" s="1"/>
  <c r="I80" i="47"/>
  <c r="J80" i="47" s="1"/>
  <c r="H80" i="47"/>
  <c r="I59" i="47"/>
  <c r="H59" i="47"/>
  <c r="I58" i="47"/>
  <c r="J58" i="47" s="1"/>
  <c r="H58" i="47"/>
  <c r="J57" i="47"/>
  <c r="I57" i="47"/>
  <c r="H57" i="47"/>
  <c r="I56" i="47"/>
  <c r="H56" i="47"/>
  <c r="J56" i="47" s="1"/>
  <c r="I35" i="47"/>
  <c r="H35" i="47"/>
  <c r="J34" i="47"/>
  <c r="I34" i="47"/>
  <c r="H34" i="47"/>
  <c r="I33" i="47"/>
  <c r="J33" i="47" s="1"/>
  <c r="H33" i="47"/>
  <c r="J32" i="47"/>
  <c r="K32" i="47" s="1"/>
  <c r="I32" i="47"/>
  <c r="H32" i="47"/>
  <c r="J31" i="47"/>
  <c r="K31" i="47" s="1"/>
  <c r="I31" i="47"/>
  <c r="H31" i="47"/>
  <c r="I30" i="47"/>
  <c r="J30" i="47" s="1"/>
  <c r="H30" i="47"/>
  <c r="I29" i="47"/>
  <c r="J29" i="47" s="1"/>
  <c r="H29" i="47"/>
  <c r="I28" i="47"/>
  <c r="J28" i="47" s="1"/>
  <c r="H28" i="47"/>
  <c r="I27" i="47"/>
  <c r="J27" i="47" s="1"/>
  <c r="K27" i="47" s="1"/>
  <c r="H27" i="47"/>
  <c r="I26" i="47"/>
  <c r="J26" i="47" s="1"/>
  <c r="H26" i="47"/>
  <c r="I25" i="47"/>
  <c r="H25" i="47"/>
  <c r="I24" i="47"/>
  <c r="H24" i="47"/>
  <c r="J24" i="47" s="1"/>
  <c r="I23" i="47"/>
  <c r="J23" i="47" s="1"/>
  <c r="K23" i="47" s="1"/>
  <c r="H23" i="47"/>
  <c r="I22" i="47"/>
  <c r="H22" i="47"/>
  <c r="J21" i="47"/>
  <c r="I21" i="47"/>
  <c r="H21" i="47"/>
  <c r="I20" i="47"/>
  <c r="H20" i="47"/>
  <c r="J20" i="47" s="1"/>
  <c r="I19" i="47"/>
  <c r="H19" i="47"/>
  <c r="J18" i="47"/>
  <c r="I18" i="47"/>
  <c r="H18" i="47"/>
  <c r="J17" i="47"/>
  <c r="I17" i="47"/>
  <c r="H17" i="47"/>
  <c r="J16" i="47"/>
  <c r="K16" i="47" s="1"/>
  <c r="I16" i="47"/>
  <c r="H16" i="47"/>
  <c r="J107" i="46"/>
  <c r="K107" i="46" s="1"/>
  <c r="I107" i="46"/>
  <c r="H107" i="46"/>
  <c r="I106" i="46"/>
  <c r="J106" i="46" s="1"/>
  <c r="H106" i="46"/>
  <c r="I105" i="46"/>
  <c r="H105" i="46"/>
  <c r="J105" i="46" s="1"/>
  <c r="J104" i="46"/>
  <c r="I104" i="46"/>
  <c r="H104" i="46"/>
  <c r="I83" i="46"/>
  <c r="J83" i="46" s="1"/>
  <c r="K83" i="46" s="1"/>
  <c r="H83" i="46"/>
  <c r="I82" i="46"/>
  <c r="H82" i="46"/>
  <c r="I81" i="46"/>
  <c r="H81" i="46"/>
  <c r="J81" i="46" s="1"/>
  <c r="I80" i="46"/>
  <c r="H80" i="46"/>
  <c r="I67" i="46"/>
  <c r="H67" i="46"/>
  <c r="I66" i="46"/>
  <c r="H66" i="46"/>
  <c r="J65" i="46"/>
  <c r="I65" i="46"/>
  <c r="H65" i="46"/>
  <c r="I64" i="46"/>
  <c r="H64" i="46"/>
  <c r="J64" i="46" s="1"/>
  <c r="I59" i="46"/>
  <c r="H59" i="46"/>
  <c r="J58" i="46"/>
  <c r="I58" i="46"/>
  <c r="H58" i="46"/>
  <c r="I57" i="46"/>
  <c r="J57" i="46" s="1"/>
  <c r="H57" i="46"/>
  <c r="J56" i="46"/>
  <c r="I56" i="46"/>
  <c r="H56" i="46"/>
  <c r="J35" i="46"/>
  <c r="K35" i="46" s="1"/>
  <c r="I35" i="46"/>
  <c r="H35" i="46"/>
  <c r="I34" i="46"/>
  <c r="J34" i="46" s="1"/>
  <c r="H34" i="46"/>
  <c r="I33" i="46"/>
  <c r="J33" i="46" s="1"/>
  <c r="H33" i="46"/>
  <c r="I32" i="46"/>
  <c r="J32" i="46" s="1"/>
  <c r="K32" i="46" s="1"/>
  <c r="L32" i="46" s="1"/>
  <c r="H32" i="46"/>
  <c r="I107" i="45"/>
  <c r="J107" i="45" s="1"/>
  <c r="K107" i="45" s="1"/>
  <c r="H107" i="45"/>
  <c r="I106" i="45"/>
  <c r="J106" i="45" s="1"/>
  <c r="H106" i="45"/>
  <c r="I105" i="45"/>
  <c r="H105" i="45"/>
  <c r="J105" i="45" s="1"/>
  <c r="I104" i="45"/>
  <c r="H104" i="45"/>
  <c r="I103" i="45"/>
  <c r="H103" i="45"/>
  <c r="I102" i="45"/>
  <c r="H102" i="45"/>
  <c r="J101" i="45"/>
  <c r="I101" i="45"/>
  <c r="H101" i="45"/>
  <c r="I100" i="45"/>
  <c r="J100" i="45" s="1"/>
  <c r="H100" i="45"/>
  <c r="I99" i="45"/>
  <c r="J99" i="45" s="1"/>
  <c r="K99" i="45" s="1"/>
  <c r="H99" i="45"/>
  <c r="J98" i="45"/>
  <c r="I98" i="45"/>
  <c r="H98" i="45"/>
  <c r="J97" i="45"/>
  <c r="I97" i="45"/>
  <c r="H97" i="45"/>
  <c r="K96" i="45"/>
  <c r="L96" i="45" s="1"/>
  <c r="J96" i="45"/>
  <c r="I96" i="45"/>
  <c r="H96" i="45"/>
  <c r="K95" i="45"/>
  <c r="J95" i="45"/>
  <c r="I95" i="45"/>
  <c r="H95" i="45"/>
  <c r="J94" i="45"/>
  <c r="I94" i="45"/>
  <c r="H94" i="45"/>
  <c r="I93" i="45"/>
  <c r="H93" i="45"/>
  <c r="J93" i="45" s="1"/>
  <c r="J92" i="45"/>
  <c r="I92" i="45"/>
  <c r="H92" i="45"/>
  <c r="K91" i="45"/>
  <c r="L88" i="45"/>
  <c r="K88" i="45"/>
  <c r="K87" i="45"/>
  <c r="K84" i="45"/>
  <c r="L84" i="45" s="1"/>
  <c r="K83" i="45"/>
  <c r="K80" i="45"/>
  <c r="K79" i="45"/>
  <c r="L76" i="45"/>
  <c r="K76" i="45"/>
  <c r="K75" i="45"/>
  <c r="K72" i="45"/>
  <c r="L72" i="45" s="1"/>
  <c r="K71" i="45"/>
  <c r="K68" i="45"/>
  <c r="L68" i="45" s="1"/>
  <c r="K67" i="45"/>
  <c r="K64" i="45"/>
  <c r="L64" i="45" s="1"/>
  <c r="K63" i="45"/>
  <c r="L60" i="45" s="1"/>
  <c r="K60" i="45"/>
  <c r="K59" i="45"/>
  <c r="L56" i="45"/>
  <c r="K56" i="45"/>
  <c r="K55" i="45"/>
  <c r="K52" i="45"/>
  <c r="L52" i="45" s="1"/>
  <c r="K51" i="45"/>
  <c r="K48" i="45"/>
  <c r="K47" i="45"/>
  <c r="L44" i="45"/>
  <c r="K44" i="45"/>
  <c r="K43" i="45"/>
  <c r="K40" i="45"/>
  <c r="L40" i="45" s="1"/>
  <c r="K39" i="45"/>
  <c r="K36" i="45"/>
  <c r="L36" i="45" s="1"/>
  <c r="I35" i="45"/>
  <c r="J35" i="45" s="1"/>
  <c r="K35" i="45" s="1"/>
  <c r="H35" i="45"/>
  <c r="J34" i="45"/>
  <c r="I34" i="45"/>
  <c r="H34" i="45"/>
  <c r="J33" i="45"/>
  <c r="I33" i="45"/>
  <c r="H33" i="45"/>
  <c r="K32" i="45"/>
  <c r="L32" i="45" s="1"/>
  <c r="J32" i="45"/>
  <c r="I32" i="45"/>
  <c r="H32" i="45"/>
  <c r="K31" i="45"/>
  <c r="J31" i="45"/>
  <c r="I31" i="45"/>
  <c r="H31" i="45"/>
  <c r="J30" i="45"/>
  <c r="I30" i="45"/>
  <c r="H30" i="45"/>
  <c r="I29" i="45"/>
  <c r="H29" i="45"/>
  <c r="J28" i="45"/>
  <c r="I28" i="45"/>
  <c r="H28" i="45"/>
  <c r="J27" i="45"/>
  <c r="K27" i="45" s="1"/>
  <c r="I27" i="45"/>
  <c r="H27" i="45"/>
  <c r="I26" i="45"/>
  <c r="H26" i="45"/>
  <c r="I25" i="45"/>
  <c r="J25" i="45" s="1"/>
  <c r="H25" i="45"/>
  <c r="I24" i="45"/>
  <c r="H24" i="45"/>
  <c r="I23" i="45"/>
  <c r="H23" i="45"/>
  <c r="I22" i="45"/>
  <c r="J22" i="45" s="1"/>
  <c r="H22" i="45"/>
  <c r="J21" i="45"/>
  <c r="I21" i="45"/>
  <c r="H21" i="45"/>
  <c r="I20" i="45"/>
  <c r="H20" i="45"/>
  <c r="J20" i="45" s="1"/>
  <c r="I107" i="44"/>
  <c r="H107" i="44"/>
  <c r="J106" i="44"/>
  <c r="I106" i="44"/>
  <c r="H106" i="44"/>
  <c r="I105" i="44"/>
  <c r="J105" i="44" s="1"/>
  <c r="H105" i="44"/>
  <c r="J104" i="44"/>
  <c r="K104" i="44" s="1"/>
  <c r="I104" i="44"/>
  <c r="H104" i="44"/>
  <c r="J35" i="44"/>
  <c r="K35" i="44" s="1"/>
  <c r="I35" i="44"/>
  <c r="H35" i="44"/>
  <c r="I34" i="44"/>
  <c r="J34" i="44" s="1"/>
  <c r="H34" i="44"/>
  <c r="I33" i="44"/>
  <c r="J33" i="44" s="1"/>
  <c r="H33" i="44"/>
  <c r="I32" i="44"/>
  <c r="J32" i="44" s="1"/>
  <c r="H32" i="44"/>
  <c r="I107" i="43"/>
  <c r="J107" i="43" s="1"/>
  <c r="K107" i="43" s="1"/>
  <c r="H107" i="43"/>
  <c r="I106" i="43"/>
  <c r="J106" i="43" s="1"/>
  <c r="H106" i="43"/>
  <c r="I105" i="43"/>
  <c r="H105" i="43"/>
  <c r="J105" i="43" s="1"/>
  <c r="I104" i="43"/>
  <c r="H104" i="43"/>
  <c r="I103" i="43"/>
  <c r="J103" i="43" s="1"/>
  <c r="K103" i="43" s="1"/>
  <c r="H103" i="43"/>
  <c r="I102" i="43"/>
  <c r="H102" i="43"/>
  <c r="J101" i="43"/>
  <c r="I101" i="43"/>
  <c r="H101" i="43"/>
  <c r="I100" i="43"/>
  <c r="J100" i="43" s="1"/>
  <c r="H100" i="43"/>
  <c r="I99" i="43"/>
  <c r="H99" i="43"/>
  <c r="J98" i="43"/>
  <c r="I98" i="43"/>
  <c r="H98" i="43"/>
  <c r="J97" i="43"/>
  <c r="I97" i="43"/>
  <c r="H97" i="43"/>
  <c r="J96" i="43"/>
  <c r="K96" i="43" s="1"/>
  <c r="I96" i="43"/>
  <c r="H96" i="43"/>
  <c r="J95" i="43"/>
  <c r="K95" i="43" s="1"/>
  <c r="I95" i="43"/>
  <c r="H95" i="43"/>
  <c r="I94" i="43"/>
  <c r="J94" i="43" s="1"/>
  <c r="H94" i="43"/>
  <c r="I93" i="43"/>
  <c r="H93" i="43"/>
  <c r="J93" i="43" s="1"/>
  <c r="J92" i="43"/>
  <c r="I92" i="43"/>
  <c r="H92" i="43"/>
  <c r="I83" i="43"/>
  <c r="J83" i="43" s="1"/>
  <c r="K83" i="43" s="1"/>
  <c r="H83" i="43"/>
  <c r="I82" i="43"/>
  <c r="H82" i="43"/>
  <c r="I81" i="43"/>
  <c r="H81" i="43"/>
  <c r="J81" i="43" s="1"/>
  <c r="I80" i="43"/>
  <c r="H80" i="43"/>
  <c r="I79" i="43"/>
  <c r="H79" i="43"/>
  <c r="I78" i="43"/>
  <c r="H78" i="43"/>
  <c r="J77" i="43"/>
  <c r="I77" i="43"/>
  <c r="H77" i="43"/>
  <c r="I76" i="43"/>
  <c r="H76" i="43"/>
  <c r="I75" i="43"/>
  <c r="H75" i="43"/>
  <c r="J74" i="43"/>
  <c r="I74" i="43"/>
  <c r="H74" i="43"/>
  <c r="I73" i="43"/>
  <c r="J73" i="43" s="1"/>
  <c r="H73" i="43"/>
  <c r="J72" i="43"/>
  <c r="I72" i="43"/>
  <c r="H72" i="43"/>
  <c r="J67" i="43"/>
  <c r="K67" i="43" s="1"/>
  <c r="I67" i="43"/>
  <c r="H67" i="43"/>
  <c r="I66" i="43"/>
  <c r="J66" i="43" s="1"/>
  <c r="H66" i="43"/>
  <c r="I65" i="43"/>
  <c r="J65" i="43" s="1"/>
  <c r="H65" i="43"/>
  <c r="I64" i="43"/>
  <c r="J64" i="43" s="1"/>
  <c r="K64" i="43" s="1"/>
  <c r="L64" i="43" s="1"/>
  <c r="H64" i="43"/>
  <c r="I63" i="43"/>
  <c r="J63" i="43" s="1"/>
  <c r="K63" i="43" s="1"/>
  <c r="H63" i="43"/>
  <c r="I62" i="43"/>
  <c r="J62" i="43" s="1"/>
  <c r="H62" i="43"/>
  <c r="I61" i="43"/>
  <c r="H61" i="43"/>
  <c r="I60" i="43"/>
  <c r="H60" i="43"/>
  <c r="J60" i="43" s="1"/>
  <c r="I59" i="43"/>
  <c r="H59" i="43"/>
  <c r="I58" i="43"/>
  <c r="H58" i="43"/>
  <c r="J57" i="43"/>
  <c r="I57" i="43"/>
  <c r="H57" i="43"/>
  <c r="I56" i="43"/>
  <c r="H56" i="43"/>
  <c r="J56" i="43" s="1"/>
  <c r="I55" i="43"/>
  <c r="J55" i="43" s="1"/>
  <c r="K55" i="43" s="1"/>
  <c r="H55" i="43"/>
  <c r="J54" i="43"/>
  <c r="I54" i="43"/>
  <c r="H54" i="43"/>
  <c r="J53" i="43"/>
  <c r="I53" i="43"/>
  <c r="H53" i="43"/>
  <c r="K52" i="43"/>
  <c r="L52" i="43" s="1"/>
  <c r="J52" i="43"/>
  <c r="I52" i="43"/>
  <c r="H52" i="43"/>
  <c r="K51" i="43"/>
  <c r="J51" i="43"/>
  <c r="I51" i="43"/>
  <c r="H51" i="43"/>
  <c r="J50" i="43"/>
  <c r="I50" i="43"/>
  <c r="H50" i="43"/>
  <c r="I49" i="43"/>
  <c r="H49" i="43"/>
  <c r="J48" i="43"/>
  <c r="I48" i="43"/>
  <c r="H48" i="43"/>
  <c r="J47" i="43"/>
  <c r="K47" i="43" s="1"/>
  <c r="I47" i="43"/>
  <c r="H47" i="43"/>
  <c r="I46" i="43"/>
  <c r="H46" i="43"/>
  <c r="I45" i="43"/>
  <c r="J45" i="43" s="1"/>
  <c r="H45" i="43"/>
  <c r="I44" i="43"/>
  <c r="H44" i="43"/>
  <c r="I43" i="43"/>
  <c r="H43" i="43"/>
  <c r="I42" i="43"/>
  <c r="J42" i="43" s="1"/>
  <c r="H42" i="43"/>
  <c r="J41" i="43"/>
  <c r="I41" i="43"/>
  <c r="H41" i="43"/>
  <c r="I40" i="43"/>
  <c r="H40" i="43"/>
  <c r="J40" i="43" s="1"/>
  <c r="I107" i="42"/>
  <c r="H107" i="42"/>
  <c r="J106" i="42"/>
  <c r="I106" i="42"/>
  <c r="H106" i="42"/>
  <c r="I105" i="42"/>
  <c r="J105" i="42" s="1"/>
  <c r="H105" i="42"/>
  <c r="J104" i="42"/>
  <c r="K104" i="42" s="1"/>
  <c r="I104" i="42"/>
  <c r="H104" i="42"/>
  <c r="J103" i="42"/>
  <c r="K103" i="42" s="1"/>
  <c r="I103" i="42"/>
  <c r="H103" i="42"/>
  <c r="I102" i="42"/>
  <c r="J102" i="42" s="1"/>
  <c r="H102" i="42"/>
  <c r="I101" i="42"/>
  <c r="H101" i="42"/>
  <c r="I100" i="42"/>
  <c r="J100" i="42" s="1"/>
  <c r="H100" i="42"/>
  <c r="I99" i="42"/>
  <c r="J99" i="42" s="1"/>
  <c r="K99" i="42" s="1"/>
  <c r="H99" i="42"/>
  <c r="I98" i="42"/>
  <c r="J98" i="42" s="1"/>
  <c r="H98" i="42"/>
  <c r="I97" i="42"/>
  <c r="H97" i="42"/>
  <c r="J97" i="42" s="1"/>
  <c r="I96" i="42"/>
  <c r="H96" i="42"/>
  <c r="I95" i="42"/>
  <c r="J95" i="42" s="1"/>
  <c r="K95" i="42" s="1"/>
  <c r="H95" i="42"/>
  <c r="I94" i="42"/>
  <c r="H94" i="42"/>
  <c r="J93" i="42"/>
  <c r="H93" i="42"/>
  <c r="J92" i="42"/>
  <c r="I92" i="42"/>
  <c r="H92" i="42"/>
  <c r="J83" i="42"/>
  <c r="K83" i="42" s="1"/>
  <c r="I83" i="42"/>
  <c r="H83" i="42"/>
  <c r="I82" i="42"/>
  <c r="J82" i="42" s="1"/>
  <c r="H82" i="42"/>
  <c r="I81" i="42"/>
  <c r="H81" i="42"/>
  <c r="I80" i="42"/>
  <c r="J80" i="42" s="1"/>
  <c r="H80" i="42"/>
  <c r="I75" i="42"/>
  <c r="J75" i="42" s="1"/>
  <c r="K75" i="42" s="1"/>
  <c r="H75" i="42"/>
  <c r="I74" i="42"/>
  <c r="J74" i="42" s="1"/>
  <c r="H74" i="42"/>
  <c r="I73" i="42"/>
  <c r="H73" i="42"/>
  <c r="J73" i="42" s="1"/>
  <c r="I72" i="42"/>
  <c r="H72" i="42"/>
  <c r="I67" i="42"/>
  <c r="J67" i="42" s="1"/>
  <c r="K67" i="42" s="1"/>
  <c r="H67" i="42"/>
  <c r="I66" i="42"/>
  <c r="H66" i="42"/>
  <c r="J65" i="42"/>
  <c r="I65" i="42"/>
  <c r="H65" i="42"/>
  <c r="I64" i="42"/>
  <c r="H64" i="42"/>
  <c r="J64" i="42" s="1"/>
  <c r="I35" i="42"/>
  <c r="H35" i="42"/>
  <c r="J34" i="42"/>
  <c r="I34" i="42"/>
  <c r="H34" i="42"/>
  <c r="J33" i="42"/>
  <c r="I33" i="42"/>
  <c r="H33" i="42"/>
  <c r="J32" i="42"/>
  <c r="K32" i="42" s="1"/>
  <c r="I32" i="42"/>
  <c r="H32" i="42"/>
  <c r="J31" i="42"/>
  <c r="K31" i="42" s="1"/>
  <c r="I31" i="42"/>
  <c r="H31" i="42"/>
  <c r="I30" i="42"/>
  <c r="J30" i="42" s="1"/>
  <c r="H30" i="42"/>
  <c r="I29" i="42"/>
  <c r="H29" i="42"/>
  <c r="J28" i="42"/>
  <c r="I28" i="42"/>
  <c r="H28" i="42"/>
  <c r="I27" i="42"/>
  <c r="J27" i="42" s="1"/>
  <c r="K27" i="42" s="1"/>
  <c r="H27" i="42"/>
  <c r="I26" i="42"/>
  <c r="H26" i="42"/>
  <c r="I25" i="42"/>
  <c r="J25" i="42" s="1"/>
  <c r="H25" i="42"/>
  <c r="I24" i="42"/>
  <c r="H24" i="42"/>
  <c r="I23" i="42"/>
  <c r="H23" i="42"/>
  <c r="I22" i="42"/>
  <c r="J22" i="42" s="1"/>
  <c r="H22" i="42"/>
  <c r="J21" i="42"/>
  <c r="I21" i="42"/>
  <c r="H21" i="42"/>
  <c r="H20" i="42"/>
  <c r="J20" i="42" s="1"/>
  <c r="K20" i="42" s="1"/>
  <c r="K11" i="42"/>
  <c r="J11" i="42"/>
  <c r="I11" i="42"/>
  <c r="H11" i="42"/>
  <c r="J10" i="42"/>
  <c r="I10" i="42"/>
  <c r="H10" i="42"/>
  <c r="I9" i="42"/>
  <c r="H9" i="42"/>
  <c r="J8" i="42"/>
  <c r="I8" i="42"/>
  <c r="H8" i="42"/>
  <c r="J107" i="41"/>
  <c r="K107" i="41" s="1"/>
  <c r="I107" i="41"/>
  <c r="H107" i="41"/>
  <c r="I106" i="41"/>
  <c r="H106" i="41"/>
  <c r="I105" i="41"/>
  <c r="H105" i="41"/>
  <c r="J105" i="41" s="1"/>
  <c r="I104" i="41"/>
  <c r="H104" i="41"/>
  <c r="I103" i="41"/>
  <c r="H103" i="41"/>
  <c r="I102" i="41"/>
  <c r="H102" i="41"/>
  <c r="J101" i="41"/>
  <c r="I101" i="41"/>
  <c r="H101" i="41"/>
  <c r="I100" i="41"/>
  <c r="H100" i="41"/>
  <c r="I99" i="41"/>
  <c r="H99" i="41"/>
  <c r="J98" i="41"/>
  <c r="I98" i="41"/>
  <c r="H98" i="41"/>
  <c r="I97" i="41"/>
  <c r="J97" i="41" s="1"/>
  <c r="H97" i="41"/>
  <c r="J96" i="41"/>
  <c r="K96" i="41" s="1"/>
  <c r="I96" i="41"/>
  <c r="H96" i="41"/>
  <c r="J95" i="41"/>
  <c r="K95" i="41" s="1"/>
  <c r="I95" i="41"/>
  <c r="H95" i="41"/>
  <c r="I94" i="41"/>
  <c r="J94" i="41" s="1"/>
  <c r="H94" i="41"/>
  <c r="I93" i="41"/>
  <c r="H93" i="41"/>
  <c r="I92" i="41"/>
  <c r="J92" i="41" s="1"/>
  <c r="H92" i="41"/>
  <c r="I83" i="41"/>
  <c r="J83" i="41" s="1"/>
  <c r="K83" i="41" s="1"/>
  <c r="H83" i="41"/>
  <c r="I82" i="41"/>
  <c r="J82" i="41" s="1"/>
  <c r="H82" i="41"/>
  <c r="I81" i="41"/>
  <c r="H81" i="41"/>
  <c r="J81" i="41" s="1"/>
  <c r="I80" i="41"/>
  <c r="H80" i="41"/>
  <c r="I75" i="41"/>
  <c r="J75" i="41" s="1"/>
  <c r="K75" i="41" s="1"/>
  <c r="H75" i="41"/>
  <c r="I74" i="41"/>
  <c r="H74" i="41"/>
  <c r="J73" i="41"/>
  <c r="I73" i="41"/>
  <c r="H73" i="41"/>
  <c r="I72" i="41"/>
  <c r="J72" i="41" s="1"/>
  <c r="H72" i="41"/>
  <c r="I59" i="41"/>
  <c r="H59" i="41"/>
  <c r="J58" i="41"/>
  <c r="I58" i="41"/>
  <c r="H58" i="41"/>
  <c r="J57" i="41"/>
  <c r="I57" i="41"/>
  <c r="H57" i="41"/>
  <c r="J56" i="41"/>
  <c r="K56" i="41" s="1"/>
  <c r="I56" i="41"/>
  <c r="H56" i="41"/>
  <c r="J35" i="41"/>
  <c r="K35" i="41" s="1"/>
  <c r="I35" i="41"/>
  <c r="H35" i="41"/>
  <c r="I34" i="41"/>
  <c r="J34" i="41" s="1"/>
  <c r="H34" i="41"/>
  <c r="I33" i="41"/>
  <c r="J33" i="41" s="1"/>
  <c r="H33" i="41"/>
  <c r="I32" i="41"/>
  <c r="J32" i="41" s="1"/>
  <c r="H32" i="41"/>
  <c r="I31" i="41"/>
  <c r="J31" i="41" s="1"/>
  <c r="K31" i="41" s="1"/>
  <c r="H31" i="41"/>
  <c r="I30" i="41"/>
  <c r="H30" i="41"/>
  <c r="I29" i="41"/>
  <c r="J29" i="41" s="1"/>
  <c r="H29" i="41"/>
  <c r="I28" i="41"/>
  <c r="J28" i="41" s="1"/>
  <c r="H28" i="41"/>
  <c r="I27" i="41"/>
  <c r="H27" i="41"/>
  <c r="I26" i="41"/>
  <c r="H26" i="41"/>
  <c r="J25" i="41"/>
  <c r="I25" i="41"/>
  <c r="H25" i="41"/>
  <c r="I24" i="41"/>
  <c r="H24" i="41"/>
  <c r="I23" i="41"/>
  <c r="J23" i="41" s="1"/>
  <c r="K23" i="41" s="1"/>
  <c r="H23" i="41"/>
  <c r="I22" i="41"/>
  <c r="H22" i="41"/>
  <c r="J22" i="41" s="1"/>
  <c r="J21" i="41"/>
  <c r="I21" i="41"/>
  <c r="H21" i="41"/>
  <c r="K20" i="41"/>
  <c r="L20" i="41" s="1"/>
  <c r="I20" i="41"/>
  <c r="H20" i="41"/>
  <c r="J20" i="41" s="1"/>
  <c r="K19" i="41"/>
  <c r="I19" i="41"/>
  <c r="H19" i="41"/>
  <c r="J19" i="41" s="1"/>
  <c r="J18" i="41"/>
  <c r="I18" i="41"/>
  <c r="H18" i="41"/>
  <c r="J17" i="41"/>
  <c r="I17" i="41"/>
  <c r="H17" i="41"/>
  <c r="J16" i="41"/>
  <c r="K16" i="41" s="1"/>
  <c r="L16" i="41" s="1"/>
  <c r="I16" i="41"/>
  <c r="H16" i="41"/>
  <c r="I11" i="41"/>
  <c r="J11" i="41" s="1"/>
  <c r="K11" i="41" s="1"/>
  <c r="H11" i="41"/>
  <c r="I10" i="41"/>
  <c r="H10" i="41"/>
  <c r="I9" i="41"/>
  <c r="H9" i="41"/>
  <c r="J8" i="41"/>
  <c r="I8" i="41"/>
  <c r="H8" i="41"/>
  <c r="I107" i="40"/>
  <c r="J107" i="40" s="1"/>
  <c r="K107" i="40" s="1"/>
  <c r="H107" i="40"/>
  <c r="I106" i="40"/>
  <c r="H106" i="40"/>
  <c r="J105" i="40"/>
  <c r="I105" i="40"/>
  <c r="H105" i="40"/>
  <c r="I104" i="40"/>
  <c r="J104" i="40" s="1"/>
  <c r="H104" i="40"/>
  <c r="I103" i="40"/>
  <c r="H103" i="40"/>
  <c r="J102" i="40"/>
  <c r="I102" i="40"/>
  <c r="H102" i="40"/>
  <c r="J101" i="40"/>
  <c r="I101" i="40"/>
  <c r="H101" i="40"/>
  <c r="J100" i="40"/>
  <c r="K100" i="40" s="1"/>
  <c r="I100" i="40"/>
  <c r="H100" i="40"/>
  <c r="J59" i="40"/>
  <c r="K59" i="40" s="1"/>
  <c r="I59" i="40"/>
  <c r="H59" i="40"/>
  <c r="I58" i="40"/>
  <c r="J58" i="40" s="1"/>
  <c r="H58" i="40"/>
  <c r="I57" i="40"/>
  <c r="H57" i="40"/>
  <c r="J56" i="40"/>
  <c r="I56" i="40"/>
  <c r="H56" i="40"/>
  <c r="I35" i="40"/>
  <c r="J35" i="40" s="1"/>
  <c r="K35" i="40" s="1"/>
  <c r="H35" i="40"/>
  <c r="I34" i="40"/>
  <c r="H34" i="40"/>
  <c r="I33" i="40"/>
  <c r="J33" i="40" s="1"/>
  <c r="H33" i="40"/>
  <c r="I32" i="40"/>
  <c r="H32" i="40"/>
  <c r="J32" i="40" s="1"/>
  <c r="I31" i="40"/>
  <c r="J31" i="40" s="1"/>
  <c r="K31" i="40" s="1"/>
  <c r="H31" i="40"/>
  <c r="I30" i="40"/>
  <c r="H30" i="40"/>
  <c r="J29" i="40"/>
  <c r="I29" i="40"/>
  <c r="H29" i="40"/>
  <c r="I28" i="40"/>
  <c r="H28" i="40"/>
  <c r="J28" i="40" s="1"/>
  <c r="K107" i="39"/>
  <c r="I107" i="39"/>
  <c r="J107" i="39" s="1"/>
  <c r="H107" i="39"/>
  <c r="J106" i="39"/>
  <c r="I106" i="39"/>
  <c r="H106" i="39"/>
  <c r="I105" i="39"/>
  <c r="J105" i="39" s="1"/>
  <c r="K104" i="39" s="1"/>
  <c r="L104" i="39" s="1"/>
  <c r="H105" i="39"/>
  <c r="J104" i="39"/>
  <c r="I104" i="39"/>
  <c r="H104" i="39"/>
  <c r="K103" i="39"/>
  <c r="J103" i="39"/>
  <c r="I103" i="39"/>
  <c r="H103" i="39"/>
  <c r="J102" i="39"/>
  <c r="I102" i="39"/>
  <c r="H102" i="39"/>
  <c r="I101" i="39"/>
  <c r="H101" i="39"/>
  <c r="I100" i="39"/>
  <c r="J100" i="39" s="1"/>
  <c r="H100" i="39"/>
  <c r="J59" i="39"/>
  <c r="K59" i="39" s="1"/>
  <c r="I59" i="39"/>
  <c r="H59" i="39"/>
  <c r="I58" i="39"/>
  <c r="J58" i="39" s="1"/>
  <c r="H58" i="39"/>
  <c r="I57" i="39"/>
  <c r="H57" i="39"/>
  <c r="I56" i="39"/>
  <c r="H56" i="39"/>
  <c r="I35" i="39"/>
  <c r="H35" i="39"/>
  <c r="I34" i="39"/>
  <c r="J34" i="39" s="1"/>
  <c r="H34" i="39"/>
  <c r="J33" i="39"/>
  <c r="I33" i="39"/>
  <c r="H33" i="39"/>
  <c r="K32" i="39"/>
  <c r="I32" i="39"/>
  <c r="H32" i="39"/>
  <c r="J32" i="39" s="1"/>
  <c r="I31" i="39"/>
  <c r="H31" i="39"/>
  <c r="J30" i="39"/>
  <c r="I30" i="39"/>
  <c r="H30" i="39"/>
  <c r="J29" i="39"/>
  <c r="I29" i="39"/>
  <c r="H29" i="39"/>
  <c r="J28" i="39"/>
  <c r="K28" i="39" s="1"/>
  <c r="I28" i="39"/>
  <c r="H28" i="39"/>
  <c r="J107" i="38"/>
  <c r="K107" i="38" s="1"/>
  <c r="I107" i="38"/>
  <c r="H107" i="38"/>
  <c r="I106" i="38"/>
  <c r="J106" i="38" s="1"/>
  <c r="H106" i="38"/>
  <c r="I105" i="38"/>
  <c r="H105" i="38"/>
  <c r="J105" i="38" s="1"/>
  <c r="J104" i="38"/>
  <c r="I104" i="38"/>
  <c r="H104" i="38"/>
  <c r="I35" i="38"/>
  <c r="J35" i="38" s="1"/>
  <c r="K35" i="38" s="1"/>
  <c r="H35" i="38"/>
  <c r="I34" i="38"/>
  <c r="H34" i="38"/>
  <c r="I33" i="38"/>
  <c r="J33" i="38" s="1"/>
  <c r="H33" i="38"/>
  <c r="I32" i="38"/>
  <c r="H32" i="38"/>
  <c r="J32" i="38" s="1"/>
  <c r="I107" i="37"/>
  <c r="J107" i="37" s="1"/>
  <c r="K107" i="37" s="1"/>
  <c r="H107" i="37"/>
  <c r="I106" i="37"/>
  <c r="H106" i="37"/>
  <c r="J105" i="37"/>
  <c r="I105" i="37"/>
  <c r="H105" i="37"/>
  <c r="I104" i="37"/>
  <c r="H104" i="37"/>
  <c r="K103" i="37"/>
  <c r="I103" i="37"/>
  <c r="J103" i="37" s="1"/>
  <c r="H103" i="37"/>
  <c r="J102" i="37"/>
  <c r="I102" i="37"/>
  <c r="H102" i="37"/>
  <c r="I101" i="37"/>
  <c r="J101" i="37" s="1"/>
  <c r="K100" i="37" s="1"/>
  <c r="L100" i="37" s="1"/>
  <c r="H101" i="37"/>
  <c r="J100" i="37"/>
  <c r="I100" i="37"/>
  <c r="H100" i="37"/>
  <c r="K99" i="37"/>
  <c r="J99" i="37"/>
  <c r="I99" i="37"/>
  <c r="H99" i="37"/>
  <c r="J98" i="37"/>
  <c r="I98" i="37"/>
  <c r="H98" i="37"/>
  <c r="I97" i="37"/>
  <c r="H97" i="37"/>
  <c r="I96" i="37"/>
  <c r="J96" i="37" s="1"/>
  <c r="H96" i="37"/>
  <c r="J95" i="37"/>
  <c r="K95" i="37" s="1"/>
  <c r="I95" i="37"/>
  <c r="H95" i="37"/>
  <c r="I94" i="37"/>
  <c r="J94" i="37" s="1"/>
  <c r="H94" i="37"/>
  <c r="I93" i="37"/>
  <c r="H93" i="37"/>
  <c r="J93" i="37" s="1"/>
  <c r="I92" i="37"/>
  <c r="J92" i="37" s="1"/>
  <c r="H92" i="37"/>
  <c r="I83" i="37"/>
  <c r="H83" i="37"/>
  <c r="I82" i="37"/>
  <c r="J82" i="37" s="1"/>
  <c r="H82" i="37"/>
  <c r="J81" i="37"/>
  <c r="I81" i="37"/>
  <c r="H81" i="37"/>
  <c r="I80" i="37"/>
  <c r="J80" i="37" s="1"/>
  <c r="K80" i="37" s="1"/>
  <c r="H80" i="37"/>
  <c r="I75" i="37"/>
  <c r="H75" i="37"/>
  <c r="J74" i="37"/>
  <c r="I74" i="37"/>
  <c r="H74" i="37"/>
  <c r="J73" i="37"/>
  <c r="I73" i="37"/>
  <c r="H73" i="37"/>
  <c r="J72" i="37"/>
  <c r="K72" i="37" s="1"/>
  <c r="I72" i="37"/>
  <c r="H72" i="37"/>
  <c r="J59" i="37"/>
  <c r="K59" i="37" s="1"/>
  <c r="I59" i="37"/>
  <c r="H59" i="37"/>
  <c r="I58" i="37"/>
  <c r="J58" i="37" s="1"/>
  <c r="H58" i="37"/>
  <c r="I57" i="37"/>
  <c r="H57" i="37"/>
  <c r="J56" i="37"/>
  <c r="I56" i="37"/>
  <c r="H56" i="37"/>
  <c r="I35" i="37"/>
  <c r="J35" i="37" s="1"/>
  <c r="K35" i="37" s="1"/>
  <c r="H35" i="37"/>
  <c r="I34" i="37"/>
  <c r="H34" i="37"/>
  <c r="I33" i="37"/>
  <c r="J33" i="37" s="1"/>
  <c r="H33" i="37"/>
  <c r="I32" i="37"/>
  <c r="H32" i="37"/>
  <c r="J32" i="37" s="1"/>
  <c r="I31" i="37"/>
  <c r="J31" i="37" s="1"/>
  <c r="K31" i="37" s="1"/>
  <c r="H31" i="37"/>
  <c r="I30" i="37"/>
  <c r="H30" i="37"/>
  <c r="J29" i="37"/>
  <c r="I29" i="37"/>
  <c r="H29" i="37"/>
  <c r="I28" i="37"/>
  <c r="H28" i="37"/>
  <c r="J28" i="37" s="1"/>
  <c r="K27" i="37"/>
  <c r="I27" i="37"/>
  <c r="J27" i="37" s="1"/>
  <c r="H27" i="37"/>
  <c r="J26" i="37"/>
  <c r="I26" i="37"/>
  <c r="H26" i="37"/>
  <c r="I25" i="37"/>
  <c r="J25" i="37" s="1"/>
  <c r="K24" i="37" s="1"/>
  <c r="L24" i="37" s="1"/>
  <c r="H25" i="37"/>
  <c r="J24" i="37"/>
  <c r="I24" i="37"/>
  <c r="H24" i="37"/>
  <c r="K23" i="37"/>
  <c r="J23" i="37"/>
  <c r="I23" i="37"/>
  <c r="H23" i="37"/>
  <c r="J22" i="37"/>
  <c r="I22" i="37"/>
  <c r="H22" i="37"/>
  <c r="I21" i="37"/>
  <c r="J21" i="37" s="1"/>
  <c r="H21" i="37"/>
  <c r="I20" i="37"/>
  <c r="J20" i="37" s="1"/>
  <c r="K20" i="37" s="1"/>
  <c r="L20" i="37" s="1"/>
  <c r="H20" i="37"/>
  <c r="J19" i="37"/>
  <c r="K19" i="37" s="1"/>
  <c r="I19" i="37"/>
  <c r="H19" i="37"/>
  <c r="I18" i="37"/>
  <c r="J18" i="37" s="1"/>
  <c r="H18" i="37"/>
  <c r="I17" i="37"/>
  <c r="H17" i="37"/>
  <c r="I16" i="37"/>
  <c r="H16" i="37"/>
  <c r="I11" i="37"/>
  <c r="H11" i="37"/>
  <c r="I10" i="37"/>
  <c r="J10" i="37" s="1"/>
  <c r="H10" i="37"/>
  <c r="J9" i="37"/>
  <c r="K8" i="37" s="1"/>
  <c r="I9" i="37"/>
  <c r="H9" i="37"/>
  <c r="I8" i="37"/>
  <c r="H8" i="37"/>
  <c r="J8" i="37" s="1"/>
  <c r="I107" i="36"/>
  <c r="H107" i="36"/>
  <c r="J106" i="36"/>
  <c r="I106" i="36"/>
  <c r="H106" i="36"/>
  <c r="J105" i="36"/>
  <c r="I105" i="36"/>
  <c r="H105" i="36"/>
  <c r="J104" i="36"/>
  <c r="K104" i="36" s="1"/>
  <c r="I104" i="36"/>
  <c r="H104" i="36"/>
  <c r="J103" i="36"/>
  <c r="K103" i="36" s="1"/>
  <c r="I103" i="36"/>
  <c r="H103" i="36"/>
  <c r="I102" i="36"/>
  <c r="J102" i="36" s="1"/>
  <c r="H102" i="36"/>
  <c r="I101" i="36"/>
  <c r="H101" i="36"/>
  <c r="J101" i="36" s="1"/>
  <c r="J100" i="36"/>
  <c r="I100" i="36"/>
  <c r="H100" i="36"/>
  <c r="I83" i="36"/>
  <c r="J83" i="36" s="1"/>
  <c r="K83" i="36" s="1"/>
  <c r="H83" i="36"/>
  <c r="I82" i="36"/>
  <c r="H82" i="36"/>
  <c r="I81" i="36"/>
  <c r="H81" i="36"/>
  <c r="J81" i="36" s="1"/>
  <c r="I80" i="36"/>
  <c r="H80" i="36"/>
  <c r="I79" i="36"/>
  <c r="J79" i="36" s="1"/>
  <c r="K79" i="36" s="1"/>
  <c r="H79" i="36"/>
  <c r="I78" i="36"/>
  <c r="H78" i="36"/>
  <c r="J77" i="36"/>
  <c r="I77" i="36"/>
  <c r="H77" i="36"/>
  <c r="I76" i="36"/>
  <c r="H76" i="36"/>
  <c r="K67" i="36"/>
  <c r="I67" i="36"/>
  <c r="J67" i="36" s="1"/>
  <c r="H67" i="36"/>
  <c r="J66" i="36"/>
  <c r="I66" i="36"/>
  <c r="H66" i="36"/>
  <c r="I65" i="36"/>
  <c r="J65" i="36" s="1"/>
  <c r="K64" i="36" s="1"/>
  <c r="L64" i="36" s="1"/>
  <c r="H65" i="36"/>
  <c r="J64" i="36"/>
  <c r="I64" i="36"/>
  <c r="H64" i="36"/>
  <c r="K63" i="36"/>
  <c r="J63" i="36"/>
  <c r="I63" i="36"/>
  <c r="H63" i="36"/>
  <c r="J62" i="36"/>
  <c r="I62" i="36"/>
  <c r="H62" i="36"/>
  <c r="I61" i="36"/>
  <c r="J61" i="36" s="1"/>
  <c r="H61" i="36"/>
  <c r="I60" i="36"/>
  <c r="J60" i="36" s="1"/>
  <c r="K60" i="36" s="1"/>
  <c r="L60" i="36" s="1"/>
  <c r="H60" i="36"/>
  <c r="J59" i="36"/>
  <c r="K59" i="36" s="1"/>
  <c r="I59" i="36"/>
  <c r="H59" i="36"/>
  <c r="I58" i="36"/>
  <c r="J58" i="36" s="1"/>
  <c r="H58" i="36"/>
  <c r="I57" i="36"/>
  <c r="H57" i="36"/>
  <c r="I56" i="36"/>
  <c r="H56" i="36"/>
  <c r="I35" i="36"/>
  <c r="H35" i="36"/>
  <c r="I34" i="36"/>
  <c r="J34" i="36" s="1"/>
  <c r="H34" i="36"/>
  <c r="J33" i="36"/>
  <c r="I33" i="36"/>
  <c r="H33" i="36"/>
  <c r="K32" i="36"/>
  <c r="I32" i="36"/>
  <c r="H32" i="36"/>
  <c r="J32" i="36" s="1"/>
  <c r="I31" i="36"/>
  <c r="H31" i="36"/>
  <c r="J30" i="36"/>
  <c r="I30" i="36"/>
  <c r="H30" i="36"/>
  <c r="J29" i="36"/>
  <c r="I29" i="36"/>
  <c r="H29" i="36"/>
  <c r="J28" i="36"/>
  <c r="K28" i="36" s="1"/>
  <c r="I28" i="36"/>
  <c r="H28" i="36"/>
  <c r="J107" i="35"/>
  <c r="K107" i="35" s="1"/>
  <c r="I107" i="35"/>
  <c r="H107" i="35"/>
  <c r="I106" i="35"/>
  <c r="J106" i="35" s="1"/>
  <c r="H106" i="35"/>
  <c r="I105" i="35"/>
  <c r="H105" i="35"/>
  <c r="J105" i="35" s="1"/>
  <c r="J104" i="35"/>
  <c r="I104" i="35"/>
  <c r="H104" i="35"/>
  <c r="I103" i="35"/>
  <c r="J103" i="35" s="1"/>
  <c r="K103" i="35" s="1"/>
  <c r="H103" i="35"/>
  <c r="I102" i="35"/>
  <c r="H102" i="35"/>
  <c r="I101" i="35"/>
  <c r="H101" i="35"/>
  <c r="J101" i="35" s="1"/>
  <c r="I100" i="35"/>
  <c r="H100" i="35"/>
  <c r="I99" i="35"/>
  <c r="J99" i="35" s="1"/>
  <c r="K99" i="35" s="1"/>
  <c r="H99" i="35"/>
  <c r="I98" i="35"/>
  <c r="H98" i="35"/>
  <c r="J97" i="35"/>
  <c r="I97" i="35"/>
  <c r="H97" i="35"/>
  <c r="I96" i="35"/>
  <c r="H96" i="35"/>
  <c r="J96" i="35" s="1"/>
  <c r="K95" i="35"/>
  <c r="I95" i="35"/>
  <c r="H95" i="35"/>
  <c r="J95" i="35" s="1"/>
  <c r="J94" i="35"/>
  <c r="I94" i="35"/>
  <c r="H94" i="35"/>
  <c r="I93" i="35"/>
  <c r="J93" i="35" s="1"/>
  <c r="K92" i="35" s="1"/>
  <c r="L92" i="35" s="1"/>
  <c r="H93" i="35"/>
  <c r="J92" i="35"/>
  <c r="I92" i="35"/>
  <c r="H92" i="35"/>
  <c r="K83" i="35"/>
  <c r="J83" i="35"/>
  <c r="I83" i="35"/>
  <c r="H83" i="35"/>
  <c r="J82" i="35"/>
  <c r="I82" i="35"/>
  <c r="H82" i="35"/>
  <c r="I81" i="35"/>
  <c r="H81" i="35"/>
  <c r="I80" i="35"/>
  <c r="J80" i="35" s="1"/>
  <c r="H80" i="35"/>
  <c r="J75" i="35"/>
  <c r="K75" i="35" s="1"/>
  <c r="I75" i="35"/>
  <c r="H75" i="35"/>
  <c r="I74" i="35"/>
  <c r="J74" i="35" s="1"/>
  <c r="H74" i="35"/>
  <c r="I73" i="35"/>
  <c r="H73" i="35"/>
  <c r="J73" i="35" s="1"/>
  <c r="I72" i="35"/>
  <c r="J72" i="35" s="1"/>
  <c r="H72" i="35"/>
  <c r="I67" i="35"/>
  <c r="H67" i="35"/>
  <c r="I66" i="35"/>
  <c r="J66" i="35" s="1"/>
  <c r="H66" i="35"/>
  <c r="J65" i="35"/>
  <c r="I65" i="35"/>
  <c r="H65" i="35"/>
  <c r="K64" i="35"/>
  <c r="I64" i="35"/>
  <c r="H64" i="35"/>
  <c r="J64" i="35" s="1"/>
  <c r="I43" i="35"/>
  <c r="H43" i="35"/>
  <c r="J43" i="35" s="1"/>
  <c r="K43" i="35" s="1"/>
  <c r="J42" i="35"/>
  <c r="I42" i="35"/>
  <c r="H42" i="35"/>
  <c r="J41" i="35"/>
  <c r="I41" i="35"/>
  <c r="H41" i="35"/>
  <c r="J40" i="35"/>
  <c r="K40" i="35" s="1"/>
  <c r="I40" i="35"/>
  <c r="H40" i="35"/>
  <c r="J35" i="35"/>
  <c r="K35" i="35" s="1"/>
  <c r="I35" i="35"/>
  <c r="H35" i="35"/>
  <c r="I34" i="35"/>
  <c r="J34" i="35" s="1"/>
  <c r="H34" i="35"/>
  <c r="I33" i="35"/>
  <c r="H33" i="35"/>
  <c r="J32" i="35"/>
  <c r="I32" i="35"/>
  <c r="H32" i="35"/>
  <c r="I31" i="35"/>
  <c r="J31" i="35" s="1"/>
  <c r="K31" i="35" s="1"/>
  <c r="H31" i="35"/>
  <c r="I30" i="35"/>
  <c r="H30" i="35"/>
  <c r="I29" i="35"/>
  <c r="J29" i="35" s="1"/>
  <c r="H29" i="35"/>
  <c r="I28" i="35"/>
  <c r="H28" i="35"/>
  <c r="J28" i="35" s="1"/>
  <c r="I27" i="35"/>
  <c r="J27" i="35" s="1"/>
  <c r="K27" i="35" s="1"/>
  <c r="H27" i="35"/>
  <c r="I26" i="35"/>
  <c r="H26" i="35"/>
  <c r="J25" i="35"/>
  <c r="I25" i="35"/>
  <c r="H25" i="35"/>
  <c r="I24" i="35"/>
  <c r="H24" i="35"/>
  <c r="J24" i="35" s="1"/>
  <c r="K23" i="35"/>
  <c r="I23" i="35"/>
  <c r="H23" i="35"/>
  <c r="J23" i="35" s="1"/>
  <c r="J22" i="35"/>
  <c r="I22" i="35"/>
  <c r="H22" i="35"/>
  <c r="I21" i="35"/>
  <c r="J21" i="35" s="1"/>
  <c r="K20" i="35" s="1"/>
  <c r="L20" i="35" s="1"/>
  <c r="H21" i="35"/>
  <c r="J20" i="35"/>
  <c r="I20" i="35"/>
  <c r="H20" i="35"/>
  <c r="K107" i="34"/>
  <c r="J107" i="34"/>
  <c r="I107" i="34"/>
  <c r="H107" i="34"/>
  <c r="J106" i="34"/>
  <c r="I106" i="34"/>
  <c r="H106" i="34"/>
  <c r="I105" i="34"/>
  <c r="H105" i="34"/>
  <c r="I104" i="34"/>
  <c r="J104" i="34" s="1"/>
  <c r="H104" i="34"/>
  <c r="J103" i="34"/>
  <c r="K103" i="34" s="1"/>
  <c r="I103" i="34"/>
  <c r="H103" i="34"/>
  <c r="I102" i="34"/>
  <c r="J102" i="34" s="1"/>
  <c r="H102" i="34"/>
  <c r="I101" i="34"/>
  <c r="H101" i="34"/>
  <c r="J101" i="34" s="1"/>
  <c r="I100" i="34"/>
  <c r="J100" i="34" s="1"/>
  <c r="H100" i="34"/>
  <c r="I99" i="34"/>
  <c r="H99" i="34"/>
  <c r="I98" i="34"/>
  <c r="J98" i="34" s="1"/>
  <c r="H98" i="34"/>
  <c r="J97" i="34"/>
  <c r="K96" i="34" s="1"/>
  <c r="I97" i="34"/>
  <c r="H97" i="34"/>
  <c r="I96" i="34"/>
  <c r="H96" i="34"/>
  <c r="J96" i="34" s="1"/>
  <c r="I95" i="34"/>
  <c r="H95" i="34"/>
  <c r="J95" i="34" s="1"/>
  <c r="K95" i="34" s="1"/>
  <c r="J94" i="34"/>
  <c r="I94" i="34"/>
  <c r="H94" i="34"/>
  <c r="J93" i="34"/>
  <c r="I93" i="34"/>
  <c r="H93" i="34"/>
  <c r="J92" i="34"/>
  <c r="K92" i="34" s="1"/>
  <c r="L92" i="34" s="1"/>
  <c r="I92" i="34"/>
  <c r="H92" i="34"/>
  <c r="J83" i="34"/>
  <c r="K83" i="34" s="1"/>
  <c r="I83" i="34"/>
  <c r="H83" i="34"/>
  <c r="I82" i="34"/>
  <c r="J82" i="34" s="1"/>
  <c r="H82" i="34"/>
  <c r="I81" i="34"/>
  <c r="H81" i="34"/>
  <c r="J81" i="34" s="1"/>
  <c r="J80" i="34"/>
  <c r="I80" i="34"/>
  <c r="H80" i="34"/>
  <c r="I79" i="34"/>
  <c r="J79" i="34" s="1"/>
  <c r="K79" i="34" s="1"/>
  <c r="H79" i="34"/>
  <c r="I78" i="34"/>
  <c r="H78" i="34"/>
  <c r="I77" i="34"/>
  <c r="H77" i="34"/>
  <c r="J77" i="34" s="1"/>
  <c r="I76" i="34"/>
  <c r="H76" i="34"/>
  <c r="I75" i="34"/>
  <c r="J75" i="34" s="1"/>
  <c r="K75" i="34" s="1"/>
  <c r="H75" i="34"/>
  <c r="I74" i="34"/>
  <c r="H74" i="34"/>
  <c r="J73" i="34"/>
  <c r="I73" i="34"/>
  <c r="H73" i="34"/>
  <c r="I72" i="34"/>
  <c r="H72" i="34"/>
  <c r="J72" i="34" s="1"/>
  <c r="K67" i="34"/>
  <c r="I67" i="34"/>
  <c r="H67" i="34"/>
  <c r="J67" i="34" s="1"/>
  <c r="J66" i="34"/>
  <c r="I66" i="34"/>
  <c r="H66" i="34"/>
  <c r="I65" i="34"/>
  <c r="J65" i="34" s="1"/>
  <c r="K64" i="34" s="1"/>
  <c r="L64" i="34" s="1"/>
  <c r="H65" i="34"/>
  <c r="J64" i="34"/>
  <c r="I64" i="34"/>
  <c r="H64" i="34"/>
  <c r="K63" i="34"/>
  <c r="J63" i="34"/>
  <c r="I63" i="34"/>
  <c r="H63" i="34"/>
  <c r="J62" i="34"/>
  <c r="I62" i="34"/>
  <c r="H62" i="34"/>
  <c r="I61" i="34"/>
  <c r="J61" i="34" s="1"/>
  <c r="H61" i="34"/>
  <c r="I60" i="34"/>
  <c r="J60" i="34" s="1"/>
  <c r="K60" i="34" s="1"/>
  <c r="L60" i="34" s="1"/>
  <c r="H60" i="34"/>
  <c r="J59" i="34"/>
  <c r="K59" i="34" s="1"/>
  <c r="I59" i="34"/>
  <c r="H59" i="34"/>
  <c r="I58" i="34"/>
  <c r="J58" i="34" s="1"/>
  <c r="H58" i="34"/>
  <c r="I57" i="34"/>
  <c r="H57" i="34"/>
  <c r="J57" i="34" s="1"/>
  <c r="I56" i="34"/>
  <c r="H56" i="34"/>
  <c r="I43" i="34"/>
  <c r="H43" i="34"/>
  <c r="I42" i="34"/>
  <c r="H42" i="34"/>
  <c r="J42" i="34" s="1"/>
  <c r="J41" i="34"/>
  <c r="K40" i="34" s="1"/>
  <c r="I41" i="34"/>
  <c r="H41" i="34"/>
  <c r="I40" i="34"/>
  <c r="H40" i="34"/>
  <c r="J40" i="34" s="1"/>
  <c r="I35" i="34"/>
  <c r="H35" i="34"/>
  <c r="J35" i="34" s="1"/>
  <c r="K35" i="34" s="1"/>
  <c r="J34" i="34"/>
  <c r="I34" i="34"/>
  <c r="H34" i="34"/>
  <c r="J33" i="34"/>
  <c r="I33" i="34"/>
  <c r="H33" i="34"/>
  <c r="J32" i="34"/>
  <c r="K32" i="34" s="1"/>
  <c r="I32" i="34"/>
  <c r="H32" i="34"/>
  <c r="J31" i="34"/>
  <c r="K31" i="34" s="1"/>
  <c r="I31" i="34"/>
  <c r="H31" i="34"/>
  <c r="I30" i="34"/>
  <c r="J30" i="34" s="1"/>
  <c r="H30" i="34"/>
  <c r="I29" i="34"/>
  <c r="H29" i="34"/>
  <c r="J28" i="34"/>
  <c r="I28" i="34"/>
  <c r="H28" i="34"/>
  <c r="I27" i="34"/>
  <c r="J27" i="34" s="1"/>
  <c r="K27" i="34" s="1"/>
  <c r="H27" i="34"/>
  <c r="I26" i="34"/>
  <c r="H26" i="34"/>
  <c r="I25" i="34"/>
  <c r="J25" i="34" s="1"/>
  <c r="H25" i="34"/>
  <c r="I24" i="34"/>
  <c r="H24" i="34"/>
  <c r="J24" i="34" s="1"/>
  <c r="I23" i="34"/>
  <c r="J23" i="34" s="1"/>
  <c r="K23" i="34" s="1"/>
  <c r="H23" i="34"/>
  <c r="I22" i="34"/>
  <c r="H22" i="34"/>
  <c r="J21" i="34"/>
  <c r="I21" i="34"/>
  <c r="H21" i="34"/>
  <c r="I20" i="34"/>
  <c r="H20" i="34"/>
  <c r="J20" i="34" s="1"/>
  <c r="K107" i="33"/>
  <c r="I107" i="33"/>
  <c r="H107" i="33"/>
  <c r="J107" i="33" s="1"/>
  <c r="J106" i="33"/>
  <c r="I106" i="33"/>
  <c r="H106" i="33"/>
  <c r="I105" i="33"/>
  <c r="J105" i="33" s="1"/>
  <c r="K104" i="33" s="1"/>
  <c r="L104" i="33" s="1"/>
  <c r="H105" i="33"/>
  <c r="J104" i="33"/>
  <c r="I104" i="33"/>
  <c r="H104" i="33"/>
  <c r="K103" i="33"/>
  <c r="J103" i="33"/>
  <c r="I103" i="33"/>
  <c r="H103" i="33"/>
  <c r="J102" i="33"/>
  <c r="I102" i="33"/>
  <c r="H102" i="33"/>
  <c r="I101" i="33"/>
  <c r="H101" i="33"/>
  <c r="I100" i="33"/>
  <c r="J100" i="33" s="1"/>
  <c r="H100" i="33"/>
  <c r="J99" i="33"/>
  <c r="K99" i="33" s="1"/>
  <c r="I99" i="33"/>
  <c r="H99" i="33"/>
  <c r="I98" i="33"/>
  <c r="J98" i="33" s="1"/>
  <c r="H98" i="33"/>
  <c r="I97" i="33"/>
  <c r="H97" i="33"/>
  <c r="J97" i="33" s="1"/>
  <c r="I96" i="33"/>
  <c r="J96" i="33" s="1"/>
  <c r="H96" i="33"/>
  <c r="I95" i="33"/>
  <c r="H95" i="33"/>
  <c r="I94" i="33"/>
  <c r="J94" i="33" s="1"/>
  <c r="H94" i="33"/>
  <c r="J93" i="33"/>
  <c r="K92" i="33" s="1"/>
  <c r="I93" i="33"/>
  <c r="H93" i="33"/>
  <c r="I92" i="33"/>
  <c r="H92" i="33"/>
  <c r="J92" i="33" s="1"/>
  <c r="I35" i="33"/>
  <c r="H35" i="33"/>
  <c r="J35" i="33" s="1"/>
  <c r="K35" i="33" s="1"/>
  <c r="J34" i="33"/>
  <c r="I34" i="33"/>
  <c r="H34" i="33"/>
  <c r="J33" i="33"/>
  <c r="I33" i="33"/>
  <c r="H33" i="33"/>
  <c r="J32" i="33"/>
  <c r="K32" i="33" s="1"/>
  <c r="L32" i="33" s="1"/>
  <c r="I32" i="33"/>
  <c r="H32" i="33"/>
  <c r="J31" i="33"/>
  <c r="K31" i="33" s="1"/>
  <c r="I31" i="33"/>
  <c r="H31" i="33"/>
  <c r="I30" i="33"/>
  <c r="J30" i="33" s="1"/>
  <c r="H30" i="33"/>
  <c r="I29" i="33"/>
  <c r="H29" i="33"/>
  <c r="J28" i="33"/>
  <c r="I28" i="33"/>
  <c r="H28" i="33"/>
  <c r="I27" i="33"/>
  <c r="J27" i="33" s="1"/>
  <c r="K27" i="33" s="1"/>
  <c r="H27" i="33"/>
  <c r="I26" i="33"/>
  <c r="H26" i="33"/>
  <c r="I25" i="33"/>
  <c r="H25" i="33"/>
  <c r="J25" i="33" s="1"/>
  <c r="I24" i="33"/>
  <c r="H24" i="33"/>
  <c r="J24" i="33" s="1"/>
  <c r="I23" i="33"/>
  <c r="J23" i="33" s="1"/>
  <c r="K23" i="33" s="1"/>
  <c r="H23" i="33"/>
  <c r="I22" i="33"/>
  <c r="H22" i="33"/>
  <c r="J22" i="33" s="1"/>
  <c r="J21" i="33"/>
  <c r="I21" i="33"/>
  <c r="H21" i="33"/>
  <c r="I20" i="33"/>
  <c r="H20" i="33"/>
  <c r="J20" i="33" s="1"/>
  <c r="K20" i="33" s="1"/>
  <c r="L20" i="33" s="1"/>
  <c r="K107" i="32"/>
  <c r="I107" i="32"/>
  <c r="J107" i="32" s="1"/>
  <c r="H107" i="32"/>
  <c r="J106" i="32"/>
  <c r="I106" i="32"/>
  <c r="H106" i="32"/>
  <c r="I105" i="32"/>
  <c r="J105" i="32" s="1"/>
  <c r="K104" i="32" s="1"/>
  <c r="L104" i="32" s="1"/>
  <c r="H105" i="32"/>
  <c r="J104" i="32"/>
  <c r="I104" i="32"/>
  <c r="H104" i="32"/>
  <c r="K103" i="32"/>
  <c r="J103" i="32"/>
  <c r="I103" i="32"/>
  <c r="H103" i="32"/>
  <c r="J102" i="32"/>
  <c r="I102" i="32"/>
  <c r="H102" i="32"/>
  <c r="I101" i="32"/>
  <c r="H101" i="32"/>
  <c r="I100" i="32"/>
  <c r="J100" i="32" s="1"/>
  <c r="H100" i="32"/>
  <c r="J99" i="32"/>
  <c r="K99" i="32" s="1"/>
  <c r="I99" i="32"/>
  <c r="H99" i="32"/>
  <c r="I98" i="32"/>
  <c r="J98" i="32" s="1"/>
  <c r="H98" i="32"/>
  <c r="I97" i="32"/>
  <c r="H97" i="32"/>
  <c r="J97" i="32" s="1"/>
  <c r="I96" i="32"/>
  <c r="J96" i="32" s="1"/>
  <c r="H96" i="32"/>
  <c r="I95" i="32"/>
  <c r="H95" i="32"/>
  <c r="I94" i="32"/>
  <c r="J94" i="32" s="1"/>
  <c r="H94" i="32"/>
  <c r="J93" i="32"/>
  <c r="I93" i="32"/>
  <c r="H93" i="32"/>
  <c r="I92" i="32"/>
  <c r="J92" i="32" s="1"/>
  <c r="K92" i="32" s="1"/>
  <c r="H92" i="32"/>
  <c r="I83" i="32"/>
  <c r="H83" i="32"/>
  <c r="J82" i="32"/>
  <c r="I82" i="32"/>
  <c r="H82" i="32"/>
  <c r="J81" i="32"/>
  <c r="I81" i="32"/>
  <c r="H81" i="32"/>
  <c r="J80" i="32"/>
  <c r="K80" i="32" s="1"/>
  <c r="I80" i="32"/>
  <c r="H80" i="32"/>
  <c r="J67" i="32"/>
  <c r="K67" i="32" s="1"/>
  <c r="I67" i="32"/>
  <c r="H67" i="32"/>
  <c r="I66" i="32"/>
  <c r="J66" i="32" s="1"/>
  <c r="H66" i="32"/>
  <c r="I65" i="32"/>
  <c r="H65" i="32"/>
  <c r="J64" i="32"/>
  <c r="I64" i="32"/>
  <c r="H64" i="32"/>
  <c r="I59" i="32"/>
  <c r="J59" i="32" s="1"/>
  <c r="K59" i="32" s="1"/>
  <c r="H59" i="32"/>
  <c r="I58" i="32"/>
  <c r="H58" i="32"/>
  <c r="I57" i="32"/>
  <c r="J57" i="32" s="1"/>
  <c r="H57" i="32"/>
  <c r="I56" i="32"/>
  <c r="H56" i="32"/>
  <c r="J56" i="32" s="1"/>
  <c r="I35" i="32"/>
  <c r="J35" i="32" s="1"/>
  <c r="K35" i="32" s="1"/>
  <c r="H35" i="32"/>
  <c r="I34" i="32"/>
  <c r="H34" i="32"/>
  <c r="J33" i="32"/>
  <c r="I33" i="32"/>
  <c r="H33" i="32"/>
  <c r="I32" i="32"/>
  <c r="H32" i="32"/>
  <c r="J32" i="32" s="1"/>
  <c r="K31" i="32"/>
  <c r="I31" i="32"/>
  <c r="J31" i="32" s="1"/>
  <c r="H31" i="32"/>
  <c r="J30" i="32"/>
  <c r="I30" i="32"/>
  <c r="H30" i="32"/>
  <c r="I29" i="32"/>
  <c r="J29" i="32" s="1"/>
  <c r="K28" i="32" s="1"/>
  <c r="L28" i="32" s="1"/>
  <c r="H29" i="32"/>
  <c r="J28" i="32"/>
  <c r="I28" i="32"/>
  <c r="H28" i="32"/>
  <c r="K27" i="32"/>
  <c r="J27" i="32"/>
  <c r="I27" i="32"/>
  <c r="H27" i="32"/>
  <c r="J26" i="32"/>
  <c r="I26" i="32"/>
  <c r="H26" i="32"/>
  <c r="I25" i="32"/>
  <c r="J25" i="32" s="1"/>
  <c r="H25" i="32"/>
  <c r="I24" i="32"/>
  <c r="J24" i="32" s="1"/>
  <c r="K24" i="32" s="1"/>
  <c r="L24" i="32" s="1"/>
  <c r="H24" i="32"/>
  <c r="J23" i="32"/>
  <c r="K23" i="32" s="1"/>
  <c r="I23" i="32"/>
  <c r="H23" i="32"/>
  <c r="I22" i="32"/>
  <c r="J22" i="32" s="1"/>
  <c r="H22" i="32"/>
  <c r="I21" i="32"/>
  <c r="H21" i="32"/>
  <c r="J21" i="32" s="1"/>
  <c r="I20" i="32"/>
  <c r="H20" i="32"/>
  <c r="I19" i="32"/>
  <c r="H19" i="32"/>
  <c r="I18" i="32"/>
  <c r="H18" i="32"/>
  <c r="J18" i="32" s="1"/>
  <c r="J17" i="32"/>
  <c r="I17" i="32"/>
  <c r="H17" i="32"/>
  <c r="K16" i="32"/>
  <c r="I16" i="32"/>
  <c r="H16" i="32"/>
  <c r="J16" i="32" s="1"/>
  <c r="I107" i="31"/>
  <c r="H107" i="31"/>
  <c r="J106" i="31"/>
  <c r="I106" i="31"/>
  <c r="H106" i="31"/>
  <c r="J105" i="31"/>
  <c r="I105" i="31"/>
  <c r="H105" i="31"/>
  <c r="J104" i="31"/>
  <c r="K104" i="31" s="1"/>
  <c r="I104" i="31"/>
  <c r="H104" i="31"/>
  <c r="J103" i="31"/>
  <c r="K103" i="31" s="1"/>
  <c r="I103" i="31"/>
  <c r="H103" i="31"/>
  <c r="I102" i="31"/>
  <c r="J102" i="31" s="1"/>
  <c r="H102" i="31"/>
  <c r="I101" i="31"/>
  <c r="H101" i="31"/>
  <c r="J101" i="31" s="1"/>
  <c r="J100" i="31"/>
  <c r="I100" i="31"/>
  <c r="H100" i="31"/>
  <c r="I99" i="31"/>
  <c r="J99" i="31" s="1"/>
  <c r="K99" i="31" s="1"/>
  <c r="H99" i="31"/>
  <c r="I98" i="31"/>
  <c r="H98" i="31"/>
  <c r="I97" i="31"/>
  <c r="H97" i="31"/>
  <c r="J97" i="31" s="1"/>
  <c r="I96" i="31"/>
  <c r="H96" i="31"/>
  <c r="I95" i="31"/>
  <c r="J95" i="31" s="1"/>
  <c r="K95" i="31" s="1"/>
  <c r="H95" i="31"/>
  <c r="I94" i="31"/>
  <c r="H94" i="31"/>
  <c r="J93" i="31"/>
  <c r="J92" i="31"/>
  <c r="I83" i="31"/>
  <c r="J83" i="31" s="1"/>
  <c r="K83" i="31" s="1"/>
  <c r="H83" i="31"/>
  <c r="J82" i="31"/>
  <c r="I82" i="31"/>
  <c r="H82" i="31"/>
  <c r="J81" i="31"/>
  <c r="I81" i="31"/>
  <c r="H81" i="31"/>
  <c r="K80" i="31"/>
  <c r="J80" i="31"/>
  <c r="I80" i="31"/>
  <c r="H80" i="31"/>
  <c r="K67" i="31"/>
  <c r="J67" i="31"/>
  <c r="I67" i="31"/>
  <c r="H67" i="31"/>
  <c r="J66" i="31"/>
  <c r="I66" i="31"/>
  <c r="H66" i="31"/>
  <c r="I65" i="31"/>
  <c r="H65" i="31"/>
  <c r="J64" i="31"/>
  <c r="I64" i="31"/>
  <c r="H64" i="31"/>
  <c r="J59" i="31"/>
  <c r="K59" i="31" s="1"/>
  <c r="I59" i="31"/>
  <c r="H59" i="31"/>
  <c r="I58" i="31"/>
  <c r="H58" i="31"/>
  <c r="I57" i="31"/>
  <c r="J57" i="31" s="1"/>
  <c r="H57" i="31"/>
  <c r="I56" i="31"/>
  <c r="H56" i="31"/>
  <c r="I35" i="31"/>
  <c r="H35" i="31"/>
  <c r="I34" i="31"/>
  <c r="J34" i="31" s="1"/>
  <c r="H34" i="31"/>
  <c r="J33" i="31"/>
  <c r="I33" i="31"/>
  <c r="H33" i="31"/>
  <c r="I32" i="31"/>
  <c r="H32" i="31"/>
  <c r="J32" i="31" s="1"/>
  <c r="K32" i="31" s="1"/>
  <c r="I31" i="31"/>
  <c r="H31" i="31"/>
  <c r="J31" i="31" s="1"/>
  <c r="K31" i="31" s="1"/>
  <c r="J30" i="31"/>
  <c r="I30" i="31"/>
  <c r="H30" i="31"/>
  <c r="I29" i="31"/>
  <c r="J29" i="31" s="1"/>
  <c r="H29" i="31"/>
  <c r="J28" i="31"/>
  <c r="I28" i="31"/>
  <c r="H28" i="31"/>
  <c r="J27" i="31"/>
  <c r="K27" i="31" s="1"/>
  <c r="I27" i="31"/>
  <c r="H27" i="31"/>
  <c r="I26" i="31"/>
  <c r="J26" i="31" s="1"/>
  <c r="H26" i="31"/>
  <c r="I25" i="31"/>
  <c r="J25" i="31" s="1"/>
  <c r="H25" i="31"/>
  <c r="I24" i="31"/>
  <c r="J24" i="31" s="1"/>
  <c r="K24" i="31" s="1"/>
  <c r="H24" i="31"/>
  <c r="I23" i="31"/>
  <c r="J23" i="31" s="1"/>
  <c r="K23" i="31" s="1"/>
  <c r="H23" i="31"/>
  <c r="I22" i="31"/>
  <c r="J22" i="31" s="1"/>
  <c r="H22" i="31"/>
  <c r="I21" i="31"/>
  <c r="H21" i="31"/>
  <c r="J21" i="31" s="1"/>
  <c r="I20" i="31"/>
  <c r="H20" i="31"/>
  <c r="J20" i="31" s="1"/>
  <c r="I99" i="30"/>
  <c r="H99" i="30"/>
  <c r="J98" i="30"/>
  <c r="I98" i="30"/>
  <c r="H98" i="30"/>
  <c r="J97" i="30"/>
  <c r="I97" i="30"/>
  <c r="H97" i="30"/>
  <c r="J96" i="30"/>
  <c r="I96" i="30"/>
  <c r="H96" i="30"/>
  <c r="J95" i="30"/>
  <c r="K95" i="30" s="1"/>
  <c r="I95" i="30"/>
  <c r="H95" i="30"/>
  <c r="I94" i="30"/>
  <c r="J94" i="30" s="1"/>
  <c r="H94" i="30"/>
  <c r="I93" i="30"/>
  <c r="H93" i="30"/>
  <c r="J92" i="30"/>
  <c r="I92" i="30"/>
  <c r="H92" i="30"/>
  <c r="I87" i="30"/>
  <c r="J87" i="30" s="1"/>
  <c r="K87" i="30" s="1"/>
  <c r="H87" i="30"/>
  <c r="I86" i="30"/>
  <c r="H86" i="30"/>
  <c r="I85" i="30"/>
  <c r="J85" i="30" s="1"/>
  <c r="H85" i="30"/>
  <c r="I84" i="30"/>
  <c r="J84" i="30" s="1"/>
  <c r="H84" i="30"/>
  <c r="I83" i="30"/>
  <c r="J83" i="30" s="1"/>
  <c r="K83" i="30" s="1"/>
  <c r="H83" i="30"/>
  <c r="I82" i="30"/>
  <c r="J82" i="30" s="1"/>
  <c r="H82" i="30"/>
  <c r="I81" i="30"/>
  <c r="H81" i="30"/>
  <c r="K80" i="30"/>
  <c r="L80" i="30" s="1"/>
  <c r="J80" i="30"/>
  <c r="I80" i="30"/>
  <c r="H80" i="30"/>
  <c r="K79" i="30"/>
  <c r="J79" i="30"/>
  <c r="I79" i="30"/>
  <c r="H79" i="30"/>
  <c r="J78" i="30"/>
  <c r="I78" i="30"/>
  <c r="H78" i="30"/>
  <c r="I77" i="30"/>
  <c r="H77" i="30"/>
  <c r="J76" i="30"/>
  <c r="I76" i="30"/>
  <c r="H76" i="30"/>
  <c r="J67" i="30"/>
  <c r="K67" i="30" s="1"/>
  <c r="I67" i="30"/>
  <c r="H67" i="30"/>
  <c r="I66" i="30"/>
  <c r="H66" i="30"/>
  <c r="J65" i="30"/>
  <c r="I65" i="30"/>
  <c r="H65" i="30"/>
  <c r="K64" i="30"/>
  <c r="L64" i="30" s="1"/>
  <c r="I64" i="30"/>
  <c r="H64" i="30"/>
  <c r="J64" i="30" s="1"/>
  <c r="K51" i="30"/>
  <c r="I51" i="30"/>
  <c r="H51" i="30"/>
  <c r="J51" i="30" s="1"/>
  <c r="I50" i="30"/>
  <c r="H50" i="30"/>
  <c r="I49" i="30"/>
  <c r="H49" i="30"/>
  <c r="I48" i="30"/>
  <c r="J48" i="30" s="1"/>
  <c r="H48" i="30"/>
  <c r="J47" i="30"/>
  <c r="K47" i="30" s="1"/>
  <c r="I47" i="30"/>
  <c r="H47" i="30"/>
  <c r="I46" i="30"/>
  <c r="H46" i="30"/>
  <c r="J45" i="30"/>
  <c r="I45" i="30"/>
  <c r="H45" i="30"/>
  <c r="I44" i="30"/>
  <c r="H44" i="30"/>
  <c r="J44" i="30" s="1"/>
  <c r="K44" i="30" s="1"/>
  <c r="L44" i="30" s="1"/>
  <c r="I43" i="30"/>
  <c r="H43" i="30"/>
  <c r="J43" i="30" s="1"/>
  <c r="K43" i="30" s="1"/>
  <c r="I42" i="30"/>
  <c r="H42" i="30"/>
  <c r="I41" i="30"/>
  <c r="H41" i="30"/>
  <c r="J41" i="30" s="1"/>
  <c r="J40" i="30"/>
  <c r="I40" i="30"/>
  <c r="H40" i="30"/>
  <c r="J35" i="30"/>
  <c r="K35" i="30" s="1"/>
  <c r="I35" i="30"/>
  <c r="H35" i="30"/>
  <c r="I34" i="30"/>
  <c r="H34" i="30"/>
  <c r="J33" i="30"/>
  <c r="I33" i="30"/>
  <c r="H33" i="30"/>
  <c r="L32" i="30"/>
  <c r="K32" i="30"/>
  <c r="I32" i="30"/>
  <c r="H32" i="30"/>
  <c r="J32" i="30" s="1"/>
  <c r="K27" i="30"/>
  <c r="I27" i="30"/>
  <c r="H27" i="30"/>
  <c r="J27" i="30" s="1"/>
  <c r="J26" i="30"/>
  <c r="I26" i="30"/>
  <c r="H26" i="30"/>
  <c r="J25" i="30"/>
  <c r="I25" i="30"/>
  <c r="H25" i="30"/>
  <c r="K24" i="30"/>
  <c r="J24" i="30"/>
  <c r="I24" i="30"/>
  <c r="H24" i="30"/>
  <c r="K23" i="30"/>
  <c r="J23" i="30"/>
  <c r="I23" i="30"/>
  <c r="H23" i="30"/>
  <c r="I22" i="30"/>
  <c r="H22" i="30"/>
  <c r="I21" i="30"/>
  <c r="H21" i="30"/>
  <c r="J21" i="30" s="1"/>
  <c r="I20" i="30"/>
  <c r="J20" i="30" s="1"/>
  <c r="H20" i="30"/>
  <c r="I19" i="30"/>
  <c r="J19" i="30" s="1"/>
  <c r="K19" i="30" s="1"/>
  <c r="H19" i="30"/>
  <c r="I18" i="30"/>
  <c r="H18" i="30"/>
  <c r="J18" i="30" s="1"/>
  <c r="J17" i="30"/>
  <c r="I17" i="30"/>
  <c r="H17" i="30"/>
  <c r="K16" i="30"/>
  <c r="L16" i="30" s="1"/>
  <c r="I16" i="30"/>
  <c r="H16" i="30"/>
  <c r="J16" i="30" s="1"/>
  <c r="I15" i="30"/>
  <c r="H15" i="30"/>
  <c r="I14" i="30"/>
  <c r="H14" i="30"/>
  <c r="I13" i="30"/>
  <c r="H13" i="30"/>
  <c r="J12" i="30"/>
  <c r="I12" i="30"/>
  <c r="H12" i="30"/>
  <c r="K203" i="29"/>
  <c r="K200" i="29"/>
  <c r="K199" i="29"/>
  <c r="L196" i="29"/>
  <c r="K196" i="29"/>
  <c r="K195" i="29"/>
  <c r="K192" i="29"/>
  <c r="L192" i="29" s="1"/>
  <c r="K191" i="29"/>
  <c r="K188" i="29"/>
  <c r="L188" i="29" s="1"/>
  <c r="K131" i="29"/>
  <c r="K128" i="29"/>
  <c r="L128" i="29" s="1"/>
  <c r="K127" i="29"/>
  <c r="L124" i="29" s="1"/>
  <c r="K124" i="29"/>
  <c r="K123" i="29"/>
  <c r="L120" i="29"/>
  <c r="K120" i="29"/>
  <c r="K119" i="29"/>
  <c r="K116" i="29"/>
  <c r="L116" i="29" s="1"/>
  <c r="I99" i="29"/>
  <c r="H99" i="29"/>
  <c r="J98" i="29"/>
  <c r="I98" i="29"/>
  <c r="H98" i="29"/>
  <c r="J97" i="29"/>
  <c r="I97" i="29"/>
  <c r="H97" i="29"/>
  <c r="J96" i="29"/>
  <c r="K96" i="29" s="1"/>
  <c r="I96" i="29"/>
  <c r="H96" i="29"/>
  <c r="J95" i="29"/>
  <c r="K95" i="29" s="1"/>
  <c r="I95" i="29"/>
  <c r="H95" i="29"/>
  <c r="I94" i="29"/>
  <c r="J94" i="29" s="1"/>
  <c r="H94" i="29"/>
  <c r="I93" i="29"/>
  <c r="J93" i="29" s="1"/>
  <c r="H93" i="29"/>
  <c r="I92" i="29"/>
  <c r="J92" i="29" s="1"/>
  <c r="K92" i="29" s="1"/>
  <c r="L92" i="29" s="1"/>
  <c r="H92" i="29"/>
  <c r="I91" i="29"/>
  <c r="J91" i="29" s="1"/>
  <c r="K91" i="29" s="1"/>
  <c r="H91" i="29"/>
  <c r="I90" i="29"/>
  <c r="J90" i="29" s="1"/>
  <c r="H90" i="29"/>
  <c r="I89" i="29"/>
  <c r="J89" i="29" s="1"/>
  <c r="H89" i="29"/>
  <c r="I88" i="29"/>
  <c r="H88" i="29"/>
  <c r="I87" i="29"/>
  <c r="J87" i="29" s="1"/>
  <c r="K87" i="29" s="1"/>
  <c r="H87" i="29"/>
  <c r="I86" i="29"/>
  <c r="H86" i="29"/>
  <c r="J85" i="29"/>
  <c r="I85" i="29"/>
  <c r="H85" i="29"/>
  <c r="I84" i="29"/>
  <c r="J84" i="29" s="1"/>
  <c r="H84" i="29"/>
  <c r="K83" i="29"/>
  <c r="I83" i="29"/>
  <c r="J83" i="29" s="1"/>
  <c r="H83" i="29"/>
  <c r="J82" i="29"/>
  <c r="I82" i="29"/>
  <c r="H82" i="29"/>
  <c r="J81" i="29"/>
  <c r="I81" i="29"/>
  <c r="H81" i="29"/>
  <c r="K80" i="29"/>
  <c r="J80" i="29"/>
  <c r="I80" i="29"/>
  <c r="H80" i="29"/>
  <c r="K79" i="29"/>
  <c r="J79" i="29"/>
  <c r="I79" i="29"/>
  <c r="H79" i="29"/>
  <c r="J78" i="29"/>
  <c r="I78" i="29"/>
  <c r="H78" i="29"/>
  <c r="I77" i="29"/>
  <c r="J77" i="29" s="1"/>
  <c r="H77" i="29"/>
  <c r="J76" i="29"/>
  <c r="I76" i="29"/>
  <c r="H76" i="29"/>
  <c r="J75" i="29"/>
  <c r="K75" i="29" s="1"/>
  <c r="I75" i="29"/>
  <c r="H75" i="29"/>
  <c r="I74" i="29"/>
  <c r="J74" i="29" s="1"/>
  <c r="H74" i="29"/>
  <c r="I73" i="29"/>
  <c r="H73" i="29"/>
  <c r="J73" i="29" s="1"/>
  <c r="I72" i="29"/>
  <c r="J72" i="29" s="1"/>
  <c r="H72" i="29"/>
  <c r="I67" i="29"/>
  <c r="H67" i="29"/>
  <c r="H213" i="29" s="1"/>
  <c r="I66" i="29"/>
  <c r="J66" i="29" s="1"/>
  <c r="H66" i="29"/>
  <c r="J65" i="29"/>
  <c r="I65" i="29"/>
  <c r="H65" i="29"/>
  <c r="I64" i="29"/>
  <c r="H64" i="29"/>
  <c r="I55" i="29"/>
  <c r="H55" i="29"/>
  <c r="I54" i="29"/>
  <c r="H54" i="29"/>
  <c r="I53" i="29"/>
  <c r="H53" i="29"/>
  <c r="J52" i="29"/>
  <c r="I52" i="29"/>
  <c r="H52" i="29"/>
  <c r="J51" i="29"/>
  <c r="K51" i="29" s="1"/>
  <c r="I51" i="29"/>
  <c r="H51" i="29"/>
  <c r="I50" i="29"/>
  <c r="H50" i="29"/>
  <c r="J49" i="29"/>
  <c r="I49" i="29"/>
  <c r="H49" i="29"/>
  <c r="L48" i="29"/>
  <c r="K48" i="29"/>
  <c r="I48" i="29"/>
  <c r="J48" i="29" s="1"/>
  <c r="H48" i="29"/>
  <c r="K47" i="29"/>
  <c r="I47" i="29"/>
  <c r="J47" i="29" s="1"/>
  <c r="H47" i="29"/>
  <c r="J46" i="29"/>
  <c r="I46" i="29"/>
  <c r="H46" i="29"/>
  <c r="J45" i="29"/>
  <c r="I45" i="29"/>
  <c r="H45" i="29"/>
  <c r="K44" i="29"/>
  <c r="J44" i="29"/>
  <c r="I44" i="29"/>
  <c r="H44" i="29"/>
  <c r="K39" i="29"/>
  <c r="J39" i="29"/>
  <c r="I39" i="29"/>
  <c r="H39" i="29"/>
  <c r="J38" i="29"/>
  <c r="I38" i="29"/>
  <c r="H38" i="29"/>
  <c r="I37" i="29"/>
  <c r="J37" i="29" s="1"/>
  <c r="H37" i="29"/>
  <c r="J36" i="29"/>
  <c r="I36" i="29"/>
  <c r="H36" i="29"/>
  <c r="J35" i="29"/>
  <c r="K35" i="29" s="1"/>
  <c r="I35" i="29"/>
  <c r="H35" i="29"/>
  <c r="I34" i="29"/>
  <c r="J34" i="29" s="1"/>
  <c r="H34" i="29"/>
  <c r="I33" i="29"/>
  <c r="J33" i="29" s="1"/>
  <c r="H33" i="29"/>
  <c r="I32" i="29"/>
  <c r="J32" i="29" s="1"/>
  <c r="H32" i="29"/>
  <c r="I31" i="29"/>
  <c r="H31" i="29"/>
  <c r="I30" i="29"/>
  <c r="J30" i="29" s="1"/>
  <c r="H30" i="29"/>
  <c r="J29" i="29"/>
  <c r="I29" i="29"/>
  <c r="H29" i="29"/>
  <c r="I28" i="29"/>
  <c r="H28" i="29"/>
  <c r="J28" i="29" s="1"/>
  <c r="K28" i="29" s="1"/>
  <c r="I27" i="29"/>
  <c r="H27" i="29"/>
  <c r="J27" i="29" s="1"/>
  <c r="K27" i="29" s="1"/>
  <c r="J26" i="29"/>
  <c r="I26" i="29"/>
  <c r="H26" i="29"/>
  <c r="I25" i="29"/>
  <c r="J25" i="29" s="1"/>
  <c r="H25" i="29"/>
  <c r="J24" i="29"/>
  <c r="I24" i="29"/>
  <c r="H24" i="29"/>
  <c r="J23" i="29"/>
  <c r="K23" i="29" s="1"/>
  <c r="I23" i="29"/>
  <c r="H23" i="29"/>
  <c r="I22" i="29"/>
  <c r="H22" i="29"/>
  <c r="I21" i="29"/>
  <c r="H21" i="29"/>
  <c r="J21" i="29" s="1"/>
  <c r="I20" i="29"/>
  <c r="H20" i="29"/>
  <c r="I19" i="29"/>
  <c r="J19" i="29" s="1"/>
  <c r="K19" i="29" s="1"/>
  <c r="H19" i="29"/>
  <c r="I18" i="29"/>
  <c r="H18" i="29"/>
  <c r="J18" i="29" s="1"/>
  <c r="J17" i="29"/>
  <c r="I17" i="29"/>
  <c r="H17" i="29"/>
  <c r="I16" i="29"/>
  <c r="H16" i="29"/>
  <c r="J16" i="29" s="1"/>
  <c r="J99" i="28"/>
  <c r="K99" i="28" s="1"/>
  <c r="I99" i="28"/>
  <c r="H99" i="28"/>
  <c r="I98" i="28"/>
  <c r="J98" i="28" s="1"/>
  <c r="H98" i="28"/>
  <c r="I97" i="28"/>
  <c r="H97" i="28"/>
  <c r="J97" i="28" s="1"/>
  <c r="I96" i="28"/>
  <c r="H96" i="28"/>
  <c r="I95" i="28"/>
  <c r="H95" i="28"/>
  <c r="J95" i="28" s="1"/>
  <c r="K95" i="28" s="1"/>
  <c r="I94" i="28"/>
  <c r="H94" i="28"/>
  <c r="J94" i="28" s="1"/>
  <c r="J93" i="28"/>
  <c r="I93" i="28"/>
  <c r="H93" i="28"/>
  <c r="K92" i="28"/>
  <c r="I92" i="28"/>
  <c r="H92" i="28"/>
  <c r="J92" i="28" s="1"/>
  <c r="I91" i="28"/>
  <c r="H91" i="28"/>
  <c r="J91" i="28" s="1"/>
  <c r="K91" i="28" s="1"/>
  <c r="J90" i="28"/>
  <c r="I90" i="28"/>
  <c r="H90" i="28"/>
  <c r="I89" i="28"/>
  <c r="H89" i="28"/>
  <c r="I88" i="28"/>
  <c r="J88" i="28" s="1"/>
  <c r="K88" i="28" s="1"/>
  <c r="L88" i="28" s="1"/>
  <c r="H88" i="28"/>
  <c r="J87" i="28"/>
  <c r="K87" i="28" s="1"/>
  <c r="I87" i="28"/>
  <c r="H87" i="28"/>
  <c r="I86" i="28"/>
  <c r="H86" i="28"/>
  <c r="I85" i="28"/>
  <c r="H85" i="28"/>
  <c r="J85" i="28" s="1"/>
  <c r="I84" i="28"/>
  <c r="H84" i="28"/>
  <c r="I83" i="28"/>
  <c r="H83" i="28"/>
  <c r="H106" i="28" s="1"/>
  <c r="I82" i="28"/>
  <c r="H82" i="28"/>
  <c r="J82" i="28" s="1"/>
  <c r="J81" i="28"/>
  <c r="K80" i="28" s="1"/>
  <c r="I81" i="28"/>
  <c r="H81" i="28"/>
  <c r="I80" i="28"/>
  <c r="H80" i="28"/>
  <c r="J80" i="28" s="1"/>
  <c r="I79" i="28"/>
  <c r="H79" i="28"/>
  <c r="J79" i="28" s="1"/>
  <c r="K79" i="28" s="1"/>
  <c r="J78" i="28"/>
  <c r="I78" i="28"/>
  <c r="H78" i="28"/>
  <c r="J77" i="28"/>
  <c r="I77" i="28"/>
  <c r="H77" i="28"/>
  <c r="K76" i="28"/>
  <c r="L76" i="28" s="1"/>
  <c r="J76" i="28"/>
  <c r="I76" i="28"/>
  <c r="H76" i="28"/>
  <c r="K75" i="28"/>
  <c r="J75" i="28"/>
  <c r="I75" i="28"/>
  <c r="H75" i="28"/>
  <c r="J74" i="28"/>
  <c r="I74" i="28"/>
  <c r="H74" i="28"/>
  <c r="I73" i="28"/>
  <c r="H73" i="28"/>
  <c r="J73" i="28" s="1"/>
  <c r="J72" i="28"/>
  <c r="I72" i="28"/>
  <c r="H72" i="28"/>
  <c r="J71" i="28"/>
  <c r="K71" i="28" s="1"/>
  <c r="I71" i="28"/>
  <c r="H71" i="28"/>
  <c r="I70" i="28"/>
  <c r="H70" i="28"/>
  <c r="J69" i="28"/>
  <c r="I69" i="28"/>
  <c r="H69" i="28"/>
  <c r="L68" i="28"/>
  <c r="K68" i="28"/>
  <c r="I68" i="28"/>
  <c r="H68" i="28"/>
  <c r="J68" i="28" s="1"/>
  <c r="K67" i="28"/>
  <c r="I67" i="28"/>
  <c r="H67" i="28"/>
  <c r="J67" i="28" s="1"/>
  <c r="J66" i="28"/>
  <c r="I66" i="28"/>
  <c r="H66" i="28"/>
  <c r="J65" i="28"/>
  <c r="I65" i="28"/>
  <c r="H65" i="28"/>
  <c r="K64" i="28"/>
  <c r="J64" i="28"/>
  <c r="I64" i="28"/>
  <c r="H64" i="28"/>
  <c r="K59" i="28"/>
  <c r="J59" i="28"/>
  <c r="I59" i="28"/>
  <c r="H59" i="28"/>
  <c r="I58" i="28"/>
  <c r="H58" i="28"/>
  <c r="I57" i="28"/>
  <c r="H57" i="28"/>
  <c r="J57" i="28" s="1"/>
  <c r="I56" i="28"/>
  <c r="H56" i="28"/>
  <c r="I55" i="28"/>
  <c r="H55" i="28"/>
  <c r="I54" i="28"/>
  <c r="H54" i="28"/>
  <c r="J53" i="28"/>
  <c r="I53" i="28"/>
  <c r="H53" i="28"/>
  <c r="J52" i="28"/>
  <c r="K52" i="28" s="1"/>
  <c r="I52" i="28"/>
  <c r="H52" i="28"/>
  <c r="J51" i="28"/>
  <c r="K51" i="28" s="1"/>
  <c r="I51" i="28"/>
  <c r="H51" i="28"/>
  <c r="I50" i="28"/>
  <c r="J50" i="28" s="1"/>
  <c r="H50" i="28"/>
  <c r="I49" i="28"/>
  <c r="H49" i="28"/>
  <c r="I48" i="28"/>
  <c r="J48" i="28" s="1"/>
  <c r="H48" i="28"/>
  <c r="I47" i="28"/>
  <c r="J47" i="28" s="1"/>
  <c r="K47" i="28" s="1"/>
  <c r="H47" i="28"/>
  <c r="I46" i="28"/>
  <c r="H46" i="28"/>
  <c r="I45" i="28"/>
  <c r="H45" i="28"/>
  <c r="J45" i="28" s="1"/>
  <c r="I44" i="28"/>
  <c r="H44" i="28"/>
  <c r="J44" i="28" s="1"/>
  <c r="I43" i="28"/>
  <c r="H43" i="28"/>
  <c r="I42" i="28"/>
  <c r="I41" i="28"/>
  <c r="H41" i="28"/>
  <c r="J40" i="28"/>
  <c r="I40" i="28"/>
  <c r="H40" i="28"/>
  <c r="J39" i="28"/>
  <c r="K39" i="28" s="1"/>
  <c r="I39" i="28"/>
  <c r="H39" i="28"/>
  <c r="I38" i="28"/>
  <c r="H38" i="28"/>
  <c r="I37" i="28"/>
  <c r="H37" i="28"/>
  <c r="J37" i="28" s="1"/>
  <c r="I36" i="28"/>
  <c r="H36" i="28"/>
  <c r="I35" i="28"/>
  <c r="H35" i="28"/>
  <c r="J35" i="28" s="1"/>
  <c r="K35" i="28" s="1"/>
  <c r="I34" i="28"/>
  <c r="H34" i="28"/>
  <c r="I33" i="28"/>
  <c r="J33" i="28" s="1"/>
  <c r="K32" i="28" s="1"/>
  <c r="H33" i="28"/>
  <c r="J32" i="28"/>
  <c r="I32" i="28"/>
  <c r="H32" i="28"/>
  <c r="K27" i="28"/>
  <c r="J27" i="28"/>
  <c r="I27" i="28"/>
  <c r="H27" i="28"/>
  <c r="J26" i="28"/>
  <c r="I26" i="28"/>
  <c r="H26" i="28"/>
  <c r="I25" i="28"/>
  <c r="H25" i="28"/>
  <c r="I24" i="28"/>
  <c r="J24" i="28" s="1"/>
  <c r="H24" i="28"/>
  <c r="I23" i="28"/>
  <c r="H23" i="28"/>
  <c r="J23" i="28" s="1"/>
  <c r="K23" i="28" s="1"/>
  <c r="I22" i="28"/>
  <c r="H22" i="28"/>
  <c r="I21" i="28"/>
  <c r="J21" i="28" s="1"/>
  <c r="H21" i="28"/>
  <c r="J20" i="28"/>
  <c r="I20" i="28"/>
  <c r="H20" i="28"/>
  <c r="J19" i="28"/>
  <c r="K19" i="28" s="1"/>
  <c r="I19" i="28"/>
  <c r="H19" i="28"/>
  <c r="I18" i="28"/>
  <c r="J18" i="28" s="1"/>
  <c r="H18" i="28"/>
  <c r="I17" i="28"/>
  <c r="H17" i="28"/>
  <c r="I16" i="28"/>
  <c r="J16" i="28" s="1"/>
  <c r="H16" i="28"/>
  <c r="K99" i="27"/>
  <c r="I99" i="27"/>
  <c r="H99" i="27"/>
  <c r="J99" i="27" s="1"/>
  <c r="J98" i="27"/>
  <c r="I98" i="27"/>
  <c r="H98" i="27"/>
  <c r="J97" i="27"/>
  <c r="I97" i="27"/>
  <c r="H97" i="27"/>
  <c r="K96" i="27"/>
  <c r="L96" i="27" s="1"/>
  <c r="J96" i="27"/>
  <c r="I96" i="27"/>
  <c r="H96" i="27"/>
  <c r="K95" i="27"/>
  <c r="J95" i="27"/>
  <c r="I95" i="27"/>
  <c r="H95" i="27"/>
  <c r="J94" i="27"/>
  <c r="I94" i="27"/>
  <c r="H94" i="27"/>
  <c r="I93" i="27"/>
  <c r="H93" i="27"/>
  <c r="J92" i="27"/>
  <c r="I92" i="27"/>
  <c r="H92" i="27"/>
  <c r="J91" i="27"/>
  <c r="K91" i="27" s="1"/>
  <c r="I91" i="27"/>
  <c r="H91" i="27"/>
  <c r="I90" i="27"/>
  <c r="H90" i="27"/>
  <c r="I89" i="27"/>
  <c r="H89" i="27"/>
  <c r="J89" i="27" s="1"/>
  <c r="I88" i="27"/>
  <c r="J88" i="27" s="1"/>
  <c r="H88" i="27"/>
  <c r="I87" i="27"/>
  <c r="H87" i="27"/>
  <c r="I86" i="27"/>
  <c r="H86" i="27"/>
  <c r="J86" i="27" s="1"/>
  <c r="J85" i="27"/>
  <c r="I85" i="27"/>
  <c r="H85" i="27"/>
  <c r="I84" i="27"/>
  <c r="H84" i="27"/>
  <c r="J84" i="27" s="1"/>
  <c r="K84" i="27" s="1"/>
  <c r="I83" i="27"/>
  <c r="H83" i="27"/>
  <c r="J83" i="27" s="1"/>
  <c r="K83" i="27" s="1"/>
  <c r="J82" i="27"/>
  <c r="I82" i="27"/>
  <c r="H82" i="27"/>
  <c r="I81" i="27"/>
  <c r="J81" i="27" s="1"/>
  <c r="H81" i="27"/>
  <c r="J80" i="27"/>
  <c r="I80" i="27"/>
  <c r="H80" i="27"/>
  <c r="J79" i="27"/>
  <c r="K79" i="27" s="1"/>
  <c r="I79" i="27"/>
  <c r="H79" i="27"/>
  <c r="I78" i="27"/>
  <c r="J78" i="27" s="1"/>
  <c r="H78" i="27"/>
  <c r="I77" i="27"/>
  <c r="J77" i="27" s="1"/>
  <c r="H77" i="27"/>
  <c r="J76" i="27"/>
  <c r="K76" i="27" s="1"/>
  <c r="L76" i="27" s="1"/>
  <c r="I76" i="27"/>
  <c r="H76" i="27"/>
  <c r="I75" i="27"/>
  <c r="J75" i="27" s="1"/>
  <c r="K75" i="27" s="1"/>
  <c r="H75" i="27"/>
  <c r="H106" i="27" s="1"/>
  <c r="I74" i="27"/>
  <c r="J74" i="27" s="1"/>
  <c r="H74" i="27"/>
  <c r="I73" i="27"/>
  <c r="H73" i="27"/>
  <c r="J73" i="27" s="1"/>
  <c r="I72" i="27"/>
  <c r="H72" i="27"/>
  <c r="I67" i="27"/>
  <c r="J67" i="27" s="1"/>
  <c r="K67" i="27" s="1"/>
  <c r="H67" i="27"/>
  <c r="I66" i="27"/>
  <c r="H66" i="27"/>
  <c r="J66" i="27" s="1"/>
  <c r="J65" i="27"/>
  <c r="I65" i="27"/>
  <c r="H65" i="27"/>
  <c r="K64" i="27"/>
  <c r="L64" i="27" s="1"/>
  <c r="I64" i="27"/>
  <c r="H64" i="27"/>
  <c r="J64" i="27" s="1"/>
  <c r="K63" i="27"/>
  <c r="I63" i="27"/>
  <c r="H63" i="27"/>
  <c r="J63" i="27" s="1"/>
  <c r="J62" i="27"/>
  <c r="I62" i="27"/>
  <c r="H62" i="27"/>
  <c r="J61" i="27"/>
  <c r="I61" i="27"/>
  <c r="H61" i="27"/>
  <c r="K60" i="27"/>
  <c r="L60" i="27" s="1"/>
  <c r="J60" i="27"/>
  <c r="I60" i="27"/>
  <c r="H60" i="27"/>
  <c r="K55" i="27"/>
  <c r="J55" i="27"/>
  <c r="I55" i="27"/>
  <c r="H55" i="27"/>
  <c r="J54" i="27"/>
  <c r="I54" i="27"/>
  <c r="H54" i="27"/>
  <c r="I53" i="27"/>
  <c r="H53" i="27"/>
  <c r="J52" i="27"/>
  <c r="I52" i="27"/>
  <c r="H52" i="27"/>
  <c r="J51" i="27"/>
  <c r="K51" i="27" s="1"/>
  <c r="I51" i="27"/>
  <c r="H51" i="27"/>
  <c r="I50" i="27"/>
  <c r="H50" i="27"/>
  <c r="I49" i="27"/>
  <c r="H49" i="27"/>
  <c r="J49" i="27" s="1"/>
  <c r="I48" i="27"/>
  <c r="J48" i="27" s="1"/>
  <c r="H48" i="27"/>
  <c r="I47" i="27"/>
  <c r="H47" i="27"/>
  <c r="I46" i="27"/>
  <c r="H46" i="27"/>
  <c r="J46" i="27" s="1"/>
  <c r="J45" i="27"/>
  <c r="I45" i="27"/>
  <c r="H45" i="27"/>
  <c r="J44" i="27"/>
  <c r="K44" i="27" s="1"/>
  <c r="I44" i="27"/>
  <c r="H44" i="27"/>
  <c r="J43" i="27"/>
  <c r="K43" i="27" s="1"/>
  <c r="I43" i="27"/>
  <c r="H43" i="27"/>
  <c r="I42" i="27"/>
  <c r="H42" i="27"/>
  <c r="I41" i="27"/>
  <c r="J41" i="27" s="1"/>
  <c r="H41" i="27"/>
  <c r="I40" i="27"/>
  <c r="J40" i="27" s="1"/>
  <c r="H40" i="27"/>
  <c r="I35" i="27"/>
  <c r="H35" i="27"/>
  <c r="I34" i="27"/>
  <c r="J34" i="27" s="1"/>
  <c r="H34" i="27"/>
  <c r="J33" i="27"/>
  <c r="I33" i="27"/>
  <c r="H33" i="27"/>
  <c r="K32" i="27"/>
  <c r="I32" i="27"/>
  <c r="J32" i="27" s="1"/>
  <c r="H32" i="27"/>
  <c r="I27" i="27"/>
  <c r="H27" i="27"/>
  <c r="I26" i="27"/>
  <c r="H26" i="27"/>
  <c r="J26" i="27" s="1"/>
  <c r="J25" i="27"/>
  <c r="K24" i="27" s="1"/>
  <c r="I25" i="27"/>
  <c r="H25" i="27"/>
  <c r="I24" i="27"/>
  <c r="H24" i="27"/>
  <c r="J24" i="27" s="1"/>
  <c r="I23" i="27"/>
  <c r="H23" i="27"/>
  <c r="J23" i="27" s="1"/>
  <c r="K23" i="27" s="1"/>
  <c r="I22" i="27"/>
  <c r="H22" i="27"/>
  <c r="I21" i="27"/>
  <c r="H21" i="27"/>
  <c r="I20" i="27"/>
  <c r="H20" i="27"/>
  <c r="J20" i="27" s="1"/>
  <c r="J19" i="27"/>
  <c r="K19" i="27" s="1"/>
  <c r="I19" i="27"/>
  <c r="H19" i="27"/>
  <c r="I18" i="27"/>
  <c r="J18" i="27" s="1"/>
  <c r="H18" i="27"/>
  <c r="I17" i="27"/>
  <c r="H17" i="27"/>
  <c r="J17" i="27" s="1"/>
  <c r="I16" i="27"/>
  <c r="H16" i="27"/>
  <c r="I99" i="26"/>
  <c r="J99" i="26" s="1"/>
  <c r="K99" i="26" s="1"/>
  <c r="H99" i="26"/>
  <c r="I98" i="26"/>
  <c r="H98" i="26"/>
  <c r="J98" i="26" s="1"/>
  <c r="I97" i="26"/>
  <c r="J97" i="26" s="1"/>
  <c r="H97" i="26"/>
  <c r="J96" i="26"/>
  <c r="K96" i="26" s="1"/>
  <c r="L96" i="26" s="1"/>
  <c r="I96" i="26"/>
  <c r="H96" i="26"/>
  <c r="J95" i="26"/>
  <c r="K95" i="26" s="1"/>
  <c r="I95" i="26"/>
  <c r="H95" i="26"/>
  <c r="I94" i="26"/>
  <c r="J94" i="26" s="1"/>
  <c r="H94" i="26"/>
  <c r="I93" i="26"/>
  <c r="J93" i="26" s="1"/>
  <c r="H93" i="26"/>
  <c r="I92" i="26"/>
  <c r="J92" i="26" s="1"/>
  <c r="H92" i="26"/>
  <c r="I91" i="26"/>
  <c r="J91" i="26" s="1"/>
  <c r="K91" i="26" s="1"/>
  <c r="H91" i="26"/>
  <c r="I90" i="26"/>
  <c r="J90" i="26" s="1"/>
  <c r="H90" i="26"/>
  <c r="I89" i="26"/>
  <c r="H89" i="26"/>
  <c r="J89" i="26" s="1"/>
  <c r="I88" i="26"/>
  <c r="H88" i="26"/>
  <c r="I87" i="26"/>
  <c r="H87" i="26"/>
  <c r="I86" i="26"/>
  <c r="H86" i="26"/>
  <c r="J86" i="26" s="1"/>
  <c r="J85" i="26"/>
  <c r="I85" i="26"/>
  <c r="H85" i="26"/>
  <c r="K84" i="26"/>
  <c r="I84" i="26"/>
  <c r="H84" i="26"/>
  <c r="J84" i="26" s="1"/>
  <c r="I83" i="26"/>
  <c r="H83" i="26"/>
  <c r="J82" i="26"/>
  <c r="I82" i="26"/>
  <c r="H82" i="26"/>
  <c r="J81" i="26"/>
  <c r="I81" i="26"/>
  <c r="H81" i="26"/>
  <c r="K80" i="26"/>
  <c r="J80" i="26"/>
  <c r="I80" i="26"/>
  <c r="H80" i="26"/>
  <c r="K75" i="26"/>
  <c r="J75" i="26"/>
  <c r="I75" i="26"/>
  <c r="H75" i="26"/>
  <c r="J74" i="26"/>
  <c r="I74" i="26"/>
  <c r="H74" i="26"/>
  <c r="I73" i="26"/>
  <c r="H73" i="26"/>
  <c r="J72" i="26"/>
  <c r="I72" i="26"/>
  <c r="H72" i="26"/>
  <c r="J67" i="26"/>
  <c r="K67" i="26" s="1"/>
  <c r="I67" i="26"/>
  <c r="H67" i="26"/>
  <c r="I66" i="26"/>
  <c r="H66" i="26"/>
  <c r="I65" i="26"/>
  <c r="H65" i="26"/>
  <c r="J65" i="26" s="1"/>
  <c r="I64" i="26"/>
  <c r="H64" i="26"/>
  <c r="I51" i="26"/>
  <c r="H51" i="26"/>
  <c r="I50" i="26"/>
  <c r="H50" i="26"/>
  <c r="I49" i="26"/>
  <c r="J49" i="26" s="1"/>
  <c r="K48" i="26" s="1"/>
  <c r="H49" i="26"/>
  <c r="J48" i="26"/>
  <c r="I48" i="26"/>
  <c r="H48" i="26"/>
  <c r="K47" i="26"/>
  <c r="J47" i="26"/>
  <c r="I47" i="26"/>
  <c r="H47" i="26"/>
  <c r="J46" i="26"/>
  <c r="I46" i="26"/>
  <c r="H46" i="26"/>
  <c r="I45" i="26"/>
  <c r="H45" i="26"/>
  <c r="J45" i="26" s="1"/>
  <c r="I44" i="26"/>
  <c r="J44" i="26" s="1"/>
  <c r="K44" i="26" s="1"/>
  <c r="L44" i="26" s="1"/>
  <c r="H44" i="26"/>
  <c r="J43" i="26"/>
  <c r="K43" i="26" s="1"/>
  <c r="I43" i="26"/>
  <c r="H43" i="26"/>
  <c r="I42" i="26"/>
  <c r="J41" i="26"/>
  <c r="I41" i="26"/>
  <c r="H41" i="26"/>
  <c r="K40" i="26"/>
  <c r="L40" i="26" s="1"/>
  <c r="J40" i="26"/>
  <c r="I40" i="26"/>
  <c r="H40" i="26"/>
  <c r="K35" i="26"/>
  <c r="J35" i="26"/>
  <c r="I35" i="26"/>
  <c r="H35" i="26"/>
  <c r="I34" i="26"/>
  <c r="H34" i="26"/>
  <c r="I33" i="26"/>
  <c r="H33" i="26"/>
  <c r="J33" i="26" s="1"/>
  <c r="L32" i="26"/>
  <c r="I32" i="26"/>
  <c r="J32" i="26" s="1"/>
  <c r="K32" i="26" s="1"/>
  <c r="H32" i="26"/>
  <c r="I31" i="26"/>
  <c r="H31" i="26"/>
  <c r="I30" i="26"/>
  <c r="H30" i="26"/>
  <c r="I29" i="26"/>
  <c r="J29" i="26" s="1"/>
  <c r="H29" i="26"/>
  <c r="J28" i="26"/>
  <c r="I28" i="26"/>
  <c r="H28" i="26"/>
  <c r="J27" i="26"/>
  <c r="K27" i="26" s="1"/>
  <c r="I27" i="26"/>
  <c r="H27" i="26"/>
  <c r="I26" i="26"/>
  <c r="J26" i="26" s="1"/>
  <c r="H26" i="26"/>
  <c r="I25" i="26"/>
  <c r="J25" i="26" s="1"/>
  <c r="H25" i="26"/>
  <c r="I24" i="26"/>
  <c r="J24" i="26" s="1"/>
  <c r="K24" i="26" s="1"/>
  <c r="H24" i="26"/>
  <c r="I23" i="26"/>
  <c r="J23" i="26" s="1"/>
  <c r="K23" i="26" s="1"/>
  <c r="H23" i="26"/>
  <c r="I22" i="26"/>
  <c r="H22" i="26"/>
  <c r="J21" i="26"/>
  <c r="I21" i="26"/>
  <c r="H21" i="26"/>
  <c r="I20" i="26"/>
  <c r="H20" i="26"/>
  <c r="J20" i="26" s="1"/>
  <c r="K20" i="26" s="1"/>
  <c r="L20" i="26" s="1"/>
  <c r="I19" i="26"/>
  <c r="H19" i="26"/>
  <c r="J18" i="26"/>
  <c r="I18" i="26"/>
  <c r="H18" i="26"/>
  <c r="I17" i="26"/>
  <c r="J17" i="26" s="1"/>
  <c r="H17" i="26"/>
  <c r="J16" i="26"/>
  <c r="I16" i="26"/>
  <c r="H16" i="26"/>
  <c r="H106" i="25"/>
  <c r="I99" i="25"/>
  <c r="J99" i="25" s="1"/>
  <c r="K99" i="25" s="1"/>
  <c r="H99" i="25"/>
  <c r="I98" i="25"/>
  <c r="H98" i="25"/>
  <c r="J98" i="25" s="1"/>
  <c r="I97" i="25"/>
  <c r="H97" i="25"/>
  <c r="J96" i="25"/>
  <c r="I96" i="25"/>
  <c r="H96" i="25"/>
  <c r="J95" i="25"/>
  <c r="K95" i="25" s="1"/>
  <c r="I95" i="25"/>
  <c r="H95" i="25"/>
  <c r="I94" i="25"/>
  <c r="J94" i="25" s="1"/>
  <c r="H94" i="25"/>
  <c r="I93" i="25"/>
  <c r="H93" i="25"/>
  <c r="J93" i="25" s="1"/>
  <c r="I92" i="25"/>
  <c r="J92" i="25" s="1"/>
  <c r="K92" i="25" s="1"/>
  <c r="L92" i="25" s="1"/>
  <c r="H92" i="25"/>
  <c r="I87" i="25"/>
  <c r="J87" i="25" s="1"/>
  <c r="K87" i="25" s="1"/>
  <c r="H87" i="25"/>
  <c r="I86" i="25"/>
  <c r="H86" i="25"/>
  <c r="J86" i="25" s="1"/>
  <c r="I85" i="25"/>
  <c r="H85" i="25"/>
  <c r="J85" i="25" s="1"/>
  <c r="I84" i="25"/>
  <c r="H84" i="25"/>
  <c r="J84" i="25" s="1"/>
  <c r="I83" i="25"/>
  <c r="H83" i="25"/>
  <c r="I82" i="25"/>
  <c r="H82" i="25"/>
  <c r="J82" i="25" s="1"/>
  <c r="J81" i="25"/>
  <c r="I81" i="25"/>
  <c r="H81" i="25"/>
  <c r="K80" i="25"/>
  <c r="I80" i="25"/>
  <c r="H80" i="25"/>
  <c r="J80" i="25" s="1"/>
  <c r="K79" i="25"/>
  <c r="I79" i="25"/>
  <c r="H79" i="25"/>
  <c r="J79" i="25" s="1"/>
  <c r="J78" i="25"/>
  <c r="I78" i="25"/>
  <c r="H78" i="25"/>
  <c r="I77" i="25"/>
  <c r="H77" i="25"/>
  <c r="I76" i="25"/>
  <c r="J76" i="25" s="1"/>
  <c r="K76" i="25" s="1"/>
  <c r="L76" i="25" s="1"/>
  <c r="H76" i="25"/>
  <c r="I75" i="25"/>
  <c r="J75" i="25" s="1"/>
  <c r="K75" i="25" s="1"/>
  <c r="H75" i="25"/>
  <c r="I74" i="25"/>
  <c r="H74" i="25"/>
  <c r="J74" i="25" s="1"/>
  <c r="I73" i="25"/>
  <c r="H73" i="25"/>
  <c r="I72" i="25"/>
  <c r="H72" i="25"/>
  <c r="J72" i="25" s="1"/>
  <c r="K72" i="25" s="1"/>
  <c r="L72" i="25" s="1"/>
  <c r="I67" i="25"/>
  <c r="H67" i="25"/>
  <c r="J67" i="25" s="1"/>
  <c r="K67" i="25" s="1"/>
  <c r="J66" i="25"/>
  <c r="I66" i="25"/>
  <c r="H66" i="25"/>
  <c r="I65" i="25"/>
  <c r="J65" i="25" s="1"/>
  <c r="H65" i="25"/>
  <c r="J64" i="25"/>
  <c r="K64" i="25" s="1"/>
  <c r="L64" i="25" s="1"/>
  <c r="I64" i="25"/>
  <c r="H64" i="25"/>
  <c r="J47" i="25"/>
  <c r="K47" i="25" s="1"/>
  <c r="I47" i="25"/>
  <c r="H47" i="25"/>
  <c r="I46" i="25"/>
  <c r="J46" i="25" s="1"/>
  <c r="H46" i="25"/>
  <c r="I45" i="25"/>
  <c r="H45" i="25"/>
  <c r="I44" i="25"/>
  <c r="J44" i="25" s="1"/>
  <c r="H44" i="25"/>
  <c r="I35" i="25"/>
  <c r="J35" i="25" s="1"/>
  <c r="K35" i="25" s="1"/>
  <c r="H35" i="25"/>
  <c r="I34" i="25"/>
  <c r="H34" i="25"/>
  <c r="J33" i="25"/>
  <c r="I33" i="25"/>
  <c r="H33" i="25"/>
  <c r="K32" i="25"/>
  <c r="L32" i="25" s="1"/>
  <c r="I32" i="25"/>
  <c r="H32" i="25"/>
  <c r="J32" i="25" s="1"/>
  <c r="I27" i="25"/>
  <c r="H27" i="25"/>
  <c r="J26" i="25"/>
  <c r="I26" i="25"/>
  <c r="H26" i="25"/>
  <c r="J25" i="25"/>
  <c r="I25" i="25"/>
  <c r="H25" i="25"/>
  <c r="J24" i="25"/>
  <c r="I24" i="25"/>
  <c r="H24" i="25"/>
  <c r="J19" i="25"/>
  <c r="K19" i="25" s="1"/>
  <c r="I19" i="25"/>
  <c r="H19" i="25"/>
  <c r="I18" i="25"/>
  <c r="J18" i="25" s="1"/>
  <c r="H18" i="25"/>
  <c r="I17" i="25"/>
  <c r="H17" i="25"/>
  <c r="J16" i="25"/>
  <c r="I16" i="25"/>
  <c r="H16" i="25"/>
  <c r="I99" i="24"/>
  <c r="H99" i="24"/>
  <c r="J98" i="24"/>
  <c r="I98" i="24"/>
  <c r="H98" i="24"/>
  <c r="I97" i="24"/>
  <c r="H97" i="24"/>
  <c r="J96" i="24"/>
  <c r="K96" i="24" s="1"/>
  <c r="I96" i="24"/>
  <c r="H96" i="24"/>
  <c r="I95" i="24"/>
  <c r="J95" i="24" s="1"/>
  <c r="K95" i="24" s="1"/>
  <c r="H95" i="24"/>
  <c r="I94" i="24"/>
  <c r="H94" i="24"/>
  <c r="I93" i="24"/>
  <c r="J93" i="24" s="1"/>
  <c r="H93" i="24"/>
  <c r="I92" i="24"/>
  <c r="H92" i="24"/>
  <c r="I87" i="24"/>
  <c r="H87" i="24"/>
  <c r="I86" i="24"/>
  <c r="H86" i="24"/>
  <c r="J85" i="24"/>
  <c r="I85" i="24"/>
  <c r="H85" i="24"/>
  <c r="I84" i="24"/>
  <c r="H84" i="24"/>
  <c r="J84" i="24" s="1"/>
  <c r="K83" i="24"/>
  <c r="I83" i="24"/>
  <c r="H83" i="24"/>
  <c r="J83" i="24" s="1"/>
  <c r="J82" i="24"/>
  <c r="I82" i="24"/>
  <c r="H82" i="24"/>
  <c r="I81" i="24"/>
  <c r="J81" i="24" s="1"/>
  <c r="H81" i="24"/>
  <c r="J80" i="24"/>
  <c r="I80" i="24"/>
  <c r="H80" i="24"/>
  <c r="J79" i="24"/>
  <c r="K79" i="24" s="1"/>
  <c r="I79" i="24"/>
  <c r="H79" i="24"/>
  <c r="I78" i="24"/>
  <c r="J78" i="24" s="1"/>
  <c r="H78" i="24"/>
  <c r="I77" i="24"/>
  <c r="J77" i="24" s="1"/>
  <c r="H77" i="24"/>
  <c r="I76" i="24"/>
  <c r="J76" i="24" s="1"/>
  <c r="K76" i="24" s="1"/>
  <c r="L76" i="24" s="1"/>
  <c r="H76" i="24"/>
  <c r="I75" i="24"/>
  <c r="J75" i="24" s="1"/>
  <c r="K75" i="24" s="1"/>
  <c r="H75" i="24"/>
  <c r="H106" i="24" s="1"/>
  <c r="I74" i="24"/>
  <c r="J74" i="24" s="1"/>
  <c r="H74" i="24"/>
  <c r="I73" i="24"/>
  <c r="H73" i="24"/>
  <c r="I72" i="24"/>
  <c r="H72" i="24"/>
  <c r="I67" i="24"/>
  <c r="H67" i="24"/>
  <c r="I66" i="24"/>
  <c r="H66" i="24"/>
  <c r="J65" i="24"/>
  <c r="I65" i="24"/>
  <c r="H65" i="24"/>
  <c r="I64" i="24"/>
  <c r="H64" i="24"/>
  <c r="J64" i="24" s="1"/>
  <c r="I63" i="24"/>
  <c r="H63" i="24"/>
  <c r="J63" i="24" s="1"/>
  <c r="K63" i="24" s="1"/>
  <c r="I62" i="24"/>
  <c r="H62" i="24"/>
  <c r="I61" i="24"/>
  <c r="H61" i="24"/>
  <c r="I60" i="24"/>
  <c r="J60" i="24" s="1"/>
  <c r="H60" i="24"/>
  <c r="J59" i="24"/>
  <c r="K59" i="24" s="1"/>
  <c r="I59" i="24"/>
  <c r="H59" i="24"/>
  <c r="I58" i="24"/>
  <c r="J58" i="24" s="1"/>
  <c r="H58" i="24"/>
  <c r="I57" i="24"/>
  <c r="H57" i="24"/>
  <c r="J57" i="24" s="1"/>
  <c r="I56" i="24"/>
  <c r="J56" i="24" s="1"/>
  <c r="H56" i="24"/>
  <c r="I55" i="24"/>
  <c r="H55" i="24"/>
  <c r="I54" i="24"/>
  <c r="J54" i="24" s="1"/>
  <c r="H54" i="24"/>
  <c r="J53" i="24"/>
  <c r="I53" i="24"/>
  <c r="H53" i="24"/>
  <c r="I52" i="24"/>
  <c r="H52" i="24"/>
  <c r="I47" i="24"/>
  <c r="H47" i="24"/>
  <c r="J46" i="24"/>
  <c r="I46" i="24"/>
  <c r="H46" i="24"/>
  <c r="J45" i="24"/>
  <c r="I45" i="24"/>
  <c r="H45" i="24"/>
  <c r="J44" i="24"/>
  <c r="K44" i="24" s="1"/>
  <c r="I44" i="24"/>
  <c r="H44" i="24"/>
  <c r="J43" i="24"/>
  <c r="K43" i="24" s="1"/>
  <c r="I43" i="24"/>
  <c r="H43" i="24"/>
  <c r="I42" i="24"/>
  <c r="J42" i="24" s="1"/>
  <c r="H42" i="24"/>
  <c r="I41" i="24"/>
  <c r="H41" i="24"/>
  <c r="I40" i="24"/>
  <c r="J40" i="24" s="1"/>
  <c r="H40" i="24"/>
  <c r="I39" i="24"/>
  <c r="J39" i="24" s="1"/>
  <c r="K39" i="24" s="1"/>
  <c r="H39" i="24"/>
  <c r="I38" i="24"/>
  <c r="H38" i="24"/>
  <c r="I37" i="24"/>
  <c r="J37" i="24" s="1"/>
  <c r="H37" i="24"/>
  <c r="I36" i="24"/>
  <c r="H36" i="24"/>
  <c r="I35" i="24"/>
  <c r="J35" i="24" s="1"/>
  <c r="K35" i="24" s="1"/>
  <c r="H35" i="24"/>
  <c r="I34" i="24"/>
  <c r="J34" i="24" s="1"/>
  <c r="H34" i="24"/>
  <c r="I33" i="24"/>
  <c r="J33" i="24" s="1"/>
  <c r="H33" i="24"/>
  <c r="I32" i="24"/>
  <c r="J32" i="24" s="1"/>
  <c r="H32" i="24"/>
  <c r="I27" i="24"/>
  <c r="H27" i="24"/>
  <c r="I26" i="24"/>
  <c r="J26" i="24" s="1"/>
  <c r="H26" i="24"/>
  <c r="J25" i="24"/>
  <c r="I25" i="24"/>
  <c r="H25" i="24"/>
  <c r="I24" i="24"/>
  <c r="H24" i="24"/>
  <c r="I23" i="24"/>
  <c r="H23" i="24"/>
  <c r="H105" i="24" s="1"/>
  <c r="I22" i="24"/>
  <c r="H22" i="24"/>
  <c r="I21" i="24"/>
  <c r="H21" i="24"/>
  <c r="J20" i="24"/>
  <c r="I20" i="24"/>
  <c r="H20" i="24"/>
  <c r="J19" i="24"/>
  <c r="K19" i="24" s="1"/>
  <c r="I19" i="24"/>
  <c r="H19" i="24"/>
  <c r="I18" i="24"/>
  <c r="H18" i="24"/>
  <c r="I17" i="24"/>
  <c r="J17" i="24" s="1"/>
  <c r="H17" i="24"/>
  <c r="I16" i="24"/>
  <c r="J16" i="24" s="1"/>
  <c r="H16" i="24"/>
  <c r="K99" i="23"/>
  <c r="J99" i="23"/>
  <c r="I99" i="23"/>
  <c r="H99" i="23"/>
  <c r="J98" i="23"/>
  <c r="I98" i="23"/>
  <c r="H98" i="23"/>
  <c r="I97" i="23"/>
  <c r="H97" i="23"/>
  <c r="I96" i="23"/>
  <c r="H96" i="23"/>
  <c r="I95" i="23"/>
  <c r="J95" i="23" s="1"/>
  <c r="K95" i="23" s="1"/>
  <c r="H95" i="23"/>
  <c r="I94" i="23"/>
  <c r="H94" i="23"/>
  <c r="I93" i="23"/>
  <c r="H93" i="23"/>
  <c r="J92" i="23"/>
  <c r="I92" i="23"/>
  <c r="H92" i="23"/>
  <c r="J91" i="23"/>
  <c r="K91" i="23" s="1"/>
  <c r="I91" i="23"/>
  <c r="H91" i="23"/>
  <c r="I90" i="23"/>
  <c r="J90" i="23" s="1"/>
  <c r="H90" i="23"/>
  <c r="I89" i="23"/>
  <c r="H89" i="23"/>
  <c r="J88" i="23"/>
  <c r="I88" i="23"/>
  <c r="H88" i="23"/>
  <c r="I87" i="23"/>
  <c r="J87" i="23" s="1"/>
  <c r="K87" i="23" s="1"/>
  <c r="H87" i="23"/>
  <c r="I86" i="23"/>
  <c r="H86" i="23"/>
  <c r="I85" i="23"/>
  <c r="J85" i="23" s="1"/>
  <c r="H85" i="23"/>
  <c r="I84" i="23"/>
  <c r="H84" i="23"/>
  <c r="I83" i="23"/>
  <c r="J83" i="23" s="1"/>
  <c r="K83" i="23" s="1"/>
  <c r="H83" i="23"/>
  <c r="I82" i="23"/>
  <c r="H82" i="23"/>
  <c r="J81" i="23"/>
  <c r="I81" i="23"/>
  <c r="H81" i="23"/>
  <c r="I80" i="23"/>
  <c r="H80" i="23"/>
  <c r="K79" i="23"/>
  <c r="I79" i="23"/>
  <c r="J79" i="23" s="1"/>
  <c r="H79" i="23"/>
  <c r="J78" i="23"/>
  <c r="I78" i="23"/>
  <c r="H78" i="23"/>
  <c r="I77" i="23"/>
  <c r="J77" i="23" s="1"/>
  <c r="K76" i="23" s="1"/>
  <c r="L76" i="23" s="1"/>
  <c r="H77" i="23"/>
  <c r="J76" i="23"/>
  <c r="I76" i="23"/>
  <c r="H76" i="23"/>
  <c r="K75" i="23"/>
  <c r="J75" i="23"/>
  <c r="I75" i="23"/>
  <c r="H75" i="23"/>
  <c r="H106" i="23" s="1"/>
  <c r="J74" i="23"/>
  <c r="I74" i="23"/>
  <c r="H74" i="23"/>
  <c r="I73" i="23"/>
  <c r="J73" i="23" s="1"/>
  <c r="H73" i="23"/>
  <c r="I72" i="23"/>
  <c r="J72" i="23" s="1"/>
  <c r="H72" i="23"/>
  <c r="J67" i="23"/>
  <c r="K67" i="23" s="1"/>
  <c r="I67" i="23"/>
  <c r="H67" i="23"/>
  <c r="I66" i="23"/>
  <c r="J66" i="23" s="1"/>
  <c r="H66" i="23"/>
  <c r="I65" i="23"/>
  <c r="H65" i="23"/>
  <c r="I64" i="23"/>
  <c r="J64" i="23" s="1"/>
  <c r="H64" i="23"/>
  <c r="I63" i="23"/>
  <c r="H63" i="23"/>
  <c r="I62" i="23"/>
  <c r="H62" i="23"/>
  <c r="I61" i="23"/>
  <c r="J61" i="23" s="1"/>
  <c r="H61" i="23"/>
  <c r="J60" i="23"/>
  <c r="I60" i="23"/>
  <c r="H60" i="23"/>
  <c r="J59" i="23"/>
  <c r="K59" i="23" s="1"/>
  <c r="I59" i="23"/>
  <c r="H59" i="23"/>
  <c r="I58" i="23"/>
  <c r="J58" i="23" s="1"/>
  <c r="H58" i="23"/>
  <c r="I57" i="23"/>
  <c r="J57" i="23" s="1"/>
  <c r="H57" i="23"/>
  <c r="J56" i="23"/>
  <c r="K56" i="23" s="1"/>
  <c r="L56" i="23" s="1"/>
  <c r="I56" i="23"/>
  <c r="H56" i="23"/>
  <c r="I51" i="23"/>
  <c r="J51" i="23" s="1"/>
  <c r="K51" i="23" s="1"/>
  <c r="H51" i="23"/>
  <c r="I50" i="23"/>
  <c r="H50" i="23"/>
  <c r="J49" i="23"/>
  <c r="I49" i="23"/>
  <c r="H49" i="23"/>
  <c r="I48" i="23"/>
  <c r="J48" i="23" s="1"/>
  <c r="K48" i="23" s="1"/>
  <c r="L48" i="23" s="1"/>
  <c r="H48" i="23"/>
  <c r="I47" i="23"/>
  <c r="J47" i="23" s="1"/>
  <c r="K47" i="23" s="1"/>
  <c r="H47" i="23"/>
  <c r="J46" i="23"/>
  <c r="I46" i="23"/>
  <c r="H46" i="23"/>
  <c r="J45" i="23"/>
  <c r="I45" i="23"/>
  <c r="H45" i="23"/>
  <c r="K44" i="23"/>
  <c r="L44" i="23" s="1"/>
  <c r="J44" i="23"/>
  <c r="I44" i="23"/>
  <c r="H44" i="23"/>
  <c r="K35" i="23"/>
  <c r="J35" i="23"/>
  <c r="I35" i="23"/>
  <c r="H35" i="23"/>
  <c r="J34" i="23"/>
  <c r="I34" i="23"/>
  <c r="H34" i="23"/>
  <c r="I33" i="23"/>
  <c r="H33" i="23"/>
  <c r="J32" i="23"/>
  <c r="I32" i="23"/>
  <c r="H32" i="23"/>
  <c r="J27" i="23"/>
  <c r="K27" i="23" s="1"/>
  <c r="I27" i="23"/>
  <c r="H27" i="23"/>
  <c r="I26" i="23"/>
  <c r="H26" i="23"/>
  <c r="I25" i="23"/>
  <c r="J25" i="23" s="1"/>
  <c r="H25" i="23"/>
  <c r="I24" i="23"/>
  <c r="H24" i="23"/>
  <c r="I23" i="23"/>
  <c r="J23" i="23" s="1"/>
  <c r="K23" i="23" s="1"/>
  <c r="H23" i="23"/>
  <c r="I22" i="23"/>
  <c r="H22" i="23"/>
  <c r="J21" i="23"/>
  <c r="I21" i="23"/>
  <c r="H21" i="23"/>
  <c r="K20" i="23"/>
  <c r="L20" i="23" s="1"/>
  <c r="J20" i="23"/>
  <c r="I20" i="23"/>
  <c r="H20" i="23"/>
  <c r="K19" i="23"/>
  <c r="J19" i="23"/>
  <c r="I19" i="23"/>
  <c r="H19" i="23"/>
  <c r="H105" i="23" s="1"/>
  <c r="J18" i="23"/>
  <c r="I18" i="23"/>
  <c r="H18" i="23"/>
  <c r="I17" i="23"/>
  <c r="H17" i="23"/>
  <c r="J16" i="23"/>
  <c r="I16" i="23"/>
  <c r="H16" i="23"/>
  <c r="H105" i="22"/>
  <c r="I99" i="22"/>
  <c r="H99" i="22"/>
  <c r="J98" i="22"/>
  <c r="I98" i="22"/>
  <c r="H98" i="22"/>
  <c r="I97" i="22"/>
  <c r="H97" i="22"/>
  <c r="J96" i="22"/>
  <c r="I96" i="22"/>
  <c r="H96" i="22"/>
  <c r="J91" i="22"/>
  <c r="K91" i="22" s="1"/>
  <c r="I91" i="22"/>
  <c r="H91" i="22"/>
  <c r="I90" i="22"/>
  <c r="H90" i="22"/>
  <c r="J90" i="22" s="1"/>
  <c r="K88" i="22" s="1"/>
  <c r="L88" i="22" s="1"/>
  <c r="I89" i="22"/>
  <c r="H89" i="22"/>
  <c r="I88" i="22"/>
  <c r="H88" i="22"/>
  <c r="J88" i="22" s="1"/>
  <c r="K87" i="22"/>
  <c r="I87" i="22"/>
  <c r="H87" i="22"/>
  <c r="J87" i="22" s="1"/>
  <c r="J86" i="22"/>
  <c r="I86" i="22"/>
  <c r="H86" i="22"/>
  <c r="J85" i="22"/>
  <c r="I85" i="22"/>
  <c r="H85" i="22"/>
  <c r="K84" i="22"/>
  <c r="L84" i="22" s="1"/>
  <c r="J84" i="22"/>
  <c r="I84" i="22"/>
  <c r="H84" i="22"/>
  <c r="K75" i="22"/>
  <c r="J75" i="22"/>
  <c r="I75" i="22"/>
  <c r="H75" i="22"/>
  <c r="H106" i="22" s="1"/>
  <c r="J74" i="22"/>
  <c r="I74" i="22"/>
  <c r="H74" i="22"/>
  <c r="I73" i="22"/>
  <c r="H73" i="22"/>
  <c r="J73" i="22" s="1"/>
  <c r="J72" i="22"/>
  <c r="I72" i="22"/>
  <c r="H72" i="22"/>
  <c r="J71" i="22"/>
  <c r="K71" i="22" s="1"/>
  <c r="I71" i="22"/>
  <c r="H71" i="22"/>
  <c r="I70" i="22"/>
  <c r="H70" i="22"/>
  <c r="J69" i="22"/>
  <c r="I69" i="22"/>
  <c r="H69" i="22"/>
  <c r="L68" i="22"/>
  <c r="I68" i="22"/>
  <c r="H68" i="22"/>
  <c r="J68" i="22" s="1"/>
  <c r="K68" i="22" s="1"/>
  <c r="K67" i="22"/>
  <c r="I67" i="22"/>
  <c r="H67" i="22"/>
  <c r="J67" i="22" s="1"/>
  <c r="J66" i="22"/>
  <c r="I66" i="22"/>
  <c r="H66" i="22"/>
  <c r="I65" i="22"/>
  <c r="J65" i="22" s="1"/>
  <c r="K64" i="22" s="1"/>
  <c r="L64" i="22" s="1"/>
  <c r="H65" i="22"/>
  <c r="J64" i="22"/>
  <c r="I64" i="22"/>
  <c r="H64" i="22"/>
  <c r="K59" i="22"/>
  <c r="J59" i="22"/>
  <c r="I59" i="22"/>
  <c r="H59" i="22"/>
  <c r="I58" i="22"/>
  <c r="H58" i="22"/>
  <c r="I57" i="22"/>
  <c r="H57" i="22"/>
  <c r="J57" i="22" s="1"/>
  <c r="I56" i="22"/>
  <c r="H56" i="22"/>
  <c r="J56" i="22" s="1"/>
  <c r="I55" i="22"/>
  <c r="H55" i="22"/>
  <c r="I54" i="22"/>
  <c r="H54" i="22"/>
  <c r="J53" i="22"/>
  <c r="I53" i="22"/>
  <c r="H53" i="22"/>
  <c r="J52" i="22"/>
  <c r="I52" i="22"/>
  <c r="H52" i="22"/>
  <c r="J51" i="22"/>
  <c r="K51" i="22" s="1"/>
  <c r="I51" i="22"/>
  <c r="H51" i="22"/>
  <c r="I50" i="22"/>
  <c r="J50" i="22" s="1"/>
  <c r="H50" i="22"/>
  <c r="I49" i="22"/>
  <c r="H49" i="22"/>
  <c r="J48" i="22"/>
  <c r="I48" i="22"/>
  <c r="H48" i="22"/>
  <c r="I47" i="22"/>
  <c r="J47" i="22" s="1"/>
  <c r="K47" i="22" s="1"/>
  <c r="H47" i="22"/>
  <c r="I46" i="22"/>
  <c r="H46" i="22"/>
  <c r="I45" i="22"/>
  <c r="J45" i="22" s="1"/>
  <c r="H45" i="22"/>
  <c r="I44" i="22"/>
  <c r="J44" i="22" s="1"/>
  <c r="H44" i="22"/>
  <c r="I43" i="22"/>
  <c r="J43" i="22" s="1"/>
  <c r="K43" i="22" s="1"/>
  <c r="H43" i="22"/>
  <c r="I42" i="22"/>
  <c r="J42" i="22" s="1"/>
  <c r="H42" i="22"/>
  <c r="J41" i="22"/>
  <c r="I41" i="22"/>
  <c r="H41" i="22"/>
  <c r="I40" i="22"/>
  <c r="H40" i="22"/>
  <c r="K39" i="22"/>
  <c r="I39" i="22"/>
  <c r="J39" i="22" s="1"/>
  <c r="H39" i="22"/>
  <c r="J38" i="22"/>
  <c r="I38" i="22"/>
  <c r="H38" i="22"/>
  <c r="I37" i="22"/>
  <c r="J37" i="22" s="1"/>
  <c r="H37" i="22"/>
  <c r="J36" i="22"/>
  <c r="I36" i="22"/>
  <c r="H36" i="22"/>
  <c r="K35" i="22"/>
  <c r="J35" i="22"/>
  <c r="I35" i="22"/>
  <c r="H35" i="22"/>
  <c r="J34" i="22"/>
  <c r="I34" i="22"/>
  <c r="H34" i="22"/>
  <c r="I33" i="22"/>
  <c r="J33" i="22" s="1"/>
  <c r="H33" i="22"/>
  <c r="I32" i="22"/>
  <c r="J32" i="22" s="1"/>
  <c r="H32" i="22"/>
  <c r="J31" i="22"/>
  <c r="K31" i="22" s="1"/>
  <c r="I31" i="22"/>
  <c r="H31" i="22"/>
  <c r="I30" i="22"/>
  <c r="J30" i="22" s="1"/>
  <c r="H30" i="22"/>
  <c r="I29" i="22"/>
  <c r="H29" i="22"/>
  <c r="I28" i="22"/>
  <c r="J28" i="22" s="1"/>
  <c r="H28" i="22"/>
  <c r="I27" i="22"/>
  <c r="J27" i="22" s="1"/>
  <c r="K27" i="22" s="1"/>
  <c r="H27" i="22"/>
  <c r="I26" i="22"/>
  <c r="J26" i="22" s="1"/>
  <c r="H26" i="22"/>
  <c r="J25" i="22"/>
  <c r="I25" i="22"/>
  <c r="H25" i="22"/>
  <c r="K24" i="22"/>
  <c r="L24" i="22" s="1"/>
  <c r="I24" i="22"/>
  <c r="J24" i="22" s="1"/>
  <c r="H24" i="22"/>
  <c r="I23" i="22"/>
  <c r="J23" i="22" s="1"/>
  <c r="K23" i="22" s="1"/>
  <c r="H23" i="22"/>
  <c r="J22" i="22"/>
  <c r="I22" i="22"/>
  <c r="H22" i="22"/>
  <c r="J21" i="22"/>
  <c r="I21" i="22"/>
  <c r="H21" i="22"/>
  <c r="K20" i="22"/>
  <c r="L20" i="22" s="1"/>
  <c r="J20" i="22"/>
  <c r="I20" i="22"/>
  <c r="H20" i="22"/>
  <c r="K19" i="22"/>
  <c r="J19" i="22"/>
  <c r="I19" i="22"/>
  <c r="H19" i="22"/>
  <c r="I18" i="22"/>
  <c r="H18" i="22"/>
  <c r="I17" i="22"/>
  <c r="J17" i="22" s="1"/>
  <c r="H17" i="22"/>
  <c r="L16" i="22"/>
  <c r="I16" i="22"/>
  <c r="J16" i="22" s="1"/>
  <c r="K16" i="22" s="1"/>
  <c r="H16" i="22"/>
  <c r="J99" i="21"/>
  <c r="K99" i="21" s="1"/>
  <c r="I99" i="21"/>
  <c r="H99" i="21"/>
  <c r="I98" i="21"/>
  <c r="J98" i="21" s="1"/>
  <c r="H98" i="21"/>
  <c r="I97" i="21"/>
  <c r="J97" i="21" s="1"/>
  <c r="H97" i="21"/>
  <c r="J96" i="21"/>
  <c r="K96" i="21" s="1"/>
  <c r="L96" i="21" s="1"/>
  <c r="I96" i="21"/>
  <c r="H96" i="21"/>
  <c r="I95" i="21"/>
  <c r="J95" i="21" s="1"/>
  <c r="K95" i="21" s="1"/>
  <c r="H95" i="21"/>
  <c r="I94" i="21"/>
  <c r="J94" i="21" s="1"/>
  <c r="H94" i="21"/>
  <c r="I93" i="21"/>
  <c r="J93" i="21" s="1"/>
  <c r="H93" i="21"/>
  <c r="I92" i="21"/>
  <c r="H92" i="21"/>
  <c r="I91" i="21"/>
  <c r="J91" i="21" s="1"/>
  <c r="K91" i="21" s="1"/>
  <c r="H91" i="21"/>
  <c r="I90" i="21"/>
  <c r="H90" i="21"/>
  <c r="J89" i="21"/>
  <c r="I89" i="21"/>
  <c r="H89" i="21"/>
  <c r="I88" i="21"/>
  <c r="J88" i="21" s="1"/>
  <c r="H88" i="21"/>
  <c r="K87" i="21"/>
  <c r="I87" i="21"/>
  <c r="J87" i="21" s="1"/>
  <c r="H87" i="21"/>
  <c r="J86" i="21"/>
  <c r="I86" i="21"/>
  <c r="H86" i="21"/>
  <c r="J85" i="21"/>
  <c r="I85" i="21"/>
  <c r="H85" i="21"/>
  <c r="K84" i="21"/>
  <c r="J84" i="21"/>
  <c r="I84" i="21"/>
  <c r="H84" i="21"/>
  <c r="K83" i="21"/>
  <c r="J83" i="21"/>
  <c r="I83" i="21"/>
  <c r="H83" i="21"/>
  <c r="J82" i="21"/>
  <c r="I82" i="21"/>
  <c r="H82" i="21"/>
  <c r="I81" i="21"/>
  <c r="J81" i="21" s="1"/>
  <c r="H81" i="21"/>
  <c r="J80" i="21"/>
  <c r="I80" i="21"/>
  <c r="H80" i="21"/>
  <c r="J79" i="21"/>
  <c r="K79" i="21" s="1"/>
  <c r="I79" i="21"/>
  <c r="H79" i="21"/>
  <c r="I78" i="21"/>
  <c r="J78" i="21" s="1"/>
  <c r="H78" i="21"/>
  <c r="I77" i="21"/>
  <c r="J77" i="21" s="1"/>
  <c r="H77" i="21"/>
  <c r="I76" i="21"/>
  <c r="J76" i="21" s="1"/>
  <c r="H76" i="21"/>
  <c r="I75" i="21"/>
  <c r="H75" i="21"/>
  <c r="H106" i="21" s="1"/>
  <c r="I74" i="21"/>
  <c r="J74" i="21" s="1"/>
  <c r="H74" i="21"/>
  <c r="J73" i="21"/>
  <c r="I73" i="21"/>
  <c r="H73" i="21"/>
  <c r="I72" i="21"/>
  <c r="J72" i="21" s="1"/>
  <c r="H72" i="21"/>
  <c r="I67" i="21"/>
  <c r="H67" i="21"/>
  <c r="J66" i="21"/>
  <c r="I66" i="21"/>
  <c r="H66" i="21"/>
  <c r="J65" i="21"/>
  <c r="I65" i="21"/>
  <c r="H65" i="21"/>
  <c r="J64" i="21"/>
  <c r="K64" i="21" s="1"/>
  <c r="I64" i="21"/>
  <c r="H64" i="21"/>
  <c r="J51" i="21"/>
  <c r="K51" i="21" s="1"/>
  <c r="I51" i="21"/>
  <c r="H51" i="21"/>
  <c r="I50" i="21"/>
  <c r="H50" i="21"/>
  <c r="I49" i="21"/>
  <c r="J49" i="21" s="1"/>
  <c r="H49" i="21"/>
  <c r="I48" i="21"/>
  <c r="J48" i="21" s="1"/>
  <c r="H48" i="21"/>
  <c r="I47" i="21"/>
  <c r="J47" i="21" s="1"/>
  <c r="K47" i="21" s="1"/>
  <c r="H47" i="21"/>
  <c r="I46" i="21"/>
  <c r="J46" i="21" s="1"/>
  <c r="H46" i="21"/>
  <c r="J45" i="21"/>
  <c r="I45" i="21"/>
  <c r="H45" i="21"/>
  <c r="I44" i="21"/>
  <c r="H44" i="21"/>
  <c r="K43" i="21"/>
  <c r="I43" i="21"/>
  <c r="J43" i="21" s="1"/>
  <c r="H43" i="21"/>
  <c r="I42" i="21"/>
  <c r="H42" i="21"/>
  <c r="I41" i="21"/>
  <c r="J41" i="21" s="1"/>
  <c r="H41" i="21"/>
  <c r="J40" i="21"/>
  <c r="K40" i="21" s="1"/>
  <c r="L40" i="21" s="1"/>
  <c r="I40" i="21"/>
  <c r="H40" i="21"/>
  <c r="I35" i="21"/>
  <c r="J35" i="21" s="1"/>
  <c r="K35" i="21" s="1"/>
  <c r="H35" i="21"/>
  <c r="I34" i="21"/>
  <c r="J34" i="21" s="1"/>
  <c r="H34" i="21"/>
  <c r="I33" i="21"/>
  <c r="H33" i="21"/>
  <c r="I32" i="21"/>
  <c r="H32" i="21"/>
  <c r="I27" i="21"/>
  <c r="J27" i="21" s="1"/>
  <c r="K27" i="21" s="1"/>
  <c r="H27" i="21"/>
  <c r="I26" i="21"/>
  <c r="H26" i="21"/>
  <c r="J25" i="21"/>
  <c r="I25" i="21"/>
  <c r="H25" i="21"/>
  <c r="I24" i="21"/>
  <c r="J24" i="21" s="1"/>
  <c r="H24" i="21"/>
  <c r="I23" i="21"/>
  <c r="J23" i="21" s="1"/>
  <c r="K23" i="21" s="1"/>
  <c r="H23" i="21"/>
  <c r="I22" i="21"/>
  <c r="H22" i="21"/>
  <c r="I21" i="21"/>
  <c r="J21" i="21" s="1"/>
  <c r="H21" i="21"/>
  <c r="I20" i="21"/>
  <c r="J20" i="21" s="1"/>
  <c r="H20" i="21"/>
  <c r="J19" i="21"/>
  <c r="K19" i="21" s="1"/>
  <c r="I19" i="21"/>
  <c r="H19" i="21"/>
  <c r="I18" i="21"/>
  <c r="J18" i="21" s="1"/>
  <c r="H18" i="21"/>
  <c r="I17" i="21"/>
  <c r="H17" i="21"/>
  <c r="I16" i="21"/>
  <c r="J16" i="21" s="1"/>
  <c r="H16" i="21"/>
  <c r="K95" i="20"/>
  <c r="J95" i="20"/>
  <c r="I95" i="20"/>
  <c r="H95" i="20"/>
  <c r="J94" i="20"/>
  <c r="I94" i="20"/>
  <c r="H94" i="20"/>
  <c r="I93" i="20"/>
  <c r="H93" i="20"/>
  <c r="J92" i="20"/>
  <c r="I92" i="20"/>
  <c r="H92" i="20"/>
  <c r="J87" i="20"/>
  <c r="K87" i="20" s="1"/>
  <c r="I87" i="20"/>
  <c r="H87" i="20"/>
  <c r="I86" i="20"/>
  <c r="H86" i="20"/>
  <c r="I85" i="20"/>
  <c r="H85" i="20"/>
  <c r="I84" i="20"/>
  <c r="J84" i="20" s="1"/>
  <c r="H84" i="20"/>
  <c r="I83" i="20"/>
  <c r="J83" i="20" s="1"/>
  <c r="K83" i="20" s="1"/>
  <c r="H83" i="20"/>
  <c r="J82" i="20"/>
  <c r="I82" i="20"/>
  <c r="H82" i="20"/>
  <c r="J81" i="20"/>
  <c r="I81" i="20"/>
  <c r="H81" i="20"/>
  <c r="K80" i="20"/>
  <c r="L80" i="20" s="1"/>
  <c r="J80" i="20"/>
  <c r="I80" i="20"/>
  <c r="H80" i="20"/>
  <c r="K75" i="20"/>
  <c r="J75" i="20"/>
  <c r="I75" i="20"/>
  <c r="H75" i="20"/>
  <c r="J74" i="20"/>
  <c r="I74" i="20"/>
  <c r="H74" i="20"/>
  <c r="I73" i="20"/>
  <c r="H73" i="20"/>
  <c r="I72" i="20"/>
  <c r="J72" i="20" s="1"/>
  <c r="H72" i="20"/>
  <c r="I67" i="20"/>
  <c r="J67" i="20" s="1"/>
  <c r="K67" i="20" s="1"/>
  <c r="H67" i="20"/>
  <c r="I66" i="20"/>
  <c r="J66" i="20" s="1"/>
  <c r="H66" i="20"/>
  <c r="J65" i="20"/>
  <c r="I65" i="20"/>
  <c r="H65" i="20"/>
  <c r="I64" i="20"/>
  <c r="J64" i="20" s="1"/>
  <c r="H64" i="20"/>
  <c r="I51" i="20"/>
  <c r="J51" i="20" s="1"/>
  <c r="K51" i="20" s="1"/>
  <c r="H51" i="20"/>
  <c r="I50" i="20"/>
  <c r="H50" i="20"/>
  <c r="I49" i="20"/>
  <c r="J49" i="20" s="1"/>
  <c r="H49" i="20"/>
  <c r="J48" i="20"/>
  <c r="I48" i="20"/>
  <c r="H48" i="20"/>
  <c r="J47" i="20"/>
  <c r="K47" i="20" s="1"/>
  <c r="I47" i="20"/>
  <c r="H47" i="20"/>
  <c r="I46" i="20"/>
  <c r="J46" i="20" s="1"/>
  <c r="H46" i="20"/>
  <c r="I45" i="20"/>
  <c r="J45" i="20" s="1"/>
  <c r="H45" i="20"/>
  <c r="I44" i="20"/>
  <c r="J44" i="20" s="1"/>
  <c r="H44" i="20"/>
  <c r="I35" i="20"/>
  <c r="H35" i="20"/>
  <c r="I34" i="20"/>
  <c r="H34" i="20"/>
  <c r="I33" i="20"/>
  <c r="J33" i="20" s="1"/>
  <c r="H33" i="20"/>
  <c r="I32" i="20"/>
  <c r="H32" i="20"/>
  <c r="J32" i="20" s="1"/>
  <c r="I27" i="20"/>
  <c r="H27" i="20"/>
  <c r="J27" i="20" s="1"/>
  <c r="K27" i="20" s="1"/>
  <c r="I26" i="20"/>
  <c r="H26" i="20"/>
  <c r="J26" i="20" s="1"/>
  <c r="J25" i="20"/>
  <c r="K24" i="20" s="1"/>
  <c r="L24" i="20" s="1"/>
  <c r="I25" i="20"/>
  <c r="H25" i="20"/>
  <c r="I24" i="20"/>
  <c r="H24" i="20"/>
  <c r="J24" i="20" s="1"/>
  <c r="K23" i="20"/>
  <c r="I23" i="20"/>
  <c r="H23" i="20"/>
  <c r="J23" i="20" s="1"/>
  <c r="J22" i="20"/>
  <c r="I22" i="20"/>
  <c r="H22" i="20"/>
  <c r="J21" i="20"/>
  <c r="I21" i="20"/>
  <c r="H21" i="20"/>
  <c r="K20" i="20"/>
  <c r="L20" i="20" s="1"/>
  <c r="J20" i="20"/>
  <c r="I20" i="20"/>
  <c r="H20" i="20"/>
  <c r="K19" i="20"/>
  <c r="J19" i="20"/>
  <c r="I19" i="20"/>
  <c r="H19" i="20"/>
  <c r="I18" i="20"/>
  <c r="H18" i="20"/>
  <c r="I17" i="20"/>
  <c r="H17" i="20"/>
  <c r="J17" i="20" s="1"/>
  <c r="I16" i="20"/>
  <c r="J16" i="20" s="1"/>
  <c r="H16" i="20"/>
  <c r="J99" i="19"/>
  <c r="K99" i="19" s="1"/>
  <c r="I99" i="19"/>
  <c r="H99" i="19"/>
  <c r="I98" i="19"/>
  <c r="J98" i="19" s="1"/>
  <c r="H98" i="19"/>
  <c r="I97" i="19"/>
  <c r="H97" i="19"/>
  <c r="J96" i="19"/>
  <c r="I96" i="19"/>
  <c r="H96" i="19"/>
  <c r="I95" i="19"/>
  <c r="J95" i="19" s="1"/>
  <c r="K95" i="19" s="1"/>
  <c r="H95" i="19"/>
  <c r="I94" i="19"/>
  <c r="H94" i="19"/>
  <c r="I93" i="19"/>
  <c r="H93" i="19"/>
  <c r="I92" i="19"/>
  <c r="H92" i="19"/>
  <c r="J92" i="19" s="1"/>
  <c r="I87" i="19"/>
  <c r="H87" i="19"/>
  <c r="J87" i="19" s="1"/>
  <c r="K87" i="19" s="1"/>
  <c r="J86" i="19"/>
  <c r="I86" i="19"/>
  <c r="H86" i="19"/>
  <c r="J85" i="19"/>
  <c r="I85" i="19"/>
  <c r="H85" i="19"/>
  <c r="K84" i="19"/>
  <c r="L84" i="19" s="1"/>
  <c r="J84" i="19"/>
  <c r="I84" i="19"/>
  <c r="H84" i="19"/>
  <c r="K83" i="19"/>
  <c r="J83" i="19"/>
  <c r="I83" i="19"/>
  <c r="H83" i="19"/>
  <c r="J82" i="19"/>
  <c r="I82" i="19"/>
  <c r="H82" i="19"/>
  <c r="I81" i="19"/>
  <c r="H81" i="19"/>
  <c r="J81" i="19" s="1"/>
  <c r="J80" i="19"/>
  <c r="I80" i="19"/>
  <c r="H80" i="19"/>
  <c r="J79" i="19"/>
  <c r="K79" i="19" s="1"/>
  <c r="I79" i="19"/>
  <c r="H79" i="19"/>
  <c r="I78" i="19"/>
  <c r="H78" i="19"/>
  <c r="J78" i="19" s="1"/>
  <c r="I77" i="19"/>
  <c r="H77" i="19"/>
  <c r="J77" i="19" s="1"/>
  <c r="I76" i="19"/>
  <c r="H76" i="19"/>
  <c r="J76" i="19" s="1"/>
  <c r="K76" i="19" s="1"/>
  <c r="L76" i="19" s="1"/>
  <c r="I67" i="19"/>
  <c r="H67" i="19"/>
  <c r="I66" i="19"/>
  <c r="H66" i="19"/>
  <c r="J66" i="19" s="1"/>
  <c r="J65" i="19"/>
  <c r="I65" i="19"/>
  <c r="H65" i="19"/>
  <c r="I64" i="19"/>
  <c r="H64" i="19"/>
  <c r="J64" i="19" s="1"/>
  <c r="K63" i="19"/>
  <c r="I63" i="19"/>
  <c r="H63" i="19"/>
  <c r="J63" i="19" s="1"/>
  <c r="I62" i="19"/>
  <c r="H62" i="19"/>
  <c r="I61" i="19"/>
  <c r="H61" i="19"/>
  <c r="I60" i="19"/>
  <c r="J60" i="19" s="1"/>
  <c r="H60" i="19"/>
  <c r="I51" i="19"/>
  <c r="J51" i="19" s="1"/>
  <c r="K51" i="19" s="1"/>
  <c r="H51" i="19"/>
  <c r="I50" i="19"/>
  <c r="H50" i="19"/>
  <c r="J49" i="19"/>
  <c r="I49" i="19"/>
  <c r="H49" i="19"/>
  <c r="K48" i="19"/>
  <c r="L48" i="19" s="1"/>
  <c r="I48" i="19"/>
  <c r="H48" i="19"/>
  <c r="J48" i="19" s="1"/>
  <c r="I47" i="19"/>
  <c r="H47" i="19"/>
  <c r="J47" i="19" s="1"/>
  <c r="K47" i="19" s="1"/>
  <c r="J46" i="19"/>
  <c r="I46" i="19"/>
  <c r="H46" i="19"/>
  <c r="J45" i="19"/>
  <c r="I45" i="19"/>
  <c r="H45" i="19"/>
  <c r="J44" i="19"/>
  <c r="K44" i="19" s="1"/>
  <c r="L44" i="19" s="1"/>
  <c r="I44" i="19"/>
  <c r="H44" i="19"/>
  <c r="J43" i="19"/>
  <c r="K43" i="19" s="1"/>
  <c r="I43" i="19"/>
  <c r="H43" i="19"/>
  <c r="I42" i="19"/>
  <c r="J42" i="19" s="1"/>
  <c r="H42" i="19"/>
  <c r="I41" i="19"/>
  <c r="H41" i="19"/>
  <c r="J40" i="19"/>
  <c r="I40" i="19"/>
  <c r="H40" i="19"/>
  <c r="I35" i="19"/>
  <c r="J35" i="19" s="1"/>
  <c r="K35" i="19" s="1"/>
  <c r="H35" i="19"/>
  <c r="I34" i="19"/>
  <c r="H34" i="19"/>
  <c r="I33" i="19"/>
  <c r="H33" i="19"/>
  <c r="J33" i="19" s="1"/>
  <c r="I32" i="19"/>
  <c r="H32" i="19"/>
  <c r="I31" i="19"/>
  <c r="J31" i="19" s="1"/>
  <c r="K31" i="19" s="1"/>
  <c r="H31" i="19"/>
  <c r="I30" i="19"/>
  <c r="H30" i="19"/>
  <c r="J29" i="19"/>
  <c r="I29" i="19"/>
  <c r="H29" i="19"/>
  <c r="K28" i="19"/>
  <c r="L28" i="19" s="1"/>
  <c r="J28" i="19"/>
  <c r="I28" i="19"/>
  <c r="H28" i="19"/>
  <c r="K27" i="19"/>
  <c r="J27" i="19"/>
  <c r="I27" i="19"/>
  <c r="H27" i="19"/>
  <c r="J26" i="19"/>
  <c r="I26" i="19"/>
  <c r="H26" i="19"/>
  <c r="I25" i="19"/>
  <c r="H25" i="19"/>
  <c r="J24" i="19"/>
  <c r="I24" i="19"/>
  <c r="H24" i="19"/>
  <c r="J23" i="19"/>
  <c r="K23" i="19" s="1"/>
  <c r="I23" i="19"/>
  <c r="H23" i="19"/>
  <c r="I22" i="19"/>
  <c r="H22" i="19"/>
  <c r="J21" i="19"/>
  <c r="I21" i="19"/>
  <c r="H21" i="19"/>
  <c r="L20" i="19"/>
  <c r="I20" i="19"/>
  <c r="H20" i="19"/>
  <c r="J20" i="19" s="1"/>
  <c r="K20" i="19" s="1"/>
  <c r="I19" i="19"/>
  <c r="H19" i="19"/>
  <c r="J18" i="19"/>
  <c r="I18" i="19"/>
  <c r="H18" i="19"/>
  <c r="I17" i="19"/>
  <c r="J17" i="19" s="1"/>
  <c r="K16" i="19" s="1"/>
  <c r="H17" i="19"/>
  <c r="J16" i="19"/>
  <c r="I16" i="19"/>
  <c r="H16" i="19"/>
  <c r="I99" i="18"/>
  <c r="J99" i="18" s="1"/>
  <c r="K99" i="18" s="1"/>
  <c r="H99" i="18"/>
  <c r="I98" i="18"/>
  <c r="H98" i="18"/>
  <c r="J98" i="18" s="1"/>
  <c r="J97" i="18"/>
  <c r="I97" i="18"/>
  <c r="H97" i="18"/>
  <c r="K96" i="18"/>
  <c r="L96" i="18" s="1"/>
  <c r="I96" i="18"/>
  <c r="H96" i="18"/>
  <c r="J96" i="18" s="1"/>
  <c r="I95" i="18"/>
  <c r="H95" i="18"/>
  <c r="J95" i="18" s="1"/>
  <c r="K95" i="18" s="1"/>
  <c r="J94" i="18"/>
  <c r="I94" i="18"/>
  <c r="H94" i="18"/>
  <c r="J93" i="18"/>
  <c r="I93" i="18"/>
  <c r="H93" i="18"/>
  <c r="J92" i="18"/>
  <c r="I92" i="18"/>
  <c r="H92" i="18"/>
  <c r="J91" i="18"/>
  <c r="K91" i="18" s="1"/>
  <c r="I91" i="18"/>
  <c r="H91" i="18"/>
  <c r="I90" i="18"/>
  <c r="J90" i="18" s="1"/>
  <c r="H90" i="18"/>
  <c r="I89" i="18"/>
  <c r="H89" i="18"/>
  <c r="I88" i="18"/>
  <c r="H88" i="18"/>
  <c r="I87" i="18"/>
  <c r="H87" i="18"/>
  <c r="J87" i="18" s="1"/>
  <c r="K87" i="18" s="1"/>
  <c r="I86" i="18"/>
  <c r="H86" i="18"/>
  <c r="J86" i="18" s="1"/>
  <c r="J85" i="18"/>
  <c r="K84" i="18" s="1"/>
  <c r="L84" i="18" s="1"/>
  <c r="I85" i="18"/>
  <c r="H85" i="18"/>
  <c r="I84" i="18"/>
  <c r="H84" i="18"/>
  <c r="J84" i="18" s="1"/>
  <c r="I83" i="18"/>
  <c r="H83" i="18"/>
  <c r="J82" i="18"/>
  <c r="I82" i="18"/>
  <c r="H82" i="18"/>
  <c r="J81" i="18"/>
  <c r="I81" i="18"/>
  <c r="H81" i="18"/>
  <c r="K80" i="18"/>
  <c r="J80" i="18"/>
  <c r="I80" i="18"/>
  <c r="H80" i="18"/>
  <c r="K79" i="18"/>
  <c r="J79" i="18"/>
  <c r="I79" i="18"/>
  <c r="H79" i="18"/>
  <c r="J78" i="18"/>
  <c r="I78" i="18"/>
  <c r="H78" i="18"/>
  <c r="I77" i="18"/>
  <c r="H77" i="18"/>
  <c r="J77" i="18" s="1"/>
  <c r="J76" i="18"/>
  <c r="I76" i="18"/>
  <c r="H76" i="18"/>
  <c r="J75" i="18"/>
  <c r="K75" i="18" s="1"/>
  <c r="I75" i="18"/>
  <c r="H75" i="18"/>
  <c r="I74" i="18"/>
  <c r="H74" i="18"/>
  <c r="J74" i="18" s="1"/>
  <c r="I73" i="18"/>
  <c r="H73" i="18"/>
  <c r="J73" i="18" s="1"/>
  <c r="I72" i="18"/>
  <c r="H72" i="18"/>
  <c r="I67" i="18"/>
  <c r="H67" i="18"/>
  <c r="I66" i="18"/>
  <c r="H66" i="18"/>
  <c r="J66" i="18" s="1"/>
  <c r="J65" i="18"/>
  <c r="I65" i="18"/>
  <c r="H65" i="18"/>
  <c r="I64" i="18"/>
  <c r="H64" i="18"/>
  <c r="J64" i="18" s="1"/>
  <c r="K64" i="18" s="1"/>
  <c r="K47" i="18"/>
  <c r="I47" i="18"/>
  <c r="H47" i="18"/>
  <c r="J47" i="18" s="1"/>
  <c r="J46" i="18"/>
  <c r="I46" i="18"/>
  <c r="H46" i="18"/>
  <c r="I45" i="18"/>
  <c r="J45" i="18" s="1"/>
  <c r="H45" i="18"/>
  <c r="J44" i="18"/>
  <c r="I44" i="18"/>
  <c r="H44" i="18"/>
  <c r="K43" i="18"/>
  <c r="J43" i="18"/>
  <c r="I43" i="18"/>
  <c r="H43" i="18"/>
  <c r="I42" i="18"/>
  <c r="H42" i="18"/>
  <c r="I41" i="18"/>
  <c r="H41" i="18"/>
  <c r="J41" i="18" s="1"/>
  <c r="I40" i="18"/>
  <c r="H40" i="18"/>
  <c r="I35" i="18"/>
  <c r="J35" i="18" s="1"/>
  <c r="K35" i="18" s="1"/>
  <c r="H35" i="18"/>
  <c r="I34" i="18"/>
  <c r="H34" i="18"/>
  <c r="J34" i="18" s="1"/>
  <c r="K32" i="18" s="1"/>
  <c r="L32" i="18" s="1"/>
  <c r="J33" i="18"/>
  <c r="I33" i="18"/>
  <c r="H33" i="18"/>
  <c r="I32" i="18"/>
  <c r="H32" i="18"/>
  <c r="J32" i="18" s="1"/>
  <c r="K31" i="18"/>
  <c r="I31" i="18"/>
  <c r="H31" i="18"/>
  <c r="J31" i="18" s="1"/>
  <c r="I30" i="18"/>
  <c r="H30" i="18"/>
  <c r="I29" i="18"/>
  <c r="J29" i="18" s="1"/>
  <c r="H29" i="18"/>
  <c r="I28" i="18"/>
  <c r="J28" i="18" s="1"/>
  <c r="K28" i="18" s="1"/>
  <c r="H28" i="18"/>
  <c r="J27" i="18"/>
  <c r="K27" i="18" s="1"/>
  <c r="I27" i="18"/>
  <c r="H27" i="18"/>
  <c r="I26" i="18"/>
  <c r="H26" i="18"/>
  <c r="J25" i="18"/>
  <c r="I25" i="18"/>
  <c r="H25" i="18"/>
  <c r="I24" i="18"/>
  <c r="H24" i="18"/>
  <c r="J24" i="18" s="1"/>
  <c r="K24" i="18" s="1"/>
  <c r="L24" i="18" s="1"/>
  <c r="I19" i="18"/>
  <c r="H19" i="18"/>
  <c r="I18" i="18"/>
  <c r="H18" i="18"/>
  <c r="I17" i="18"/>
  <c r="H17" i="18"/>
  <c r="J16" i="18"/>
  <c r="I16" i="18"/>
  <c r="H16" i="18"/>
  <c r="H105" i="17"/>
  <c r="K99" i="17"/>
  <c r="I99" i="17"/>
  <c r="H99" i="17"/>
  <c r="J99" i="17" s="1"/>
  <c r="J98" i="17"/>
  <c r="I98" i="17"/>
  <c r="H98" i="17"/>
  <c r="I97" i="17"/>
  <c r="J97" i="17" s="1"/>
  <c r="H97" i="17"/>
  <c r="J96" i="17"/>
  <c r="I96" i="17"/>
  <c r="H96" i="17"/>
  <c r="K95" i="17"/>
  <c r="J95" i="17"/>
  <c r="I95" i="17"/>
  <c r="H95" i="17"/>
  <c r="J94" i="17"/>
  <c r="I94" i="17"/>
  <c r="H94" i="17"/>
  <c r="I93" i="17"/>
  <c r="J93" i="17" s="1"/>
  <c r="H93" i="17"/>
  <c r="I92" i="17"/>
  <c r="J92" i="17" s="1"/>
  <c r="H92" i="17"/>
  <c r="J87" i="17"/>
  <c r="K87" i="17" s="1"/>
  <c r="I87" i="17"/>
  <c r="H87" i="17"/>
  <c r="I86" i="17"/>
  <c r="J86" i="17" s="1"/>
  <c r="H86" i="17"/>
  <c r="I85" i="17"/>
  <c r="H85" i="17"/>
  <c r="I84" i="17"/>
  <c r="J84" i="17" s="1"/>
  <c r="H84" i="17"/>
  <c r="I83" i="17"/>
  <c r="J83" i="17" s="1"/>
  <c r="K83" i="17" s="1"/>
  <c r="H83" i="17"/>
  <c r="I82" i="17"/>
  <c r="J82" i="17" s="1"/>
  <c r="H82" i="17"/>
  <c r="J81" i="17"/>
  <c r="I81" i="17"/>
  <c r="H81" i="17"/>
  <c r="K80" i="17"/>
  <c r="L80" i="17" s="1"/>
  <c r="I80" i="17"/>
  <c r="J80" i="17" s="1"/>
  <c r="H80" i="17"/>
  <c r="I75" i="17"/>
  <c r="H75" i="17"/>
  <c r="H106" i="17" s="1"/>
  <c r="J74" i="17"/>
  <c r="I74" i="17"/>
  <c r="H74" i="17"/>
  <c r="I73" i="17"/>
  <c r="H73" i="17"/>
  <c r="I72" i="17"/>
  <c r="J72" i="17" s="1"/>
  <c r="K72" i="17" s="1"/>
  <c r="H72" i="17"/>
  <c r="J67" i="17"/>
  <c r="K67" i="17" s="1"/>
  <c r="I67" i="17"/>
  <c r="H67" i="17"/>
  <c r="I66" i="17"/>
  <c r="H66" i="17"/>
  <c r="I65" i="17"/>
  <c r="H65" i="17"/>
  <c r="J65" i="17" s="1"/>
  <c r="I64" i="17"/>
  <c r="H64" i="17"/>
  <c r="I63" i="17"/>
  <c r="H63" i="17"/>
  <c r="J63" i="17" s="1"/>
  <c r="K63" i="17" s="1"/>
  <c r="I62" i="17"/>
  <c r="I61" i="17"/>
  <c r="H61" i="17"/>
  <c r="J61" i="17" s="1"/>
  <c r="J60" i="17"/>
  <c r="K60" i="17" s="1"/>
  <c r="L60" i="17" s="1"/>
  <c r="I60" i="17"/>
  <c r="H60" i="17"/>
  <c r="I51" i="17"/>
  <c r="J51" i="17" s="1"/>
  <c r="K51" i="17" s="1"/>
  <c r="H51" i="17"/>
  <c r="I50" i="17"/>
  <c r="H50" i="17"/>
  <c r="J50" i="17" s="1"/>
  <c r="I49" i="17"/>
  <c r="J49" i="17" s="1"/>
  <c r="H49" i="17"/>
  <c r="I48" i="17"/>
  <c r="J48" i="17" s="1"/>
  <c r="H48" i="17"/>
  <c r="I47" i="17"/>
  <c r="J47" i="17" s="1"/>
  <c r="K47" i="17" s="1"/>
  <c r="H47" i="17"/>
  <c r="I46" i="17"/>
  <c r="J46" i="17" s="1"/>
  <c r="H46" i="17"/>
  <c r="J45" i="17"/>
  <c r="I45" i="17"/>
  <c r="H45" i="17"/>
  <c r="I44" i="17"/>
  <c r="H44" i="17"/>
  <c r="K43" i="17"/>
  <c r="I43" i="17"/>
  <c r="J43" i="17" s="1"/>
  <c r="H43" i="17"/>
  <c r="J42" i="17"/>
  <c r="I42" i="17"/>
  <c r="H42" i="17"/>
  <c r="I41" i="17"/>
  <c r="J41" i="17" s="1"/>
  <c r="H41" i="17"/>
  <c r="J40" i="17"/>
  <c r="I40" i="17"/>
  <c r="H40" i="17"/>
  <c r="K35" i="17"/>
  <c r="J35" i="17"/>
  <c r="I35" i="17"/>
  <c r="H35" i="17"/>
  <c r="J34" i="17"/>
  <c r="I34" i="17"/>
  <c r="H34" i="17"/>
  <c r="I33" i="17"/>
  <c r="J33" i="17" s="1"/>
  <c r="H33" i="17"/>
  <c r="I32" i="17"/>
  <c r="J32" i="17" s="1"/>
  <c r="H32" i="17"/>
  <c r="J31" i="17"/>
  <c r="K31" i="17" s="1"/>
  <c r="I31" i="17"/>
  <c r="H31" i="17"/>
  <c r="I30" i="17"/>
  <c r="H30" i="17"/>
  <c r="J29" i="17"/>
  <c r="I29" i="17"/>
  <c r="H29" i="17"/>
  <c r="I28" i="17"/>
  <c r="H28" i="17"/>
  <c r="I27" i="17"/>
  <c r="H27" i="17"/>
  <c r="J26" i="17"/>
  <c r="I26" i="17"/>
  <c r="H26" i="17"/>
  <c r="I25" i="17"/>
  <c r="J25" i="17" s="1"/>
  <c r="H25" i="17"/>
  <c r="J24" i="17"/>
  <c r="I24" i="17"/>
  <c r="H24" i="17"/>
  <c r="J23" i="17"/>
  <c r="K23" i="17" s="1"/>
  <c r="I23" i="17"/>
  <c r="H23" i="17"/>
  <c r="I22" i="17"/>
  <c r="H22" i="17"/>
  <c r="I21" i="17"/>
  <c r="J21" i="17" s="1"/>
  <c r="H21" i="17"/>
  <c r="I20" i="17"/>
  <c r="H20" i="17"/>
  <c r="I19" i="17"/>
  <c r="J19" i="17" s="1"/>
  <c r="K19" i="17" s="1"/>
  <c r="H19" i="17"/>
  <c r="I18" i="17"/>
  <c r="H18" i="17"/>
  <c r="J17" i="17"/>
  <c r="I17" i="17"/>
  <c r="H17" i="17"/>
  <c r="I16" i="17"/>
  <c r="H16" i="17"/>
  <c r="J99" i="16"/>
  <c r="K99" i="16" s="1"/>
  <c r="I99" i="16"/>
  <c r="H99" i="16"/>
  <c r="I98" i="16"/>
  <c r="J98" i="16" s="1"/>
  <c r="H98" i="16"/>
  <c r="I97" i="16"/>
  <c r="H97" i="16"/>
  <c r="J97" i="16" s="1"/>
  <c r="I96" i="16"/>
  <c r="J96" i="16" s="1"/>
  <c r="H96" i="16"/>
  <c r="I95" i="16"/>
  <c r="H95" i="16"/>
  <c r="H106" i="16" s="1"/>
  <c r="I94" i="16"/>
  <c r="H94" i="16"/>
  <c r="J94" i="16" s="1"/>
  <c r="J93" i="16"/>
  <c r="I93" i="16"/>
  <c r="H93" i="16"/>
  <c r="K92" i="16"/>
  <c r="I92" i="16"/>
  <c r="H92" i="16"/>
  <c r="J92" i="16" s="1"/>
  <c r="I91" i="16"/>
  <c r="H91" i="16"/>
  <c r="J91" i="16" s="1"/>
  <c r="K91" i="16" s="1"/>
  <c r="J90" i="16"/>
  <c r="I90" i="16"/>
  <c r="H90" i="16"/>
  <c r="J89" i="16"/>
  <c r="I89" i="16"/>
  <c r="H89" i="16"/>
  <c r="K88" i="16"/>
  <c r="L88" i="16" s="1"/>
  <c r="J88" i="16"/>
  <c r="I88" i="16"/>
  <c r="H88" i="16"/>
  <c r="K87" i="16"/>
  <c r="J87" i="16"/>
  <c r="I87" i="16"/>
  <c r="H87" i="16"/>
  <c r="J86" i="16"/>
  <c r="I86" i="16"/>
  <c r="H86" i="16"/>
  <c r="I85" i="16"/>
  <c r="H85" i="16"/>
  <c r="J84" i="16"/>
  <c r="I84" i="16"/>
  <c r="H84" i="16"/>
  <c r="J83" i="16"/>
  <c r="K83" i="16" s="1"/>
  <c r="I83" i="16"/>
  <c r="H83" i="16"/>
  <c r="I82" i="16"/>
  <c r="H82" i="16"/>
  <c r="I81" i="16"/>
  <c r="J81" i="16" s="1"/>
  <c r="H81" i="16"/>
  <c r="I80" i="16"/>
  <c r="H80" i="16"/>
  <c r="I79" i="16"/>
  <c r="J79" i="16" s="1"/>
  <c r="K79" i="16" s="1"/>
  <c r="H79" i="16"/>
  <c r="I78" i="16"/>
  <c r="H78" i="16"/>
  <c r="J77" i="16"/>
  <c r="I77" i="16"/>
  <c r="H77" i="16"/>
  <c r="I76" i="16"/>
  <c r="H76" i="16"/>
  <c r="K75" i="16"/>
  <c r="I75" i="16"/>
  <c r="H75" i="16"/>
  <c r="J75" i="16" s="1"/>
  <c r="J74" i="16"/>
  <c r="I74" i="16"/>
  <c r="H74" i="16"/>
  <c r="I73" i="16"/>
  <c r="J73" i="16" s="1"/>
  <c r="K72" i="16" s="1"/>
  <c r="H73" i="16"/>
  <c r="J72" i="16"/>
  <c r="I72" i="16"/>
  <c r="H72" i="16"/>
  <c r="K67" i="16"/>
  <c r="J67" i="16"/>
  <c r="I67" i="16"/>
  <c r="H67" i="16"/>
  <c r="J66" i="16"/>
  <c r="I66" i="16"/>
  <c r="H66" i="16"/>
  <c r="I65" i="16"/>
  <c r="J65" i="16" s="1"/>
  <c r="H65" i="16"/>
  <c r="I64" i="16"/>
  <c r="J64" i="16" s="1"/>
  <c r="K64" i="16" s="1"/>
  <c r="L64" i="16" s="1"/>
  <c r="H64" i="16"/>
  <c r="J63" i="16"/>
  <c r="K63" i="16" s="1"/>
  <c r="I63" i="16"/>
  <c r="H63" i="16"/>
  <c r="I62" i="16"/>
  <c r="J61" i="16"/>
  <c r="I61" i="16"/>
  <c r="H61" i="16"/>
  <c r="K60" i="16"/>
  <c r="L60" i="16" s="1"/>
  <c r="I60" i="16"/>
  <c r="H60" i="16"/>
  <c r="J60" i="16" s="1"/>
  <c r="K55" i="16"/>
  <c r="I55" i="16"/>
  <c r="H55" i="16"/>
  <c r="J55" i="16" s="1"/>
  <c r="J54" i="16"/>
  <c r="I54" i="16"/>
  <c r="H54" i="16"/>
  <c r="J53" i="16"/>
  <c r="I53" i="16"/>
  <c r="H53" i="16"/>
  <c r="K52" i="16"/>
  <c r="L52" i="16" s="1"/>
  <c r="J52" i="16"/>
  <c r="I52" i="16"/>
  <c r="H52" i="16"/>
  <c r="K47" i="16"/>
  <c r="J47" i="16"/>
  <c r="I47" i="16"/>
  <c r="H47" i="16"/>
  <c r="J46" i="16"/>
  <c r="I46" i="16"/>
  <c r="H46" i="16"/>
  <c r="I45" i="16"/>
  <c r="H45" i="16"/>
  <c r="J44" i="16"/>
  <c r="I44" i="16"/>
  <c r="H44" i="16"/>
  <c r="J43" i="16"/>
  <c r="K43" i="16" s="1"/>
  <c r="I43" i="16"/>
  <c r="H43" i="16"/>
  <c r="I42" i="16"/>
  <c r="H42" i="16"/>
  <c r="J41" i="16"/>
  <c r="I41" i="16"/>
  <c r="H41" i="16"/>
  <c r="L40" i="16"/>
  <c r="I40" i="16"/>
  <c r="H40" i="16"/>
  <c r="J40" i="16" s="1"/>
  <c r="K40" i="16" s="1"/>
  <c r="K35" i="16"/>
  <c r="I35" i="16"/>
  <c r="H35" i="16"/>
  <c r="J35" i="16" s="1"/>
  <c r="J34" i="16"/>
  <c r="I34" i="16"/>
  <c r="H34" i="16"/>
  <c r="I33" i="16"/>
  <c r="J33" i="16" s="1"/>
  <c r="K32" i="16" s="1"/>
  <c r="L32" i="16" s="1"/>
  <c r="H33" i="16"/>
  <c r="J32" i="16"/>
  <c r="I32" i="16"/>
  <c r="H32" i="16"/>
  <c r="K27" i="16"/>
  <c r="J27" i="16"/>
  <c r="I27" i="16"/>
  <c r="H27" i="16"/>
  <c r="J26" i="16"/>
  <c r="I26" i="16"/>
  <c r="H26" i="16"/>
  <c r="I25" i="16"/>
  <c r="J25" i="16" s="1"/>
  <c r="H25" i="16"/>
  <c r="I24" i="16"/>
  <c r="J24" i="16" s="1"/>
  <c r="H24" i="16"/>
  <c r="J23" i="16"/>
  <c r="K23" i="16" s="1"/>
  <c r="I23" i="16"/>
  <c r="H23" i="16"/>
  <c r="I22" i="16"/>
  <c r="H22" i="16"/>
  <c r="J21" i="16"/>
  <c r="I21" i="16"/>
  <c r="H21" i="16"/>
  <c r="I20" i="16"/>
  <c r="H20" i="16"/>
  <c r="J20" i="16" s="1"/>
  <c r="K20" i="16" s="1"/>
  <c r="L20" i="16" s="1"/>
  <c r="I19" i="16"/>
  <c r="H19" i="16"/>
  <c r="J18" i="16"/>
  <c r="I18" i="16"/>
  <c r="H18" i="16"/>
  <c r="I17" i="16"/>
  <c r="J17" i="16" s="1"/>
  <c r="H17" i="16"/>
  <c r="J16" i="16"/>
  <c r="I16" i="16"/>
  <c r="H16" i="16"/>
  <c r="I95" i="15"/>
  <c r="J95" i="15" s="1"/>
  <c r="K95" i="15" s="1"/>
  <c r="H95" i="15"/>
  <c r="I94" i="15"/>
  <c r="H94" i="15"/>
  <c r="J94" i="15" s="1"/>
  <c r="J93" i="15"/>
  <c r="K92" i="15" s="1"/>
  <c r="L92" i="15" s="1"/>
  <c r="I93" i="15"/>
  <c r="H93" i="15"/>
  <c r="I92" i="15"/>
  <c r="H92" i="15"/>
  <c r="J92" i="15" s="1"/>
  <c r="K87" i="15"/>
  <c r="I87" i="15"/>
  <c r="H87" i="15"/>
  <c r="J87" i="15" s="1"/>
  <c r="J86" i="15"/>
  <c r="I86" i="15"/>
  <c r="H86" i="15"/>
  <c r="J85" i="15"/>
  <c r="I85" i="15"/>
  <c r="H85" i="15"/>
  <c r="K84" i="15"/>
  <c r="L84" i="15" s="1"/>
  <c r="J84" i="15"/>
  <c r="I84" i="15"/>
  <c r="H84" i="15"/>
  <c r="K83" i="15"/>
  <c r="J83" i="15"/>
  <c r="I83" i="15"/>
  <c r="H83" i="15"/>
  <c r="J82" i="15"/>
  <c r="I82" i="15"/>
  <c r="H82" i="15"/>
  <c r="I81" i="15"/>
  <c r="H81" i="15"/>
  <c r="J80" i="15"/>
  <c r="I80" i="15"/>
  <c r="H80" i="15"/>
  <c r="J67" i="15"/>
  <c r="K67" i="15" s="1"/>
  <c r="I67" i="15"/>
  <c r="H67" i="15"/>
  <c r="I66" i="15"/>
  <c r="H66" i="15"/>
  <c r="I65" i="15"/>
  <c r="H65" i="15"/>
  <c r="J65" i="15" s="1"/>
  <c r="I64" i="15"/>
  <c r="J64" i="15" s="1"/>
  <c r="H64" i="15"/>
  <c r="I63" i="15"/>
  <c r="H63" i="15"/>
  <c r="I62" i="15"/>
  <c r="I61" i="15"/>
  <c r="J61" i="15" s="1"/>
  <c r="H61" i="15"/>
  <c r="I60" i="15"/>
  <c r="J60" i="15" s="1"/>
  <c r="K60" i="15" s="1"/>
  <c r="H60" i="15"/>
  <c r="I47" i="15"/>
  <c r="J47" i="15" s="1"/>
  <c r="K47" i="15" s="1"/>
  <c r="H47" i="15"/>
  <c r="I46" i="15"/>
  <c r="H46" i="15"/>
  <c r="J45" i="15"/>
  <c r="K44" i="15" s="1"/>
  <c r="L44" i="15" s="1"/>
  <c r="I45" i="15"/>
  <c r="H45" i="15"/>
  <c r="I44" i="15"/>
  <c r="H44" i="15"/>
  <c r="J44" i="15" s="1"/>
  <c r="I39" i="15"/>
  <c r="H39" i="15"/>
  <c r="J38" i="15"/>
  <c r="I38" i="15"/>
  <c r="H38" i="15"/>
  <c r="J37" i="15"/>
  <c r="I37" i="15"/>
  <c r="H37" i="15"/>
  <c r="J36" i="15"/>
  <c r="K36" i="15" s="1"/>
  <c r="I36" i="15"/>
  <c r="H36" i="15"/>
  <c r="J27" i="15"/>
  <c r="K27" i="15" s="1"/>
  <c r="I27" i="15"/>
  <c r="H27" i="15"/>
  <c r="I26" i="15"/>
  <c r="J26" i="15" s="1"/>
  <c r="H26" i="15"/>
  <c r="I25" i="15"/>
  <c r="H25" i="15"/>
  <c r="J24" i="15"/>
  <c r="I24" i="15"/>
  <c r="H24" i="15"/>
  <c r="I19" i="15"/>
  <c r="J19" i="15" s="1"/>
  <c r="K19" i="15" s="1"/>
  <c r="H19" i="15"/>
  <c r="I18" i="15"/>
  <c r="H18" i="15"/>
  <c r="J17" i="15"/>
  <c r="I17" i="15"/>
  <c r="H17" i="15"/>
  <c r="K16" i="15"/>
  <c r="L16" i="15" s="1"/>
  <c r="I16" i="15"/>
  <c r="H16" i="15"/>
  <c r="J16" i="15" s="1"/>
  <c r="H106" i="14"/>
  <c r="J95" i="14"/>
  <c r="K95" i="14" s="1"/>
  <c r="I95" i="14"/>
  <c r="H95" i="14"/>
  <c r="I94" i="14"/>
  <c r="H94" i="14"/>
  <c r="I93" i="14"/>
  <c r="H93" i="14"/>
  <c r="I92" i="14"/>
  <c r="H92" i="14"/>
  <c r="J92" i="14" s="1"/>
  <c r="K87" i="14"/>
  <c r="I87" i="14"/>
  <c r="H87" i="14"/>
  <c r="J87" i="14" s="1"/>
  <c r="J86" i="14"/>
  <c r="I86" i="14"/>
  <c r="H86" i="14"/>
  <c r="I85" i="14"/>
  <c r="H85" i="14"/>
  <c r="I84" i="14"/>
  <c r="J84" i="14" s="1"/>
  <c r="K84" i="14" s="1"/>
  <c r="L84" i="14" s="1"/>
  <c r="H84" i="14"/>
  <c r="I83" i="14"/>
  <c r="J83" i="14" s="1"/>
  <c r="K83" i="14" s="1"/>
  <c r="H83" i="14"/>
  <c r="I82" i="14"/>
  <c r="J82" i="14" s="1"/>
  <c r="H82" i="14"/>
  <c r="I81" i="14"/>
  <c r="H81" i="14"/>
  <c r="J81" i="14" s="1"/>
  <c r="I80" i="14"/>
  <c r="H80" i="14"/>
  <c r="I75" i="14"/>
  <c r="J75" i="14" s="1"/>
  <c r="K75" i="14" s="1"/>
  <c r="H75" i="14"/>
  <c r="I74" i="14"/>
  <c r="H74" i="14"/>
  <c r="J74" i="14" s="1"/>
  <c r="J73" i="14"/>
  <c r="K72" i="14" s="1"/>
  <c r="L72" i="14" s="1"/>
  <c r="I73" i="14"/>
  <c r="H73" i="14"/>
  <c r="I72" i="14"/>
  <c r="H72" i="14"/>
  <c r="J72" i="14" s="1"/>
  <c r="K67" i="14"/>
  <c r="I67" i="14"/>
  <c r="H67" i="14"/>
  <c r="J67" i="14" s="1"/>
  <c r="J66" i="14"/>
  <c r="I66" i="14"/>
  <c r="H66" i="14"/>
  <c r="J65" i="14"/>
  <c r="I65" i="14"/>
  <c r="H65" i="14"/>
  <c r="K64" i="14"/>
  <c r="L64" i="14" s="1"/>
  <c r="J64" i="14"/>
  <c r="I64" i="14"/>
  <c r="H64" i="14"/>
  <c r="K51" i="14"/>
  <c r="J51" i="14"/>
  <c r="I51" i="14"/>
  <c r="H51" i="14"/>
  <c r="J50" i="14"/>
  <c r="I50" i="14"/>
  <c r="H50" i="14"/>
  <c r="I49" i="14"/>
  <c r="H49" i="14"/>
  <c r="J48" i="14"/>
  <c r="I48" i="14"/>
  <c r="H48" i="14"/>
  <c r="J47" i="14"/>
  <c r="K47" i="14" s="1"/>
  <c r="I47" i="14"/>
  <c r="H47" i="14"/>
  <c r="I46" i="14"/>
  <c r="H46" i="14"/>
  <c r="I45" i="14"/>
  <c r="H45" i="14"/>
  <c r="J45" i="14" s="1"/>
  <c r="I44" i="14"/>
  <c r="J44" i="14" s="1"/>
  <c r="H44" i="14"/>
  <c r="I35" i="14"/>
  <c r="H35" i="14"/>
  <c r="I34" i="14"/>
  <c r="H34" i="14"/>
  <c r="J34" i="14" s="1"/>
  <c r="J33" i="14"/>
  <c r="I33" i="14"/>
  <c r="H33" i="14"/>
  <c r="I32" i="14"/>
  <c r="H32" i="14"/>
  <c r="J32" i="14" s="1"/>
  <c r="K32" i="14" s="1"/>
  <c r="I27" i="14"/>
  <c r="H27" i="14"/>
  <c r="J27" i="14" s="1"/>
  <c r="K27" i="14" s="1"/>
  <c r="J26" i="14"/>
  <c r="I26" i="14"/>
  <c r="H26" i="14"/>
  <c r="I25" i="14"/>
  <c r="J25" i="14" s="1"/>
  <c r="H25" i="14"/>
  <c r="J24" i="14"/>
  <c r="K24" i="14" s="1"/>
  <c r="L24" i="14" s="1"/>
  <c r="I24" i="14"/>
  <c r="H24" i="14"/>
  <c r="J23" i="14"/>
  <c r="K23" i="14" s="1"/>
  <c r="I23" i="14"/>
  <c r="H23" i="14"/>
  <c r="J22" i="14"/>
  <c r="I22" i="14"/>
  <c r="H22" i="14"/>
  <c r="I21" i="14"/>
  <c r="J21" i="14" s="1"/>
  <c r="H21" i="14"/>
  <c r="I20" i="14"/>
  <c r="J20" i="14" s="1"/>
  <c r="K20" i="14" s="1"/>
  <c r="L20" i="14" s="1"/>
  <c r="H20" i="14"/>
  <c r="I19" i="14"/>
  <c r="J19" i="14" s="1"/>
  <c r="K19" i="14" s="1"/>
  <c r="H19" i="14"/>
  <c r="I18" i="14"/>
  <c r="H18" i="14"/>
  <c r="J18" i="14" s="1"/>
  <c r="I17" i="14"/>
  <c r="H17" i="14"/>
  <c r="J17" i="14" s="1"/>
  <c r="I16" i="14"/>
  <c r="H16" i="14"/>
  <c r="I15" i="14"/>
  <c r="J15" i="14" s="1"/>
  <c r="K15" i="14" s="1"/>
  <c r="H15" i="14"/>
  <c r="I14" i="14"/>
  <c r="H14" i="14"/>
  <c r="J14" i="14" s="1"/>
  <c r="J13" i="14"/>
  <c r="I13" i="14"/>
  <c r="H13" i="14"/>
  <c r="K12" i="14"/>
  <c r="L12" i="14" s="1"/>
  <c r="I12" i="14"/>
  <c r="H12" i="14"/>
  <c r="J12" i="14" s="1"/>
  <c r="J99" i="13"/>
  <c r="K99" i="13" s="1"/>
  <c r="I99" i="13"/>
  <c r="H99" i="13"/>
  <c r="I98" i="13"/>
  <c r="H98" i="13"/>
  <c r="I97" i="13"/>
  <c r="H97" i="13"/>
  <c r="J97" i="13" s="1"/>
  <c r="I96" i="13"/>
  <c r="J96" i="13" s="1"/>
  <c r="H96" i="13"/>
  <c r="I95" i="13"/>
  <c r="H95" i="13"/>
  <c r="I94" i="13"/>
  <c r="H94" i="13"/>
  <c r="J94" i="13" s="1"/>
  <c r="J93" i="13"/>
  <c r="I93" i="13"/>
  <c r="H93" i="13"/>
  <c r="I92" i="13"/>
  <c r="H92" i="13"/>
  <c r="J92" i="13" s="1"/>
  <c r="K92" i="13" s="1"/>
  <c r="I87" i="13"/>
  <c r="H87" i="13"/>
  <c r="J87" i="13" s="1"/>
  <c r="K87" i="13" s="1"/>
  <c r="J86" i="13"/>
  <c r="I86" i="13"/>
  <c r="H86" i="13"/>
  <c r="I85" i="13"/>
  <c r="H85" i="13"/>
  <c r="J84" i="13"/>
  <c r="I84" i="13"/>
  <c r="H84" i="13"/>
  <c r="J83" i="13"/>
  <c r="K83" i="13" s="1"/>
  <c r="I83" i="13"/>
  <c r="H83" i="13"/>
  <c r="I82" i="13"/>
  <c r="H82" i="13"/>
  <c r="I81" i="13"/>
  <c r="H81" i="13"/>
  <c r="J81" i="13" s="1"/>
  <c r="I80" i="13"/>
  <c r="J80" i="13" s="1"/>
  <c r="H80" i="13"/>
  <c r="I79" i="13"/>
  <c r="H79" i="13"/>
  <c r="H106" i="13" s="1"/>
  <c r="I78" i="13"/>
  <c r="H78" i="13"/>
  <c r="J78" i="13" s="1"/>
  <c r="J77" i="13"/>
  <c r="I77" i="13"/>
  <c r="H77" i="13"/>
  <c r="I76" i="13"/>
  <c r="H76" i="13"/>
  <c r="J76" i="13" s="1"/>
  <c r="K76" i="13" s="1"/>
  <c r="I67" i="13"/>
  <c r="H67" i="13"/>
  <c r="J67" i="13" s="1"/>
  <c r="K67" i="13" s="1"/>
  <c r="J66" i="13"/>
  <c r="I66" i="13"/>
  <c r="H66" i="13"/>
  <c r="I65" i="13"/>
  <c r="J65" i="13" s="1"/>
  <c r="H65" i="13"/>
  <c r="J64" i="13"/>
  <c r="K64" i="13" s="1"/>
  <c r="L64" i="13" s="1"/>
  <c r="I64" i="13"/>
  <c r="H64" i="13"/>
  <c r="J51" i="13"/>
  <c r="K51" i="13" s="1"/>
  <c r="I51" i="13"/>
  <c r="H51" i="13"/>
  <c r="I50" i="13"/>
  <c r="H50" i="13"/>
  <c r="I49" i="13"/>
  <c r="H49" i="13"/>
  <c r="J49" i="13" s="1"/>
  <c r="I48" i="13"/>
  <c r="H48" i="13"/>
  <c r="I47" i="13"/>
  <c r="J47" i="13" s="1"/>
  <c r="K47" i="13" s="1"/>
  <c r="H47" i="13"/>
  <c r="I46" i="13"/>
  <c r="H46" i="13"/>
  <c r="J46" i="13" s="1"/>
  <c r="J45" i="13"/>
  <c r="I45" i="13"/>
  <c r="H45" i="13"/>
  <c r="I44" i="13"/>
  <c r="H44" i="13"/>
  <c r="J44" i="13" s="1"/>
  <c r="K43" i="13"/>
  <c r="I43" i="13"/>
  <c r="H43" i="13"/>
  <c r="J43" i="13" s="1"/>
  <c r="I42" i="13"/>
  <c r="H42" i="13"/>
  <c r="I41" i="13"/>
  <c r="J41" i="13" s="1"/>
  <c r="H41" i="13"/>
  <c r="I40" i="13"/>
  <c r="J40" i="13" s="1"/>
  <c r="K40" i="13" s="1"/>
  <c r="H40" i="13"/>
  <c r="I35" i="13"/>
  <c r="J35" i="13" s="1"/>
  <c r="K35" i="13" s="1"/>
  <c r="H35" i="13"/>
  <c r="I34" i="13"/>
  <c r="J34" i="13" s="1"/>
  <c r="H34" i="13"/>
  <c r="I33" i="13"/>
  <c r="H33" i="13"/>
  <c r="J33" i="13" s="1"/>
  <c r="I32" i="13"/>
  <c r="H32" i="13"/>
  <c r="I31" i="13"/>
  <c r="J31" i="13" s="1"/>
  <c r="K31" i="13" s="1"/>
  <c r="H31" i="13"/>
  <c r="I30" i="13"/>
  <c r="H30" i="13"/>
  <c r="J29" i="13"/>
  <c r="I29" i="13"/>
  <c r="H29" i="13"/>
  <c r="J28" i="13"/>
  <c r="I28" i="13"/>
  <c r="H28" i="13"/>
  <c r="J27" i="13"/>
  <c r="K27" i="13" s="1"/>
  <c r="I27" i="13"/>
  <c r="H27" i="13"/>
  <c r="I26" i="13"/>
  <c r="J26" i="13" s="1"/>
  <c r="H26" i="13"/>
  <c r="I25" i="13"/>
  <c r="H25" i="13"/>
  <c r="J24" i="13"/>
  <c r="I24" i="13"/>
  <c r="H24" i="13"/>
  <c r="I23" i="13"/>
  <c r="J23" i="13" s="1"/>
  <c r="K23" i="13" s="1"/>
  <c r="H23" i="13"/>
  <c r="I22" i="13"/>
  <c r="H22" i="13"/>
  <c r="I21" i="13"/>
  <c r="H21" i="13"/>
  <c r="J21" i="13" s="1"/>
  <c r="I20" i="13"/>
  <c r="H20" i="13"/>
  <c r="I19" i="13"/>
  <c r="J19" i="13" s="1"/>
  <c r="K19" i="13" s="1"/>
  <c r="H19" i="13"/>
  <c r="I18" i="13"/>
  <c r="I17" i="13"/>
  <c r="J17" i="13" s="1"/>
  <c r="H17" i="13"/>
  <c r="I16" i="13"/>
  <c r="J16" i="13" s="1"/>
  <c r="K16" i="13" s="1"/>
  <c r="L16" i="13" s="1"/>
  <c r="H16" i="13"/>
  <c r="I95" i="12"/>
  <c r="H95" i="12"/>
  <c r="J95" i="12" s="1"/>
  <c r="K95" i="12" s="1"/>
  <c r="J94" i="12"/>
  <c r="I94" i="12"/>
  <c r="H94" i="12"/>
  <c r="I93" i="12"/>
  <c r="H93" i="12"/>
  <c r="I92" i="12"/>
  <c r="J92" i="12" s="1"/>
  <c r="K92" i="12" s="1"/>
  <c r="H92" i="12"/>
  <c r="J87" i="12"/>
  <c r="K87" i="12" s="1"/>
  <c r="I87" i="12"/>
  <c r="H87" i="12"/>
  <c r="I86" i="12"/>
  <c r="H86" i="12"/>
  <c r="I85" i="12"/>
  <c r="H85" i="12"/>
  <c r="J85" i="12" s="1"/>
  <c r="I84" i="12"/>
  <c r="H84" i="12"/>
  <c r="I83" i="12"/>
  <c r="H83" i="12"/>
  <c r="J83" i="12" s="1"/>
  <c r="K83" i="12" s="1"/>
  <c r="I82" i="12"/>
  <c r="H82" i="12"/>
  <c r="J82" i="12" s="1"/>
  <c r="I81" i="12"/>
  <c r="H81" i="12"/>
  <c r="K80" i="12"/>
  <c r="J80" i="12"/>
  <c r="I80" i="12"/>
  <c r="H80" i="12"/>
  <c r="K75" i="12"/>
  <c r="J75" i="12"/>
  <c r="I75" i="12"/>
  <c r="H75" i="12"/>
  <c r="J74" i="12"/>
  <c r="I74" i="12"/>
  <c r="H74" i="12"/>
  <c r="I73" i="12"/>
  <c r="H73" i="12"/>
  <c r="I72" i="12"/>
  <c r="H72" i="12"/>
  <c r="I67" i="12"/>
  <c r="J67" i="12" s="1"/>
  <c r="K67" i="12" s="1"/>
  <c r="H67" i="12"/>
  <c r="I66" i="12"/>
  <c r="H66" i="12"/>
  <c r="J66" i="12" s="1"/>
  <c r="J65" i="12"/>
  <c r="I65" i="12"/>
  <c r="H65" i="12"/>
  <c r="I64" i="12"/>
  <c r="H64" i="12"/>
  <c r="J64" i="12" s="1"/>
  <c r="K64" i="12" s="1"/>
  <c r="L64" i="12" s="1"/>
  <c r="K47" i="12"/>
  <c r="I47" i="12"/>
  <c r="H47" i="12"/>
  <c r="J47" i="12" s="1"/>
  <c r="J46" i="12"/>
  <c r="I46" i="12"/>
  <c r="H46" i="12"/>
  <c r="I45" i="12"/>
  <c r="J45" i="12" s="1"/>
  <c r="K44" i="12" s="1"/>
  <c r="H45" i="12"/>
  <c r="J44" i="12"/>
  <c r="I44" i="12"/>
  <c r="H44" i="12"/>
  <c r="K35" i="12"/>
  <c r="J35" i="12"/>
  <c r="I35" i="12"/>
  <c r="H35" i="12"/>
  <c r="J34" i="12"/>
  <c r="I34" i="12"/>
  <c r="H34" i="12"/>
  <c r="I33" i="12"/>
  <c r="J33" i="12" s="1"/>
  <c r="H33" i="12"/>
  <c r="I32" i="12"/>
  <c r="J32" i="12" s="1"/>
  <c r="K32" i="12" s="1"/>
  <c r="L32" i="12" s="1"/>
  <c r="H32" i="12"/>
  <c r="J27" i="12"/>
  <c r="K27" i="12" s="1"/>
  <c r="I27" i="12"/>
  <c r="H27" i="12"/>
  <c r="I26" i="12"/>
  <c r="J26" i="12" s="1"/>
  <c r="H26" i="12"/>
  <c r="I25" i="12"/>
  <c r="H25" i="12"/>
  <c r="J25" i="12" s="1"/>
  <c r="I24" i="12"/>
  <c r="J24" i="12" s="1"/>
  <c r="H24" i="12"/>
  <c r="I19" i="12"/>
  <c r="H19" i="12"/>
  <c r="H105" i="12" s="1"/>
  <c r="I18" i="12"/>
  <c r="H18" i="12"/>
  <c r="J18" i="12" s="1"/>
  <c r="J17" i="12"/>
  <c r="K16" i="12" s="1"/>
  <c r="I17" i="12"/>
  <c r="H17" i="12"/>
  <c r="I16" i="12"/>
  <c r="H16" i="12"/>
  <c r="J16" i="12" s="1"/>
  <c r="H106" i="11"/>
  <c r="I67" i="11"/>
  <c r="J67" i="11" s="1"/>
  <c r="K67" i="11" s="1"/>
  <c r="H67" i="11"/>
  <c r="I66" i="11"/>
  <c r="H66" i="11"/>
  <c r="I65" i="11"/>
  <c r="H65" i="11"/>
  <c r="J65" i="11" s="1"/>
  <c r="I64" i="11"/>
  <c r="H64" i="11"/>
  <c r="I55" i="11"/>
  <c r="J55" i="11" s="1"/>
  <c r="K55" i="11" s="1"/>
  <c r="H55" i="11"/>
  <c r="I54" i="11"/>
  <c r="H54" i="11"/>
  <c r="J53" i="11"/>
  <c r="I53" i="11"/>
  <c r="H53" i="11"/>
  <c r="K52" i="11"/>
  <c r="L52" i="11" s="1"/>
  <c r="J52" i="11"/>
  <c r="I52" i="11"/>
  <c r="H52" i="11"/>
  <c r="K47" i="11"/>
  <c r="J47" i="11"/>
  <c r="I47" i="11"/>
  <c r="H47" i="11"/>
  <c r="J46" i="11"/>
  <c r="I46" i="11"/>
  <c r="H46" i="11"/>
  <c r="I45" i="11"/>
  <c r="H45" i="11"/>
  <c r="J44" i="11"/>
  <c r="I44" i="11"/>
  <c r="H44" i="11"/>
  <c r="J35" i="11"/>
  <c r="K35" i="11" s="1"/>
  <c r="I35" i="11"/>
  <c r="H35" i="11"/>
  <c r="I34" i="11"/>
  <c r="H34" i="11"/>
  <c r="I33" i="11"/>
  <c r="H33" i="11"/>
  <c r="J33" i="11" s="1"/>
  <c r="I32" i="11"/>
  <c r="J32" i="11" s="1"/>
  <c r="H32" i="11"/>
  <c r="I27" i="11"/>
  <c r="H27" i="11"/>
  <c r="I26" i="11"/>
  <c r="H26" i="11"/>
  <c r="J26" i="11" s="1"/>
  <c r="J25" i="11"/>
  <c r="I25" i="11"/>
  <c r="H25" i="11"/>
  <c r="I24" i="11"/>
  <c r="H24" i="11"/>
  <c r="J24" i="11" s="1"/>
  <c r="K24" i="11" s="1"/>
  <c r="I23" i="11"/>
  <c r="H23" i="11"/>
  <c r="J22" i="11"/>
  <c r="I22" i="11"/>
  <c r="H22" i="11"/>
  <c r="I21" i="11"/>
  <c r="J21" i="11" s="1"/>
  <c r="H21" i="11"/>
  <c r="J20" i="11"/>
  <c r="I20" i="11"/>
  <c r="H20" i="11"/>
  <c r="J19" i="11"/>
  <c r="K19" i="11" s="1"/>
  <c r="I19" i="11"/>
  <c r="H19" i="11"/>
  <c r="I18" i="11"/>
  <c r="J18" i="11" s="1"/>
  <c r="H18" i="11"/>
  <c r="I17" i="11"/>
  <c r="J17" i="11" s="1"/>
  <c r="H17" i="11"/>
  <c r="I16" i="11"/>
  <c r="J16" i="11" s="1"/>
  <c r="K16" i="11" s="1"/>
  <c r="L16" i="11" s="1"/>
  <c r="H16" i="11"/>
  <c r="K99" i="10"/>
  <c r="I99" i="10"/>
  <c r="H99" i="10"/>
  <c r="J99" i="10" s="1"/>
  <c r="J98" i="10"/>
  <c r="I98" i="10"/>
  <c r="H98" i="10"/>
  <c r="J97" i="10"/>
  <c r="I97" i="10"/>
  <c r="H97" i="10"/>
  <c r="K96" i="10"/>
  <c r="L96" i="10" s="1"/>
  <c r="J96" i="10"/>
  <c r="I96" i="10"/>
  <c r="H96" i="10"/>
  <c r="K95" i="10"/>
  <c r="J95" i="10"/>
  <c r="I95" i="10"/>
  <c r="H95" i="10"/>
  <c r="J94" i="10"/>
  <c r="I94" i="10"/>
  <c r="H94" i="10"/>
  <c r="I93" i="10"/>
  <c r="H93" i="10"/>
  <c r="J92" i="10"/>
  <c r="I92" i="10"/>
  <c r="H92" i="10"/>
  <c r="J91" i="10"/>
  <c r="K91" i="10" s="1"/>
  <c r="I91" i="10"/>
  <c r="H91" i="10"/>
  <c r="I90" i="10"/>
  <c r="H90" i="10"/>
  <c r="I89" i="10"/>
  <c r="H89" i="10"/>
  <c r="I88" i="10"/>
  <c r="H88" i="10"/>
  <c r="J88" i="10" s="1"/>
  <c r="K87" i="10"/>
  <c r="I87" i="10"/>
  <c r="H87" i="10"/>
  <c r="J87" i="10" s="1"/>
  <c r="J86" i="10"/>
  <c r="I86" i="10"/>
  <c r="H86" i="10"/>
  <c r="J85" i="10"/>
  <c r="I85" i="10"/>
  <c r="H85" i="10"/>
  <c r="K84" i="10"/>
  <c r="L84" i="10" s="1"/>
  <c r="J84" i="10"/>
  <c r="I84" i="10"/>
  <c r="H84" i="10"/>
  <c r="K83" i="10"/>
  <c r="J83" i="10"/>
  <c r="I83" i="10"/>
  <c r="H83" i="10"/>
  <c r="J82" i="10"/>
  <c r="I82" i="10"/>
  <c r="H82" i="10"/>
  <c r="I81" i="10"/>
  <c r="H81" i="10"/>
  <c r="J81" i="10" s="1"/>
  <c r="J80" i="10"/>
  <c r="I80" i="10"/>
  <c r="H80" i="10"/>
  <c r="J79" i="10"/>
  <c r="K79" i="10" s="1"/>
  <c r="I79" i="10"/>
  <c r="H79" i="10"/>
  <c r="I78" i="10"/>
  <c r="H78" i="10"/>
  <c r="J78" i="10" s="1"/>
  <c r="I77" i="10"/>
  <c r="H77" i="10"/>
  <c r="J77" i="10" s="1"/>
  <c r="I76" i="10"/>
  <c r="H76" i="10"/>
  <c r="I67" i="10"/>
  <c r="H67" i="10"/>
  <c r="J67" i="10" s="1"/>
  <c r="K67" i="10" s="1"/>
  <c r="I66" i="10"/>
  <c r="H66" i="10"/>
  <c r="J66" i="10" s="1"/>
  <c r="J65" i="10"/>
  <c r="I65" i="10"/>
  <c r="H65" i="10"/>
  <c r="I64" i="10"/>
  <c r="H64" i="10"/>
  <c r="J64" i="10" s="1"/>
  <c r="K64" i="10" s="1"/>
  <c r="L64" i="10" s="1"/>
  <c r="I47" i="10"/>
  <c r="H47" i="10"/>
  <c r="J47" i="10" s="1"/>
  <c r="K47" i="10" s="1"/>
  <c r="J46" i="10"/>
  <c r="I46" i="10"/>
  <c r="H46" i="10"/>
  <c r="I45" i="10"/>
  <c r="J45" i="10" s="1"/>
  <c r="H45" i="10"/>
  <c r="J44" i="10"/>
  <c r="K44" i="10" s="1"/>
  <c r="L44" i="10" s="1"/>
  <c r="I44" i="10"/>
  <c r="H44" i="10"/>
  <c r="J35" i="10"/>
  <c r="K35" i="10" s="1"/>
  <c r="I35" i="10"/>
  <c r="H35" i="10"/>
  <c r="I34" i="10"/>
  <c r="H34" i="10"/>
  <c r="I33" i="10"/>
  <c r="H33" i="10"/>
  <c r="J33" i="10" s="1"/>
  <c r="I32" i="10"/>
  <c r="H32" i="10"/>
  <c r="I27" i="10"/>
  <c r="J27" i="10" s="1"/>
  <c r="K27" i="10" s="1"/>
  <c r="H27" i="10"/>
  <c r="I26" i="10"/>
  <c r="H26" i="10"/>
  <c r="J26" i="10" s="1"/>
  <c r="J25" i="10"/>
  <c r="I25" i="10"/>
  <c r="H25" i="10"/>
  <c r="I24" i="10"/>
  <c r="H24" i="10"/>
  <c r="J24" i="10" s="1"/>
  <c r="K24" i="10" s="1"/>
  <c r="L24" i="10" s="1"/>
  <c r="K19" i="10"/>
  <c r="I19" i="10"/>
  <c r="H19" i="10"/>
  <c r="J19" i="10" s="1"/>
  <c r="J18" i="10"/>
  <c r="I18" i="10"/>
  <c r="H18" i="10"/>
  <c r="I17" i="10"/>
  <c r="J17" i="10" s="1"/>
  <c r="K16" i="10" s="1"/>
  <c r="L16" i="10" s="1"/>
  <c r="H17" i="10"/>
  <c r="J16" i="10"/>
  <c r="I16" i="10"/>
  <c r="H16" i="10"/>
  <c r="I87" i="9"/>
  <c r="H87" i="9"/>
  <c r="H106" i="9" s="1"/>
  <c r="I86" i="9"/>
  <c r="H86" i="9"/>
  <c r="J86" i="9" s="1"/>
  <c r="I85" i="9"/>
  <c r="H85" i="9"/>
  <c r="K84" i="9"/>
  <c r="J84" i="9"/>
  <c r="I84" i="9"/>
  <c r="H84" i="9"/>
  <c r="K83" i="9"/>
  <c r="J83" i="9"/>
  <c r="I83" i="9"/>
  <c r="H83" i="9"/>
  <c r="J82" i="9"/>
  <c r="I82" i="9"/>
  <c r="H82" i="9"/>
  <c r="I81" i="9"/>
  <c r="H81" i="9"/>
  <c r="I80" i="9"/>
  <c r="H80" i="9"/>
  <c r="J80" i="9" s="1"/>
  <c r="K80" i="9" s="1"/>
  <c r="L80" i="9" s="1"/>
  <c r="I79" i="9"/>
  <c r="H79" i="9"/>
  <c r="I78" i="9"/>
  <c r="H78" i="9"/>
  <c r="J78" i="9" s="1"/>
  <c r="I77" i="9"/>
  <c r="H77" i="9"/>
  <c r="J76" i="9"/>
  <c r="I76" i="9"/>
  <c r="H76" i="9"/>
  <c r="J67" i="9"/>
  <c r="K67" i="9" s="1"/>
  <c r="I67" i="9"/>
  <c r="H67" i="9"/>
  <c r="I66" i="9"/>
  <c r="J66" i="9" s="1"/>
  <c r="H66" i="9"/>
  <c r="I65" i="9"/>
  <c r="H65" i="9"/>
  <c r="J65" i="9" s="1"/>
  <c r="J64" i="9"/>
  <c r="K64" i="9" s="1"/>
  <c r="I64" i="9"/>
  <c r="H64" i="9"/>
  <c r="I47" i="9"/>
  <c r="J47" i="9" s="1"/>
  <c r="K47" i="9" s="1"/>
  <c r="H47" i="9"/>
  <c r="I46" i="9"/>
  <c r="H46" i="9"/>
  <c r="J46" i="9" s="1"/>
  <c r="I45" i="9"/>
  <c r="H45" i="9"/>
  <c r="J45" i="9" s="1"/>
  <c r="I44" i="9"/>
  <c r="H44" i="9"/>
  <c r="J44" i="9" s="1"/>
  <c r="K44" i="9" s="1"/>
  <c r="I43" i="9"/>
  <c r="H43" i="9"/>
  <c r="J43" i="9" s="1"/>
  <c r="K43" i="9" s="1"/>
  <c r="I42" i="9"/>
  <c r="H42" i="9"/>
  <c r="I41" i="9"/>
  <c r="H41" i="9"/>
  <c r="J41" i="9" s="1"/>
  <c r="I40" i="9"/>
  <c r="J40" i="9" s="1"/>
  <c r="K40" i="9" s="1"/>
  <c r="L40" i="9" s="1"/>
  <c r="H40" i="9"/>
  <c r="I35" i="9"/>
  <c r="J35" i="9" s="1"/>
  <c r="K35" i="9" s="1"/>
  <c r="H35" i="9"/>
  <c r="I34" i="9"/>
  <c r="H34" i="9"/>
  <c r="J34" i="9" s="1"/>
  <c r="I33" i="9"/>
  <c r="H33" i="9"/>
  <c r="I32" i="9"/>
  <c r="J32" i="9" s="1"/>
  <c r="H32" i="9"/>
  <c r="I27" i="9"/>
  <c r="H27" i="9"/>
  <c r="J27" i="9" s="1"/>
  <c r="K27" i="9" s="1"/>
  <c r="I26" i="9"/>
  <c r="H26" i="9"/>
  <c r="J25" i="9"/>
  <c r="I25" i="9"/>
  <c r="H25" i="9"/>
  <c r="I24" i="9"/>
  <c r="H24" i="9"/>
  <c r="I23" i="9"/>
  <c r="H23" i="9"/>
  <c r="I22" i="9"/>
  <c r="H22" i="9"/>
  <c r="I21" i="9"/>
  <c r="J21" i="9" s="1"/>
  <c r="H21" i="9"/>
  <c r="I20" i="9"/>
  <c r="J20" i="9" s="1"/>
  <c r="K20" i="9" s="1"/>
  <c r="H20" i="9"/>
  <c r="I19" i="9"/>
  <c r="J19" i="9" s="1"/>
  <c r="K19" i="9" s="1"/>
  <c r="H19" i="9"/>
  <c r="I18" i="9"/>
  <c r="H18" i="9"/>
  <c r="J17" i="9"/>
  <c r="I17" i="9"/>
  <c r="H17" i="9"/>
  <c r="K16" i="9"/>
  <c r="L16" i="9" s="1"/>
  <c r="I16" i="9"/>
  <c r="J16" i="9" s="1"/>
  <c r="H16" i="9"/>
  <c r="H105" i="8"/>
  <c r="I99" i="8"/>
  <c r="J99" i="8" s="1"/>
  <c r="K99" i="8" s="1"/>
  <c r="H99" i="8"/>
  <c r="I98" i="8"/>
  <c r="H98" i="8"/>
  <c r="J98" i="8" s="1"/>
  <c r="I97" i="8"/>
  <c r="H97" i="8"/>
  <c r="J96" i="8"/>
  <c r="I96" i="8"/>
  <c r="H96" i="8"/>
  <c r="J95" i="8"/>
  <c r="K95" i="8" s="1"/>
  <c r="I95" i="8"/>
  <c r="H95" i="8"/>
  <c r="I94" i="8"/>
  <c r="J94" i="8" s="1"/>
  <c r="H94" i="8"/>
  <c r="I93" i="8"/>
  <c r="H93" i="8"/>
  <c r="I92" i="8"/>
  <c r="J92" i="8" s="1"/>
  <c r="H92" i="8"/>
  <c r="I87" i="8"/>
  <c r="J87" i="8" s="1"/>
  <c r="K87" i="8" s="1"/>
  <c r="H87" i="8"/>
  <c r="I86" i="8"/>
  <c r="J86" i="8" s="1"/>
  <c r="H86" i="8"/>
  <c r="I85" i="8"/>
  <c r="H85" i="8"/>
  <c r="K84" i="8"/>
  <c r="L84" i="8" s="1"/>
  <c r="I84" i="8"/>
  <c r="H84" i="8"/>
  <c r="J84" i="8" s="1"/>
  <c r="K83" i="8"/>
  <c r="I83" i="8"/>
  <c r="H83" i="8"/>
  <c r="J83" i="8" s="1"/>
  <c r="J82" i="8"/>
  <c r="I82" i="8"/>
  <c r="H82" i="8"/>
  <c r="I81" i="8"/>
  <c r="J81" i="8" s="1"/>
  <c r="H81" i="8"/>
  <c r="J80" i="8"/>
  <c r="K80" i="8" s="1"/>
  <c r="L80" i="8" s="1"/>
  <c r="I80" i="8"/>
  <c r="H80" i="8"/>
  <c r="J79" i="8"/>
  <c r="K79" i="8" s="1"/>
  <c r="I79" i="8"/>
  <c r="H79" i="8"/>
  <c r="I78" i="8"/>
  <c r="J78" i="8" s="1"/>
  <c r="H78" i="8"/>
  <c r="I77" i="8"/>
  <c r="H77" i="8"/>
  <c r="J77" i="8" s="1"/>
  <c r="I76" i="8"/>
  <c r="J76" i="8" s="1"/>
  <c r="H76" i="8"/>
  <c r="I75" i="8"/>
  <c r="J75" i="8" s="1"/>
  <c r="K75" i="8" s="1"/>
  <c r="H75" i="8"/>
  <c r="I74" i="8"/>
  <c r="H74" i="8"/>
  <c r="J74" i="8" s="1"/>
  <c r="I73" i="8"/>
  <c r="H73" i="8"/>
  <c r="J73" i="8" s="1"/>
  <c r="I72" i="8"/>
  <c r="H72" i="8"/>
  <c r="J72" i="8" s="1"/>
  <c r="I67" i="8"/>
  <c r="H67" i="8"/>
  <c r="J67" i="8" s="1"/>
  <c r="K67" i="8" s="1"/>
  <c r="I66" i="8"/>
  <c r="H66" i="8"/>
  <c r="J66" i="8" s="1"/>
  <c r="J65" i="8"/>
  <c r="K64" i="8" s="1"/>
  <c r="L64" i="8" s="1"/>
  <c r="I65" i="8"/>
  <c r="H65" i="8"/>
  <c r="I64" i="8"/>
  <c r="H64" i="8"/>
  <c r="J64" i="8" s="1"/>
  <c r="I47" i="8"/>
  <c r="H47" i="8"/>
  <c r="J47" i="8" s="1"/>
  <c r="K47" i="8" s="1"/>
  <c r="J46" i="8"/>
  <c r="I46" i="8"/>
  <c r="H46" i="8"/>
  <c r="I45" i="8"/>
  <c r="J45" i="8" s="1"/>
  <c r="H45" i="8"/>
  <c r="J44" i="8"/>
  <c r="I44" i="8"/>
  <c r="H44" i="8"/>
  <c r="J35" i="8"/>
  <c r="K35" i="8" s="1"/>
  <c r="I35" i="8"/>
  <c r="H35" i="8"/>
  <c r="I34" i="8"/>
  <c r="H34" i="8"/>
  <c r="I33" i="8"/>
  <c r="H33" i="8"/>
  <c r="J33" i="8" s="1"/>
  <c r="I32" i="8"/>
  <c r="H32" i="8"/>
  <c r="J32" i="8" s="1"/>
  <c r="I27" i="8"/>
  <c r="H27" i="8"/>
  <c r="I26" i="8"/>
  <c r="H26" i="8"/>
  <c r="J26" i="8" s="1"/>
  <c r="J25" i="8"/>
  <c r="I25" i="8"/>
  <c r="H25" i="8"/>
  <c r="K24" i="8"/>
  <c r="I24" i="8"/>
  <c r="H24" i="8"/>
  <c r="J24" i="8" s="1"/>
  <c r="K23" i="8"/>
  <c r="I23" i="8"/>
  <c r="H23" i="8"/>
  <c r="J23" i="8" s="1"/>
  <c r="I22" i="8"/>
  <c r="H22" i="8"/>
  <c r="I21" i="8"/>
  <c r="J21" i="8" s="1"/>
  <c r="H21" i="8"/>
  <c r="I20" i="8"/>
  <c r="J20" i="8" s="1"/>
  <c r="K20" i="8" s="1"/>
  <c r="L20" i="8" s="1"/>
  <c r="H20" i="8"/>
  <c r="I19" i="8"/>
  <c r="J19" i="8" s="1"/>
  <c r="K19" i="8" s="1"/>
  <c r="H19" i="8"/>
  <c r="I18" i="8"/>
  <c r="J18" i="8" s="1"/>
  <c r="H18" i="8"/>
  <c r="I17" i="8"/>
  <c r="H17" i="8"/>
  <c r="J17" i="8" s="1"/>
  <c r="I16" i="8"/>
  <c r="H16" i="8"/>
  <c r="J99" i="7"/>
  <c r="K99" i="7" s="1"/>
  <c r="I99" i="7"/>
  <c r="H99" i="7"/>
  <c r="I98" i="7"/>
  <c r="J98" i="7" s="1"/>
  <c r="H98" i="7"/>
  <c r="I97" i="7"/>
  <c r="H97" i="7"/>
  <c r="I96" i="7"/>
  <c r="H96" i="7"/>
  <c r="J96" i="7" s="1"/>
  <c r="I95" i="7"/>
  <c r="H95" i="7"/>
  <c r="J95" i="7" s="1"/>
  <c r="K95" i="7" s="1"/>
  <c r="I94" i="7"/>
  <c r="H94" i="7"/>
  <c r="J94" i="7" s="1"/>
  <c r="I93" i="7"/>
  <c r="H93" i="7"/>
  <c r="J92" i="7"/>
  <c r="K92" i="7" s="1"/>
  <c r="L92" i="7" s="1"/>
  <c r="I92" i="7"/>
  <c r="H92" i="7"/>
  <c r="J91" i="7"/>
  <c r="K91" i="7" s="1"/>
  <c r="I91" i="7"/>
  <c r="H91" i="7"/>
  <c r="I90" i="7"/>
  <c r="J90" i="7" s="1"/>
  <c r="H90" i="7"/>
  <c r="I89" i="7"/>
  <c r="H89" i="7"/>
  <c r="I88" i="7"/>
  <c r="H88" i="7"/>
  <c r="J88" i="7" s="1"/>
  <c r="I87" i="7"/>
  <c r="H87" i="7"/>
  <c r="J87" i="7" s="1"/>
  <c r="K87" i="7" s="1"/>
  <c r="I86" i="7"/>
  <c r="H86" i="7"/>
  <c r="J86" i="7" s="1"/>
  <c r="J85" i="7"/>
  <c r="I85" i="7"/>
  <c r="H85" i="7"/>
  <c r="I84" i="7"/>
  <c r="H84" i="7"/>
  <c r="J84" i="7" s="1"/>
  <c r="K84" i="7" s="1"/>
  <c r="L84" i="7" s="1"/>
  <c r="K83" i="7"/>
  <c r="I83" i="7"/>
  <c r="H83" i="7"/>
  <c r="J83" i="7" s="1"/>
  <c r="J82" i="7"/>
  <c r="I82" i="7"/>
  <c r="H82" i="7"/>
  <c r="I81" i="7"/>
  <c r="H81" i="7"/>
  <c r="J80" i="7"/>
  <c r="K80" i="7" s="1"/>
  <c r="L80" i="7" s="1"/>
  <c r="I80" i="7"/>
  <c r="H80" i="7"/>
  <c r="I79" i="7"/>
  <c r="J79" i="7" s="1"/>
  <c r="K79" i="7" s="1"/>
  <c r="H79" i="7"/>
  <c r="I78" i="7"/>
  <c r="H78" i="7"/>
  <c r="J78" i="7" s="1"/>
  <c r="K76" i="7" s="1"/>
  <c r="I77" i="7"/>
  <c r="H77" i="7"/>
  <c r="I76" i="7"/>
  <c r="H76" i="7"/>
  <c r="J76" i="7" s="1"/>
  <c r="I75" i="7"/>
  <c r="H75" i="7"/>
  <c r="J74" i="7"/>
  <c r="I74" i="7"/>
  <c r="H74" i="7"/>
  <c r="I73" i="7"/>
  <c r="H73" i="7"/>
  <c r="I72" i="7"/>
  <c r="J72" i="7" s="1"/>
  <c r="K72" i="7" s="1"/>
  <c r="H72" i="7"/>
  <c r="I67" i="7"/>
  <c r="J67" i="7" s="1"/>
  <c r="K67" i="7" s="1"/>
  <c r="H67" i="7"/>
  <c r="I66" i="7"/>
  <c r="H66" i="7"/>
  <c r="I65" i="7"/>
  <c r="H65" i="7"/>
  <c r="J65" i="7" s="1"/>
  <c r="I64" i="7"/>
  <c r="H64" i="7"/>
  <c r="J64" i="7" s="1"/>
  <c r="I63" i="7"/>
  <c r="H63" i="7"/>
  <c r="J63" i="7" s="1"/>
  <c r="K63" i="7" s="1"/>
  <c r="I62" i="7"/>
  <c r="H62" i="7"/>
  <c r="I61" i="7"/>
  <c r="J61" i="7" s="1"/>
  <c r="H61" i="7"/>
  <c r="J60" i="7"/>
  <c r="K60" i="7" s="1"/>
  <c r="L60" i="7" s="1"/>
  <c r="I60" i="7"/>
  <c r="H60" i="7"/>
  <c r="J55" i="7"/>
  <c r="K55" i="7" s="1"/>
  <c r="I55" i="7"/>
  <c r="H55" i="7"/>
  <c r="I54" i="7"/>
  <c r="H54" i="7"/>
  <c r="I53" i="7"/>
  <c r="H53" i="7"/>
  <c r="J53" i="7" s="1"/>
  <c r="I52" i="7"/>
  <c r="H52" i="7"/>
  <c r="J52" i="7" s="1"/>
  <c r="K52" i="7" s="1"/>
  <c r="L52" i="7" s="1"/>
  <c r="I51" i="7"/>
  <c r="H51" i="7"/>
  <c r="J51" i="7" s="1"/>
  <c r="K51" i="7" s="1"/>
  <c r="I50" i="7"/>
  <c r="H50" i="7"/>
  <c r="I49" i="7"/>
  <c r="J49" i="7" s="1"/>
  <c r="K48" i="7" s="1"/>
  <c r="L48" i="7" s="1"/>
  <c r="H49" i="7"/>
  <c r="J48" i="7"/>
  <c r="I48" i="7"/>
  <c r="H48" i="7"/>
  <c r="K47" i="7"/>
  <c r="J47" i="7"/>
  <c r="I47" i="7"/>
  <c r="H47" i="7"/>
  <c r="J46" i="7"/>
  <c r="I46" i="7"/>
  <c r="H46" i="7"/>
  <c r="I45" i="7"/>
  <c r="H45" i="7"/>
  <c r="I44" i="7"/>
  <c r="J44" i="7" s="1"/>
  <c r="H44" i="7"/>
  <c r="J43" i="7"/>
  <c r="K43" i="7" s="1"/>
  <c r="I43" i="7"/>
  <c r="H43" i="7"/>
  <c r="I42" i="7"/>
  <c r="H42" i="7"/>
  <c r="I41" i="7"/>
  <c r="H41" i="7"/>
  <c r="J41" i="7" s="1"/>
  <c r="I40" i="7"/>
  <c r="J40" i="7" s="1"/>
  <c r="H40" i="7"/>
  <c r="I35" i="7"/>
  <c r="H35" i="7"/>
  <c r="I34" i="7"/>
  <c r="H34" i="7"/>
  <c r="I33" i="7"/>
  <c r="J33" i="7" s="1"/>
  <c r="H33" i="7"/>
  <c r="J32" i="7"/>
  <c r="I32" i="7"/>
  <c r="H32" i="7"/>
  <c r="J31" i="7"/>
  <c r="K31" i="7" s="1"/>
  <c r="I31" i="7"/>
  <c r="H31" i="7"/>
  <c r="I30" i="7"/>
  <c r="J30" i="7" s="1"/>
  <c r="H30" i="7"/>
  <c r="I29" i="7"/>
  <c r="J29" i="7" s="1"/>
  <c r="H29" i="7"/>
  <c r="I28" i="7"/>
  <c r="J28" i="7" s="1"/>
  <c r="K28" i="7" s="1"/>
  <c r="L28" i="7" s="1"/>
  <c r="H28" i="7"/>
  <c r="I27" i="7"/>
  <c r="J27" i="7" s="1"/>
  <c r="K27" i="7" s="1"/>
  <c r="H27" i="7"/>
  <c r="I26" i="7"/>
  <c r="J26" i="7" s="1"/>
  <c r="H26" i="7"/>
  <c r="I25" i="7"/>
  <c r="H25" i="7"/>
  <c r="J25" i="7" s="1"/>
  <c r="I24" i="7"/>
  <c r="H24" i="7"/>
  <c r="I23" i="7"/>
  <c r="H23" i="7"/>
  <c r="I22" i="7"/>
  <c r="H22" i="7"/>
  <c r="J22" i="7" s="1"/>
  <c r="J21" i="7"/>
  <c r="I21" i="7"/>
  <c r="H21" i="7"/>
  <c r="K20" i="7"/>
  <c r="I20" i="7"/>
  <c r="H20" i="7"/>
  <c r="J20" i="7" s="1"/>
  <c r="I19" i="7"/>
  <c r="H19" i="7"/>
  <c r="J18" i="7"/>
  <c r="I18" i="7"/>
  <c r="H18" i="7"/>
  <c r="J17" i="7"/>
  <c r="I17" i="7"/>
  <c r="H17" i="7"/>
  <c r="J16" i="7"/>
  <c r="K16" i="7" s="1"/>
  <c r="I16" i="7"/>
  <c r="H16" i="7"/>
  <c r="I99" i="6"/>
  <c r="H99" i="6"/>
  <c r="I98" i="6"/>
  <c r="H98" i="6"/>
  <c r="J98" i="6" s="1"/>
  <c r="J97" i="6"/>
  <c r="I97" i="6"/>
  <c r="H97" i="6"/>
  <c r="I96" i="6"/>
  <c r="H96" i="6"/>
  <c r="J96" i="6" s="1"/>
  <c r="K96" i="6" s="1"/>
  <c r="K95" i="6"/>
  <c r="I95" i="6"/>
  <c r="H95" i="6"/>
  <c r="J95" i="6" s="1"/>
  <c r="J94" i="6"/>
  <c r="I94" i="6"/>
  <c r="H94" i="6"/>
  <c r="I93" i="6"/>
  <c r="J93" i="6" s="1"/>
  <c r="H93" i="6"/>
  <c r="J92" i="6"/>
  <c r="K92" i="6" s="1"/>
  <c r="L92" i="6" s="1"/>
  <c r="I92" i="6"/>
  <c r="H92" i="6"/>
  <c r="J87" i="6"/>
  <c r="K87" i="6" s="1"/>
  <c r="I87" i="6"/>
  <c r="H87" i="6"/>
  <c r="I86" i="6"/>
  <c r="J86" i="6" s="1"/>
  <c r="H86" i="6"/>
  <c r="I85" i="6"/>
  <c r="J85" i="6" s="1"/>
  <c r="H85" i="6"/>
  <c r="I84" i="6"/>
  <c r="J84" i="6" s="1"/>
  <c r="K84" i="6" s="1"/>
  <c r="H84" i="6"/>
  <c r="I83" i="6"/>
  <c r="J83" i="6" s="1"/>
  <c r="K83" i="6" s="1"/>
  <c r="H83" i="6"/>
  <c r="I82" i="6"/>
  <c r="J82" i="6" s="1"/>
  <c r="H82" i="6"/>
  <c r="I81" i="6"/>
  <c r="H81" i="6"/>
  <c r="J81" i="6" s="1"/>
  <c r="I80" i="6"/>
  <c r="H80" i="6"/>
  <c r="I79" i="6"/>
  <c r="H79" i="6"/>
  <c r="I78" i="6"/>
  <c r="H78" i="6"/>
  <c r="J78" i="6" s="1"/>
  <c r="J77" i="6"/>
  <c r="K76" i="6" s="1"/>
  <c r="I77" i="6"/>
  <c r="H77" i="6"/>
  <c r="I76" i="6"/>
  <c r="H76" i="6"/>
  <c r="J76" i="6" s="1"/>
  <c r="I75" i="6"/>
  <c r="H75" i="6"/>
  <c r="J75" i="6" s="1"/>
  <c r="K75" i="6" s="1"/>
  <c r="J74" i="6"/>
  <c r="I74" i="6"/>
  <c r="H74" i="6"/>
  <c r="J73" i="6"/>
  <c r="I73" i="6"/>
  <c r="H73" i="6"/>
  <c r="J72" i="6"/>
  <c r="K72" i="6" s="1"/>
  <c r="I72" i="6"/>
  <c r="H72" i="6"/>
  <c r="J67" i="6"/>
  <c r="K67" i="6" s="1"/>
  <c r="I67" i="6"/>
  <c r="H67" i="6"/>
  <c r="I66" i="6"/>
  <c r="J66" i="6" s="1"/>
  <c r="H66" i="6"/>
  <c r="I65" i="6"/>
  <c r="H65" i="6"/>
  <c r="J64" i="6"/>
  <c r="I64" i="6"/>
  <c r="H64" i="6"/>
  <c r="I51" i="6"/>
  <c r="J51" i="6" s="1"/>
  <c r="K51" i="6" s="1"/>
  <c r="H51" i="6"/>
  <c r="I50" i="6"/>
  <c r="H50" i="6"/>
  <c r="J49" i="6"/>
  <c r="K48" i="6" s="1"/>
  <c r="L48" i="6" s="1"/>
  <c r="I49" i="6"/>
  <c r="H49" i="6"/>
  <c r="I48" i="6"/>
  <c r="H48" i="6"/>
  <c r="J48" i="6" s="1"/>
  <c r="K47" i="6"/>
  <c r="I47" i="6"/>
  <c r="H47" i="6"/>
  <c r="J47" i="6" s="1"/>
  <c r="J46" i="6"/>
  <c r="I46" i="6"/>
  <c r="H46" i="6"/>
  <c r="I45" i="6"/>
  <c r="J45" i="6" s="1"/>
  <c r="K44" i="6" s="1"/>
  <c r="L44" i="6" s="1"/>
  <c r="H45" i="6"/>
  <c r="J44" i="6"/>
  <c r="I44" i="6"/>
  <c r="H44" i="6"/>
  <c r="K43" i="6"/>
  <c r="J43" i="6"/>
  <c r="I43" i="6"/>
  <c r="H43" i="6"/>
  <c r="I42" i="6"/>
  <c r="H42" i="6"/>
  <c r="I41" i="6"/>
  <c r="H41" i="6"/>
  <c r="J41" i="6" s="1"/>
  <c r="I40" i="6"/>
  <c r="H40" i="6"/>
  <c r="I39" i="6"/>
  <c r="H39" i="6"/>
  <c r="I38" i="6"/>
  <c r="H38" i="6"/>
  <c r="J38" i="6" s="1"/>
  <c r="J37" i="6"/>
  <c r="I37" i="6"/>
  <c r="H37" i="6"/>
  <c r="K36" i="6"/>
  <c r="I36" i="6"/>
  <c r="H36" i="6"/>
  <c r="J36" i="6" s="1"/>
  <c r="I35" i="6"/>
  <c r="H35" i="6"/>
  <c r="J35" i="6" s="1"/>
  <c r="K35" i="6" s="1"/>
  <c r="I34" i="6"/>
  <c r="H34" i="6"/>
  <c r="I33" i="6"/>
  <c r="H33" i="6"/>
  <c r="I32" i="6"/>
  <c r="J32" i="6" s="1"/>
  <c r="H32" i="6"/>
  <c r="J31" i="6"/>
  <c r="K31" i="6" s="1"/>
  <c r="I31" i="6"/>
  <c r="H31" i="6"/>
  <c r="I30" i="6"/>
  <c r="H30" i="6"/>
  <c r="J29" i="6"/>
  <c r="I29" i="6"/>
  <c r="H29" i="6"/>
  <c r="I28" i="6"/>
  <c r="H28" i="6"/>
  <c r="J28" i="6" s="1"/>
  <c r="K28" i="6" s="1"/>
  <c r="L28" i="6" s="1"/>
  <c r="K27" i="6"/>
  <c r="I27" i="6"/>
  <c r="H27" i="6"/>
  <c r="J27" i="6" s="1"/>
  <c r="J26" i="6"/>
  <c r="I26" i="6"/>
  <c r="H26" i="6"/>
  <c r="I25" i="6"/>
  <c r="J25" i="6" s="1"/>
  <c r="H25" i="6"/>
  <c r="J24" i="6"/>
  <c r="K24" i="6" s="1"/>
  <c r="L24" i="6" s="1"/>
  <c r="I24" i="6"/>
  <c r="H24" i="6"/>
  <c r="J23" i="6"/>
  <c r="K23" i="6" s="1"/>
  <c r="I23" i="6"/>
  <c r="H23" i="6"/>
  <c r="I22" i="6"/>
  <c r="H22" i="6"/>
  <c r="I21" i="6"/>
  <c r="H21" i="6"/>
  <c r="J21" i="6" s="1"/>
  <c r="I20" i="6"/>
  <c r="H20" i="6"/>
  <c r="I19" i="6"/>
  <c r="J19" i="6" s="1"/>
  <c r="K19" i="6" s="1"/>
  <c r="H19" i="6"/>
  <c r="I18" i="6"/>
  <c r="H18" i="6"/>
  <c r="J18" i="6" s="1"/>
  <c r="J17" i="6"/>
  <c r="K16" i="6" s="1"/>
  <c r="L16" i="6" s="1"/>
  <c r="I17" i="6"/>
  <c r="H17" i="6"/>
  <c r="I16" i="6"/>
  <c r="H16" i="6"/>
  <c r="J16" i="6" s="1"/>
  <c r="K11" i="6"/>
  <c r="J11" i="6"/>
  <c r="J10" i="6"/>
  <c r="J9" i="6"/>
  <c r="K8" i="6" s="1"/>
  <c r="L8" i="6"/>
  <c r="J8" i="6"/>
  <c r="J7" i="6"/>
  <c r="K7" i="6" s="1"/>
  <c r="J6" i="6"/>
  <c r="J5" i="6"/>
  <c r="K4" i="6"/>
  <c r="J4" i="6"/>
  <c r="I99" i="5"/>
  <c r="H99" i="5"/>
  <c r="J99" i="5" s="1"/>
  <c r="K99" i="5" s="1"/>
  <c r="J98" i="5"/>
  <c r="I98" i="5"/>
  <c r="H98" i="5"/>
  <c r="I97" i="5"/>
  <c r="J97" i="5" s="1"/>
  <c r="H97" i="5"/>
  <c r="J96" i="5"/>
  <c r="K96" i="5" s="1"/>
  <c r="L96" i="5" s="1"/>
  <c r="I96" i="5"/>
  <c r="H96" i="5"/>
  <c r="J95" i="5"/>
  <c r="K95" i="5" s="1"/>
  <c r="I95" i="5"/>
  <c r="H95" i="5"/>
  <c r="I94" i="5"/>
  <c r="J94" i="5" s="1"/>
  <c r="H94" i="5"/>
  <c r="I93" i="5"/>
  <c r="H93" i="5"/>
  <c r="I92" i="5"/>
  <c r="J92" i="5" s="1"/>
  <c r="H92" i="5"/>
  <c r="I87" i="5"/>
  <c r="J87" i="5" s="1"/>
  <c r="K87" i="5" s="1"/>
  <c r="H87" i="5"/>
  <c r="I86" i="5"/>
  <c r="H86" i="5"/>
  <c r="I85" i="5"/>
  <c r="H85" i="5"/>
  <c r="J85" i="5" s="1"/>
  <c r="I84" i="5"/>
  <c r="H84" i="5"/>
  <c r="I83" i="5"/>
  <c r="J83" i="5" s="1"/>
  <c r="K83" i="5" s="1"/>
  <c r="H83" i="5"/>
  <c r="I82" i="5"/>
  <c r="H82" i="5"/>
  <c r="J82" i="5" s="1"/>
  <c r="J81" i="5"/>
  <c r="K80" i="5" s="1"/>
  <c r="L80" i="5" s="1"/>
  <c r="I81" i="5"/>
  <c r="H81" i="5"/>
  <c r="I80" i="5"/>
  <c r="H80" i="5"/>
  <c r="J80" i="5" s="1"/>
  <c r="K79" i="5"/>
  <c r="I79" i="5"/>
  <c r="H79" i="5"/>
  <c r="J79" i="5" s="1"/>
  <c r="J78" i="5"/>
  <c r="I78" i="5"/>
  <c r="H78" i="5"/>
  <c r="I77" i="5"/>
  <c r="J77" i="5" s="1"/>
  <c r="K76" i="5" s="1"/>
  <c r="L76" i="5" s="1"/>
  <c r="H77" i="5"/>
  <c r="J76" i="5"/>
  <c r="I76" i="5"/>
  <c r="H76" i="5"/>
  <c r="K75" i="5"/>
  <c r="J75" i="5"/>
  <c r="I75" i="5"/>
  <c r="H75" i="5"/>
  <c r="H106" i="5" s="1"/>
  <c r="J74" i="5"/>
  <c r="I74" i="5"/>
  <c r="H74" i="5"/>
  <c r="I73" i="5"/>
  <c r="H73" i="5"/>
  <c r="I72" i="5"/>
  <c r="J72" i="5" s="1"/>
  <c r="H72" i="5"/>
  <c r="J67" i="5"/>
  <c r="K67" i="5" s="1"/>
  <c r="I67" i="5"/>
  <c r="H67" i="5"/>
  <c r="I66" i="5"/>
  <c r="H66" i="5"/>
  <c r="I65" i="5"/>
  <c r="H65" i="5"/>
  <c r="J65" i="5" s="1"/>
  <c r="I64" i="5"/>
  <c r="J64" i="5" s="1"/>
  <c r="H64" i="5"/>
  <c r="I55" i="5"/>
  <c r="H55" i="5"/>
  <c r="I54" i="5"/>
  <c r="H54" i="5"/>
  <c r="I53" i="5"/>
  <c r="J53" i="5" s="1"/>
  <c r="H53" i="5"/>
  <c r="J52" i="5"/>
  <c r="I52" i="5"/>
  <c r="H52" i="5"/>
  <c r="J47" i="5"/>
  <c r="K47" i="5" s="1"/>
  <c r="I47" i="5"/>
  <c r="H47" i="5"/>
  <c r="I46" i="5"/>
  <c r="J46" i="5" s="1"/>
  <c r="H46" i="5"/>
  <c r="I45" i="5"/>
  <c r="J45" i="5" s="1"/>
  <c r="H45" i="5"/>
  <c r="I44" i="5"/>
  <c r="J44" i="5" s="1"/>
  <c r="K44" i="5" s="1"/>
  <c r="H44" i="5"/>
  <c r="I43" i="5"/>
  <c r="J43" i="5" s="1"/>
  <c r="K43" i="5" s="1"/>
  <c r="H43" i="5"/>
  <c r="I42" i="5"/>
  <c r="J42" i="5" s="1"/>
  <c r="H42" i="5"/>
  <c r="I41" i="5"/>
  <c r="H41" i="5"/>
  <c r="J41" i="5" s="1"/>
  <c r="I40" i="5"/>
  <c r="H40" i="5"/>
  <c r="I35" i="5"/>
  <c r="H35" i="5"/>
  <c r="H105" i="5" s="1"/>
  <c r="I34" i="5"/>
  <c r="H34" i="5"/>
  <c r="I33" i="5"/>
  <c r="J33" i="5" s="1"/>
  <c r="H33" i="5"/>
  <c r="J32" i="5"/>
  <c r="K32" i="5" s="1"/>
  <c r="I32" i="5"/>
  <c r="H32" i="5"/>
  <c r="J27" i="5"/>
  <c r="K27" i="5" s="1"/>
  <c r="I27" i="5"/>
  <c r="H27" i="5"/>
  <c r="I26" i="5"/>
  <c r="J26" i="5" s="1"/>
  <c r="H26" i="5"/>
  <c r="I25" i="5"/>
  <c r="H25" i="5"/>
  <c r="J25" i="5" s="1"/>
  <c r="I24" i="5"/>
  <c r="J24" i="5" s="1"/>
  <c r="K24" i="5" s="1"/>
  <c r="H24" i="5"/>
  <c r="I23" i="5"/>
  <c r="J23" i="5" s="1"/>
  <c r="K23" i="5" s="1"/>
  <c r="H23" i="5"/>
  <c r="I22" i="5"/>
  <c r="H22" i="5"/>
  <c r="J22" i="5" s="1"/>
  <c r="I21" i="5"/>
  <c r="H21" i="5"/>
  <c r="J21" i="5" s="1"/>
  <c r="I20" i="5"/>
  <c r="H20" i="5"/>
  <c r="J20" i="5" s="1"/>
  <c r="I19" i="5"/>
  <c r="H19" i="5"/>
  <c r="I18" i="5"/>
  <c r="H18" i="5"/>
  <c r="J17" i="5"/>
  <c r="I17" i="5"/>
  <c r="H17" i="5"/>
  <c r="J16" i="5"/>
  <c r="K16" i="5" s="1"/>
  <c r="I16" i="5"/>
  <c r="H16" i="5"/>
  <c r="I99" i="4"/>
  <c r="H99" i="4"/>
  <c r="I98" i="4"/>
  <c r="H98" i="4"/>
  <c r="J98" i="4" s="1"/>
  <c r="I97" i="4"/>
  <c r="H97" i="4"/>
  <c r="J96" i="4"/>
  <c r="K96" i="4" s="1"/>
  <c r="I96" i="4"/>
  <c r="H96" i="4"/>
  <c r="J95" i="4"/>
  <c r="K95" i="4" s="1"/>
  <c r="I95" i="4"/>
  <c r="H95" i="4"/>
  <c r="I94" i="4"/>
  <c r="J94" i="4" s="1"/>
  <c r="H94" i="4"/>
  <c r="I93" i="4"/>
  <c r="H93" i="4"/>
  <c r="J93" i="4" s="1"/>
  <c r="J92" i="4"/>
  <c r="I92" i="4"/>
  <c r="H92" i="4"/>
  <c r="I91" i="4"/>
  <c r="J91" i="4" s="1"/>
  <c r="K91" i="4" s="1"/>
  <c r="H91" i="4"/>
  <c r="I90" i="4"/>
  <c r="H90" i="4"/>
  <c r="J90" i="4" s="1"/>
  <c r="I89" i="4"/>
  <c r="H89" i="4"/>
  <c r="K88" i="4"/>
  <c r="I88" i="4"/>
  <c r="H88" i="4"/>
  <c r="J88" i="4" s="1"/>
  <c r="I87" i="4"/>
  <c r="H87" i="4"/>
  <c r="J87" i="4" s="1"/>
  <c r="K87" i="4" s="1"/>
  <c r="J86" i="4"/>
  <c r="I86" i="4"/>
  <c r="H86" i="4"/>
  <c r="J85" i="4"/>
  <c r="I85" i="4"/>
  <c r="H85" i="4"/>
  <c r="J84" i="4"/>
  <c r="K84" i="4" s="1"/>
  <c r="I84" i="4"/>
  <c r="H84" i="4"/>
  <c r="J83" i="4"/>
  <c r="K83" i="4" s="1"/>
  <c r="I83" i="4"/>
  <c r="H83" i="4"/>
  <c r="I82" i="4"/>
  <c r="J82" i="4" s="1"/>
  <c r="H82" i="4"/>
  <c r="I81" i="4"/>
  <c r="H81" i="4"/>
  <c r="J81" i="4" s="1"/>
  <c r="J80" i="4"/>
  <c r="I80" i="4"/>
  <c r="H80" i="4"/>
  <c r="I79" i="4"/>
  <c r="J79" i="4" s="1"/>
  <c r="K79" i="4" s="1"/>
  <c r="H79" i="4"/>
  <c r="I78" i="4"/>
  <c r="H78" i="4"/>
  <c r="J78" i="4" s="1"/>
  <c r="I77" i="4"/>
  <c r="H77" i="4"/>
  <c r="J77" i="4" s="1"/>
  <c r="I76" i="4"/>
  <c r="H76" i="4"/>
  <c r="J76" i="4" s="1"/>
  <c r="K76" i="4" s="1"/>
  <c r="I67" i="4"/>
  <c r="H67" i="4"/>
  <c r="J67" i="4" s="1"/>
  <c r="K67" i="4" s="1"/>
  <c r="I66" i="4"/>
  <c r="H66" i="4"/>
  <c r="J66" i="4" s="1"/>
  <c r="J65" i="4"/>
  <c r="I65" i="4"/>
  <c r="H65" i="4"/>
  <c r="I64" i="4"/>
  <c r="H64" i="4"/>
  <c r="J64" i="4" s="1"/>
  <c r="K64" i="4" s="1"/>
  <c r="L64" i="4" s="1"/>
  <c r="K59" i="4"/>
  <c r="I59" i="4"/>
  <c r="H59" i="4"/>
  <c r="J59" i="4" s="1"/>
  <c r="J58" i="4"/>
  <c r="I58" i="4"/>
  <c r="H58" i="4"/>
  <c r="I57" i="4"/>
  <c r="J57" i="4" s="1"/>
  <c r="H57" i="4"/>
  <c r="J56" i="4"/>
  <c r="K56" i="4" s="1"/>
  <c r="L56" i="4" s="1"/>
  <c r="I56" i="4"/>
  <c r="H56" i="4"/>
  <c r="J55" i="4"/>
  <c r="K55" i="4" s="1"/>
  <c r="I55" i="4"/>
  <c r="H55" i="4"/>
  <c r="I54" i="4"/>
  <c r="H54" i="4"/>
  <c r="I53" i="4"/>
  <c r="H53" i="4"/>
  <c r="J53" i="4" s="1"/>
  <c r="I52" i="4"/>
  <c r="H52" i="4"/>
  <c r="J52" i="4" s="1"/>
  <c r="I47" i="4"/>
  <c r="H47" i="4"/>
  <c r="I46" i="4"/>
  <c r="H46" i="4"/>
  <c r="J46" i="4" s="1"/>
  <c r="J45" i="4"/>
  <c r="I45" i="4"/>
  <c r="H45" i="4"/>
  <c r="K44" i="4"/>
  <c r="I44" i="4"/>
  <c r="H44" i="4"/>
  <c r="J44" i="4" s="1"/>
  <c r="K39" i="4"/>
  <c r="I39" i="4"/>
  <c r="H39" i="4"/>
  <c r="J39" i="4" s="1"/>
  <c r="J38" i="4"/>
  <c r="I38" i="4"/>
  <c r="H38" i="4"/>
  <c r="I37" i="4"/>
  <c r="J37" i="4" s="1"/>
  <c r="K36" i="4" s="1"/>
  <c r="L36" i="4" s="1"/>
  <c r="H37" i="4"/>
  <c r="J36" i="4"/>
  <c r="I36" i="4"/>
  <c r="H36" i="4"/>
  <c r="K35" i="4"/>
  <c r="J35" i="4"/>
  <c r="I35" i="4"/>
  <c r="H35" i="4"/>
  <c r="I34" i="4"/>
  <c r="H34" i="4"/>
  <c r="I33" i="4"/>
  <c r="H33" i="4"/>
  <c r="J33" i="4" s="1"/>
  <c r="I32" i="4"/>
  <c r="H32" i="4"/>
  <c r="I27" i="4"/>
  <c r="H27" i="4"/>
  <c r="I26" i="4"/>
  <c r="H26" i="4"/>
  <c r="J26" i="4" s="1"/>
  <c r="J25" i="4"/>
  <c r="I25" i="4"/>
  <c r="H25" i="4"/>
  <c r="K24" i="4"/>
  <c r="I24" i="4"/>
  <c r="H24" i="4"/>
  <c r="J24" i="4" s="1"/>
  <c r="I23" i="4"/>
  <c r="H23" i="4"/>
  <c r="H105" i="4" s="1"/>
  <c r="I22" i="4"/>
  <c r="H22" i="4"/>
  <c r="I21" i="4"/>
  <c r="H21" i="4"/>
  <c r="I20" i="4"/>
  <c r="J20" i="4" s="1"/>
  <c r="H20" i="4"/>
  <c r="J19" i="4"/>
  <c r="K19" i="4" s="1"/>
  <c r="I19" i="4"/>
  <c r="H19" i="4"/>
  <c r="I18" i="4"/>
  <c r="H18" i="4"/>
  <c r="I17" i="4"/>
  <c r="H17" i="4"/>
  <c r="I16" i="4"/>
  <c r="J16" i="4" s="1"/>
  <c r="H16" i="4"/>
  <c r="J99" i="3"/>
  <c r="K99" i="3" s="1"/>
  <c r="I99" i="3"/>
  <c r="H99" i="3"/>
  <c r="I98" i="3"/>
  <c r="J98" i="3" s="1"/>
  <c r="H98" i="3"/>
  <c r="I97" i="3"/>
  <c r="H97" i="3"/>
  <c r="I96" i="3"/>
  <c r="J96" i="3" s="1"/>
  <c r="H96" i="3"/>
  <c r="I95" i="3"/>
  <c r="J95" i="3" s="1"/>
  <c r="K95" i="3" s="1"/>
  <c r="H95" i="3"/>
  <c r="I94" i="3"/>
  <c r="H94" i="3"/>
  <c r="I93" i="3"/>
  <c r="H93" i="3"/>
  <c r="I92" i="3"/>
  <c r="H92" i="3"/>
  <c r="I87" i="3"/>
  <c r="J87" i="3" s="1"/>
  <c r="K87" i="3" s="1"/>
  <c r="H87" i="3"/>
  <c r="I86" i="3"/>
  <c r="H86" i="3"/>
  <c r="J85" i="3"/>
  <c r="I85" i="3"/>
  <c r="H85" i="3"/>
  <c r="I84" i="3"/>
  <c r="H84" i="3"/>
  <c r="J84" i="3" s="1"/>
  <c r="K83" i="3"/>
  <c r="I83" i="3"/>
  <c r="H83" i="3"/>
  <c r="J83" i="3" s="1"/>
  <c r="J82" i="3"/>
  <c r="I82" i="3"/>
  <c r="H82" i="3"/>
  <c r="I81" i="3"/>
  <c r="J81" i="3" s="1"/>
  <c r="K80" i="3" s="1"/>
  <c r="L80" i="3" s="1"/>
  <c r="H81" i="3"/>
  <c r="J80" i="3"/>
  <c r="I80" i="3"/>
  <c r="H80" i="3"/>
  <c r="K79" i="3"/>
  <c r="J79" i="3"/>
  <c r="I79" i="3"/>
  <c r="H79" i="3"/>
  <c r="J78" i="3"/>
  <c r="I78" i="3"/>
  <c r="H78" i="3"/>
  <c r="I77" i="3"/>
  <c r="H77" i="3"/>
  <c r="I76" i="3"/>
  <c r="J76" i="3" s="1"/>
  <c r="H76" i="3"/>
  <c r="J75" i="3"/>
  <c r="K75" i="3" s="1"/>
  <c r="I75" i="3"/>
  <c r="H75" i="3"/>
  <c r="H106" i="3" s="1"/>
  <c r="I74" i="3"/>
  <c r="H74" i="3"/>
  <c r="I73" i="3"/>
  <c r="H73" i="3"/>
  <c r="I72" i="3"/>
  <c r="J72" i="3" s="1"/>
  <c r="H72" i="3"/>
  <c r="I67" i="3"/>
  <c r="H67" i="3"/>
  <c r="I66" i="3"/>
  <c r="J66" i="3" s="1"/>
  <c r="H66" i="3"/>
  <c r="J65" i="3"/>
  <c r="I65" i="3"/>
  <c r="H65" i="3"/>
  <c r="I64" i="3"/>
  <c r="H64" i="3"/>
  <c r="I63" i="3"/>
  <c r="H63" i="3"/>
  <c r="J62" i="3"/>
  <c r="I62" i="3"/>
  <c r="H62" i="3"/>
  <c r="I61" i="3"/>
  <c r="J61" i="3" s="1"/>
  <c r="H61" i="3"/>
  <c r="J60" i="3"/>
  <c r="I60" i="3"/>
  <c r="H60" i="3"/>
  <c r="J59" i="3"/>
  <c r="K59" i="3" s="1"/>
  <c r="I59" i="3"/>
  <c r="H59" i="3"/>
  <c r="I58" i="3"/>
  <c r="J58" i="3" s="1"/>
  <c r="H58" i="3"/>
  <c r="I57" i="3"/>
  <c r="H57" i="3"/>
  <c r="I56" i="3"/>
  <c r="J56" i="3" s="1"/>
  <c r="H56" i="3"/>
  <c r="I51" i="3"/>
  <c r="J51" i="3" s="1"/>
  <c r="K51" i="3" s="1"/>
  <c r="H51" i="3"/>
  <c r="I50" i="3"/>
  <c r="H50" i="3"/>
  <c r="J49" i="3"/>
  <c r="K48" i="3" s="1"/>
  <c r="L48" i="3" s="1"/>
  <c r="I49" i="3"/>
  <c r="H49" i="3"/>
  <c r="I48" i="3"/>
  <c r="H48" i="3"/>
  <c r="J48" i="3" s="1"/>
  <c r="I47" i="3"/>
  <c r="H47" i="3"/>
  <c r="J47" i="3" s="1"/>
  <c r="K47" i="3" s="1"/>
  <c r="J46" i="3"/>
  <c r="I46" i="3"/>
  <c r="H46" i="3"/>
  <c r="J45" i="3"/>
  <c r="I45" i="3"/>
  <c r="H45" i="3"/>
  <c r="J44" i="3"/>
  <c r="K44" i="3" s="1"/>
  <c r="I44" i="3"/>
  <c r="H44" i="3"/>
  <c r="J43" i="3"/>
  <c r="K43" i="3" s="1"/>
  <c r="I43" i="3"/>
  <c r="H43" i="3"/>
  <c r="I42" i="3"/>
  <c r="H42" i="3"/>
  <c r="I41" i="3"/>
  <c r="H41" i="3"/>
  <c r="I40" i="3"/>
  <c r="J40" i="3" s="1"/>
  <c r="H40" i="3"/>
  <c r="I39" i="3"/>
  <c r="H39" i="3"/>
  <c r="I38" i="3"/>
  <c r="J38" i="3" s="1"/>
  <c r="H38" i="3"/>
  <c r="J37" i="3"/>
  <c r="I37" i="3"/>
  <c r="H37" i="3"/>
  <c r="I36" i="3"/>
  <c r="H36" i="3"/>
  <c r="I35" i="3"/>
  <c r="H35" i="3"/>
  <c r="J34" i="3"/>
  <c r="I34" i="3"/>
  <c r="H34" i="3"/>
  <c r="I33" i="3"/>
  <c r="J33" i="3" s="1"/>
  <c r="H33" i="3"/>
  <c r="J32" i="3"/>
  <c r="K32" i="3" s="1"/>
  <c r="I32" i="3"/>
  <c r="H32" i="3"/>
  <c r="J31" i="3"/>
  <c r="K31" i="3" s="1"/>
  <c r="I31" i="3"/>
  <c r="H31" i="3"/>
  <c r="I30" i="3"/>
  <c r="J30" i="3" s="1"/>
  <c r="H30" i="3"/>
  <c r="I29" i="3"/>
  <c r="H29" i="3"/>
  <c r="I28" i="3"/>
  <c r="J28" i="3" s="1"/>
  <c r="H28" i="3"/>
  <c r="I27" i="3"/>
  <c r="J27" i="3" s="1"/>
  <c r="K27" i="3" s="1"/>
  <c r="H27" i="3"/>
  <c r="I26" i="3"/>
  <c r="H26" i="3"/>
  <c r="I25" i="3"/>
  <c r="H25" i="3"/>
  <c r="I24" i="3"/>
  <c r="H24" i="3"/>
  <c r="I23" i="3"/>
  <c r="J23" i="3" s="1"/>
  <c r="K23" i="3" s="1"/>
  <c r="H23" i="3"/>
  <c r="I22" i="3"/>
  <c r="H22" i="3"/>
  <c r="J21" i="3"/>
  <c r="I21" i="3"/>
  <c r="H21" i="3"/>
  <c r="I20" i="3"/>
  <c r="H20" i="3"/>
  <c r="I19" i="3"/>
  <c r="J19" i="3" s="1"/>
  <c r="K19" i="3" s="1"/>
  <c r="H19" i="3"/>
  <c r="J18" i="3"/>
  <c r="I18" i="3"/>
  <c r="H18" i="3"/>
  <c r="I17" i="3"/>
  <c r="J17" i="3" s="1"/>
  <c r="K16" i="3" s="1"/>
  <c r="H17" i="3"/>
  <c r="J16" i="3"/>
  <c r="I16" i="3"/>
  <c r="H16" i="3"/>
  <c r="H106" i="2"/>
  <c r="I87" i="2"/>
  <c r="H87" i="2"/>
  <c r="I86" i="2"/>
  <c r="J86" i="2" s="1"/>
  <c r="H86" i="2"/>
  <c r="I85" i="2"/>
  <c r="H85" i="2"/>
  <c r="K84" i="2"/>
  <c r="J84" i="2"/>
  <c r="I84" i="2"/>
  <c r="H84" i="2"/>
  <c r="K83" i="2"/>
  <c r="J83" i="2"/>
  <c r="I83" i="2"/>
  <c r="H83" i="2"/>
  <c r="J82" i="2"/>
  <c r="I82" i="2"/>
  <c r="H82" i="2"/>
  <c r="I81" i="2"/>
  <c r="H81" i="2"/>
  <c r="I80" i="2"/>
  <c r="H80" i="2"/>
  <c r="J80" i="2" s="1"/>
  <c r="I67" i="2"/>
  <c r="H67" i="2"/>
  <c r="I66" i="2"/>
  <c r="H66" i="2"/>
  <c r="J66" i="2" s="1"/>
  <c r="J65" i="2"/>
  <c r="K64" i="2" s="1"/>
  <c r="I65" i="2"/>
  <c r="H65" i="2"/>
  <c r="I64" i="2"/>
  <c r="H64" i="2"/>
  <c r="J64" i="2" s="1"/>
  <c r="K47" i="2"/>
  <c r="I47" i="2"/>
  <c r="H47" i="2"/>
  <c r="J47" i="2" s="1"/>
  <c r="J46" i="2"/>
  <c r="I46" i="2"/>
  <c r="H46" i="2"/>
  <c r="I45" i="2"/>
  <c r="J45" i="2" s="1"/>
  <c r="K44" i="2" s="1"/>
  <c r="L44" i="2" s="1"/>
  <c r="H45" i="2"/>
  <c r="J44" i="2"/>
  <c r="I44" i="2"/>
  <c r="H44" i="2"/>
  <c r="K35" i="2"/>
  <c r="J35" i="2"/>
  <c r="I35" i="2"/>
  <c r="H35" i="2"/>
  <c r="J34" i="2"/>
  <c r="I34" i="2"/>
  <c r="H34" i="2"/>
  <c r="I33" i="2"/>
  <c r="H33" i="2"/>
  <c r="J33" i="2" s="1"/>
  <c r="I32" i="2"/>
  <c r="J32" i="2" s="1"/>
  <c r="K32" i="2" s="1"/>
  <c r="L32" i="2" s="1"/>
  <c r="H32" i="2"/>
  <c r="J27" i="2"/>
  <c r="K27" i="2" s="1"/>
  <c r="I27" i="2"/>
  <c r="H27" i="2"/>
  <c r="I26" i="2"/>
  <c r="H26" i="2"/>
  <c r="J26" i="2" s="1"/>
  <c r="I25" i="2"/>
  <c r="H25" i="2"/>
  <c r="J25" i="2" s="1"/>
  <c r="I24" i="2"/>
  <c r="H24" i="2"/>
  <c r="I23" i="2"/>
  <c r="H23" i="2"/>
  <c r="J23" i="2" s="1"/>
  <c r="K23" i="2" s="1"/>
  <c r="I22" i="2"/>
  <c r="H22" i="2"/>
  <c r="I21" i="2"/>
  <c r="J21" i="2" s="1"/>
  <c r="H21" i="2"/>
  <c r="J20" i="2"/>
  <c r="I20" i="2"/>
  <c r="H20" i="2"/>
  <c r="J19" i="2"/>
  <c r="K19" i="2" s="1"/>
  <c r="I19" i="2"/>
  <c r="H19" i="2"/>
  <c r="I18" i="2"/>
  <c r="J18" i="2" s="1"/>
  <c r="H18" i="2"/>
  <c r="I17" i="2"/>
  <c r="J17" i="2" s="1"/>
  <c r="H17" i="2"/>
  <c r="I16" i="2"/>
  <c r="J16" i="2" s="1"/>
  <c r="K16" i="2" s="1"/>
  <c r="L16" i="2" s="1"/>
  <c r="H16" i="2"/>
  <c r="I99" i="1"/>
  <c r="H99" i="1"/>
  <c r="J98" i="1"/>
  <c r="I98" i="1"/>
  <c r="H98" i="1"/>
  <c r="J97" i="1"/>
  <c r="I97" i="1"/>
  <c r="H97" i="1"/>
  <c r="J96" i="1"/>
  <c r="K96" i="1" s="1"/>
  <c r="I96" i="1"/>
  <c r="H96" i="1"/>
  <c r="J95" i="1"/>
  <c r="K95" i="1" s="1"/>
  <c r="I95" i="1"/>
  <c r="H95" i="1"/>
  <c r="I94" i="1"/>
  <c r="J94" i="1" s="1"/>
  <c r="H94" i="1"/>
  <c r="I93" i="1"/>
  <c r="H93" i="1"/>
  <c r="I92" i="1"/>
  <c r="H92" i="1"/>
  <c r="J92" i="1" s="1"/>
  <c r="I87" i="1"/>
  <c r="H87" i="1"/>
  <c r="J87" i="1" s="1"/>
  <c r="K87" i="1" s="1"/>
  <c r="I86" i="1"/>
  <c r="H86" i="1"/>
  <c r="J86" i="1" s="1"/>
  <c r="J85" i="1"/>
  <c r="K84" i="1" s="1"/>
  <c r="L84" i="1" s="1"/>
  <c r="I85" i="1"/>
  <c r="H85" i="1"/>
  <c r="I84" i="1"/>
  <c r="H84" i="1"/>
  <c r="J84" i="1" s="1"/>
  <c r="I79" i="1"/>
  <c r="H79" i="1"/>
  <c r="J79" i="1" s="1"/>
  <c r="K79" i="1" s="1"/>
  <c r="J78" i="1"/>
  <c r="I78" i="1"/>
  <c r="H78" i="1"/>
  <c r="J77" i="1"/>
  <c r="I77" i="1"/>
  <c r="H77" i="1"/>
  <c r="J76" i="1"/>
  <c r="K76" i="1" s="1"/>
  <c r="I76" i="1"/>
  <c r="H76" i="1"/>
  <c r="J75" i="1"/>
  <c r="K75" i="1" s="1"/>
  <c r="I75" i="1"/>
  <c r="H75" i="1"/>
  <c r="I74" i="1"/>
  <c r="J74" i="1" s="1"/>
  <c r="H74" i="1"/>
  <c r="I73" i="1"/>
  <c r="H73" i="1"/>
  <c r="J73" i="1" s="1"/>
  <c r="J72" i="1"/>
  <c r="I72" i="1"/>
  <c r="H72" i="1"/>
  <c r="I67" i="1"/>
  <c r="J67" i="1" s="1"/>
  <c r="K67" i="1" s="1"/>
  <c r="H67" i="1"/>
  <c r="I66" i="1"/>
  <c r="H66" i="1"/>
  <c r="J66" i="1" s="1"/>
  <c r="I65" i="1"/>
  <c r="H65" i="1"/>
  <c r="J65" i="1" s="1"/>
  <c r="I64" i="1"/>
  <c r="H64" i="1"/>
  <c r="J64" i="1" s="1"/>
  <c r="K64" i="1" s="1"/>
  <c r="I51" i="1"/>
  <c r="H51" i="1"/>
  <c r="J51" i="1" s="1"/>
  <c r="K51" i="1" s="1"/>
  <c r="I50" i="1"/>
  <c r="H50" i="1"/>
  <c r="J50" i="1" s="1"/>
  <c r="J49" i="1"/>
  <c r="I49" i="1"/>
  <c r="H49" i="1"/>
  <c r="I48" i="1"/>
  <c r="H48" i="1"/>
  <c r="J48" i="1" s="1"/>
  <c r="K48" i="1" s="1"/>
  <c r="L48" i="1" s="1"/>
  <c r="K47" i="1"/>
  <c r="I47" i="1"/>
  <c r="H47" i="1"/>
  <c r="J47" i="1" s="1"/>
  <c r="J46" i="1"/>
  <c r="I46" i="1"/>
  <c r="H46" i="1"/>
  <c r="I45" i="1"/>
  <c r="J45" i="1" s="1"/>
  <c r="H45" i="1"/>
  <c r="J44" i="1"/>
  <c r="I44" i="1"/>
  <c r="H44" i="1"/>
  <c r="J43" i="1"/>
  <c r="K43" i="1" s="1"/>
  <c r="I43" i="1"/>
  <c r="H43" i="1"/>
  <c r="I42" i="1"/>
  <c r="H42" i="1"/>
  <c r="I41" i="1"/>
  <c r="H41" i="1"/>
  <c r="J41" i="1" s="1"/>
  <c r="I40" i="1"/>
  <c r="H40" i="1"/>
  <c r="J40" i="1" s="1"/>
  <c r="I35" i="1"/>
  <c r="H35" i="1"/>
  <c r="I34" i="1"/>
  <c r="H34" i="1"/>
  <c r="J34" i="1" s="1"/>
  <c r="J33" i="1"/>
  <c r="I33" i="1"/>
  <c r="H33" i="1"/>
  <c r="K32" i="1"/>
  <c r="I32" i="1"/>
  <c r="H32" i="1"/>
  <c r="J32" i="1" s="1"/>
  <c r="K27" i="1"/>
  <c r="I27" i="1"/>
  <c r="H27" i="1"/>
  <c r="J27" i="1" s="1"/>
  <c r="J26" i="1"/>
  <c r="I26" i="1"/>
  <c r="H26" i="1"/>
  <c r="I25" i="1"/>
  <c r="J25" i="1" s="1"/>
  <c r="K24" i="1" s="1"/>
  <c r="L24" i="1" s="1"/>
  <c r="H25" i="1"/>
  <c r="J24" i="1"/>
  <c r="I24" i="1"/>
  <c r="H24" i="1"/>
  <c r="K23" i="1"/>
  <c r="J23" i="1"/>
  <c r="I23" i="1"/>
  <c r="H23" i="1"/>
  <c r="I22" i="1"/>
  <c r="H22" i="1"/>
  <c r="I21" i="1"/>
  <c r="H21" i="1"/>
  <c r="I20" i="1"/>
  <c r="H20" i="1"/>
  <c r="I19" i="1"/>
  <c r="H19" i="1"/>
  <c r="H105" i="1" s="1"/>
  <c r="I18" i="1"/>
  <c r="H18" i="1"/>
  <c r="J18" i="1" s="1"/>
  <c r="J17" i="1"/>
  <c r="I17" i="1"/>
  <c r="H17" i="1"/>
  <c r="K16" i="1"/>
  <c r="I16" i="1"/>
  <c r="H16" i="1"/>
  <c r="J16" i="1" s="1"/>
  <c r="L21" i="100" l="1"/>
  <c r="L25" i="100"/>
  <c r="L29" i="100"/>
  <c r="L41" i="100"/>
  <c r="L45" i="100"/>
  <c r="L73" i="100"/>
  <c r="L77" i="100"/>
  <c r="L17" i="100"/>
  <c r="L33" i="100"/>
  <c r="L65" i="100"/>
  <c r="L49" i="100"/>
  <c r="N97" i="100" s="1"/>
  <c r="L81" i="100"/>
  <c r="L20" i="97"/>
  <c r="K8" i="98"/>
  <c r="L8" i="98" s="1"/>
  <c r="K12" i="98"/>
  <c r="L12" i="98" s="1"/>
  <c r="K20" i="98"/>
  <c r="L20" i="98" s="1"/>
  <c r="K32" i="99"/>
  <c r="L32" i="99" s="1"/>
  <c r="L16" i="97"/>
  <c r="K8" i="96"/>
  <c r="L8" i="96" s="1"/>
  <c r="K24" i="97"/>
  <c r="L24" i="97" s="1"/>
  <c r="L28" i="97"/>
  <c r="K12" i="99"/>
  <c r="L12" i="99" s="1"/>
  <c r="K16" i="99"/>
  <c r="L16" i="99" s="1"/>
  <c r="K56" i="43"/>
  <c r="L56" i="43" s="1"/>
  <c r="L24" i="31"/>
  <c r="K32" i="32"/>
  <c r="L32" i="32" s="1"/>
  <c r="L64" i="35"/>
  <c r="K28" i="37"/>
  <c r="L28" i="37" s="1"/>
  <c r="L16" i="47"/>
  <c r="L32" i="49"/>
  <c r="L32" i="34"/>
  <c r="L40" i="35"/>
  <c r="L80" i="49"/>
  <c r="K100" i="33"/>
  <c r="L100" i="33" s="1"/>
  <c r="K28" i="31"/>
  <c r="L28" i="31" s="1"/>
  <c r="L32" i="31"/>
  <c r="L104" i="31"/>
  <c r="K80" i="35"/>
  <c r="L80" i="35" s="1"/>
  <c r="L32" i="39"/>
  <c r="L32" i="42"/>
  <c r="K100" i="31"/>
  <c r="L100" i="31" s="1"/>
  <c r="K28" i="34"/>
  <c r="L28" i="34" s="1"/>
  <c r="K28" i="35"/>
  <c r="L28" i="35" s="1"/>
  <c r="K104" i="35"/>
  <c r="L104" i="35" s="1"/>
  <c r="K100" i="36"/>
  <c r="L100" i="36" s="1"/>
  <c r="K92" i="43"/>
  <c r="L92" i="43" s="1"/>
  <c r="K104" i="46"/>
  <c r="L104" i="46" s="1"/>
  <c r="K96" i="55"/>
  <c r="L96" i="55" s="1"/>
  <c r="L56" i="60"/>
  <c r="K92" i="67"/>
  <c r="L92" i="67" s="1"/>
  <c r="L80" i="68"/>
  <c r="K16" i="76"/>
  <c r="L16" i="76" s="1"/>
  <c r="J65" i="31"/>
  <c r="J96" i="31"/>
  <c r="J107" i="31"/>
  <c r="K107" i="31" s="1"/>
  <c r="J19" i="32"/>
  <c r="K19" i="32" s="1"/>
  <c r="L16" i="32" s="1"/>
  <c r="J34" i="32"/>
  <c r="J83" i="32"/>
  <c r="K83" i="32" s="1"/>
  <c r="L80" i="32" s="1"/>
  <c r="J95" i="32"/>
  <c r="K95" i="32" s="1"/>
  <c r="L92" i="32" s="1"/>
  <c r="J22" i="34"/>
  <c r="K20" i="34" s="1"/>
  <c r="L20" i="34" s="1"/>
  <c r="J43" i="34"/>
  <c r="K43" i="34" s="1"/>
  <c r="L40" i="34" s="1"/>
  <c r="J76" i="34"/>
  <c r="J99" i="34"/>
  <c r="K99" i="34" s="1"/>
  <c r="L96" i="34" s="1"/>
  <c r="J26" i="35"/>
  <c r="K24" i="35" s="1"/>
  <c r="L24" i="35" s="1"/>
  <c r="J98" i="35"/>
  <c r="K96" i="35" s="1"/>
  <c r="L96" i="35" s="1"/>
  <c r="J35" i="36"/>
  <c r="K35" i="36" s="1"/>
  <c r="L32" i="36" s="1"/>
  <c r="J78" i="36"/>
  <c r="J107" i="36"/>
  <c r="K107" i="36" s="1"/>
  <c r="L104" i="36" s="1"/>
  <c r="J11" i="37"/>
  <c r="K11" i="37" s="1"/>
  <c r="L8" i="37" s="1"/>
  <c r="J30" i="37"/>
  <c r="J75" i="37"/>
  <c r="K75" i="37" s="1"/>
  <c r="L72" i="37" s="1"/>
  <c r="J83" i="37"/>
  <c r="K83" i="37" s="1"/>
  <c r="L80" i="37" s="1"/>
  <c r="J106" i="37"/>
  <c r="J31" i="39"/>
  <c r="K31" i="39" s="1"/>
  <c r="L28" i="39" s="1"/>
  <c r="J103" i="40"/>
  <c r="K103" i="40" s="1"/>
  <c r="L100" i="40" s="1"/>
  <c r="K8" i="41"/>
  <c r="L8" i="41" s="1"/>
  <c r="K32" i="41"/>
  <c r="L32" i="41" s="1"/>
  <c r="J104" i="41"/>
  <c r="K28" i="42"/>
  <c r="L28" i="42" s="1"/>
  <c r="K40" i="43"/>
  <c r="K20" i="45"/>
  <c r="J19" i="47"/>
  <c r="K19" i="47" s="1"/>
  <c r="K64" i="49"/>
  <c r="L64" i="49" s="1"/>
  <c r="J106" i="50"/>
  <c r="J95" i="60"/>
  <c r="K95" i="60" s="1"/>
  <c r="K84" i="62"/>
  <c r="L84" i="62" s="1"/>
  <c r="J27" i="63"/>
  <c r="K27" i="63" s="1"/>
  <c r="L80" i="66"/>
  <c r="J99" i="67"/>
  <c r="K99" i="67" s="1"/>
  <c r="L96" i="67" s="1"/>
  <c r="K64" i="76"/>
  <c r="L64" i="76" s="1"/>
  <c r="J35" i="31"/>
  <c r="K35" i="31" s="1"/>
  <c r="J98" i="31"/>
  <c r="J20" i="32"/>
  <c r="K20" i="32" s="1"/>
  <c r="L20" i="32" s="1"/>
  <c r="J58" i="32"/>
  <c r="J65" i="32"/>
  <c r="J26" i="33"/>
  <c r="K24" i="33" s="1"/>
  <c r="L24" i="33" s="1"/>
  <c r="J29" i="33"/>
  <c r="K28" i="33" s="1"/>
  <c r="L28" i="33" s="1"/>
  <c r="J26" i="34"/>
  <c r="K24" i="34" s="1"/>
  <c r="L24" i="34" s="1"/>
  <c r="J29" i="34"/>
  <c r="J56" i="34"/>
  <c r="K56" i="34" s="1"/>
  <c r="L56" i="34" s="1"/>
  <c r="J78" i="34"/>
  <c r="J30" i="35"/>
  <c r="J33" i="35"/>
  <c r="K32" i="35" s="1"/>
  <c r="L32" i="35" s="1"/>
  <c r="J102" i="35"/>
  <c r="J56" i="36"/>
  <c r="K56" i="36" s="1"/>
  <c r="L56" i="36" s="1"/>
  <c r="J57" i="36"/>
  <c r="J76" i="36"/>
  <c r="J82" i="36"/>
  <c r="J16" i="37"/>
  <c r="K16" i="37" s="1"/>
  <c r="L16" i="37" s="1"/>
  <c r="J17" i="37"/>
  <c r="J34" i="37"/>
  <c r="J57" i="37"/>
  <c r="K56" i="37" s="1"/>
  <c r="L56" i="37" s="1"/>
  <c r="J104" i="37"/>
  <c r="K104" i="37" s="1"/>
  <c r="L104" i="37" s="1"/>
  <c r="J34" i="38"/>
  <c r="J56" i="39"/>
  <c r="J57" i="39"/>
  <c r="J34" i="40"/>
  <c r="J57" i="40"/>
  <c r="J10" i="41"/>
  <c r="J27" i="41"/>
  <c r="K27" i="41" s="1"/>
  <c r="J59" i="41"/>
  <c r="K59" i="41" s="1"/>
  <c r="L56" i="41" s="1"/>
  <c r="J24" i="42"/>
  <c r="J35" i="42"/>
  <c r="K35" i="42" s="1"/>
  <c r="K72" i="43"/>
  <c r="J78" i="43"/>
  <c r="J80" i="43"/>
  <c r="K32" i="44"/>
  <c r="L32" i="44" s="1"/>
  <c r="K92" i="45"/>
  <c r="L92" i="45" s="1"/>
  <c r="K56" i="46"/>
  <c r="L56" i="46" s="1"/>
  <c r="J66" i="46"/>
  <c r="K64" i="46" s="1"/>
  <c r="L64" i="46" s="1"/>
  <c r="J80" i="46"/>
  <c r="K28" i="47"/>
  <c r="L28" i="47" s="1"/>
  <c r="K92" i="47"/>
  <c r="L92" i="47" s="1"/>
  <c r="K112" i="47"/>
  <c r="L112" i="47" s="1"/>
  <c r="J26" i="48"/>
  <c r="J67" i="48"/>
  <c r="K67" i="48" s="1"/>
  <c r="L64" i="48" s="1"/>
  <c r="J107" i="48"/>
  <c r="K107" i="48" s="1"/>
  <c r="J56" i="49"/>
  <c r="K56" i="49" s="1"/>
  <c r="L56" i="49" s="1"/>
  <c r="J83" i="49"/>
  <c r="K83" i="49" s="1"/>
  <c r="K104" i="53"/>
  <c r="L104" i="53" s="1"/>
  <c r="L56" i="55"/>
  <c r="K104" i="57"/>
  <c r="L104" i="57" s="1"/>
  <c r="K92" i="58"/>
  <c r="L92" i="58" s="1"/>
  <c r="K104" i="59"/>
  <c r="K24" i="62"/>
  <c r="K60" i="64"/>
  <c r="L60" i="64" s="1"/>
  <c r="K28" i="70"/>
  <c r="L28" i="70" s="1"/>
  <c r="K32" i="70"/>
  <c r="L32" i="70" s="1"/>
  <c r="K24" i="76"/>
  <c r="L80" i="31"/>
  <c r="K56" i="32"/>
  <c r="L56" i="32" s="1"/>
  <c r="K64" i="32"/>
  <c r="L64" i="32" s="1"/>
  <c r="K80" i="34"/>
  <c r="L80" i="34" s="1"/>
  <c r="K32" i="37"/>
  <c r="L32" i="37" s="1"/>
  <c r="K32" i="38"/>
  <c r="L32" i="38" s="1"/>
  <c r="K104" i="38"/>
  <c r="L104" i="38" s="1"/>
  <c r="K32" i="40"/>
  <c r="L32" i="40" s="1"/>
  <c r="K56" i="40"/>
  <c r="L56" i="40" s="1"/>
  <c r="K80" i="47"/>
  <c r="L80" i="47" s="1"/>
  <c r="L24" i="57"/>
  <c r="K104" i="60"/>
  <c r="L104" i="60" s="1"/>
  <c r="K20" i="31"/>
  <c r="L20" i="31" s="1"/>
  <c r="J58" i="31"/>
  <c r="J94" i="31"/>
  <c r="K92" i="31" s="1"/>
  <c r="L92" i="31" s="1"/>
  <c r="J95" i="33"/>
  <c r="K95" i="33" s="1"/>
  <c r="L92" i="33" s="1"/>
  <c r="J74" i="34"/>
  <c r="K72" i="34" s="1"/>
  <c r="L72" i="34" s="1"/>
  <c r="J67" i="35"/>
  <c r="K67" i="35" s="1"/>
  <c r="J100" i="35"/>
  <c r="K100" i="35" s="1"/>
  <c r="L100" i="35" s="1"/>
  <c r="J31" i="36"/>
  <c r="K31" i="36" s="1"/>
  <c r="L28" i="36" s="1"/>
  <c r="J80" i="36"/>
  <c r="J35" i="39"/>
  <c r="K35" i="39" s="1"/>
  <c r="J30" i="40"/>
  <c r="K28" i="40" s="1"/>
  <c r="L28" i="40" s="1"/>
  <c r="J30" i="41"/>
  <c r="K28" i="41" s="1"/>
  <c r="L28" i="41" s="1"/>
  <c r="J102" i="41"/>
  <c r="J59" i="43"/>
  <c r="K59" i="43" s="1"/>
  <c r="J99" i="43"/>
  <c r="K99" i="43" s="1"/>
  <c r="L96" i="43" s="1"/>
  <c r="J103" i="45"/>
  <c r="K103" i="45" s="1"/>
  <c r="K56" i="47"/>
  <c r="J103" i="47"/>
  <c r="K103" i="47" s="1"/>
  <c r="J29" i="48"/>
  <c r="L24" i="49"/>
  <c r="K20" i="53"/>
  <c r="L20" i="53" s="1"/>
  <c r="K32" i="55"/>
  <c r="L32" i="55" s="1"/>
  <c r="K80" i="55"/>
  <c r="L80" i="55" s="1"/>
  <c r="J98" i="55"/>
  <c r="J23" i="59"/>
  <c r="K23" i="59" s="1"/>
  <c r="K24" i="63"/>
  <c r="L24" i="63" s="1"/>
  <c r="L100" i="65"/>
  <c r="L16" i="78"/>
  <c r="J56" i="31"/>
  <c r="K56" i="31" s="1"/>
  <c r="L56" i="31" s="1"/>
  <c r="K64" i="31"/>
  <c r="L64" i="31" s="1"/>
  <c r="K96" i="32"/>
  <c r="L96" i="32" s="1"/>
  <c r="J101" i="32"/>
  <c r="K100" i="32" s="1"/>
  <c r="L100" i="32" s="1"/>
  <c r="K96" i="33"/>
  <c r="L96" i="33" s="1"/>
  <c r="J101" i="33"/>
  <c r="K100" i="34"/>
  <c r="L100" i="34" s="1"/>
  <c r="J105" i="34"/>
  <c r="K104" i="34" s="1"/>
  <c r="L104" i="34" s="1"/>
  <c r="K72" i="35"/>
  <c r="L72" i="35" s="1"/>
  <c r="J81" i="35"/>
  <c r="K92" i="37"/>
  <c r="L92" i="37" s="1"/>
  <c r="J97" i="37"/>
  <c r="K96" i="37" s="1"/>
  <c r="L96" i="37" s="1"/>
  <c r="J101" i="39"/>
  <c r="K100" i="39" s="1"/>
  <c r="L100" i="39" s="1"/>
  <c r="K80" i="42"/>
  <c r="L80" i="42" s="1"/>
  <c r="J44" i="43"/>
  <c r="K44" i="43" s="1"/>
  <c r="L44" i="43" s="1"/>
  <c r="J24" i="45"/>
  <c r="K16" i="48"/>
  <c r="K28" i="48"/>
  <c r="L28" i="48" s="1"/>
  <c r="K96" i="48"/>
  <c r="L96" i="48" s="1"/>
  <c r="K28" i="49"/>
  <c r="K100" i="49"/>
  <c r="L24" i="53"/>
  <c r="K8" i="59"/>
  <c r="L8" i="59" s="1"/>
  <c r="L16" i="59"/>
  <c r="K72" i="59"/>
  <c r="L72" i="59" s="1"/>
  <c r="K20" i="60"/>
  <c r="K32" i="62"/>
  <c r="K104" i="63"/>
  <c r="L104" i="63" s="1"/>
  <c r="K20" i="65"/>
  <c r="L20" i="65" s="1"/>
  <c r="K92" i="65"/>
  <c r="L92" i="65" s="1"/>
  <c r="J35" i="70"/>
  <c r="K35" i="70" s="1"/>
  <c r="K92" i="73"/>
  <c r="L92" i="73" s="1"/>
  <c r="J27" i="76"/>
  <c r="K27" i="76" s="1"/>
  <c r="L92" i="77"/>
  <c r="J106" i="40"/>
  <c r="K104" i="40" s="1"/>
  <c r="L104" i="40" s="1"/>
  <c r="J100" i="41"/>
  <c r="K100" i="41" s="1"/>
  <c r="J106" i="41"/>
  <c r="J9" i="42"/>
  <c r="K8" i="42" s="1"/>
  <c r="L8" i="42" s="1"/>
  <c r="J26" i="42"/>
  <c r="J29" i="42"/>
  <c r="J46" i="43"/>
  <c r="J49" i="43"/>
  <c r="K48" i="43" s="1"/>
  <c r="L48" i="43" s="1"/>
  <c r="K60" i="43"/>
  <c r="L60" i="43" s="1"/>
  <c r="J61" i="43"/>
  <c r="J76" i="43"/>
  <c r="K76" i="43" s="1"/>
  <c r="L76" i="43" s="1"/>
  <c r="J82" i="43"/>
  <c r="J26" i="45"/>
  <c r="J29" i="45"/>
  <c r="K28" i="45" s="1"/>
  <c r="L28" i="45" s="1"/>
  <c r="J82" i="46"/>
  <c r="K24" i="47"/>
  <c r="L24" i="47" s="1"/>
  <c r="J25" i="47"/>
  <c r="J82" i="47"/>
  <c r="J115" i="47"/>
  <c r="K115" i="47" s="1"/>
  <c r="J19" i="48"/>
  <c r="K19" i="48" s="1"/>
  <c r="J54" i="48"/>
  <c r="K52" i="48" s="1"/>
  <c r="L52" i="48" s="1"/>
  <c r="J82" i="48"/>
  <c r="K80" i="48" s="1"/>
  <c r="L80" i="48" s="1"/>
  <c r="J21" i="49"/>
  <c r="K20" i="49" s="1"/>
  <c r="L20" i="49" s="1"/>
  <c r="J58" i="49"/>
  <c r="J65" i="49"/>
  <c r="J35" i="51"/>
  <c r="K35" i="51" s="1"/>
  <c r="K32" i="52"/>
  <c r="L32" i="52" s="1"/>
  <c r="J57" i="53"/>
  <c r="K56" i="53" s="1"/>
  <c r="L56" i="53" s="1"/>
  <c r="L92" i="53"/>
  <c r="K32" i="54"/>
  <c r="L32" i="54" s="1"/>
  <c r="J33" i="55"/>
  <c r="K100" i="55"/>
  <c r="L100" i="55" s="1"/>
  <c r="J33" i="56"/>
  <c r="K32" i="56" s="1"/>
  <c r="L32" i="56" s="1"/>
  <c r="J41" i="57"/>
  <c r="K40" i="57" s="1"/>
  <c r="L40" i="57" s="1"/>
  <c r="K96" i="57"/>
  <c r="K12" i="58"/>
  <c r="L12" i="58" s="1"/>
  <c r="J25" i="58"/>
  <c r="K24" i="58" s="1"/>
  <c r="L24" i="58" s="1"/>
  <c r="K32" i="59"/>
  <c r="J58" i="59"/>
  <c r="K56" i="59" s="1"/>
  <c r="L56" i="59" s="1"/>
  <c r="K16" i="61"/>
  <c r="J22" i="61"/>
  <c r="K20" i="61" s="1"/>
  <c r="L20" i="61" s="1"/>
  <c r="K104" i="61"/>
  <c r="L104" i="61" s="1"/>
  <c r="K88" i="62"/>
  <c r="L88" i="62" s="1"/>
  <c r="K92" i="63"/>
  <c r="J98" i="63"/>
  <c r="J100" i="63"/>
  <c r="K100" i="63" s="1"/>
  <c r="L100" i="63" s="1"/>
  <c r="J61" i="64"/>
  <c r="J17" i="65"/>
  <c r="J95" i="65"/>
  <c r="K95" i="65" s="1"/>
  <c r="J107" i="65"/>
  <c r="K107" i="65" s="1"/>
  <c r="J94" i="66"/>
  <c r="L96" i="66"/>
  <c r="J95" i="68"/>
  <c r="K95" i="68" s="1"/>
  <c r="J95" i="69"/>
  <c r="K95" i="69" s="1"/>
  <c r="J31" i="73"/>
  <c r="K31" i="73" s="1"/>
  <c r="L28" i="73" s="1"/>
  <c r="J31" i="74"/>
  <c r="K31" i="74" s="1"/>
  <c r="L28" i="74" s="1"/>
  <c r="L24" i="83"/>
  <c r="J9" i="41"/>
  <c r="J24" i="41"/>
  <c r="J26" i="41"/>
  <c r="J74" i="41"/>
  <c r="K72" i="41" s="1"/>
  <c r="L72" i="41" s="1"/>
  <c r="J80" i="41"/>
  <c r="K80" i="41" s="1"/>
  <c r="L80" i="41" s="1"/>
  <c r="J93" i="41"/>
  <c r="K92" i="41" s="1"/>
  <c r="L92" i="41" s="1"/>
  <c r="J99" i="41"/>
  <c r="K99" i="41" s="1"/>
  <c r="L96" i="41" s="1"/>
  <c r="J103" i="41"/>
  <c r="K103" i="41" s="1"/>
  <c r="J23" i="42"/>
  <c r="K23" i="42" s="1"/>
  <c r="L20" i="42" s="1"/>
  <c r="J66" i="42"/>
  <c r="K64" i="42" s="1"/>
  <c r="L64" i="42" s="1"/>
  <c r="J72" i="42"/>
  <c r="K72" i="42" s="1"/>
  <c r="L72" i="42" s="1"/>
  <c r="J81" i="42"/>
  <c r="J94" i="42"/>
  <c r="K92" i="42" s="1"/>
  <c r="L92" i="42" s="1"/>
  <c r="J96" i="42"/>
  <c r="K96" i="42" s="1"/>
  <c r="L96" i="42" s="1"/>
  <c r="J101" i="42"/>
  <c r="K100" i="42" s="1"/>
  <c r="L100" i="42" s="1"/>
  <c r="J107" i="42"/>
  <c r="K107" i="42" s="1"/>
  <c r="L104" i="42" s="1"/>
  <c r="J43" i="43"/>
  <c r="K43" i="43" s="1"/>
  <c r="J58" i="43"/>
  <c r="J75" i="43"/>
  <c r="K75" i="43" s="1"/>
  <c r="J79" i="43"/>
  <c r="K79" i="43" s="1"/>
  <c r="J102" i="43"/>
  <c r="K100" i="43" s="1"/>
  <c r="L100" i="43" s="1"/>
  <c r="J104" i="43"/>
  <c r="K104" i="43" s="1"/>
  <c r="L104" i="43" s="1"/>
  <c r="J107" i="44"/>
  <c r="K107" i="44" s="1"/>
  <c r="L104" i="44" s="1"/>
  <c r="J23" i="45"/>
  <c r="K23" i="45" s="1"/>
  <c r="L48" i="45"/>
  <c r="L80" i="45"/>
  <c r="J102" i="45"/>
  <c r="K100" i="45" s="1"/>
  <c r="L100" i="45" s="1"/>
  <c r="J104" i="45"/>
  <c r="K104" i="45" s="1"/>
  <c r="L104" i="45" s="1"/>
  <c r="J59" i="46"/>
  <c r="K59" i="46" s="1"/>
  <c r="J67" i="46"/>
  <c r="K67" i="46" s="1"/>
  <c r="J22" i="47"/>
  <c r="K20" i="47" s="1"/>
  <c r="L20" i="47" s="1"/>
  <c r="J35" i="47"/>
  <c r="K35" i="47" s="1"/>
  <c r="L32" i="47" s="1"/>
  <c r="J59" i="47"/>
  <c r="K59" i="47" s="1"/>
  <c r="J102" i="47"/>
  <c r="K100" i="47" s="1"/>
  <c r="L100" i="47" s="1"/>
  <c r="J104" i="47"/>
  <c r="K104" i="47" s="1"/>
  <c r="L104" i="47" s="1"/>
  <c r="J24" i="48"/>
  <c r="K24" i="48" s="1"/>
  <c r="L24" i="48" s="1"/>
  <c r="J25" i="48"/>
  <c r="J58" i="48"/>
  <c r="K56" i="48" s="1"/>
  <c r="L56" i="48" s="1"/>
  <c r="J106" i="48"/>
  <c r="K104" i="48" s="1"/>
  <c r="L104" i="48" s="1"/>
  <c r="J31" i="49"/>
  <c r="K31" i="49" s="1"/>
  <c r="J35" i="49"/>
  <c r="K35" i="49" s="1"/>
  <c r="J94" i="49"/>
  <c r="K92" i="49" s="1"/>
  <c r="L92" i="49" s="1"/>
  <c r="J96" i="49"/>
  <c r="K96" i="49" s="1"/>
  <c r="L96" i="49" s="1"/>
  <c r="J101" i="49"/>
  <c r="J104" i="49"/>
  <c r="K80" i="50"/>
  <c r="L80" i="50" s="1"/>
  <c r="K24" i="51"/>
  <c r="L24" i="51" s="1"/>
  <c r="K100" i="51"/>
  <c r="J106" i="51"/>
  <c r="J34" i="53"/>
  <c r="K20" i="55"/>
  <c r="L20" i="55" s="1"/>
  <c r="J30" i="55"/>
  <c r="J101" i="55"/>
  <c r="K104" i="56"/>
  <c r="J34" i="57"/>
  <c r="K56" i="58"/>
  <c r="L56" i="58" s="1"/>
  <c r="J82" i="58"/>
  <c r="K80" i="58" s="1"/>
  <c r="L80" i="58" s="1"/>
  <c r="J19" i="59"/>
  <c r="K19" i="59" s="1"/>
  <c r="J95" i="59"/>
  <c r="K95" i="59" s="1"/>
  <c r="J24" i="60"/>
  <c r="K24" i="60" s="1"/>
  <c r="L24" i="60" s="1"/>
  <c r="J59" i="60"/>
  <c r="K59" i="60" s="1"/>
  <c r="J95" i="61"/>
  <c r="K95" i="61" s="1"/>
  <c r="J23" i="63"/>
  <c r="K23" i="63" s="1"/>
  <c r="L20" i="63" s="1"/>
  <c r="J58" i="64"/>
  <c r="K24" i="65"/>
  <c r="L24" i="65" s="1"/>
  <c r="K28" i="65"/>
  <c r="L28" i="65" s="1"/>
  <c r="K28" i="66"/>
  <c r="J34" i="66"/>
  <c r="K32" i="66" s="1"/>
  <c r="L32" i="66" s="1"/>
  <c r="L24" i="67"/>
  <c r="K20" i="68"/>
  <c r="K64" i="69"/>
  <c r="L64" i="69" s="1"/>
  <c r="K92" i="69"/>
  <c r="L92" i="69" s="1"/>
  <c r="K104" i="70"/>
  <c r="J103" i="49"/>
  <c r="K103" i="49" s="1"/>
  <c r="J34" i="50"/>
  <c r="K32" i="50" s="1"/>
  <c r="L32" i="50" s="1"/>
  <c r="J81" i="50"/>
  <c r="J103" i="50"/>
  <c r="K103" i="50" s="1"/>
  <c r="L100" i="50" s="1"/>
  <c r="J107" i="50"/>
  <c r="K107" i="50" s="1"/>
  <c r="J34" i="51"/>
  <c r="K32" i="51" s="1"/>
  <c r="L32" i="51" s="1"/>
  <c r="J92" i="51"/>
  <c r="K92" i="51" s="1"/>
  <c r="L92" i="51" s="1"/>
  <c r="J97" i="51"/>
  <c r="K96" i="51" s="1"/>
  <c r="L96" i="51" s="1"/>
  <c r="J103" i="51"/>
  <c r="K103" i="51" s="1"/>
  <c r="J107" i="51"/>
  <c r="K107" i="51" s="1"/>
  <c r="J104" i="52"/>
  <c r="K104" i="52" s="1"/>
  <c r="L104" i="52" s="1"/>
  <c r="J32" i="53"/>
  <c r="J82" i="54"/>
  <c r="J28" i="55"/>
  <c r="K28" i="55" s="1"/>
  <c r="L28" i="55" s="1"/>
  <c r="J29" i="55"/>
  <c r="J66" i="55"/>
  <c r="K64" i="55" s="1"/>
  <c r="L64" i="55" s="1"/>
  <c r="J34" i="56"/>
  <c r="J32" i="57"/>
  <c r="K32" i="57" s="1"/>
  <c r="L32" i="57" s="1"/>
  <c r="J33" i="57"/>
  <c r="J66" i="57"/>
  <c r="K64" i="57" s="1"/>
  <c r="L64" i="57" s="1"/>
  <c r="J26" i="58"/>
  <c r="J33" i="58"/>
  <c r="K32" i="58" s="1"/>
  <c r="L32" i="58" s="1"/>
  <c r="J104" i="58"/>
  <c r="J10" i="59"/>
  <c r="J22" i="59"/>
  <c r="K20" i="59" s="1"/>
  <c r="L20" i="59" s="1"/>
  <c r="J35" i="59"/>
  <c r="K35" i="59" s="1"/>
  <c r="J59" i="59"/>
  <c r="K59" i="59" s="1"/>
  <c r="J94" i="59"/>
  <c r="K92" i="59" s="1"/>
  <c r="J96" i="59"/>
  <c r="K96" i="59" s="1"/>
  <c r="L96" i="59" s="1"/>
  <c r="J101" i="59"/>
  <c r="K100" i="59" s="1"/>
  <c r="L100" i="59" s="1"/>
  <c r="J107" i="59"/>
  <c r="K107" i="59" s="1"/>
  <c r="J23" i="60"/>
  <c r="K23" i="60" s="1"/>
  <c r="J94" i="60"/>
  <c r="K92" i="60" s="1"/>
  <c r="L92" i="60" s="1"/>
  <c r="J96" i="60"/>
  <c r="K96" i="60" s="1"/>
  <c r="L96" i="60" s="1"/>
  <c r="J105" i="60"/>
  <c r="J19" i="61"/>
  <c r="K19" i="61" s="1"/>
  <c r="J23" i="61"/>
  <c r="K23" i="61" s="1"/>
  <c r="J94" i="61"/>
  <c r="K92" i="61" s="1"/>
  <c r="L92" i="61" s="1"/>
  <c r="J96" i="61"/>
  <c r="K96" i="61" s="1"/>
  <c r="L96" i="61" s="1"/>
  <c r="J105" i="61"/>
  <c r="J27" i="62"/>
  <c r="K27" i="62" s="1"/>
  <c r="J35" i="62"/>
  <c r="K35" i="62" s="1"/>
  <c r="J26" i="63"/>
  <c r="J95" i="63"/>
  <c r="K95" i="63" s="1"/>
  <c r="J99" i="63"/>
  <c r="K99" i="63" s="1"/>
  <c r="J56" i="64"/>
  <c r="K56" i="64" s="1"/>
  <c r="L56" i="64" s="1"/>
  <c r="J57" i="64"/>
  <c r="J76" i="64"/>
  <c r="J82" i="64"/>
  <c r="J104" i="64"/>
  <c r="K104" i="64" s="1"/>
  <c r="L104" i="64" s="1"/>
  <c r="J18" i="65"/>
  <c r="K16" i="65" s="1"/>
  <c r="L16" i="65" s="1"/>
  <c r="J21" i="65"/>
  <c r="J94" i="65"/>
  <c r="J96" i="65"/>
  <c r="K96" i="65" s="1"/>
  <c r="L96" i="65" s="1"/>
  <c r="J106" i="65"/>
  <c r="K104" i="65" s="1"/>
  <c r="L104" i="65" s="1"/>
  <c r="J31" i="66"/>
  <c r="K31" i="66" s="1"/>
  <c r="J35" i="66"/>
  <c r="K35" i="66" s="1"/>
  <c r="J20" i="67"/>
  <c r="K20" i="67" s="1"/>
  <c r="L20" i="67" s="1"/>
  <c r="K28" i="67"/>
  <c r="J34" i="67"/>
  <c r="K32" i="67" s="1"/>
  <c r="L32" i="67" s="1"/>
  <c r="J103" i="67"/>
  <c r="K103" i="67" s="1"/>
  <c r="J32" i="68"/>
  <c r="K32" i="68" s="1"/>
  <c r="L32" i="68" s="1"/>
  <c r="J83" i="68"/>
  <c r="K83" i="68" s="1"/>
  <c r="J43" i="69"/>
  <c r="K43" i="69" s="1"/>
  <c r="J83" i="69"/>
  <c r="K83" i="69" s="1"/>
  <c r="L80" i="69" s="1"/>
  <c r="J95" i="70"/>
  <c r="K95" i="70" s="1"/>
  <c r="J48" i="71"/>
  <c r="K48" i="71" s="1"/>
  <c r="L48" i="71" s="1"/>
  <c r="L104" i="71"/>
  <c r="L100" i="72"/>
  <c r="K64" i="74"/>
  <c r="L64" i="74" s="1"/>
  <c r="J24" i="78"/>
  <c r="L24" i="80"/>
  <c r="J34" i="80"/>
  <c r="K32" i="80" s="1"/>
  <c r="L32" i="80" s="1"/>
  <c r="J72" i="80"/>
  <c r="L48" i="85"/>
  <c r="J56" i="85"/>
  <c r="K56" i="85" s="1"/>
  <c r="L56" i="85" s="1"/>
  <c r="K104" i="86"/>
  <c r="L104" i="86" s="1"/>
  <c r="K32" i="87"/>
  <c r="L32" i="87" s="1"/>
  <c r="J106" i="49"/>
  <c r="J17" i="50"/>
  <c r="K16" i="50" s="1"/>
  <c r="L16" i="50" s="1"/>
  <c r="J57" i="50"/>
  <c r="K56" i="50" s="1"/>
  <c r="L56" i="50" s="1"/>
  <c r="J104" i="50"/>
  <c r="J22" i="51"/>
  <c r="K20" i="51" s="1"/>
  <c r="L20" i="51" s="1"/>
  <c r="J25" i="51"/>
  <c r="J104" i="51"/>
  <c r="K104" i="51" s="1"/>
  <c r="L104" i="51" s="1"/>
  <c r="J34" i="52"/>
  <c r="J57" i="52"/>
  <c r="K56" i="52" s="1"/>
  <c r="L56" i="52" s="1"/>
  <c r="J27" i="53"/>
  <c r="K27" i="53" s="1"/>
  <c r="J99" i="53"/>
  <c r="K99" i="53" s="1"/>
  <c r="L96" i="53" s="1"/>
  <c r="J66" i="54"/>
  <c r="K64" i="54" s="1"/>
  <c r="L64" i="54" s="1"/>
  <c r="J80" i="54"/>
  <c r="J23" i="55"/>
  <c r="K23" i="55" s="1"/>
  <c r="J27" i="55"/>
  <c r="K27" i="55" s="1"/>
  <c r="L24" i="55" s="1"/>
  <c r="J62" i="55"/>
  <c r="K60" i="55" s="1"/>
  <c r="L60" i="55" s="1"/>
  <c r="J95" i="55"/>
  <c r="K95" i="55" s="1"/>
  <c r="L92" i="55" s="1"/>
  <c r="J30" i="56"/>
  <c r="K28" i="56" s="1"/>
  <c r="L28" i="56" s="1"/>
  <c r="J107" i="56"/>
  <c r="K107" i="56" s="1"/>
  <c r="J27" i="57"/>
  <c r="K27" i="57" s="1"/>
  <c r="J58" i="57"/>
  <c r="K56" i="57" s="1"/>
  <c r="L56" i="57" s="1"/>
  <c r="J99" i="57"/>
  <c r="K99" i="57" s="1"/>
  <c r="J79" i="58"/>
  <c r="K79" i="58" s="1"/>
  <c r="L76" i="58" s="1"/>
  <c r="J106" i="58"/>
  <c r="J25" i="59"/>
  <c r="K24" i="59" s="1"/>
  <c r="L24" i="59" s="1"/>
  <c r="J66" i="59"/>
  <c r="K64" i="59" s="1"/>
  <c r="L64" i="59" s="1"/>
  <c r="J26" i="60"/>
  <c r="J33" i="60"/>
  <c r="K32" i="60" s="1"/>
  <c r="L32" i="60" s="1"/>
  <c r="J26" i="61"/>
  <c r="K24" i="61" s="1"/>
  <c r="L24" i="61" s="1"/>
  <c r="J33" i="61"/>
  <c r="K32" i="61" s="1"/>
  <c r="L32" i="61" s="1"/>
  <c r="J86" i="62"/>
  <c r="J29" i="63"/>
  <c r="K28" i="63" s="1"/>
  <c r="L28" i="63" s="1"/>
  <c r="J96" i="63"/>
  <c r="K96" i="63" s="1"/>
  <c r="L96" i="63" s="1"/>
  <c r="J102" i="63"/>
  <c r="J35" i="64"/>
  <c r="K35" i="64" s="1"/>
  <c r="L32" i="64" s="1"/>
  <c r="J78" i="64"/>
  <c r="J80" i="64"/>
  <c r="K80" i="64" s="1"/>
  <c r="L80" i="64" s="1"/>
  <c r="J106" i="64"/>
  <c r="J27" i="65"/>
  <c r="K27" i="65" s="1"/>
  <c r="J30" i="65"/>
  <c r="J33" i="65"/>
  <c r="K32" i="65" s="1"/>
  <c r="L32" i="65" s="1"/>
  <c r="K20" i="66"/>
  <c r="L20" i="66" s="1"/>
  <c r="J21" i="66"/>
  <c r="J66" i="66"/>
  <c r="K64" i="66" s="1"/>
  <c r="L64" i="66" s="1"/>
  <c r="J107" i="66"/>
  <c r="K107" i="66" s="1"/>
  <c r="L104" i="66" s="1"/>
  <c r="J21" i="67"/>
  <c r="J74" i="67"/>
  <c r="K72" i="67" s="1"/>
  <c r="L72" i="67" s="1"/>
  <c r="J80" i="67"/>
  <c r="K16" i="68"/>
  <c r="L16" i="68" s="1"/>
  <c r="K20" i="69"/>
  <c r="L20" i="69" s="1"/>
  <c r="J26" i="69"/>
  <c r="K24" i="69" s="1"/>
  <c r="L24" i="69" s="1"/>
  <c r="K60" i="69"/>
  <c r="L60" i="69" s="1"/>
  <c r="K76" i="69"/>
  <c r="L76" i="69" s="1"/>
  <c r="K104" i="69"/>
  <c r="L104" i="69" s="1"/>
  <c r="J22" i="70"/>
  <c r="K20" i="70" s="1"/>
  <c r="L20" i="70" s="1"/>
  <c r="K100" i="70"/>
  <c r="L100" i="70" s="1"/>
  <c r="J23" i="75"/>
  <c r="K23" i="75" s="1"/>
  <c r="K100" i="82"/>
  <c r="L100" i="82" s="1"/>
  <c r="K56" i="83"/>
  <c r="L56" i="83" s="1"/>
  <c r="J103" i="66"/>
  <c r="K103" i="66" s="1"/>
  <c r="L100" i="66" s="1"/>
  <c r="J42" i="67"/>
  <c r="K40" i="67" s="1"/>
  <c r="L40" i="67" s="1"/>
  <c r="J65" i="67"/>
  <c r="K64" i="67" s="1"/>
  <c r="L64" i="67" s="1"/>
  <c r="J82" i="67"/>
  <c r="J34" i="68"/>
  <c r="J57" i="68"/>
  <c r="K56" i="68" s="1"/>
  <c r="L56" i="68" s="1"/>
  <c r="J30" i="69"/>
  <c r="K28" i="69" s="1"/>
  <c r="L28" i="69" s="1"/>
  <c r="J33" i="69"/>
  <c r="K32" i="69" s="1"/>
  <c r="L32" i="69" s="1"/>
  <c r="K56" i="69"/>
  <c r="L56" i="69" s="1"/>
  <c r="J57" i="69"/>
  <c r="J68" i="69"/>
  <c r="K68" i="69" s="1"/>
  <c r="L68" i="69" s="1"/>
  <c r="J74" i="69"/>
  <c r="K72" i="69" s="1"/>
  <c r="L72" i="69" s="1"/>
  <c r="J26" i="70"/>
  <c r="K24" i="70" s="1"/>
  <c r="L24" i="70" s="1"/>
  <c r="J29" i="70"/>
  <c r="K64" i="71"/>
  <c r="L64" i="71" s="1"/>
  <c r="K100" i="71"/>
  <c r="L100" i="71" s="1"/>
  <c r="K32" i="72"/>
  <c r="L32" i="72" s="1"/>
  <c r="K20" i="73"/>
  <c r="L20" i="73" s="1"/>
  <c r="K96" i="73"/>
  <c r="L96" i="73" s="1"/>
  <c r="J102" i="73"/>
  <c r="J104" i="73"/>
  <c r="K60" i="74"/>
  <c r="L60" i="74" s="1"/>
  <c r="K100" i="74"/>
  <c r="L100" i="74" s="1"/>
  <c r="K92" i="75"/>
  <c r="J98" i="75"/>
  <c r="J104" i="75"/>
  <c r="K28" i="77"/>
  <c r="L28" i="77" s="1"/>
  <c r="L96" i="81"/>
  <c r="K96" i="84"/>
  <c r="L96" i="84" s="1"/>
  <c r="J93" i="66"/>
  <c r="K92" i="66" s="1"/>
  <c r="L92" i="66" s="1"/>
  <c r="J31" i="67"/>
  <c r="K31" i="67" s="1"/>
  <c r="J35" i="67"/>
  <c r="K35" i="67" s="1"/>
  <c r="J75" i="67"/>
  <c r="K75" i="67" s="1"/>
  <c r="J102" i="67"/>
  <c r="K100" i="67" s="1"/>
  <c r="L100" i="67" s="1"/>
  <c r="J104" i="67"/>
  <c r="K104" i="67" s="1"/>
  <c r="L104" i="67" s="1"/>
  <c r="J23" i="68"/>
  <c r="K23" i="68" s="1"/>
  <c r="J27" i="68"/>
  <c r="K27" i="68" s="1"/>
  <c r="L24" i="68" s="1"/>
  <c r="J94" i="68"/>
  <c r="K92" i="68" s="1"/>
  <c r="L92" i="68" s="1"/>
  <c r="J96" i="68"/>
  <c r="K96" i="68" s="1"/>
  <c r="L96" i="68" s="1"/>
  <c r="J105" i="68"/>
  <c r="K104" i="68" s="1"/>
  <c r="L104" i="68" s="1"/>
  <c r="J23" i="69"/>
  <c r="K23" i="69" s="1"/>
  <c r="J27" i="69"/>
  <c r="K27" i="69" s="1"/>
  <c r="J42" i="69"/>
  <c r="K40" i="69" s="1"/>
  <c r="L40" i="69" s="1"/>
  <c r="J67" i="69"/>
  <c r="K67" i="69" s="1"/>
  <c r="J71" i="69"/>
  <c r="K71" i="69" s="1"/>
  <c r="J94" i="69"/>
  <c r="J96" i="69"/>
  <c r="K96" i="69" s="1"/>
  <c r="L96" i="69" s="1"/>
  <c r="J101" i="69"/>
  <c r="K100" i="69" s="1"/>
  <c r="L100" i="69" s="1"/>
  <c r="J107" i="69"/>
  <c r="K107" i="69" s="1"/>
  <c r="J23" i="70"/>
  <c r="K23" i="70" s="1"/>
  <c r="J94" i="70"/>
  <c r="K92" i="70" s="1"/>
  <c r="L92" i="70" s="1"/>
  <c r="J96" i="70"/>
  <c r="K96" i="70" s="1"/>
  <c r="L96" i="70" s="1"/>
  <c r="J101" i="70"/>
  <c r="J107" i="70"/>
  <c r="K107" i="70" s="1"/>
  <c r="J43" i="71"/>
  <c r="K43" i="71" s="1"/>
  <c r="L40" i="71" s="1"/>
  <c r="J55" i="71"/>
  <c r="K55" i="71" s="1"/>
  <c r="L52" i="71" s="1"/>
  <c r="J107" i="71"/>
  <c r="K107" i="71" s="1"/>
  <c r="K40" i="72"/>
  <c r="J75" i="72"/>
  <c r="K75" i="72" s="1"/>
  <c r="L72" i="72" s="1"/>
  <c r="K100" i="73"/>
  <c r="J35" i="74"/>
  <c r="K35" i="74" s="1"/>
  <c r="J107" i="74"/>
  <c r="K107" i="74" s="1"/>
  <c r="L104" i="74" s="1"/>
  <c r="K96" i="77"/>
  <c r="L96" i="77" s="1"/>
  <c r="K56" i="79"/>
  <c r="K32" i="83"/>
  <c r="L32" i="83" s="1"/>
  <c r="J100" i="83"/>
  <c r="K100" i="83" s="1"/>
  <c r="L100" i="83" s="1"/>
  <c r="K100" i="86"/>
  <c r="L100" i="86" s="1"/>
  <c r="K80" i="87"/>
  <c r="L80" i="87" s="1"/>
  <c r="J75" i="71"/>
  <c r="K75" i="71" s="1"/>
  <c r="L72" i="71" s="1"/>
  <c r="J83" i="71"/>
  <c r="K83" i="71" s="1"/>
  <c r="J43" i="72"/>
  <c r="K43" i="72" s="1"/>
  <c r="J80" i="72"/>
  <c r="K80" i="72" s="1"/>
  <c r="L80" i="72" s="1"/>
  <c r="J93" i="72"/>
  <c r="K92" i="72" s="1"/>
  <c r="L92" i="72" s="1"/>
  <c r="J103" i="72"/>
  <c r="K103" i="72" s="1"/>
  <c r="J93" i="73"/>
  <c r="J103" i="73"/>
  <c r="K103" i="73" s="1"/>
  <c r="J34" i="74"/>
  <c r="K32" i="74" s="1"/>
  <c r="L32" i="74" s="1"/>
  <c r="J67" i="74"/>
  <c r="K67" i="74" s="1"/>
  <c r="J79" i="74"/>
  <c r="K79" i="74" s="1"/>
  <c r="J22" i="75"/>
  <c r="K20" i="75" s="1"/>
  <c r="L20" i="75" s="1"/>
  <c r="J95" i="75"/>
  <c r="K95" i="75" s="1"/>
  <c r="J99" i="75"/>
  <c r="K99" i="75" s="1"/>
  <c r="K76" i="76"/>
  <c r="L76" i="76" s="1"/>
  <c r="K24" i="77"/>
  <c r="L24" i="77" s="1"/>
  <c r="J30" i="77"/>
  <c r="K8" i="78"/>
  <c r="L8" i="78" s="1"/>
  <c r="K96" i="78"/>
  <c r="L96" i="78" s="1"/>
  <c r="J102" i="78"/>
  <c r="J104" i="78"/>
  <c r="K16" i="80"/>
  <c r="L16" i="80" s="1"/>
  <c r="K80" i="80"/>
  <c r="L80" i="80" s="1"/>
  <c r="K28" i="81"/>
  <c r="L28" i="81" s="1"/>
  <c r="J92" i="81"/>
  <c r="K20" i="82"/>
  <c r="L20" i="82" s="1"/>
  <c r="K56" i="82"/>
  <c r="L56" i="82" s="1"/>
  <c r="K104" i="82"/>
  <c r="L104" i="82" s="1"/>
  <c r="K104" i="83"/>
  <c r="L104" i="83" s="1"/>
  <c r="K104" i="84"/>
  <c r="L104" i="84" s="1"/>
  <c r="K96" i="88"/>
  <c r="L96" i="88" s="1"/>
  <c r="K56" i="94"/>
  <c r="L56" i="94" s="1"/>
  <c r="K56" i="71"/>
  <c r="L56" i="71" s="1"/>
  <c r="J57" i="71"/>
  <c r="J80" i="71"/>
  <c r="K80" i="71" s="1"/>
  <c r="L80" i="71" s="1"/>
  <c r="J98" i="71"/>
  <c r="K96" i="71" s="1"/>
  <c r="L96" i="71" s="1"/>
  <c r="K24" i="72"/>
  <c r="L24" i="72" s="1"/>
  <c r="J46" i="72"/>
  <c r="K44" i="72" s="1"/>
  <c r="L44" i="72" s="1"/>
  <c r="J57" i="72"/>
  <c r="K56" i="72" s="1"/>
  <c r="L56" i="72" s="1"/>
  <c r="J106" i="72"/>
  <c r="K104" i="72" s="1"/>
  <c r="L104" i="72" s="1"/>
  <c r="J21" i="73"/>
  <c r="K32" i="73"/>
  <c r="L32" i="73" s="1"/>
  <c r="J106" i="73"/>
  <c r="J17" i="74"/>
  <c r="K16" i="74" s="1"/>
  <c r="L16" i="74" s="1"/>
  <c r="K56" i="74"/>
  <c r="L56" i="74" s="1"/>
  <c r="J57" i="74"/>
  <c r="J76" i="74"/>
  <c r="K76" i="74" s="1"/>
  <c r="L76" i="74" s="1"/>
  <c r="J82" i="74"/>
  <c r="K80" i="74" s="1"/>
  <c r="L80" i="74" s="1"/>
  <c r="K24" i="75"/>
  <c r="L24" i="75" s="1"/>
  <c r="J25" i="75"/>
  <c r="J96" i="75"/>
  <c r="K96" i="75" s="1"/>
  <c r="L96" i="75" s="1"/>
  <c r="J106" i="75"/>
  <c r="J17" i="76"/>
  <c r="K32" i="76"/>
  <c r="L32" i="76" s="1"/>
  <c r="K60" i="76"/>
  <c r="J99" i="76"/>
  <c r="K99" i="76" s="1"/>
  <c r="L96" i="76" s="1"/>
  <c r="K32" i="77"/>
  <c r="L32" i="77" s="1"/>
  <c r="K20" i="78"/>
  <c r="J75" i="78"/>
  <c r="K75" i="78" s="1"/>
  <c r="J59" i="79"/>
  <c r="K59" i="79" s="1"/>
  <c r="J107" i="80"/>
  <c r="K107" i="80" s="1"/>
  <c r="L104" i="80" s="1"/>
  <c r="K28" i="82"/>
  <c r="J95" i="82"/>
  <c r="K95" i="82" s="1"/>
  <c r="L92" i="82" s="1"/>
  <c r="K96" i="83"/>
  <c r="J35" i="84"/>
  <c r="K35" i="84" s="1"/>
  <c r="L32" i="84" s="1"/>
  <c r="L24" i="88"/>
  <c r="J66" i="76"/>
  <c r="J34" i="77"/>
  <c r="J26" i="78"/>
  <c r="J29" i="78"/>
  <c r="K28" i="78" s="1"/>
  <c r="L28" i="78" s="1"/>
  <c r="J100" i="78"/>
  <c r="K100" i="78" s="1"/>
  <c r="J106" i="78"/>
  <c r="J33" i="79"/>
  <c r="K32" i="79" s="1"/>
  <c r="L32" i="79" s="1"/>
  <c r="K8" i="80"/>
  <c r="L8" i="80" s="1"/>
  <c r="J9" i="80"/>
  <c r="J74" i="80"/>
  <c r="K20" i="81"/>
  <c r="L20" i="81" s="1"/>
  <c r="J94" i="81"/>
  <c r="K16" i="82"/>
  <c r="L16" i="82" s="1"/>
  <c r="J34" i="82"/>
  <c r="K32" i="82" s="1"/>
  <c r="L32" i="82" s="1"/>
  <c r="J57" i="82"/>
  <c r="J30" i="83"/>
  <c r="K28" i="83" s="1"/>
  <c r="L28" i="83" s="1"/>
  <c r="J33" i="83"/>
  <c r="K64" i="83"/>
  <c r="L64" i="83" s="1"/>
  <c r="J102" i="83"/>
  <c r="K56" i="84"/>
  <c r="L56" i="84" s="1"/>
  <c r="J106" i="85"/>
  <c r="K104" i="85" s="1"/>
  <c r="L104" i="85" s="1"/>
  <c r="J21" i="86"/>
  <c r="K32" i="86"/>
  <c r="L32" i="86" s="1"/>
  <c r="K96" i="86"/>
  <c r="J106" i="86"/>
  <c r="J17" i="87"/>
  <c r="J82" i="87"/>
  <c r="K20" i="88"/>
  <c r="L20" i="88" s="1"/>
  <c r="J63" i="76"/>
  <c r="K63" i="76" s="1"/>
  <c r="J104" i="76"/>
  <c r="K104" i="76" s="1"/>
  <c r="L104" i="76" s="1"/>
  <c r="J27" i="77"/>
  <c r="K27" i="77" s="1"/>
  <c r="J31" i="77"/>
  <c r="K31" i="77" s="1"/>
  <c r="J102" i="77"/>
  <c r="K100" i="77" s="1"/>
  <c r="L100" i="77" s="1"/>
  <c r="J104" i="77"/>
  <c r="K104" i="77" s="1"/>
  <c r="L104" i="77" s="1"/>
  <c r="J19" i="78"/>
  <c r="K19" i="78" s="1"/>
  <c r="J23" i="78"/>
  <c r="K23" i="78" s="1"/>
  <c r="J74" i="78"/>
  <c r="K72" i="78" s="1"/>
  <c r="L72" i="78" s="1"/>
  <c r="J80" i="78"/>
  <c r="K80" i="78" s="1"/>
  <c r="L80" i="78" s="1"/>
  <c r="J93" i="78"/>
  <c r="K92" i="78" s="1"/>
  <c r="L92" i="78" s="1"/>
  <c r="J99" i="78"/>
  <c r="K99" i="78" s="1"/>
  <c r="J103" i="78"/>
  <c r="K103" i="78" s="1"/>
  <c r="J106" i="79"/>
  <c r="K104" i="79" s="1"/>
  <c r="L104" i="79" s="1"/>
  <c r="J27" i="80"/>
  <c r="K27" i="80" s="1"/>
  <c r="J35" i="80"/>
  <c r="K35" i="80" s="1"/>
  <c r="J35" i="81"/>
  <c r="K35" i="81" s="1"/>
  <c r="L32" i="81" s="1"/>
  <c r="J31" i="82"/>
  <c r="K31" i="82" s="1"/>
  <c r="J96" i="82"/>
  <c r="K96" i="82" s="1"/>
  <c r="L96" i="82" s="1"/>
  <c r="J101" i="82"/>
  <c r="J27" i="83"/>
  <c r="K27" i="83" s="1"/>
  <c r="J77" i="83"/>
  <c r="K76" i="83" s="1"/>
  <c r="L76" i="83" s="1"/>
  <c r="J99" i="83"/>
  <c r="K99" i="83" s="1"/>
  <c r="J97" i="84"/>
  <c r="K60" i="85"/>
  <c r="L60" i="85" s="1"/>
  <c r="K80" i="85"/>
  <c r="L80" i="85" s="1"/>
  <c r="K96" i="85"/>
  <c r="L96" i="85" s="1"/>
  <c r="J11" i="88"/>
  <c r="K11" i="88" s="1"/>
  <c r="J35" i="88"/>
  <c r="K35" i="88" s="1"/>
  <c r="J57" i="88"/>
  <c r="L72" i="88"/>
  <c r="K104" i="88"/>
  <c r="L104" i="88" s="1"/>
  <c r="K88" i="91"/>
  <c r="L88" i="91" s="1"/>
  <c r="J42" i="85"/>
  <c r="K40" i="85" s="1"/>
  <c r="L40" i="85" s="1"/>
  <c r="J58" i="85"/>
  <c r="J61" i="85"/>
  <c r="J72" i="85"/>
  <c r="K72" i="85" s="1"/>
  <c r="L72" i="85" s="1"/>
  <c r="J77" i="85"/>
  <c r="K76" i="85" s="1"/>
  <c r="L76" i="85" s="1"/>
  <c r="J83" i="85"/>
  <c r="K83" i="85" s="1"/>
  <c r="J30" i="86"/>
  <c r="K28" i="86" s="1"/>
  <c r="L28" i="86" s="1"/>
  <c r="J93" i="86"/>
  <c r="K92" i="86" s="1"/>
  <c r="L92" i="86" s="1"/>
  <c r="J99" i="86"/>
  <c r="K99" i="86" s="1"/>
  <c r="J103" i="86"/>
  <c r="K103" i="86" s="1"/>
  <c r="J21" i="88"/>
  <c r="J32" i="88"/>
  <c r="K32" i="88" s="1"/>
  <c r="L32" i="88" s="1"/>
  <c r="J56" i="88"/>
  <c r="K56" i="88" s="1"/>
  <c r="L56" i="88" s="1"/>
  <c r="K32" i="89"/>
  <c r="L32" i="89" s="1"/>
  <c r="K104" i="92"/>
  <c r="L104" i="92" s="1"/>
  <c r="L32" i="93"/>
  <c r="K80" i="93"/>
  <c r="L80" i="93" s="1"/>
  <c r="K104" i="94"/>
  <c r="L104" i="94" s="1"/>
  <c r="J103" i="95"/>
  <c r="K103" i="95" s="1"/>
  <c r="K20" i="86"/>
  <c r="L20" i="86" s="1"/>
  <c r="K16" i="87"/>
  <c r="L16" i="87" s="1"/>
  <c r="K96" i="87"/>
  <c r="L96" i="87" s="1"/>
  <c r="J24" i="92"/>
  <c r="K24" i="92" s="1"/>
  <c r="L24" i="92" s="1"/>
  <c r="K100" i="95"/>
  <c r="L100" i="95" s="1"/>
  <c r="J8" i="88"/>
  <c r="K8" i="88" s="1"/>
  <c r="L8" i="88" s="1"/>
  <c r="J10" i="88"/>
  <c r="J83" i="88"/>
  <c r="K83" i="88" s="1"/>
  <c r="L80" i="88" s="1"/>
  <c r="K28" i="90"/>
  <c r="L28" i="90" s="1"/>
  <c r="J81" i="90"/>
  <c r="J35" i="91"/>
  <c r="K35" i="91" s="1"/>
  <c r="L32" i="91" s="1"/>
  <c r="K16" i="92"/>
  <c r="L16" i="92" s="1"/>
  <c r="K28" i="92"/>
  <c r="L28" i="92" s="1"/>
  <c r="J35" i="93"/>
  <c r="K35" i="93" s="1"/>
  <c r="K64" i="93"/>
  <c r="L64" i="93" s="1"/>
  <c r="J106" i="93"/>
  <c r="J64" i="95"/>
  <c r="K64" i="95" s="1"/>
  <c r="L64" i="95" s="1"/>
  <c r="J95" i="95"/>
  <c r="K95" i="95" s="1"/>
  <c r="L92" i="95" s="1"/>
  <c r="J34" i="87"/>
  <c r="J27" i="88"/>
  <c r="K27" i="88" s="1"/>
  <c r="J92" i="88"/>
  <c r="K92" i="88" s="1"/>
  <c r="L92" i="88" s="1"/>
  <c r="J19" i="90"/>
  <c r="K19" i="90" s="1"/>
  <c r="L16" i="90" s="1"/>
  <c r="J80" i="90"/>
  <c r="K20" i="92"/>
  <c r="L20" i="92" s="1"/>
  <c r="J59" i="92"/>
  <c r="K59" i="92" s="1"/>
  <c r="L56" i="92" s="1"/>
  <c r="J98" i="92"/>
  <c r="J100" i="92"/>
  <c r="K100" i="92" s="1"/>
  <c r="L100" i="92" s="1"/>
  <c r="K32" i="94"/>
  <c r="L32" i="94" s="1"/>
  <c r="J107" i="94"/>
  <c r="K107" i="94" s="1"/>
  <c r="K32" i="95"/>
  <c r="L32" i="95" s="1"/>
  <c r="K80" i="95"/>
  <c r="L80" i="95" s="1"/>
  <c r="J35" i="90"/>
  <c r="K35" i="90" s="1"/>
  <c r="L32" i="90" s="1"/>
  <c r="J100" i="90"/>
  <c r="K100" i="90" s="1"/>
  <c r="L100" i="90" s="1"/>
  <c r="J106" i="90"/>
  <c r="K104" i="90" s="1"/>
  <c r="L104" i="90" s="1"/>
  <c r="J25" i="91"/>
  <c r="K24" i="91" s="1"/>
  <c r="L24" i="91" s="1"/>
  <c r="J26" i="92"/>
  <c r="J29" i="92"/>
  <c r="J64" i="92"/>
  <c r="J65" i="92"/>
  <c r="J96" i="92"/>
  <c r="J102" i="92"/>
  <c r="J56" i="93"/>
  <c r="J57" i="93"/>
  <c r="J104" i="93"/>
  <c r="J34" i="94"/>
  <c r="J57" i="94"/>
  <c r="J20" i="95"/>
  <c r="K20" i="95" s="1"/>
  <c r="L20" i="95" s="1"/>
  <c r="J21" i="95"/>
  <c r="J66" i="95"/>
  <c r="J20" i="90"/>
  <c r="K20" i="90" s="1"/>
  <c r="L20" i="90" s="1"/>
  <c r="K84" i="91"/>
  <c r="L84" i="91" s="1"/>
  <c r="J89" i="91"/>
  <c r="J81" i="92"/>
  <c r="K80" i="92" s="1"/>
  <c r="L80" i="92" s="1"/>
  <c r="K104" i="95"/>
  <c r="L104" i="95" s="1"/>
  <c r="K72" i="5"/>
  <c r="L72" i="5" s="1"/>
  <c r="K32" i="6"/>
  <c r="L32" i="6" s="1"/>
  <c r="L64" i="1"/>
  <c r="L76" i="1"/>
  <c r="L44" i="3"/>
  <c r="K44" i="1"/>
  <c r="L44" i="1" s="1"/>
  <c r="L16" i="3"/>
  <c r="L24" i="4"/>
  <c r="L76" i="4"/>
  <c r="L84" i="4"/>
  <c r="L24" i="5"/>
  <c r="K52" i="5"/>
  <c r="L72" i="6"/>
  <c r="K44" i="7"/>
  <c r="L44" i="7" s="1"/>
  <c r="L24" i="8"/>
  <c r="L32" i="3"/>
  <c r="K76" i="3"/>
  <c r="L76" i="3" s="1"/>
  <c r="L44" i="5"/>
  <c r="L36" i="6"/>
  <c r="L76" i="7"/>
  <c r="K20" i="2"/>
  <c r="L20" i="2" s="1"/>
  <c r="K60" i="3"/>
  <c r="L44" i="4"/>
  <c r="L88" i="4"/>
  <c r="L4" i="6"/>
  <c r="L84" i="6"/>
  <c r="K32" i="7"/>
  <c r="K72" i="1"/>
  <c r="L72" i="1" s="1"/>
  <c r="K72" i="3"/>
  <c r="L72" i="3" s="1"/>
  <c r="K64" i="6"/>
  <c r="L64" i="6" s="1"/>
  <c r="H105" i="7"/>
  <c r="J19" i="7"/>
  <c r="K19" i="7" s="1"/>
  <c r="L16" i="7" s="1"/>
  <c r="K88" i="7"/>
  <c r="L88" i="7" s="1"/>
  <c r="K92" i="8"/>
  <c r="L92" i="8" s="1"/>
  <c r="L36" i="15"/>
  <c r="J19" i="1"/>
  <c r="K19" i="1" s="1"/>
  <c r="L16" i="1" s="1"/>
  <c r="K80" i="2"/>
  <c r="L80" i="2" s="1"/>
  <c r="J25" i="3"/>
  <c r="J36" i="3"/>
  <c r="K36" i="3" s="1"/>
  <c r="L36" i="3" s="1"/>
  <c r="J64" i="3"/>
  <c r="K64" i="3" s="1"/>
  <c r="J77" i="3"/>
  <c r="J93" i="3"/>
  <c r="J21" i="4"/>
  <c r="K20" i="4" s="1"/>
  <c r="L20" i="4" s="1"/>
  <c r="J23" i="4"/>
  <c r="K23" i="4" s="1"/>
  <c r="J27" i="4"/>
  <c r="K27" i="4" s="1"/>
  <c r="K52" i="4"/>
  <c r="L52" i="4" s="1"/>
  <c r="H106" i="4"/>
  <c r="J35" i="5"/>
  <c r="K35" i="5" s="1"/>
  <c r="L32" i="5" s="1"/>
  <c r="J33" i="6"/>
  <c r="J39" i="6"/>
  <c r="K39" i="6" s="1"/>
  <c r="J79" i="6"/>
  <c r="K79" i="6" s="1"/>
  <c r="L76" i="6" s="1"/>
  <c r="J23" i="7"/>
  <c r="K23" i="7" s="1"/>
  <c r="L20" i="7" s="1"/>
  <c r="J45" i="7"/>
  <c r="K32" i="8"/>
  <c r="L32" i="8" s="1"/>
  <c r="K72" i="8"/>
  <c r="L72" i="8" s="1"/>
  <c r="L44" i="9"/>
  <c r="K76" i="9"/>
  <c r="J20" i="1"/>
  <c r="J35" i="1"/>
  <c r="K35" i="1" s="1"/>
  <c r="L32" i="1" s="1"/>
  <c r="J24" i="2"/>
  <c r="K24" i="2" s="1"/>
  <c r="L24" i="2" s="1"/>
  <c r="J67" i="2"/>
  <c r="K67" i="2" s="1"/>
  <c r="L64" i="2" s="1"/>
  <c r="H105" i="2"/>
  <c r="H105" i="3"/>
  <c r="J20" i="3"/>
  <c r="J26" i="3"/>
  <c r="J29" i="3"/>
  <c r="K28" i="3" s="1"/>
  <c r="L28" i="3" s="1"/>
  <c r="J41" i="3"/>
  <c r="K40" i="3" s="1"/>
  <c r="L40" i="3" s="1"/>
  <c r="J57" i="3"/>
  <c r="K56" i="3" s="1"/>
  <c r="L56" i="3" s="1"/>
  <c r="J73" i="3"/>
  <c r="J94" i="3"/>
  <c r="J97" i="3"/>
  <c r="K96" i="3" s="1"/>
  <c r="L96" i="3" s="1"/>
  <c r="J17" i="4"/>
  <c r="J32" i="4"/>
  <c r="K32" i="4" s="1"/>
  <c r="L32" i="4" s="1"/>
  <c r="J47" i="4"/>
  <c r="K47" i="4" s="1"/>
  <c r="J99" i="4"/>
  <c r="K99" i="4" s="1"/>
  <c r="L96" i="4" s="1"/>
  <c r="J19" i="5"/>
  <c r="K19" i="5" s="1"/>
  <c r="L16" i="5" s="1"/>
  <c r="J40" i="5"/>
  <c r="K40" i="5" s="1"/>
  <c r="L40" i="5" s="1"/>
  <c r="J86" i="5"/>
  <c r="J93" i="5"/>
  <c r="K92" i="5" s="1"/>
  <c r="L92" i="5" s="1"/>
  <c r="J40" i="6"/>
  <c r="K40" i="6" s="1"/>
  <c r="L40" i="6" s="1"/>
  <c r="J80" i="6"/>
  <c r="K80" i="6" s="1"/>
  <c r="L80" i="6" s="1"/>
  <c r="J99" i="6"/>
  <c r="K99" i="6" s="1"/>
  <c r="L96" i="6" s="1"/>
  <c r="J24" i="7"/>
  <c r="K24" i="7" s="1"/>
  <c r="L24" i="7" s="1"/>
  <c r="J66" i="7"/>
  <c r="J16" i="8"/>
  <c r="K16" i="8" s="1"/>
  <c r="L16" i="8" s="1"/>
  <c r="J27" i="8"/>
  <c r="K27" i="8" s="1"/>
  <c r="K76" i="8"/>
  <c r="L76" i="8" s="1"/>
  <c r="L64" i="9"/>
  <c r="L92" i="12"/>
  <c r="L40" i="13"/>
  <c r="K44" i="13"/>
  <c r="L44" i="13" s="1"/>
  <c r="J39" i="15"/>
  <c r="K39" i="15" s="1"/>
  <c r="H105" i="15"/>
  <c r="L60" i="15"/>
  <c r="K16" i="16"/>
  <c r="L16" i="16" s="1"/>
  <c r="K16" i="4"/>
  <c r="L16" i="4" s="1"/>
  <c r="K80" i="4"/>
  <c r="L80" i="4" s="1"/>
  <c r="K92" i="4"/>
  <c r="L92" i="4" s="1"/>
  <c r="H105" i="6"/>
  <c r="H106" i="7"/>
  <c r="J75" i="7"/>
  <c r="K75" i="7" s="1"/>
  <c r="L72" i="7" s="1"/>
  <c r="K32" i="11"/>
  <c r="L32" i="11" s="1"/>
  <c r="K40" i="1"/>
  <c r="L40" i="1" s="1"/>
  <c r="J99" i="1"/>
  <c r="K99" i="1" s="1"/>
  <c r="L96" i="1" s="1"/>
  <c r="J74" i="3"/>
  <c r="J18" i="4"/>
  <c r="K20" i="5"/>
  <c r="L20" i="5" s="1"/>
  <c r="J66" i="5"/>
  <c r="K64" i="5" s="1"/>
  <c r="L64" i="5" s="1"/>
  <c r="J73" i="5"/>
  <c r="H106" i="6"/>
  <c r="J42" i="7"/>
  <c r="K40" i="7" s="1"/>
  <c r="L40" i="7" s="1"/>
  <c r="L20" i="9"/>
  <c r="K92" i="18"/>
  <c r="L92" i="18" s="1"/>
  <c r="J21" i="1"/>
  <c r="H106" i="1"/>
  <c r="K92" i="1"/>
  <c r="L92" i="1" s="1"/>
  <c r="J87" i="2"/>
  <c r="K87" i="2" s="1"/>
  <c r="L84" i="2" s="1"/>
  <c r="J22" i="3"/>
  <c r="J24" i="3"/>
  <c r="K24" i="3" s="1"/>
  <c r="L24" i="3" s="1"/>
  <c r="J35" i="3"/>
  <c r="K35" i="3" s="1"/>
  <c r="J39" i="3"/>
  <c r="K39" i="3" s="1"/>
  <c r="J63" i="3"/>
  <c r="K63" i="3" s="1"/>
  <c r="J67" i="3"/>
  <c r="K67" i="3" s="1"/>
  <c r="J86" i="3"/>
  <c r="K84" i="3" s="1"/>
  <c r="L84" i="3" s="1"/>
  <c r="J92" i="3"/>
  <c r="J55" i="5"/>
  <c r="K55" i="5" s="1"/>
  <c r="J84" i="5"/>
  <c r="K84" i="5" s="1"/>
  <c r="L84" i="5" s="1"/>
  <c r="J20" i="6"/>
  <c r="K20" i="6" s="1"/>
  <c r="L20" i="6" s="1"/>
  <c r="J65" i="6"/>
  <c r="J35" i="7"/>
  <c r="K35" i="7" s="1"/>
  <c r="K64" i="7"/>
  <c r="L64" i="7" s="1"/>
  <c r="K96" i="7"/>
  <c r="L96" i="7" s="1"/>
  <c r="K44" i="8"/>
  <c r="L44" i="8" s="1"/>
  <c r="J93" i="8"/>
  <c r="K96" i="8"/>
  <c r="L96" i="8" s="1"/>
  <c r="J23" i="9"/>
  <c r="K23" i="9" s="1"/>
  <c r="H105" i="9"/>
  <c r="K20" i="11"/>
  <c r="L44" i="12"/>
  <c r="H106" i="12"/>
  <c r="K28" i="13"/>
  <c r="L28" i="13" s="1"/>
  <c r="K24" i="15"/>
  <c r="L24" i="15" s="1"/>
  <c r="K24" i="16"/>
  <c r="L24" i="16" s="1"/>
  <c r="J19" i="18"/>
  <c r="K19" i="18" s="1"/>
  <c r="H105" i="18"/>
  <c r="J27" i="25"/>
  <c r="K27" i="25" s="1"/>
  <c r="H105" i="25"/>
  <c r="H106" i="8"/>
  <c r="J90" i="10"/>
  <c r="K88" i="10" s="1"/>
  <c r="L88" i="10" s="1"/>
  <c r="J45" i="11"/>
  <c r="K44" i="11" s="1"/>
  <c r="L44" i="11" s="1"/>
  <c r="J72" i="12"/>
  <c r="K72" i="12" s="1"/>
  <c r="L72" i="12" s="1"/>
  <c r="J49" i="14"/>
  <c r="J94" i="14"/>
  <c r="K92" i="14" s="1"/>
  <c r="L92" i="14" s="1"/>
  <c r="J66" i="15"/>
  <c r="K64" i="15" s="1"/>
  <c r="L64" i="15" s="1"/>
  <c r="J80" i="16"/>
  <c r="J18" i="17"/>
  <c r="J75" i="17"/>
  <c r="K75" i="17" s="1"/>
  <c r="L72" i="17" s="1"/>
  <c r="K96" i="17"/>
  <c r="L96" i="17" s="1"/>
  <c r="J17" i="23"/>
  <c r="K24" i="25"/>
  <c r="J24" i="9"/>
  <c r="K24" i="9" s="1"/>
  <c r="L24" i="9" s="1"/>
  <c r="J33" i="9"/>
  <c r="K32" i="9" s="1"/>
  <c r="L32" i="9" s="1"/>
  <c r="J76" i="10"/>
  <c r="K76" i="10" s="1"/>
  <c r="L76" i="10" s="1"/>
  <c r="K80" i="10"/>
  <c r="L80" i="10" s="1"/>
  <c r="K92" i="10"/>
  <c r="L92" i="10" s="1"/>
  <c r="K24" i="12"/>
  <c r="L24" i="12" s="1"/>
  <c r="L80" i="12"/>
  <c r="J86" i="12"/>
  <c r="K84" i="13"/>
  <c r="L84" i="13" s="1"/>
  <c r="H105" i="14"/>
  <c r="K48" i="14"/>
  <c r="L48" i="14" s="1"/>
  <c r="K80" i="15"/>
  <c r="L80" i="15" s="1"/>
  <c r="L72" i="16"/>
  <c r="K84" i="16"/>
  <c r="L84" i="16" s="1"/>
  <c r="K24" i="17"/>
  <c r="K32" i="17"/>
  <c r="L32" i="17" s="1"/>
  <c r="K48" i="17"/>
  <c r="L48" i="17" s="1"/>
  <c r="K92" i="17"/>
  <c r="L92" i="17" s="1"/>
  <c r="J72" i="18"/>
  <c r="K72" i="18" s="1"/>
  <c r="L72" i="18" s="1"/>
  <c r="K80" i="19"/>
  <c r="L80" i="19" s="1"/>
  <c r="K76" i="21"/>
  <c r="L76" i="21" s="1"/>
  <c r="L84" i="21"/>
  <c r="K36" i="22"/>
  <c r="L36" i="22" s="1"/>
  <c r="K52" i="22"/>
  <c r="L52" i="22" s="1"/>
  <c r="J94" i="23"/>
  <c r="K92" i="23" s="1"/>
  <c r="L92" i="23" s="1"/>
  <c r="J96" i="23"/>
  <c r="K96" i="23" s="1"/>
  <c r="L96" i="23" s="1"/>
  <c r="L80" i="25"/>
  <c r="H105" i="26"/>
  <c r="J19" i="26"/>
  <c r="K19" i="26" s="1"/>
  <c r="L24" i="26"/>
  <c r="J87" i="9"/>
  <c r="K87" i="9" s="1"/>
  <c r="L84" i="9" s="1"/>
  <c r="J32" i="10"/>
  <c r="K32" i="10" s="1"/>
  <c r="L32" i="10" s="1"/>
  <c r="J93" i="10"/>
  <c r="H105" i="11"/>
  <c r="J23" i="11"/>
  <c r="K23" i="11" s="1"/>
  <c r="J34" i="11"/>
  <c r="J64" i="11"/>
  <c r="J19" i="12"/>
  <c r="K19" i="12" s="1"/>
  <c r="L16" i="12" s="1"/>
  <c r="J20" i="13"/>
  <c r="K20" i="13" s="1"/>
  <c r="L20" i="13" s="1"/>
  <c r="J48" i="13"/>
  <c r="K48" i="13" s="1"/>
  <c r="L48" i="13" s="1"/>
  <c r="J82" i="13"/>
  <c r="K80" i="13" s="1"/>
  <c r="L80" i="13" s="1"/>
  <c r="J98" i="13"/>
  <c r="K96" i="13" s="1"/>
  <c r="L96" i="13" s="1"/>
  <c r="J46" i="14"/>
  <c r="K44" i="14" s="1"/>
  <c r="L44" i="14" s="1"/>
  <c r="J81" i="15"/>
  <c r="H105" i="16"/>
  <c r="J19" i="16"/>
  <c r="K19" i="16" s="1"/>
  <c r="J45" i="16"/>
  <c r="K44" i="16" s="1"/>
  <c r="L44" i="16" s="1"/>
  <c r="J78" i="16"/>
  <c r="J20" i="17"/>
  <c r="K20" i="17" s="1"/>
  <c r="L20" i="17" s="1"/>
  <c r="J28" i="17"/>
  <c r="K28" i="17" s="1"/>
  <c r="L28" i="17" s="1"/>
  <c r="K40" i="17"/>
  <c r="L40" i="17" s="1"/>
  <c r="L28" i="18"/>
  <c r="K64" i="20"/>
  <c r="L64" i="20" s="1"/>
  <c r="J33" i="21"/>
  <c r="J24" i="23"/>
  <c r="K44" i="28"/>
  <c r="L44" i="28" s="1"/>
  <c r="L28" i="29"/>
  <c r="J26" i="9"/>
  <c r="J79" i="9"/>
  <c r="K79" i="9" s="1"/>
  <c r="H106" i="10"/>
  <c r="H105" i="10"/>
  <c r="J27" i="11"/>
  <c r="K27" i="11" s="1"/>
  <c r="L24" i="11" s="1"/>
  <c r="J66" i="11"/>
  <c r="J84" i="12"/>
  <c r="H105" i="13"/>
  <c r="J22" i="13"/>
  <c r="J25" i="13"/>
  <c r="K24" i="13" s="1"/>
  <c r="L24" i="13" s="1"/>
  <c r="J32" i="13"/>
  <c r="K32" i="13" s="1"/>
  <c r="L32" i="13" s="1"/>
  <c r="J79" i="13"/>
  <c r="K79" i="13" s="1"/>
  <c r="L76" i="13" s="1"/>
  <c r="J95" i="13"/>
  <c r="K95" i="13" s="1"/>
  <c r="L92" i="13" s="1"/>
  <c r="J16" i="14"/>
  <c r="K16" i="14" s="1"/>
  <c r="L16" i="14" s="1"/>
  <c r="J35" i="14"/>
  <c r="K35" i="14" s="1"/>
  <c r="L32" i="14" s="1"/>
  <c r="J80" i="14"/>
  <c r="K80" i="14" s="1"/>
  <c r="L80" i="14" s="1"/>
  <c r="J25" i="15"/>
  <c r="J63" i="15"/>
  <c r="K63" i="15" s="1"/>
  <c r="H106" i="15"/>
  <c r="J95" i="16"/>
  <c r="K95" i="16" s="1"/>
  <c r="L92" i="16" s="1"/>
  <c r="K44" i="18"/>
  <c r="L44" i="18" s="1"/>
  <c r="K76" i="18"/>
  <c r="L76" i="18" s="1"/>
  <c r="J83" i="18"/>
  <c r="K83" i="18" s="1"/>
  <c r="L80" i="18" s="1"/>
  <c r="H106" i="18"/>
  <c r="J25" i="19"/>
  <c r="J32" i="19"/>
  <c r="K32" i="19" s="1"/>
  <c r="L32" i="19" s="1"/>
  <c r="K64" i="19"/>
  <c r="L64" i="19" s="1"/>
  <c r="K32" i="20"/>
  <c r="K96" i="16"/>
  <c r="L96" i="16" s="1"/>
  <c r="J66" i="17"/>
  <c r="K24" i="19"/>
  <c r="L24" i="19" s="1"/>
  <c r="H106" i="19"/>
  <c r="K16" i="20"/>
  <c r="L16" i="20" s="1"/>
  <c r="H105" i="21"/>
  <c r="K20" i="21"/>
  <c r="L20" i="21" s="1"/>
  <c r="K48" i="21"/>
  <c r="L48" i="21" s="1"/>
  <c r="K72" i="21"/>
  <c r="K32" i="22"/>
  <c r="L32" i="22" s="1"/>
  <c r="K44" i="22"/>
  <c r="L44" i="22" s="1"/>
  <c r="K32" i="23"/>
  <c r="L32" i="23" s="1"/>
  <c r="K60" i="23"/>
  <c r="K32" i="24"/>
  <c r="L32" i="24" s="1"/>
  <c r="L48" i="26"/>
  <c r="J83" i="26"/>
  <c r="K83" i="26" s="1"/>
  <c r="L80" i="26" s="1"/>
  <c r="H106" i="26"/>
  <c r="L84" i="26"/>
  <c r="L52" i="28"/>
  <c r="J76" i="16"/>
  <c r="K76" i="16" s="1"/>
  <c r="L76" i="16" s="1"/>
  <c r="J82" i="16"/>
  <c r="J85" i="16"/>
  <c r="J16" i="17"/>
  <c r="K16" i="17" s="1"/>
  <c r="L16" i="17" s="1"/>
  <c r="J27" i="17"/>
  <c r="K27" i="17" s="1"/>
  <c r="J44" i="17"/>
  <c r="K44" i="17" s="1"/>
  <c r="L44" i="17" s="1"/>
  <c r="J64" i="17"/>
  <c r="K64" i="17" s="1"/>
  <c r="L64" i="17" s="1"/>
  <c r="J85" i="17"/>
  <c r="K84" i="17" s="1"/>
  <c r="L84" i="17" s="1"/>
  <c r="J17" i="18"/>
  <c r="K16" i="18" s="1"/>
  <c r="L16" i="18" s="1"/>
  <c r="J40" i="18"/>
  <c r="K40" i="18" s="1"/>
  <c r="L40" i="18" s="1"/>
  <c r="J67" i="18"/>
  <c r="K67" i="18" s="1"/>
  <c r="L64" i="18" s="1"/>
  <c r="J88" i="18"/>
  <c r="K88" i="18" s="1"/>
  <c r="L88" i="18" s="1"/>
  <c r="J19" i="19"/>
  <c r="K19" i="19" s="1"/>
  <c r="L16" i="19" s="1"/>
  <c r="H105" i="19"/>
  <c r="J34" i="19"/>
  <c r="J41" i="19"/>
  <c r="K40" i="19" s="1"/>
  <c r="L40" i="19" s="1"/>
  <c r="J61" i="19"/>
  <c r="K60" i="19" s="1"/>
  <c r="L60" i="19" s="1"/>
  <c r="J67" i="19"/>
  <c r="K67" i="19" s="1"/>
  <c r="J94" i="19"/>
  <c r="K92" i="19" s="1"/>
  <c r="L92" i="19" s="1"/>
  <c r="J97" i="19"/>
  <c r="K96" i="19" s="1"/>
  <c r="L96" i="19" s="1"/>
  <c r="K44" i="20"/>
  <c r="L44" i="20" s="1"/>
  <c r="K56" i="22"/>
  <c r="L56" i="22" s="1"/>
  <c r="J63" i="23"/>
  <c r="K63" i="23" s="1"/>
  <c r="K72" i="23"/>
  <c r="L72" i="23" s="1"/>
  <c r="J82" i="23"/>
  <c r="J84" i="23"/>
  <c r="K84" i="23" s="1"/>
  <c r="L84" i="23" s="1"/>
  <c r="J24" i="24"/>
  <c r="K24" i="24" s="1"/>
  <c r="L24" i="24" s="1"/>
  <c r="K64" i="24"/>
  <c r="J67" i="24"/>
  <c r="K67" i="24" s="1"/>
  <c r="K44" i="25"/>
  <c r="L44" i="25" s="1"/>
  <c r="H105" i="20"/>
  <c r="J35" i="20"/>
  <c r="K35" i="20" s="1"/>
  <c r="H106" i="20"/>
  <c r="J86" i="20"/>
  <c r="K84" i="20" s="1"/>
  <c r="L84" i="20" s="1"/>
  <c r="J93" i="20"/>
  <c r="K92" i="20" s="1"/>
  <c r="L92" i="20" s="1"/>
  <c r="J17" i="21"/>
  <c r="K16" i="21" s="1"/>
  <c r="L16" i="21" s="1"/>
  <c r="J26" i="21"/>
  <c r="K24" i="21" s="1"/>
  <c r="L24" i="21" s="1"/>
  <c r="J32" i="21"/>
  <c r="J44" i="21"/>
  <c r="K44" i="21" s="1"/>
  <c r="L44" i="21" s="1"/>
  <c r="J67" i="21"/>
  <c r="K67" i="21" s="1"/>
  <c r="L64" i="21" s="1"/>
  <c r="J75" i="21"/>
  <c r="K75" i="21" s="1"/>
  <c r="J90" i="21"/>
  <c r="K88" i="21" s="1"/>
  <c r="L88" i="21" s="1"/>
  <c r="J92" i="21"/>
  <c r="K92" i="21" s="1"/>
  <c r="L92" i="21" s="1"/>
  <c r="J29" i="22"/>
  <c r="K28" i="22" s="1"/>
  <c r="L28" i="22" s="1"/>
  <c r="J40" i="22"/>
  <c r="K40" i="22" s="1"/>
  <c r="L40" i="22" s="1"/>
  <c r="J46" i="22"/>
  <c r="J49" i="22"/>
  <c r="K48" i="22" s="1"/>
  <c r="L48" i="22" s="1"/>
  <c r="J99" i="22"/>
  <c r="K99" i="22" s="1"/>
  <c r="J26" i="23"/>
  <c r="J33" i="23"/>
  <c r="J65" i="23"/>
  <c r="K64" i="23" s="1"/>
  <c r="L64" i="23" s="1"/>
  <c r="J80" i="23"/>
  <c r="K80" i="23" s="1"/>
  <c r="L80" i="23" s="1"/>
  <c r="J86" i="23"/>
  <c r="J89" i="23"/>
  <c r="K88" i="23" s="1"/>
  <c r="L88" i="23" s="1"/>
  <c r="J18" i="24"/>
  <c r="K16" i="24" s="1"/>
  <c r="L16" i="24" s="1"/>
  <c r="J21" i="24"/>
  <c r="K20" i="24" s="1"/>
  <c r="L20" i="24" s="1"/>
  <c r="J23" i="24"/>
  <c r="K23" i="24" s="1"/>
  <c r="J27" i="24"/>
  <c r="K27" i="24" s="1"/>
  <c r="J52" i="24"/>
  <c r="K52" i="24" s="1"/>
  <c r="L52" i="24" s="1"/>
  <c r="K80" i="24"/>
  <c r="L80" i="24" s="1"/>
  <c r="J86" i="24"/>
  <c r="J92" i="24"/>
  <c r="K16" i="26"/>
  <c r="L16" i="26" s="1"/>
  <c r="J64" i="26"/>
  <c r="K64" i="26" s="1"/>
  <c r="L64" i="26" s="1"/>
  <c r="K92" i="26"/>
  <c r="L92" i="26" s="1"/>
  <c r="J27" i="27"/>
  <c r="K27" i="27" s="1"/>
  <c r="L24" i="27" s="1"/>
  <c r="K40" i="27"/>
  <c r="L40" i="27" s="1"/>
  <c r="K48" i="30"/>
  <c r="L48" i="30" s="1"/>
  <c r="K48" i="20"/>
  <c r="L48" i="20" s="1"/>
  <c r="K72" i="20"/>
  <c r="L72" i="20" s="1"/>
  <c r="K80" i="21"/>
  <c r="L80" i="21" s="1"/>
  <c r="J55" i="22"/>
  <c r="K55" i="22" s="1"/>
  <c r="K72" i="22"/>
  <c r="L72" i="22" s="1"/>
  <c r="K96" i="22"/>
  <c r="L96" i="22" s="1"/>
  <c r="K16" i="23"/>
  <c r="L16" i="23" s="1"/>
  <c r="K56" i="24"/>
  <c r="L56" i="24" s="1"/>
  <c r="J61" i="24"/>
  <c r="K60" i="24" s="1"/>
  <c r="L60" i="24" s="1"/>
  <c r="K84" i="24"/>
  <c r="K84" i="25"/>
  <c r="L84" i="25" s="1"/>
  <c r="K96" i="25"/>
  <c r="L96" i="25" s="1"/>
  <c r="K28" i="26"/>
  <c r="L28" i="26" s="1"/>
  <c r="J87" i="26"/>
  <c r="K87" i="26" s="1"/>
  <c r="J38" i="24"/>
  <c r="J41" i="24"/>
  <c r="K40" i="24" s="1"/>
  <c r="L40" i="24" s="1"/>
  <c r="J66" i="24"/>
  <c r="J72" i="24"/>
  <c r="J87" i="24"/>
  <c r="K87" i="24" s="1"/>
  <c r="J99" i="24"/>
  <c r="K99" i="24" s="1"/>
  <c r="L96" i="24" s="1"/>
  <c r="J45" i="25"/>
  <c r="J83" i="25"/>
  <c r="K83" i="25" s="1"/>
  <c r="J51" i="26"/>
  <c r="K51" i="26" s="1"/>
  <c r="J88" i="26"/>
  <c r="K88" i="26" s="1"/>
  <c r="L88" i="26" s="1"/>
  <c r="J35" i="27"/>
  <c r="K35" i="27" s="1"/>
  <c r="L32" i="27" s="1"/>
  <c r="K20" i="28"/>
  <c r="L20" i="28" s="1"/>
  <c r="J20" i="29"/>
  <c r="K20" i="29" s="1"/>
  <c r="L20" i="29" s="1"/>
  <c r="J13" i="30"/>
  <c r="J36" i="24"/>
  <c r="K36" i="24" s="1"/>
  <c r="L36" i="24" s="1"/>
  <c r="J47" i="24"/>
  <c r="K47" i="24" s="1"/>
  <c r="L44" i="24" s="1"/>
  <c r="J55" i="24"/>
  <c r="K55" i="24" s="1"/>
  <c r="J73" i="24"/>
  <c r="J94" i="24"/>
  <c r="J17" i="25"/>
  <c r="K16" i="25" s="1"/>
  <c r="L16" i="25" s="1"/>
  <c r="J31" i="26"/>
  <c r="K31" i="26" s="1"/>
  <c r="J66" i="26"/>
  <c r="J73" i="26"/>
  <c r="K72" i="26" s="1"/>
  <c r="L72" i="26" s="1"/>
  <c r="H105" i="27"/>
  <c r="J50" i="27"/>
  <c r="K48" i="27" s="1"/>
  <c r="L48" i="27" s="1"/>
  <c r="J53" i="27"/>
  <c r="K52" i="27" s="1"/>
  <c r="L52" i="27" s="1"/>
  <c r="K80" i="27"/>
  <c r="L80" i="27" s="1"/>
  <c r="J90" i="27"/>
  <c r="K88" i="27" s="1"/>
  <c r="L88" i="27" s="1"/>
  <c r="J93" i="27"/>
  <c r="L32" i="28"/>
  <c r="J83" i="28"/>
  <c r="K83" i="28" s="1"/>
  <c r="L80" i="28" s="1"/>
  <c r="J15" i="30"/>
  <c r="K15" i="30" s="1"/>
  <c r="H105" i="30"/>
  <c r="K96" i="30"/>
  <c r="K92" i="27"/>
  <c r="L92" i="27" s="1"/>
  <c r="J38" i="28"/>
  <c r="J41" i="28"/>
  <c r="L92" i="28"/>
  <c r="K24" i="29"/>
  <c r="L24" i="29" s="1"/>
  <c r="K72" i="29"/>
  <c r="L72" i="29" s="1"/>
  <c r="L80" i="29"/>
  <c r="J16" i="27"/>
  <c r="K16" i="27" s="1"/>
  <c r="L16" i="27" s="1"/>
  <c r="J21" i="27"/>
  <c r="K20" i="27" s="1"/>
  <c r="L20" i="27" s="1"/>
  <c r="J47" i="27"/>
  <c r="K47" i="27" s="1"/>
  <c r="L44" i="27" s="1"/>
  <c r="J72" i="27"/>
  <c r="K72" i="27" s="1"/>
  <c r="L72" i="27" s="1"/>
  <c r="J87" i="27"/>
  <c r="K87" i="27" s="1"/>
  <c r="L84" i="27" s="1"/>
  <c r="J17" i="28"/>
  <c r="K16" i="28" s="1"/>
  <c r="L16" i="28" s="1"/>
  <c r="J55" i="28"/>
  <c r="K55" i="28" s="1"/>
  <c r="L64" i="28"/>
  <c r="K72" i="28"/>
  <c r="L72" i="28" s="1"/>
  <c r="K16" i="29"/>
  <c r="L16" i="29" s="1"/>
  <c r="K32" i="29"/>
  <c r="L32" i="29" s="1"/>
  <c r="L44" i="29"/>
  <c r="J64" i="29"/>
  <c r="K64" i="29" s="1"/>
  <c r="L64" i="29" s="1"/>
  <c r="L24" i="30"/>
  <c r="K40" i="30"/>
  <c r="L40" i="30" s="1"/>
  <c r="J99" i="30"/>
  <c r="K99" i="30" s="1"/>
  <c r="H105" i="28"/>
  <c r="J46" i="28"/>
  <c r="J49" i="28"/>
  <c r="K48" i="28" s="1"/>
  <c r="L48" i="28" s="1"/>
  <c r="J56" i="28"/>
  <c r="K56" i="28" s="1"/>
  <c r="L56" i="28" s="1"/>
  <c r="J84" i="28"/>
  <c r="J96" i="28"/>
  <c r="K96" i="28" s="1"/>
  <c r="L96" i="28" s="1"/>
  <c r="J31" i="29"/>
  <c r="K31" i="29" s="1"/>
  <c r="J53" i="29"/>
  <c r="K52" i="29" s="1"/>
  <c r="L52" i="29" s="1"/>
  <c r="J55" i="29"/>
  <c r="K55" i="29" s="1"/>
  <c r="J67" i="29"/>
  <c r="K67" i="29" s="1"/>
  <c r="H214" i="29"/>
  <c r="J86" i="29"/>
  <c r="K84" i="29" s="1"/>
  <c r="L84" i="29" s="1"/>
  <c r="J88" i="29"/>
  <c r="K88" i="29" s="1"/>
  <c r="L88" i="29" s="1"/>
  <c r="J99" i="29"/>
  <c r="K99" i="29" s="1"/>
  <c r="L96" i="29" s="1"/>
  <c r="L200" i="29"/>
  <c r="J77" i="30"/>
  <c r="K76" i="30" s="1"/>
  <c r="L76" i="30" s="1"/>
  <c r="H106" i="30"/>
  <c r="J86" i="30"/>
  <c r="K84" i="30" s="1"/>
  <c r="L84" i="30" s="1"/>
  <c r="J93" i="30"/>
  <c r="K92" i="30" s="1"/>
  <c r="L92" i="30" s="1"/>
  <c r="J25" i="28"/>
  <c r="K24" i="28" s="1"/>
  <c r="L24" i="28" s="1"/>
  <c r="J36" i="28"/>
  <c r="K40" i="28"/>
  <c r="J43" i="28"/>
  <c r="K43" i="28" s="1"/>
  <c r="J86" i="28"/>
  <c r="K36" i="29"/>
  <c r="L36" i="29" s="1"/>
  <c r="K76" i="29"/>
  <c r="L76" i="29" s="1"/>
  <c r="K12" i="30"/>
  <c r="L12" i="30" s="1"/>
  <c r="K20" i="30"/>
  <c r="L20" i="30" s="1"/>
  <c r="J49" i="30"/>
  <c r="L96" i="86" l="1"/>
  <c r="K80" i="67"/>
  <c r="L80" i="67" s="1"/>
  <c r="L104" i="56"/>
  <c r="L32" i="62"/>
  <c r="K64" i="92"/>
  <c r="L64" i="92" s="1"/>
  <c r="L28" i="82"/>
  <c r="L60" i="76"/>
  <c r="L40" i="72"/>
  <c r="L16" i="48"/>
  <c r="L24" i="62"/>
  <c r="K80" i="43"/>
  <c r="L80" i="43" s="1"/>
  <c r="K104" i="41"/>
  <c r="L104" i="41" s="1"/>
  <c r="K80" i="90"/>
  <c r="L80" i="90" s="1"/>
  <c r="L96" i="83"/>
  <c r="L20" i="78"/>
  <c r="K92" i="81"/>
  <c r="L92" i="81" s="1"/>
  <c r="K104" i="78"/>
  <c r="L104" i="78" s="1"/>
  <c r="K104" i="73"/>
  <c r="L104" i="73" s="1"/>
  <c r="K80" i="54"/>
  <c r="L80" i="54" s="1"/>
  <c r="K76" i="64"/>
  <c r="L76" i="64" s="1"/>
  <c r="L92" i="59"/>
  <c r="K32" i="53"/>
  <c r="L32" i="53" s="1"/>
  <c r="L28" i="66"/>
  <c r="K104" i="49"/>
  <c r="L104" i="49" s="1"/>
  <c r="L92" i="63"/>
  <c r="L16" i="61"/>
  <c r="L32" i="59"/>
  <c r="L96" i="57"/>
  <c r="L100" i="41"/>
  <c r="L20" i="60"/>
  <c r="L28" i="49"/>
  <c r="L56" i="47"/>
  <c r="L24" i="76"/>
  <c r="K56" i="39"/>
  <c r="L56" i="39" s="1"/>
  <c r="K76" i="36"/>
  <c r="L76" i="36" s="1"/>
  <c r="L20" i="45"/>
  <c r="K76" i="34"/>
  <c r="L76" i="34" s="1"/>
  <c r="K96" i="31"/>
  <c r="L96" i="31" s="1"/>
  <c r="K56" i="93"/>
  <c r="L56" i="93" s="1"/>
  <c r="K104" i="75"/>
  <c r="L104" i="75" s="1"/>
  <c r="K24" i="41"/>
  <c r="L24" i="41" s="1"/>
  <c r="L100" i="49"/>
  <c r="K104" i="93"/>
  <c r="L104" i="93" s="1"/>
  <c r="K96" i="92"/>
  <c r="L96" i="92" s="1"/>
  <c r="L100" i="78"/>
  <c r="L56" i="79"/>
  <c r="L100" i="73"/>
  <c r="L92" i="75"/>
  <c r="K104" i="50"/>
  <c r="L104" i="50" s="1"/>
  <c r="K72" i="80"/>
  <c r="L72" i="80" s="1"/>
  <c r="K24" i="78"/>
  <c r="L24" i="78" s="1"/>
  <c r="L28" i="67"/>
  <c r="K104" i="58"/>
  <c r="L104" i="58" s="1"/>
  <c r="L104" i="70"/>
  <c r="L20" i="68"/>
  <c r="L100" i="51"/>
  <c r="K24" i="45"/>
  <c r="L24" i="45" s="1"/>
  <c r="K80" i="36"/>
  <c r="L80" i="36" s="1"/>
  <c r="L104" i="59"/>
  <c r="K80" i="46"/>
  <c r="L80" i="46" s="1"/>
  <c r="L72" i="43"/>
  <c r="K24" i="42"/>
  <c r="L24" i="42" s="1"/>
  <c r="L40" i="43"/>
  <c r="L96" i="30"/>
  <c r="L52" i="5"/>
  <c r="L40" i="28"/>
  <c r="K36" i="28"/>
  <c r="L36" i="28" s="1"/>
  <c r="K84" i="28"/>
  <c r="L84" i="28" s="1"/>
  <c r="L84" i="24"/>
  <c r="L60" i="23"/>
  <c r="L72" i="21"/>
  <c r="L32" i="20"/>
  <c r="L24" i="17"/>
  <c r="K80" i="16"/>
  <c r="L80" i="16" s="1"/>
  <c r="K20" i="3"/>
  <c r="L20" i="3" s="1"/>
  <c r="L64" i="3"/>
  <c r="L32" i="7"/>
  <c r="L20" i="11"/>
  <c r="K84" i="12"/>
  <c r="L84" i="12" s="1"/>
  <c r="K20" i="1"/>
  <c r="L20" i="1" s="1"/>
  <c r="K72" i="24"/>
  <c r="L72" i="24" s="1"/>
  <c r="K92" i="24"/>
  <c r="L92" i="24" s="1"/>
  <c r="K32" i="21"/>
  <c r="L32" i="21" s="1"/>
  <c r="L64" i="24"/>
  <c r="K24" i="23"/>
  <c r="L24" i="23" s="1"/>
  <c r="K64" i="11"/>
  <c r="L64" i="11" s="1"/>
  <c r="L24" i="25"/>
  <c r="K92" i="3"/>
  <c r="L92" i="3" s="1"/>
  <c r="L76" i="9"/>
  <c r="L60" i="3"/>
</calcChain>
</file>

<file path=xl/sharedStrings.xml><?xml version="1.0" encoding="utf-8"?>
<sst xmlns="http://schemas.openxmlformats.org/spreadsheetml/2006/main" count="39412" uniqueCount="332">
  <si>
    <t>Отчет об исполнении муниципального задания за 2018год</t>
  </si>
  <si>
    <t>Наименование учреждения, оказывающего услугу (выполняющего работу)</t>
  </si>
  <si>
    <t>№ реестровой записи</t>
  </si>
  <si>
    <t>Наименование оказываемой услуги (выполняемой работы)</t>
  </si>
  <si>
    <t>Вариант оказания (выполнения)</t>
  </si>
  <si>
    <t>Показатель (качества, объема)</t>
  </si>
  <si>
    <t>Наименование показателя</t>
  </si>
  <si>
    <t>Единица измерения</t>
  </si>
  <si>
    <t>Значение, утвержденное в муниципальном задании на _______ год, (К1плi, К2плi&lt;1&gt;)</t>
  </si>
  <si>
    <t>Фактическое значение за ______год, (К1фi, К2фi&lt;2&gt;)</t>
  </si>
  <si>
    <t>Оценка выполнения муниципальными учреждениями муниципального задания по каждому показателю,(К1i, К2i&lt;3&gt;)</t>
  </si>
  <si>
    <t>Сводная оценка выполнения муниципальными учреждениями муниципального задания по показателям (качества, объема),(К1, К2&lt;4&gt;)</t>
  </si>
  <si>
    <t xml:space="preserve">Оценка итоговая
ОЦитоговая&lt;5&gt;
</t>
  </si>
  <si>
    <t>Заключение о выполнении муниципального задания муниципальным учреждением&lt;6&gt;</t>
  </si>
  <si>
    <t>Причины отклонения значений от запланированных</t>
  </si>
  <si>
    <t>МАОУ СШ № 1 (12 месяцев 2018г)</t>
  </si>
  <si>
    <t>801012О.99.0.БА82АА00001</t>
  </si>
  <si>
    <r>
      <t xml:space="preserve">34.788.0 Реализация адаптированных основных общеобразовательных программ начального общего образования </t>
    </r>
    <r>
      <rPr>
        <b/>
        <sz val="12"/>
        <color indexed="8"/>
        <rFont val="Times New Roman"/>
        <family val="1"/>
        <charset val="204"/>
      </rPr>
      <t>(010 не указано)</t>
    </r>
  </si>
  <si>
    <t>Услуга</t>
  </si>
  <si>
    <t>Показатель качества</t>
  </si>
  <si>
    <t>общий уровень укомплектованности кадрами (процент; определяется как отношение фактически замещенных ставок к общему количеству ставок  по штатному расписанию);</t>
  </si>
  <si>
    <t>процент</t>
  </si>
  <si>
    <t>МЗ в целом выполнено</t>
  </si>
  <si>
    <t>доля педагогических кадров с высшим профессиональным образованием (процент;   определяется как отношение количества педагогов с высшим образованием к  общему числу педагогов);</t>
  </si>
  <si>
    <t>доля учащихся, окончивших начальное общее образование и перешедших на следующую  ступень образования (процент;  определяется как отношение количества обучающихся, окончивших начальное образование и перешедших на следующую  ступень образования, к общему количеству обучающихся) (оценивается по итогам II квартала)</t>
  </si>
  <si>
    <t>Показатель объема</t>
  </si>
  <si>
    <t xml:space="preserve">Число обучающихся </t>
  </si>
  <si>
    <t>человек</t>
  </si>
  <si>
    <t>801012О.99.0.БА82АК24001</t>
  </si>
  <si>
    <r>
      <t xml:space="preserve">34.788.0 Реализация адаптированных основных общеобразовательных программ начального общего образования </t>
    </r>
    <r>
      <rPr>
        <b/>
        <sz val="12"/>
        <color indexed="8"/>
        <rFont val="Times New Roman"/>
        <family val="1"/>
        <charset val="204"/>
      </rPr>
      <t>(не указано, 022 с нарушением опорно-двигательного аппарата)</t>
    </r>
  </si>
  <si>
    <t>801012О.99.0.БА82АЛ78001</t>
  </si>
  <si>
    <r>
      <t xml:space="preserve">34.788.0 Реализация адаптированных основных общеобразовательных программ начального общего образования </t>
    </r>
    <r>
      <rPr>
        <b/>
        <sz val="12"/>
        <color indexed="8"/>
        <rFont val="Times New Roman"/>
        <family val="1"/>
        <charset val="204"/>
      </rPr>
      <t>(не указано, 023 с задержкой психического развития)</t>
    </r>
  </si>
  <si>
    <t>801012О.99.0.БА81АА00001</t>
  </si>
  <si>
    <r>
      <t xml:space="preserve">Реализация основных общеобразовательных программ начального общего образования </t>
    </r>
    <r>
      <rPr>
        <b/>
        <sz val="12"/>
        <color indexed="8"/>
        <rFont val="Times New Roman"/>
        <family val="1"/>
        <charset val="204"/>
      </rPr>
      <t>(Адаптированная образовательная программа, ОВЗ, не указано)</t>
    </r>
  </si>
  <si>
    <t>801012О.99.0.БА81АЩ72001</t>
  </si>
  <si>
    <r>
      <t xml:space="preserve">Реализация основных общеобразовательных программ начального общего образования </t>
    </r>
    <r>
      <rPr>
        <b/>
        <sz val="12"/>
        <color indexed="8"/>
        <rFont val="Times New Roman"/>
        <family val="1"/>
        <charset val="204"/>
      </rPr>
      <t>(не указано, дети-инвалиды, проходящие обучение по состоянию здоровья на дому)</t>
    </r>
  </si>
  <si>
    <t>801012О.99.0.БА81АЭ92001</t>
  </si>
  <si>
    <r>
      <t xml:space="preserve">Реализация основных общеобразовательных программ начального общего образования </t>
    </r>
    <r>
      <rPr>
        <b/>
        <sz val="12"/>
        <color indexed="8"/>
        <rFont val="Times New Roman"/>
        <family val="1"/>
        <charset val="204"/>
      </rPr>
      <t>(не указано, не указано, не указано)</t>
    </r>
  </si>
  <si>
    <t>801012О.99.0.БА81АЮ16001</t>
  </si>
  <si>
    <r>
      <t xml:space="preserve">Реализация основных общеобразовательных программ начального общего образования </t>
    </r>
    <r>
      <rPr>
        <b/>
        <sz val="12"/>
        <color indexed="8"/>
        <rFont val="Times New Roman"/>
        <family val="1"/>
        <charset val="204"/>
      </rPr>
      <t>(не указано, не указано, проходящие обучение по состоянию здоровья на дому)</t>
    </r>
  </si>
  <si>
    <t>802111О.99.0.БА96АА00001</t>
  </si>
  <si>
    <r>
      <t xml:space="preserve">Реализация основных общеобразовательных программ  основного общего образования </t>
    </r>
    <r>
      <rPr>
        <b/>
        <sz val="12"/>
        <color indexed="8"/>
        <rFont val="Times New Roman"/>
        <family val="1"/>
        <charset val="204"/>
      </rPr>
      <t>(Адаптированная образовательная программа, ОВЗ, не указано)</t>
    </r>
  </si>
  <si>
    <t>доля педагогических кадров с высшим профессиональным образованием (процент; определяется как отношение количества педагогов с высшим образованием к  общему числу педагогов);</t>
  </si>
  <si>
    <t>доля обучающихся, успешно выполнивших ГИА и получивших основное общее образование (процент; определяется как отношение количества сдавших ГИА к общему количеству сдающих) (оценивается по итогам II квартала)</t>
  </si>
  <si>
    <t>802111О.99.0.БА96АП76001</t>
  </si>
  <si>
    <r>
      <t>Реализация основных общеобразовательных программ  основного общего образования</t>
    </r>
    <r>
      <rPr>
        <b/>
        <sz val="12"/>
        <color indexed="8"/>
        <rFont val="Times New Roman"/>
        <family val="1"/>
        <charset val="204"/>
      </rPr>
      <t xml:space="preserve"> (образовательная программа, обеспечивающая углубленное изучение отдельных учебных предметов, предметных областей (профильное обучение), не указано, не указано)</t>
    </r>
  </si>
  <si>
    <t>802111О.99.0.БА96АЭ33001</t>
  </si>
  <si>
    <r>
      <t xml:space="preserve">Реализация основных общеобразовательных программ  основного общего образования </t>
    </r>
    <r>
      <rPr>
        <b/>
        <sz val="12"/>
        <color indexed="8"/>
        <rFont val="Times New Roman"/>
        <family val="1"/>
        <charset val="204"/>
      </rPr>
      <t>(не указано, дети-инвалиды, проходящие обучение по состоянию здоровья на дому)</t>
    </r>
  </si>
  <si>
    <t>802111О.99.0.БА96АЮ58001</t>
  </si>
  <si>
    <r>
      <t xml:space="preserve">Реализация основных общеобразовательных программ  основного общего образования </t>
    </r>
    <r>
      <rPr>
        <b/>
        <sz val="12"/>
        <color indexed="8"/>
        <rFont val="Times New Roman"/>
        <family val="1"/>
        <charset val="204"/>
      </rPr>
      <t>(не указано, не указано, не указано)</t>
    </r>
  </si>
  <si>
    <t>802111О.99.0.БА96АЮ83001</t>
  </si>
  <si>
    <r>
      <t xml:space="preserve">Реализация основных общеобразовательных программ  основного общего образования </t>
    </r>
    <r>
      <rPr>
        <b/>
        <sz val="12"/>
        <color indexed="8"/>
        <rFont val="Times New Roman"/>
        <family val="1"/>
        <charset val="204"/>
      </rPr>
      <t>(не указано, не указано, проходящие обучение по состоянию здоровья на дому)</t>
    </r>
  </si>
  <si>
    <t>802112О.99.0.ББ11АА00001</t>
  </si>
  <si>
    <r>
      <t xml:space="preserve">Реализация основных общеобразовательных программ среднего общего образования </t>
    </r>
    <r>
      <rPr>
        <b/>
        <sz val="12"/>
        <color indexed="8"/>
        <rFont val="Times New Roman"/>
        <family val="1"/>
        <charset val="204"/>
      </rPr>
      <t>(Адаптированная образовательная программа, ОВЗ, не указано)</t>
    </r>
  </si>
  <si>
    <t>доля выпускников, выполнивших ЕГЭ (процент;  определяется как отношение количества выпускников, выполнивших ЕГЭ, к общему количеству выпускников (оценивается по итогам II квартала)</t>
  </si>
  <si>
    <t>802112О.99.0.ББ11АП76001</t>
  </si>
  <si>
    <r>
      <t xml:space="preserve">Реализация основных общеобразовательных программ среднего общего образования </t>
    </r>
    <r>
      <rPr>
        <b/>
        <sz val="12"/>
        <color indexed="8"/>
        <rFont val="Times New Roman"/>
        <family val="1"/>
        <charset val="204"/>
      </rPr>
      <t>(образовательная программа, обеспечивающая углубленное изучение отдельных учебных предметов, предметных областей (профильное обучение), не указано, не указано)</t>
    </r>
  </si>
  <si>
    <t>802112О.99.0.ББ11АЭ33001</t>
  </si>
  <si>
    <r>
      <t xml:space="preserve">Реализация основных общеобразовательных программ среднего общего образования </t>
    </r>
    <r>
      <rPr>
        <b/>
        <sz val="12"/>
        <color indexed="8"/>
        <rFont val="Times New Roman"/>
        <family val="1"/>
        <charset val="204"/>
      </rPr>
      <t>(не указано, дети-инвалиды, проходящие обучение по состоянию здоровья на дому)</t>
    </r>
  </si>
  <si>
    <t>802112О.99.0.ББ11АЮ58001</t>
  </si>
  <si>
    <r>
      <t xml:space="preserve">Реализация основных общеобразовательных программ среднего общего образования </t>
    </r>
    <r>
      <rPr>
        <b/>
        <sz val="12"/>
        <color indexed="8"/>
        <rFont val="Times New Roman"/>
        <family val="1"/>
        <charset val="204"/>
      </rPr>
      <t>(не указано, не указано, не указано)</t>
    </r>
  </si>
  <si>
    <t>802112О.99.0.ББ11АЮ83001</t>
  </si>
  <si>
    <r>
      <t xml:space="preserve">Реализация основных общеобразовательных программ среднего общего образования </t>
    </r>
    <r>
      <rPr>
        <b/>
        <sz val="12"/>
        <color indexed="8"/>
        <rFont val="Times New Roman"/>
        <family val="1"/>
        <charset val="204"/>
      </rPr>
      <t>(не указано, не указано, проходящие обучение по состоянию здоровья на дому)</t>
    </r>
  </si>
  <si>
    <t>804200О.99.0.ББ52АЕ04000</t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</si>
  <si>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(не указано, технической)</t>
    </r>
  </si>
  <si>
    <t>Доля детей, осваивающих дополнительные образовательные программы в образовательном учреждении (процент; осваивающих дополнительные образовательные пронраммы к общему количеству детей)</t>
  </si>
  <si>
    <t>доля детей, ставших победителями и призерами городских, краевых, региональных, всероссийских и международных меропирятий (процент; определяется как отношение победителей к числу детей принявших участие);</t>
  </si>
  <si>
    <t>Количество человеко-часов</t>
  </si>
  <si>
    <t>человеко-час</t>
  </si>
  <si>
    <t>804200О.99.0.ББ52АЕ28000</t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</si>
  <si>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(не указано, естественнонаучной)</t>
    </r>
  </si>
  <si>
    <t>804200О.99.0.ББ52АЕ52000</t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</si>
  <si>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(не указано, физкультурно-спотривной)</t>
    </r>
  </si>
  <si>
    <t>804200О.99.0.ББ52АЕ76000</t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</si>
  <si>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(не указано, художественной)</t>
    </r>
  </si>
  <si>
    <t>804200О.99.0.ББ52АЖ00000</t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</si>
  <si>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(не указано, туристко-краеведческой)</t>
    </r>
  </si>
  <si>
    <t>804200О.99.0.ББ52АЖ24000</t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</si>
  <si>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(не указано, социально-педагогической)</t>
    </r>
  </si>
  <si>
    <t>804200О.99.0.ББ52АЖ48000</t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</si>
  <si>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(не указано, не указано)</t>
    </r>
  </si>
  <si>
    <t>Директор МКУ ЦБУО Советского района</t>
  </si>
  <si>
    <t>Н.И.Хохлова</t>
  </si>
  <si>
    <t>Григорьева Ольга Владимировна, 299-45-09</t>
  </si>
  <si>
    <t>МБОУ СШ № 2(12 месяцев 2018г)</t>
  </si>
  <si>
    <t>МБОУ СШ № 5(12 месяцев 2018г)</t>
  </si>
  <si>
    <t>МБОУ СШ № 7(12 месяцев 2018г)</t>
  </si>
  <si>
    <t>МБОУ СШ № 18(12 месяцев 2018г)</t>
  </si>
  <si>
    <t>МАОУ СШ № 22(12 месяцев 2018г)</t>
  </si>
  <si>
    <t>МБОУ СШ № 24(12 месяцев 2018г)</t>
  </si>
  <si>
    <t>МБОУ СШ № 56(12 месяцев 2018г)</t>
  </si>
  <si>
    <t>МБОУ СШ № 66(12 месяцев 2018г)</t>
  </si>
  <si>
    <t>МБОУ СШ № 69(12 месяцев 2018г)</t>
  </si>
  <si>
    <t>МБОУ СШ № 70(12 месяцев 2018г)</t>
  </si>
  <si>
    <t>МБОУ СШ № 85(12 месяцев 2018г)</t>
  </si>
  <si>
    <t>МБОУ СШ № 91(12 месяцев 2018г)</t>
  </si>
  <si>
    <t>МБОУ СШ № 98(12 месяцев 2018г)</t>
  </si>
  <si>
    <t>МБОУ СШ № 108(12 месяцев 2018г)</t>
  </si>
  <si>
    <t>МБОУ СШ № 115(12 месяцев 2018г)</t>
  </si>
  <si>
    <t>МБОУ СШ № 121(12 месяцев 2018г)</t>
  </si>
  <si>
    <t>МБОУ СШ № 129(12 месяцев 2018г)</t>
  </si>
  <si>
    <t>МБОУ СШ № 134(12 месяцев 2018г)</t>
  </si>
  <si>
    <t>МБОУ СШ № 139(12 месяцев 2018г)</t>
  </si>
  <si>
    <t>МБОУ СШ № 141(12 месяцев 2018г)</t>
  </si>
  <si>
    <t>МАОУ СШ № 143(12 месяцев 2018г)</t>
  </si>
  <si>
    <t>МАОУ СШ № 144(12 месяцев 2018г)</t>
  </si>
  <si>
    <t>МАОУ СШ № 145(12 месяцев 2018г)</t>
  </si>
  <si>
    <t>МБОУ СШ № 147(12 месяцев 2018г)</t>
  </si>
  <si>
    <t>МАОУ СШ № 149(12 месяцев 2018г)</t>
  </si>
  <si>
    <t>МАОУ СШ № 150(12 месяцев 2018г)</t>
  </si>
  <si>
    <t>МАОУ СШ № 151(12 месяцев 2018г)</t>
  </si>
  <si>
    <t>МАОУ СШ № 152(12 месяцев 2018г)</t>
  </si>
  <si>
    <t>801011О.99.0.БВ24ГЖ00000</t>
  </si>
  <si>
    <t>Реализация основных общеобразовательных программ дошкольного образования (не указано, дети-инвалиды, до 3 лет, ГКП)</t>
  </si>
  <si>
    <t>число дней пропусков занятий по болезни в расчете на одного ребенка (процент; определяется как отношение количества дней непосещения по болезни к общему числу дней, проведенных детьми в группах);</t>
  </si>
  <si>
    <t xml:space="preserve">общий уровень укомплектованности кадрами (процент; определяется как отношение фактически замещенных ставок к общему количеству ставок  по штатному расписанию); </t>
  </si>
  <si>
    <t>доля педагогических кадров с высшим профессиональным образованием (процент; определяется как отношение количества педагогов с высшим образованием к  общему числу педагогов)</t>
  </si>
  <si>
    <t xml:space="preserve">Число обучющихся </t>
  </si>
  <si>
    <t>801011О.99.0.БВ24ГЖ02000</t>
  </si>
  <si>
    <t>Реализация основных общеобразовательных программ дошкольного образования (не указано, дети-инвалиды, до 3 лет, группа полного дня)</t>
  </si>
  <si>
    <t>801011О.99.0.БВ24ГД80000</t>
  </si>
  <si>
    <t>Реализация основных общеобразовательных программ дошкольного образования (не указано, дети-инвалиды, от 3 до 8 лет, ГКП)</t>
  </si>
  <si>
    <t>801011О.99.0.БВ24ГД82000</t>
  </si>
  <si>
    <t>Реализация основных общеобразовательных программ дошкольного образования (не указано, дети-инвалиды, от 3 до 8 лет, группа полного дня)</t>
  </si>
  <si>
    <t>801011О.99.0.БВ24ДП00000</t>
  </si>
  <si>
    <t>Реализация основных общеобразовательных программ дошкольного образования (не указано, не указано, до 3 лет, ГКП)</t>
  </si>
  <si>
    <t>801011О.99.0.БВ24ДП02000</t>
  </si>
  <si>
    <t>Реализация основных общеобразовательных программ дошкольного образования (не указано, не указано, до 3 лет, группа полного дня)</t>
  </si>
  <si>
    <t>801011О.99.0.БВ24ДН80000</t>
  </si>
  <si>
    <t>Реализация основных общеобразовательных программ дошкольного образования (не указано, не указано, от 3 до 8 лет, ГКП)</t>
  </si>
  <si>
    <t>801011О.99.0.БВ24ДН82000</t>
  </si>
  <si>
    <t>Реализация основных общеобразовательных программ дошкольного образования (не указано, не указано, от 3 до 8 лет, группа полного дня)</t>
  </si>
  <si>
    <t>801011О.99.0.БВ24АЛ80000</t>
  </si>
  <si>
    <t>Реализация основных общеобразовательных программ дошкольного образования (адаптированная образовательная программа, дети-инвалиды, до 3 лет, ГКП)</t>
  </si>
  <si>
    <t>801011О.99.0.БВ24АЛ82000</t>
  </si>
  <si>
    <t>Реализация основных общеобразовательных программ дошкольного образования (адаптированная образовательная программа, дети-инвалиды, до 3 лет, группа полного дня)</t>
  </si>
  <si>
    <t>801011О.99.0.БВ24АГ60000</t>
  </si>
  <si>
    <t>Реализация основных общеобразовательных программ дошкольного образования (адаптированная образовательная программа, обучающиеся с ОВЗ, до 3 лет, ГКП)</t>
  </si>
  <si>
    <t>801011О.99.0.БВ24АГ62000</t>
  </si>
  <si>
    <t>Реализация основных общеобразовательных программ дошкольного образования (адаптированная образовательная программа, обучающиеся с ОВЗ, до 3 лет, группа полного дня)</t>
  </si>
  <si>
    <t>801011О.99.0.БВ24АВ40000</t>
  </si>
  <si>
    <t>Реализация основных общеобразовательных программ дошкольного образования (адаптированная образовательная программа, обучающиеся с ОВЗ, от 3 до 8 лет, ГКП)</t>
  </si>
  <si>
    <t>801011О.99.0.БВ24АВ42000</t>
  </si>
  <si>
    <t>Реализация основных общеобразовательных программ дошкольного образования (адаптированная образовательная программа, обучающиеся с ОВЗ, от 3 до 8 лет, группа полного дня)</t>
  </si>
  <si>
    <t>801011О.99.0.БВ24АК60000</t>
  </si>
  <si>
    <t>Реализация основных общеобразовательных программ дошкольного образования (адаптированная образовательная программа, дети-инвалиды, от 3 до 8 лет, ГКП)</t>
  </si>
  <si>
    <t>801011О.99.0.БВ24АК62000</t>
  </si>
  <si>
    <t>Реализация основных общеобразовательных программ дошкольного образования (адаптированная образовательная программа, дети-инвалиды, от 3 до 8 лет, группа полного дня)</t>
  </si>
  <si>
    <t>880900О.99.0.БА80АА24000</t>
  </si>
  <si>
    <t>Присмотр и уход (дети-инвалиды, до 3 лет, ГКП)</t>
  </si>
  <si>
    <t>общий уровень укомплектованности кадрами (процент; определяется как отношение количества занятых ставок к количеству ставок по штатному расписанию);</t>
  </si>
  <si>
    <t>число дней пропусков по болезни в расчете на одного ребенка (процент; определяется как отношение количества дней непосещений по болезни к общему числу дней, проведенных детьми в группах);</t>
  </si>
  <si>
    <t>отсутствие случаев детского травматизма (процент; при отсутствии травматизма – 100%, при наличии случаев травматизма – 0%)</t>
  </si>
  <si>
    <t>880900О.99.0.БА80АА26000</t>
  </si>
  <si>
    <t>Присмотр и уход (дети-инвалиды, до 3 лет, группа полного дня)</t>
  </si>
  <si>
    <t>880900О.99.0.БА80АА12000</t>
  </si>
  <si>
    <t>Присмотр и уход (дети-инвалиды, от 3 до 8 лет, ГКП)</t>
  </si>
  <si>
    <t>880900О.99.0.БА80АА14000</t>
  </si>
  <si>
    <t>Присмотр и уход (дети-инвалиды, от 3 до 8 лет, группа полного дня)</t>
  </si>
  <si>
    <t>880900О.99.0.БА80АБ52000</t>
  </si>
  <si>
    <t>Присмотр и уход (дети с туберкулезной интоксикацией, до 3 лет, группа полного дня)</t>
  </si>
  <si>
    <t>880900О.99.0.БА80АБ40000</t>
  </si>
  <si>
    <t>Присмотр и уход (дети с туберкулезной интоксикацией, от 3 до 8 лет, группа полного дня)</t>
  </si>
  <si>
    <t>880900О.99.0.БА80АА66000</t>
  </si>
  <si>
    <t>Присмотр и уход (физицеские лица за исключением льготных категорий, до 3 лет, ГКП)</t>
  </si>
  <si>
    <t>880900О.99.0.БА80АА68000</t>
  </si>
  <si>
    <t>Присмотр и уход (физицеские лица за исключением льготных категорий, до 3 лет, группа полного дня)</t>
  </si>
  <si>
    <t>880900О.99.0.БА80АА54000</t>
  </si>
  <si>
    <t>Присмотр и уход (физицеские лица за исключением льготных категорий, от 3 до 8 лет, ГКП)</t>
  </si>
  <si>
    <t>880900О.99.0.БА80АА56000</t>
  </si>
  <si>
    <t>Присмотр и уход (физицеские лица за исключением льготных категорий, от 3 до 8 лет, группа полного дня)</t>
  </si>
  <si>
    <t>МБОУ СШ № 154(12 месяцев 2018г)</t>
  </si>
  <si>
    <t>Отчет об исполнении муниципального задания за 2018 год</t>
  </si>
  <si>
    <t>Уникальный реестровый номер</t>
  </si>
  <si>
    <t>МБДОУ № 9 (12 месяцев 2018года)</t>
  </si>
  <si>
    <t>Муниципальное задание в целом выполнено</t>
  </si>
  <si>
    <t>Хохлова Н.И.</t>
  </si>
  <si>
    <t>МБДОУ № 11(12 месяцев 2018года)</t>
  </si>
  <si>
    <t>МБДОУ № 13(12 месяцев 2018года)</t>
  </si>
  <si>
    <t>МБДОУ № 19(12 месяцев 2018года)</t>
  </si>
  <si>
    <t>ё</t>
  </si>
  <si>
    <t>МБДОУ № 25(12 месяцев 2018года)</t>
  </si>
  <si>
    <t>МБДОУ № 28(12 месяцев 2018года)</t>
  </si>
  <si>
    <t>МБДОУ № 30(12 месяцев 2018года)</t>
  </si>
  <si>
    <t>МБДОУ № 38(12 месяцев 2018года)</t>
  </si>
  <si>
    <t>МБДОУ № 39(12 месяцев 2018года)</t>
  </si>
  <si>
    <t>МБДОУ № 42(12 месяцев 2018года)</t>
  </si>
  <si>
    <t>МБДОУ № 43(12 месяцев 2018года)</t>
  </si>
  <si>
    <t>МБДОУ № 45(12 месяцев 2018года)</t>
  </si>
  <si>
    <t>МБДОУ № 46(12 месяцев 2018года)</t>
  </si>
  <si>
    <t>МБДОУ № 51(12 месяцев 2018года)</t>
  </si>
  <si>
    <t xml:space="preserve">МЗ выполнено </t>
  </si>
  <si>
    <t>МБДОУ № 54(12 месяцев 2018года)</t>
  </si>
  <si>
    <t>МБДОУ № 55(12 месяцев 2018года)</t>
  </si>
  <si>
    <t>Муниципальное задание  выполнено</t>
  </si>
  <si>
    <t>МАДОУ №56 (12 месяцев 2018года)</t>
  </si>
  <si>
    <t>801011О.99.0.БВ24ДН83000</t>
  </si>
  <si>
    <t>Реализация основных общеобразовательных программ дошкольного образования (неуказано,не указано, от 3 до 8 лет, группа продленого дня)</t>
  </si>
  <si>
    <t>853211О.99.0.БВ19АА57000</t>
  </si>
  <si>
    <t>Присмотр и уход (физицеские лица за исключением льготных категорий, от 3 до 8 лет, группа продленного дня)</t>
  </si>
  <si>
    <t>МАДОУ № 57(12 месяцев 2018года)</t>
  </si>
  <si>
    <t>МАДОУ № 59(12 месяцев 2018года)</t>
  </si>
  <si>
    <t>МБДОУ № 66(12 месяцев 2018года)</t>
  </si>
  <si>
    <t>МБДОУ № 72(12 месяцев 2018года)</t>
  </si>
  <si>
    <t>МБДОУ № 73(12 месяцев 2018года)</t>
  </si>
  <si>
    <t>Продолжается комплектование ясельной группы</t>
  </si>
  <si>
    <t>МБДОУ № 74(12 месяцев 2018года)</t>
  </si>
  <si>
    <t>МБДОУ № 75(12 месяцев 2018года)</t>
  </si>
  <si>
    <t>МБДОУ № 76(12 месяцев 2018года)</t>
  </si>
  <si>
    <t>МБДОУ № 99(12 месяцев 2018года)</t>
  </si>
  <si>
    <t>МБДОУ № 112(12 месяцев 2018года)</t>
  </si>
  <si>
    <t>МБДОУ № 137(12 месяцев 2018года)</t>
  </si>
  <si>
    <t>Продолжается комплектование ГКП</t>
  </si>
  <si>
    <t>МБДОУ № 140(12 месяцев 2018года)</t>
  </si>
  <si>
    <t>МБДОУ № 144(12 месяцев 2018года)</t>
  </si>
  <si>
    <t>МБДОУ № 148(12 месяцев 2018года)</t>
  </si>
  <si>
    <t>МБДОУ № 151(12 месяцев 2018года)</t>
  </si>
  <si>
    <t>МБДОУ № 152(12 месяцев 2018года)</t>
  </si>
  <si>
    <t>МБДОУ № 163(12 месяцев 2018года)</t>
  </si>
  <si>
    <t>МБДОУ № 186(12 месяцев 2018года)</t>
  </si>
  <si>
    <t>МБДОУ № 190(12 месяцев 2018года)</t>
  </si>
  <si>
    <t>МБДОУ № 200(12 месяцев 2018года)</t>
  </si>
  <si>
    <t>МБДОУ № 213(12 месяцев 2018года)</t>
  </si>
  <si>
    <t>МБДОУ № 215(12 месяцев 2018года)</t>
  </si>
  <si>
    <t>МБДОУ № 217(12 месяцев 2018года)</t>
  </si>
  <si>
    <t>МБДОУ № 218(12 месяцев 2018года)</t>
  </si>
  <si>
    <t>МБДОУ № 227(12 месяцев 2018года)</t>
  </si>
  <si>
    <t>МБДОУ № 244(12 месяцев 2018года)</t>
  </si>
  <si>
    <t>МБДОУ № 246(12 месяцев 2018года)</t>
  </si>
  <si>
    <t>МБДОУ № 247(12 месяцев 2018года)</t>
  </si>
  <si>
    <t>МБДОУ № 259(12 месяцев 2018года)</t>
  </si>
  <si>
    <t>МБДОУ № 277(12 месяцев 2018года)</t>
  </si>
  <si>
    <t>МБДОУ № 280(12 месяцев 2018года)</t>
  </si>
  <si>
    <t>МБДОУ № 282(12 месяцев 2018года)</t>
  </si>
  <si>
    <t>МБДОУ № 292(12 месяцев 2018года)</t>
  </si>
  <si>
    <t>МБДОУ № 294(12 месяцев 2018года)</t>
  </si>
  <si>
    <t>МБДОУ № 296(12 месяцев 2018года)</t>
  </si>
  <si>
    <t>МБДОУ № 300(12 месяцев 2018года)</t>
  </si>
  <si>
    <t>МБДОУ № 301(12 месяцев 2018года)</t>
  </si>
  <si>
    <t>МБДОУ № 303(12 месяцев 2018года)</t>
  </si>
  <si>
    <t xml:space="preserve">Планируется набор детей </t>
  </si>
  <si>
    <t>МБДОУ № 308(12 месяцев 2018года)</t>
  </si>
  <si>
    <t>МБДОУ № 309(12 месяцев 2018года)</t>
  </si>
  <si>
    <t>МБДОУ № 311(12 месяцев 2018года)</t>
  </si>
  <si>
    <t>МБДОУ № 315(12 месяцев 2018года)</t>
  </si>
  <si>
    <t>В выполнено</t>
  </si>
  <si>
    <t>МБДОУ №316 (12 месяцев 2018года)</t>
  </si>
  <si>
    <t>МБДОУ № 326(12 месяцев 2018года)</t>
  </si>
  <si>
    <t>МБДОУ № 328(12 месяцев 2018года)</t>
  </si>
  <si>
    <t>МБДОУ №(12 месяцев 2018года)</t>
  </si>
  <si>
    <t>МБДОУ № 330(12 месяцев 2018года)</t>
  </si>
  <si>
    <t>МБДОУ № 333(12 месяцев 2018года)</t>
  </si>
  <si>
    <t>МБОУ ДО СЮТ № 2 (за 12 месяцев 2018г.)</t>
  </si>
  <si>
    <t>804200О.99.0.ББ52АБ80000</t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</si>
  <si>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(Дети с ОВЗ, не указано, технической )</t>
    </r>
  </si>
  <si>
    <t>исполнение плана комплектования (процент; определяется как отношение количества обучающихся к количеству обучающихся по плану комплектования);</t>
  </si>
  <si>
    <t>доля детей, ставших победителями и призерами городских, краевых, региональных, всероссийских и международных меропирятий (процент; определяется как отношение победителей к числу детей принявших участие)</t>
  </si>
  <si>
    <t>Человеко-часы</t>
  </si>
  <si>
    <t>804200О.99.0.ББ52АЕ16000</t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</si>
  <si>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(Не указано, не указано,технической)</t>
    </r>
  </si>
  <si>
    <t>804200О.99.0.ББ52АЕ40000</t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</si>
  <si>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(не указано, не указано, естественно-научной )</t>
    </r>
  </si>
  <si>
    <t>804200О.99.0.ББ52АЕ64000</t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</si>
  <si>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(не указано, не указано, физкультурно-спортивной )</t>
    </r>
  </si>
  <si>
    <t>804200О.99.0.ББ52АЕ88000</t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</si>
  <si>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(не указано, не указано, художественной )</t>
    </r>
  </si>
  <si>
    <t>804200О.99.0.ББ52АЖ12000</t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</si>
  <si>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(не указано, не указано, туристко-краеведческой )</t>
    </r>
  </si>
  <si>
    <t>804200О.99.0.ББ52АЖ36000</t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</si>
  <si>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(не указано, не указано, социально-педагогической )</t>
    </r>
  </si>
  <si>
    <t>Р.01.1.0001.0001.001</t>
  </si>
  <si>
    <t>Организация и проведение олимпиад, конкурсов, мероприятий, направленных на выявление и развитие у обучающихся интеллектуальных и творческих способностей, способностей к занятиям физической культурой и спортом, интереса к научной (научно-исследовательской) деятельности, творческой деятельности, физкультурно-спортивной деятельности</t>
  </si>
  <si>
    <t>Работа</t>
  </si>
  <si>
    <t>число физических лиц, принявших участие в олимпиадах, конкурсах, мероприятиях (человек; абсолютная величина);</t>
  </si>
  <si>
    <t>освещение мероприятий, олимпиад, конкурсов в средствах массовой информации, сети интернет (количество информационных освещений; абсолютная величина).</t>
  </si>
  <si>
    <t>единица</t>
  </si>
  <si>
    <t>Количество мероприятий</t>
  </si>
  <si>
    <t>Мероприятия</t>
  </si>
  <si>
    <t>МБОУ ДО ЦТИР № 1(за 12 месяцев 2018г.)</t>
  </si>
  <si>
    <t>человеко-часы</t>
  </si>
  <si>
    <t>МБОУ ДО ЦПС(за 12 месяцев 2018г.)</t>
  </si>
  <si>
    <t>МБОУ ДО ЦДО № 5(за 12 месяцев 2018г.)</t>
  </si>
  <si>
    <t>Уникальный номер реестровой записи</t>
  </si>
  <si>
    <t>МБУ ЦППМиСП № 6</t>
  </si>
  <si>
    <t>880900О.99.0.БА99АА00000</t>
  </si>
  <si>
    <t>Психолого-медико-педагогическое обследование детей</t>
  </si>
  <si>
    <t>доля педагогических кадров с высшим профессиональным образованием в области коррекционной педагогики и психологии (процент; определяется как отношение количества педагогов с высшим образованием к общему числу педагогов);</t>
  </si>
  <si>
    <t>Выполнено</t>
  </si>
  <si>
    <t>доля детей, осваивающих дополнительные коррекционно-развивающие программы в учреждении (процент; определяется как количество осваивающих детей дополнительные программы к общему количеству детей)</t>
  </si>
  <si>
    <t>880900О.99.0.БА99АА01000</t>
  </si>
  <si>
    <t>Психолого-педагогическое консультирование обучающихся, их родителей (законных представителей) и педагогических работников</t>
  </si>
  <si>
    <t>доля детей, прошедших комплексное обследование (процент; определяется как отношение количества детей, прошедших комплексное обследование, к количеству обратившихся);</t>
  </si>
  <si>
    <t>доля подготовленных рекомендаций в программу сопровождения(процент; определяется как отношение количества подготовленных рекомендаций в программу сопровождения к количеству обратившихся)</t>
  </si>
  <si>
    <t>880900О.99.0.БА99АА02000</t>
  </si>
  <si>
    <t>Коррекционно-развивающая, компенсирующая и логопедическая помощь обучающимся</t>
  </si>
  <si>
    <t>доля педагогических кадров с высшим профессиональным образованием в области коррекционной педагогики и психологии (процент; определяется как отношение количества педагогов с высшим образованием к общему числу педагогов)</t>
  </si>
  <si>
    <t>доля детей, родителей,и педагогических работников обратившихся за консультацией (процент; определяется как отношение количества человек получивших консультацию к общему количеству обратившихся)</t>
  </si>
  <si>
    <t>11791000201000101005100</t>
  </si>
  <si>
    <t>11794000100400101006100</t>
  </si>
  <si>
    <t>11794000201000101002100</t>
  </si>
  <si>
    <t>1179400030050020100100</t>
  </si>
  <si>
    <t>11Г42003000300101009100</t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</si>
  <si>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(ОВЗ, технической)</t>
    </r>
  </si>
  <si>
    <t>11Г42003000201008100</t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</si>
  <si>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(ОВЗ, естественнонаучной)</t>
    </r>
  </si>
  <si>
    <t>11Г42003000300301007100</t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</si>
  <si>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(ОВЗ, физкультурно-спотривной)</t>
    </r>
  </si>
  <si>
    <t>11Г42003000300501005100</t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</si>
  <si>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(ОВЗ, туристко-краеведческой)</t>
    </r>
  </si>
  <si>
    <t>11Г42003000300601004100</t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</si>
  <si>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(ОВЗ, социально-педагогической)</t>
    </r>
  </si>
  <si>
    <t>11Г42003000300701003100</t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</si>
  <si>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(ОВЗ, не указано)</t>
    </r>
  </si>
  <si>
    <t>11Г42000500300101000100</t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</si>
  <si>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(дети-инвалиды, технической)</t>
    </r>
  </si>
  <si>
    <t>11Г42000500300201009100</t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</si>
  <si>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(дети-инвалиды, естественнонаучной)</t>
    </r>
  </si>
  <si>
    <t>11Г42000500300301008100</t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</si>
  <si>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(дети-инвалиды, физкультурно-спотривной)</t>
    </r>
  </si>
  <si>
    <t>11Г42000500300501006100</t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</si>
  <si>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(дети-инвалиды, туристко-краеведческой)</t>
    </r>
  </si>
  <si>
    <t>11Г42000500300601005100</t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</si>
  <si>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(дети-инвалиды, социально-педагогической)</t>
    </r>
  </si>
  <si>
    <t>11Г42000500300701004100</t>
  </si>
  <si>
    <r>
      <t xml:space="preserve">Реализация дополнительных общеразвивающих программ </t>
    </r>
    <r>
      <rPr>
        <b/>
        <sz val="12"/>
        <color indexed="8"/>
        <rFont val="Times New Roman"/>
        <family val="1"/>
        <charset val="204"/>
      </rPr>
      <t>(дети-инвалиды, не указано)</t>
    </r>
  </si>
  <si>
    <t>11Г42001000300101003100</t>
  </si>
  <si>
    <t>11Г42001000300201002100</t>
  </si>
  <si>
    <t>11Г42001000300301001100</t>
  </si>
  <si>
    <t>11Г42001000300501009100</t>
  </si>
  <si>
    <t>11Г42001000300601008100</t>
  </si>
  <si>
    <t>11Г42001000300701007100</t>
  </si>
  <si>
    <t>Директор МКУ ЦБУО Советкого района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</si>
</sst>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"/>
  </numFmts>
  <fonts count="1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indexed="26"/>
      </patternFill>
    </fill>
    <fill>
      <patternFill patternType="solid">
        <fgColor theme="0"/>
        <bgColor indexed="26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indexed="26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9389629810485"/>
        <bgColor indexed="26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59999389629810485"/>
        <bgColor indexed="2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indexed="26"/>
      </patternFill>
    </fill>
    <fill>
      <patternFill patternType="solid">
        <fgColor indexed="9"/>
        <bgColor indexed="26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9389629810485"/>
        <bgColor indexed="26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59">
    <xf numFmtId="0" fontId="0" fillId="0" borderId="0" xfId="0"/>
    <xf numFmtId="0" fontId="0" fillId="2" borderId="0" xfId="0" applyFill="1"/>
    <xf numFmtId="0" fontId="2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wrapText="1"/>
    </xf>
    <xf numFmtId="0" fontId="3" fillId="2" borderId="2" xfId="0" applyFont="1" applyFill="1" applyBorder="1" applyAlignment="1">
      <alignment horizontal="center" wrapText="1"/>
    </xf>
    <xf numFmtId="0" fontId="3" fillId="2" borderId="3" xfId="0" applyFont="1" applyFill="1" applyBorder="1" applyAlignment="1">
      <alignment horizontal="center" wrapText="1"/>
    </xf>
    <xf numFmtId="0" fontId="3" fillId="2" borderId="3" xfId="0" applyFont="1" applyFill="1" applyBorder="1" applyAlignment="1">
      <alignment horizontal="center" vertical="top" wrapText="1"/>
    </xf>
    <xf numFmtId="49" fontId="4" fillId="3" borderId="2" xfId="0" applyNumberFormat="1" applyFont="1" applyFill="1" applyBorder="1" applyAlignment="1">
      <alignment horizontal="center" vertical="top" wrapText="1"/>
    </xf>
    <xf numFmtId="0" fontId="4" fillId="3" borderId="2" xfId="0" applyFont="1" applyFill="1" applyBorder="1" applyAlignment="1">
      <alignment horizontal="center" vertical="top" wrapText="1"/>
    </xf>
    <xf numFmtId="0" fontId="3" fillId="3" borderId="3" xfId="0" applyFont="1" applyFill="1" applyBorder="1" applyAlignment="1"/>
    <xf numFmtId="0" fontId="3" fillId="3" borderId="2" xfId="0" applyFont="1" applyFill="1" applyBorder="1" applyAlignment="1">
      <alignment wrapText="1"/>
    </xf>
    <xf numFmtId="0" fontId="6" fillId="3" borderId="2" xfId="0" applyFont="1" applyFill="1" applyBorder="1" applyAlignment="1">
      <alignment vertical="top" wrapText="1"/>
    </xf>
    <xf numFmtId="0" fontId="3" fillId="3" borderId="2" xfId="0" applyFont="1" applyFill="1" applyBorder="1"/>
    <xf numFmtId="4" fontId="4" fillId="3" borderId="2" xfId="1" applyNumberFormat="1" applyFont="1" applyFill="1" applyBorder="1" applyAlignment="1">
      <alignment horizontal="center" wrapText="1"/>
    </xf>
    <xf numFmtId="164" fontId="4" fillId="4" borderId="2" xfId="1" applyNumberFormat="1" applyFont="1" applyFill="1" applyBorder="1" applyAlignment="1" applyProtection="1">
      <alignment horizontal="center" wrapText="1"/>
    </xf>
    <xf numFmtId="2" fontId="7" fillId="3" borderId="3" xfId="0" applyNumberFormat="1" applyFont="1" applyFill="1" applyBorder="1" applyAlignment="1">
      <alignment horizontal="center" wrapText="1"/>
    </xf>
    <xf numFmtId="164" fontId="4" fillId="4" borderId="3" xfId="1" applyNumberFormat="1" applyFont="1" applyFill="1" applyBorder="1" applyAlignment="1" applyProtection="1">
      <alignment horizontal="center" wrapText="1"/>
    </xf>
    <xf numFmtId="0" fontId="8" fillId="2" borderId="2" xfId="0" applyFont="1" applyFill="1" applyBorder="1" applyAlignment="1">
      <alignment horizontal="center" vertical="top" wrapText="1"/>
    </xf>
    <xf numFmtId="2" fontId="4" fillId="4" borderId="3" xfId="1" applyNumberFormat="1" applyFont="1" applyFill="1" applyBorder="1" applyAlignment="1" applyProtection="1">
      <alignment horizontal="center" vertical="center" wrapText="1"/>
    </xf>
    <xf numFmtId="0" fontId="0" fillId="3" borderId="3" xfId="0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top" wrapText="1"/>
    </xf>
    <xf numFmtId="0" fontId="0" fillId="3" borderId="4" xfId="0" applyFill="1" applyBorder="1" applyAlignment="1"/>
    <xf numFmtId="2" fontId="0" fillId="3" borderId="4" xfId="0" applyNumberFormat="1" applyFill="1" applyBorder="1" applyAlignment="1">
      <alignment horizontal="center"/>
    </xf>
    <xf numFmtId="0" fontId="0" fillId="3" borderId="4" xfId="0" applyFill="1" applyBorder="1" applyAlignment="1">
      <alignment horizontal="center" wrapText="1"/>
    </xf>
    <xf numFmtId="2" fontId="4" fillId="4" borderId="4" xfId="1" applyNumberFormat="1" applyFont="1" applyFill="1" applyBorder="1" applyAlignment="1" applyProtection="1">
      <alignment horizontal="center" vertical="center" wrapText="1"/>
    </xf>
    <xf numFmtId="0" fontId="0" fillId="3" borderId="4" xfId="0" applyFill="1" applyBorder="1" applyAlignment="1">
      <alignment horizontal="center" vertical="center"/>
    </xf>
    <xf numFmtId="2" fontId="0" fillId="3" borderId="5" xfId="0" applyNumberFormat="1" applyFill="1" applyBorder="1" applyAlignment="1">
      <alignment horizontal="center"/>
    </xf>
    <xf numFmtId="49" fontId="3" fillId="3" borderId="2" xfId="0" applyNumberFormat="1" applyFont="1" applyFill="1" applyBorder="1" applyAlignment="1">
      <alignment horizontal="center" vertical="top" wrapText="1"/>
    </xf>
    <xf numFmtId="0" fontId="3" fillId="3" borderId="2" xfId="0" applyFont="1" applyFill="1" applyBorder="1" applyAlignment="1">
      <alignment horizontal="center" vertical="top" wrapText="1"/>
    </xf>
    <xf numFmtId="0" fontId="0" fillId="3" borderId="5" xfId="0" applyFill="1" applyBorder="1" applyAlignment="1"/>
    <xf numFmtId="49" fontId="7" fillId="3" borderId="2" xfId="0" applyNumberFormat="1" applyFont="1" applyFill="1" applyBorder="1" applyAlignment="1">
      <alignment vertical="top" wrapText="1"/>
    </xf>
    <xf numFmtId="0" fontId="0" fillId="3" borderId="5" xfId="0" applyFill="1" applyBorder="1" applyAlignment="1">
      <alignment horizontal="center" wrapText="1"/>
    </xf>
    <xf numFmtId="2" fontId="4" fillId="4" borderId="5" xfId="1" applyNumberFormat="1" applyFont="1" applyFill="1" applyBorder="1" applyAlignment="1" applyProtection="1">
      <alignment horizontal="center" vertical="center" wrapText="1"/>
    </xf>
    <xf numFmtId="0" fontId="0" fillId="3" borderId="5" xfId="0" applyFill="1" applyBorder="1" applyAlignment="1">
      <alignment horizontal="center" vertical="center"/>
    </xf>
    <xf numFmtId="2" fontId="4" fillId="4" borderId="2" xfId="1" applyNumberFormat="1" applyFont="1" applyFill="1" applyBorder="1" applyAlignment="1" applyProtection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top" wrapText="1"/>
    </xf>
    <xf numFmtId="0" fontId="4" fillId="2" borderId="2" xfId="0" applyFont="1" applyFill="1" applyBorder="1" applyAlignment="1">
      <alignment horizontal="center" vertical="top" wrapText="1"/>
    </xf>
    <xf numFmtId="0" fontId="3" fillId="2" borderId="3" xfId="0" applyFont="1" applyFill="1" applyBorder="1" applyAlignment="1"/>
    <xf numFmtId="0" fontId="6" fillId="2" borderId="2" xfId="0" applyFont="1" applyFill="1" applyBorder="1" applyAlignment="1">
      <alignment vertical="top" wrapText="1"/>
    </xf>
    <xf numFmtId="0" fontId="3" fillId="2" borderId="2" xfId="0" applyFont="1" applyFill="1" applyBorder="1"/>
    <xf numFmtId="4" fontId="4" fillId="2" borderId="2" xfId="1" applyNumberFormat="1" applyFont="1" applyFill="1" applyBorder="1" applyAlignment="1">
      <alignment horizontal="center" wrapText="1"/>
    </xf>
    <xf numFmtId="164" fontId="4" fillId="5" borderId="2" xfId="1" applyNumberFormat="1" applyFont="1" applyFill="1" applyBorder="1" applyAlignment="1" applyProtection="1">
      <alignment horizontal="center" wrapText="1"/>
    </xf>
    <xf numFmtId="2" fontId="7" fillId="2" borderId="3" xfId="0" applyNumberFormat="1" applyFont="1" applyFill="1" applyBorder="1" applyAlignment="1">
      <alignment horizontal="center" wrapText="1"/>
    </xf>
    <xf numFmtId="164" fontId="4" fillId="5" borderId="3" xfId="1" applyNumberFormat="1" applyFont="1" applyFill="1" applyBorder="1" applyAlignment="1" applyProtection="1">
      <alignment horizontal="center" wrapText="1"/>
    </xf>
    <xf numFmtId="2" fontId="4" fillId="5" borderId="3" xfId="1" applyNumberFormat="1" applyFont="1" applyFill="1" applyBorder="1" applyAlignment="1" applyProtection="1">
      <alignment horizontal="center" vertical="center" wrapText="1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/>
    <xf numFmtId="2" fontId="0" fillId="2" borderId="4" xfId="0" applyNumberFormat="1" applyFill="1" applyBorder="1" applyAlignment="1">
      <alignment horizontal="center"/>
    </xf>
    <xf numFmtId="0" fontId="0" fillId="2" borderId="4" xfId="0" applyFill="1" applyBorder="1" applyAlignment="1">
      <alignment horizontal="center" wrapText="1"/>
    </xf>
    <xf numFmtId="2" fontId="4" fillId="5" borderId="4" xfId="1" applyNumberFormat="1" applyFont="1" applyFill="1" applyBorder="1" applyAlignment="1" applyProtection="1">
      <alignment horizontal="center" vertical="center" wrapText="1"/>
    </xf>
    <xf numFmtId="0" fontId="0" fillId="2" borderId="4" xfId="0" applyFill="1" applyBorder="1" applyAlignment="1">
      <alignment horizontal="center" vertical="center"/>
    </xf>
    <xf numFmtId="2" fontId="0" fillId="2" borderId="5" xfId="0" applyNumberFormat="1" applyFill="1" applyBorder="1" applyAlignment="1">
      <alignment horizontal="center"/>
    </xf>
    <xf numFmtId="49" fontId="3" fillId="2" borderId="2" xfId="0" applyNumberFormat="1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top" wrapText="1"/>
    </xf>
    <xf numFmtId="0" fontId="0" fillId="2" borderId="5" xfId="0" applyFill="1" applyBorder="1" applyAlignment="1"/>
    <xf numFmtId="49" fontId="7" fillId="2" borderId="2" xfId="0" applyNumberFormat="1" applyFont="1" applyFill="1" applyBorder="1" applyAlignment="1">
      <alignment vertical="top" wrapText="1"/>
    </xf>
    <xf numFmtId="0" fontId="0" fillId="2" borderId="5" xfId="0" applyFill="1" applyBorder="1" applyAlignment="1">
      <alignment horizontal="center" wrapText="1"/>
    </xf>
    <xf numFmtId="2" fontId="4" fillId="5" borderId="5" xfId="1" applyNumberFormat="1" applyFont="1" applyFill="1" applyBorder="1" applyAlignment="1" applyProtection="1">
      <alignment horizontal="center" vertical="center" wrapText="1"/>
    </xf>
    <xf numFmtId="0" fontId="0" fillId="2" borderId="5" xfId="0" applyFill="1" applyBorder="1" applyAlignment="1">
      <alignment horizontal="center" vertical="center"/>
    </xf>
    <xf numFmtId="2" fontId="4" fillId="5" borderId="2" xfId="1" applyNumberFormat="1" applyFont="1" applyFill="1" applyBorder="1" applyAlignment="1" applyProtection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top" wrapText="1"/>
    </xf>
    <xf numFmtId="0" fontId="4" fillId="6" borderId="2" xfId="0" applyFont="1" applyFill="1" applyBorder="1" applyAlignment="1">
      <alignment horizontal="center" vertical="top" wrapText="1"/>
    </xf>
    <xf numFmtId="0" fontId="3" fillId="6" borderId="3" xfId="0" applyFont="1" applyFill="1" applyBorder="1" applyAlignment="1"/>
    <xf numFmtId="0" fontId="3" fillId="6" borderId="2" xfId="0" applyFont="1" applyFill="1" applyBorder="1" applyAlignment="1">
      <alignment wrapText="1"/>
    </xf>
    <xf numFmtId="0" fontId="6" fillId="6" borderId="2" xfId="0" applyFont="1" applyFill="1" applyBorder="1" applyAlignment="1">
      <alignment vertical="top" wrapText="1"/>
    </xf>
    <xf numFmtId="0" fontId="3" fillId="6" borderId="2" xfId="0" applyFont="1" applyFill="1" applyBorder="1"/>
    <xf numFmtId="4" fontId="4" fillId="6" borderId="2" xfId="1" applyNumberFormat="1" applyFont="1" applyFill="1" applyBorder="1" applyAlignment="1">
      <alignment horizontal="center" wrapText="1"/>
    </xf>
    <xf numFmtId="164" fontId="4" fillId="7" borderId="2" xfId="1" applyNumberFormat="1" applyFont="1" applyFill="1" applyBorder="1" applyAlignment="1" applyProtection="1">
      <alignment horizontal="center" wrapText="1"/>
    </xf>
    <xf numFmtId="2" fontId="7" fillId="6" borderId="3" xfId="0" applyNumberFormat="1" applyFont="1" applyFill="1" applyBorder="1" applyAlignment="1">
      <alignment horizontal="center" wrapText="1"/>
    </xf>
    <xf numFmtId="164" fontId="4" fillId="7" borderId="3" xfId="1" applyNumberFormat="1" applyFont="1" applyFill="1" applyBorder="1" applyAlignment="1" applyProtection="1">
      <alignment horizontal="center" wrapText="1"/>
    </xf>
    <xf numFmtId="2" fontId="4" fillId="7" borderId="2" xfId="1" applyNumberFormat="1" applyFont="1" applyFill="1" applyBorder="1" applyAlignment="1" applyProtection="1">
      <alignment horizontal="center" vertical="center" wrapText="1"/>
    </xf>
    <xf numFmtId="0" fontId="0" fillId="6" borderId="3" xfId="0" applyFill="1" applyBorder="1" applyAlignment="1">
      <alignment horizontal="center" vertical="center"/>
    </xf>
    <xf numFmtId="0" fontId="0" fillId="6" borderId="4" xfId="0" applyFill="1" applyBorder="1" applyAlignment="1"/>
    <xf numFmtId="2" fontId="0" fillId="6" borderId="4" xfId="0" applyNumberFormat="1" applyFill="1" applyBorder="1" applyAlignment="1">
      <alignment horizontal="center"/>
    </xf>
    <xf numFmtId="0" fontId="0" fillId="6" borderId="4" xfId="0" applyFill="1" applyBorder="1" applyAlignment="1">
      <alignment horizontal="center" wrapText="1"/>
    </xf>
    <xf numFmtId="0" fontId="0" fillId="6" borderId="4" xfId="0" applyFill="1" applyBorder="1" applyAlignment="1">
      <alignment horizontal="center" vertical="center"/>
    </xf>
    <xf numFmtId="2" fontId="0" fillId="6" borderId="5" xfId="0" applyNumberFormat="1" applyFill="1" applyBorder="1" applyAlignment="1">
      <alignment horizontal="center"/>
    </xf>
    <xf numFmtId="49" fontId="3" fillId="6" borderId="2" xfId="0" applyNumberFormat="1" applyFont="1" applyFill="1" applyBorder="1" applyAlignment="1">
      <alignment horizontal="center" vertical="top" wrapText="1"/>
    </xf>
    <xf numFmtId="0" fontId="3" fillId="6" borderId="2" xfId="0" applyFont="1" applyFill="1" applyBorder="1" applyAlignment="1">
      <alignment horizontal="center" vertical="top" wrapText="1"/>
    </xf>
    <xf numFmtId="0" fontId="0" fillId="6" borderId="5" xfId="0" applyFill="1" applyBorder="1" applyAlignment="1"/>
    <xf numFmtId="49" fontId="7" fillId="6" borderId="2" xfId="0" applyNumberFormat="1" applyFont="1" applyFill="1" applyBorder="1" applyAlignment="1">
      <alignment vertical="top" wrapText="1"/>
    </xf>
    <xf numFmtId="0" fontId="0" fillId="6" borderId="5" xfId="0" applyFill="1" applyBorder="1" applyAlignment="1">
      <alignment horizontal="center" wrapText="1"/>
    </xf>
    <xf numFmtId="0" fontId="0" fillId="6" borderId="5" xfId="0" applyFill="1" applyBorder="1" applyAlignment="1">
      <alignment horizontal="center" vertical="center"/>
    </xf>
    <xf numFmtId="49" fontId="4" fillId="8" borderId="2" xfId="0" applyNumberFormat="1" applyFont="1" applyFill="1" applyBorder="1" applyAlignment="1">
      <alignment horizontal="center" vertical="top" wrapText="1"/>
    </xf>
    <xf numFmtId="0" fontId="4" fillId="8" borderId="2" xfId="0" applyFont="1" applyFill="1" applyBorder="1" applyAlignment="1">
      <alignment horizontal="center" vertical="top" wrapText="1"/>
    </xf>
    <xf numFmtId="0" fontId="3" fillId="8" borderId="3" xfId="0" applyFont="1" applyFill="1" applyBorder="1" applyAlignment="1"/>
    <xf numFmtId="0" fontId="3" fillId="8" borderId="2" xfId="0" applyFont="1" applyFill="1" applyBorder="1" applyAlignment="1">
      <alignment wrapText="1"/>
    </xf>
    <xf numFmtId="0" fontId="6" fillId="8" borderId="2" xfId="0" applyFont="1" applyFill="1" applyBorder="1" applyAlignment="1">
      <alignment vertical="top" wrapText="1"/>
    </xf>
    <xf numFmtId="0" fontId="3" fillId="8" borderId="2" xfId="0" applyFont="1" applyFill="1" applyBorder="1"/>
    <xf numFmtId="4" fontId="4" fillId="8" borderId="2" xfId="1" applyNumberFormat="1" applyFont="1" applyFill="1" applyBorder="1" applyAlignment="1">
      <alignment horizontal="center" wrapText="1"/>
    </xf>
    <xf numFmtId="164" fontId="4" fillId="9" borderId="2" xfId="1" applyNumberFormat="1" applyFont="1" applyFill="1" applyBorder="1" applyAlignment="1" applyProtection="1">
      <alignment horizontal="center" wrapText="1"/>
    </xf>
    <xf numFmtId="2" fontId="7" fillId="8" borderId="3" xfId="0" applyNumberFormat="1" applyFont="1" applyFill="1" applyBorder="1" applyAlignment="1">
      <alignment horizontal="center" wrapText="1"/>
    </xf>
    <xf numFmtId="164" fontId="4" fillId="9" borderId="3" xfId="1" applyNumberFormat="1" applyFont="1" applyFill="1" applyBorder="1" applyAlignment="1" applyProtection="1">
      <alignment horizontal="center" wrapText="1"/>
    </xf>
    <xf numFmtId="2" fontId="4" fillId="9" borderId="2" xfId="1" applyNumberFormat="1" applyFont="1" applyFill="1" applyBorder="1" applyAlignment="1" applyProtection="1">
      <alignment horizontal="center" vertical="center" wrapText="1"/>
    </xf>
    <xf numFmtId="0" fontId="0" fillId="8" borderId="3" xfId="0" applyFill="1" applyBorder="1" applyAlignment="1">
      <alignment horizontal="center" vertical="center"/>
    </xf>
    <xf numFmtId="0" fontId="0" fillId="8" borderId="4" xfId="0" applyFill="1" applyBorder="1" applyAlignment="1"/>
    <xf numFmtId="2" fontId="0" fillId="8" borderId="4" xfId="0" applyNumberFormat="1" applyFill="1" applyBorder="1" applyAlignment="1">
      <alignment horizontal="center"/>
    </xf>
    <xf numFmtId="0" fontId="0" fillId="8" borderId="4" xfId="0" applyFill="1" applyBorder="1" applyAlignment="1">
      <alignment horizontal="center" wrapText="1"/>
    </xf>
    <xf numFmtId="0" fontId="0" fillId="8" borderId="4" xfId="0" applyFill="1" applyBorder="1" applyAlignment="1">
      <alignment horizontal="center" vertical="center"/>
    </xf>
    <xf numFmtId="2" fontId="0" fillId="8" borderId="5" xfId="0" applyNumberFormat="1" applyFill="1" applyBorder="1" applyAlignment="1">
      <alignment horizontal="center"/>
    </xf>
    <xf numFmtId="49" fontId="3" fillId="8" borderId="2" xfId="0" applyNumberFormat="1" applyFont="1" applyFill="1" applyBorder="1" applyAlignment="1">
      <alignment horizontal="center" vertical="top" wrapText="1"/>
    </xf>
    <xf numFmtId="0" fontId="3" fillId="8" borderId="2" xfId="0" applyFont="1" applyFill="1" applyBorder="1" applyAlignment="1">
      <alignment horizontal="center" vertical="top" wrapText="1"/>
    </xf>
    <xf numFmtId="0" fontId="0" fillId="8" borderId="5" xfId="0" applyFill="1" applyBorder="1" applyAlignment="1"/>
    <xf numFmtId="49" fontId="7" fillId="8" borderId="2" xfId="0" applyNumberFormat="1" applyFont="1" applyFill="1" applyBorder="1" applyAlignment="1">
      <alignment vertical="top" wrapText="1"/>
    </xf>
    <xf numFmtId="0" fontId="0" fillId="8" borderId="5" xfId="0" applyFill="1" applyBorder="1" applyAlignment="1">
      <alignment horizontal="center" wrapText="1"/>
    </xf>
    <xf numFmtId="0" fontId="0" fillId="8" borderId="5" xfId="0" applyFill="1" applyBorder="1" applyAlignment="1">
      <alignment horizontal="center" vertical="center"/>
    </xf>
    <xf numFmtId="49" fontId="4" fillId="2" borderId="3" xfId="0" applyNumberFormat="1" applyFont="1" applyFill="1" applyBorder="1" applyAlignment="1">
      <alignment horizontal="center" vertical="top" wrapText="1"/>
    </xf>
    <xf numFmtId="0" fontId="4" fillId="2" borderId="3" xfId="0" applyFont="1" applyFill="1" applyBorder="1" applyAlignment="1">
      <alignment horizontal="center" vertical="top" wrapText="1"/>
    </xf>
    <xf numFmtId="49" fontId="4" fillId="2" borderId="4" xfId="0" applyNumberFormat="1" applyFont="1" applyFill="1" applyBorder="1" applyAlignment="1">
      <alignment horizontal="center" vertical="top" wrapText="1"/>
    </xf>
    <xf numFmtId="0" fontId="4" fillId="2" borderId="4" xfId="0" applyFont="1" applyFill="1" applyBorder="1" applyAlignment="1">
      <alignment horizontal="center" vertical="top" wrapText="1"/>
    </xf>
    <xf numFmtId="49" fontId="4" fillId="2" borderId="5" xfId="0" applyNumberFormat="1" applyFont="1" applyFill="1" applyBorder="1" applyAlignment="1">
      <alignment horizontal="center" vertical="top" wrapText="1"/>
    </xf>
    <xf numFmtId="0" fontId="4" fillId="2" borderId="5" xfId="0" applyFont="1" applyFill="1" applyBorder="1" applyAlignment="1">
      <alignment horizontal="center" vertical="top" wrapText="1"/>
    </xf>
    <xf numFmtId="49" fontId="4" fillId="10" borderId="2" xfId="0" applyNumberFormat="1" applyFont="1" applyFill="1" applyBorder="1" applyAlignment="1">
      <alignment horizontal="center" vertical="top" wrapText="1"/>
    </xf>
    <xf numFmtId="0" fontId="4" fillId="10" borderId="2" xfId="0" applyFont="1" applyFill="1" applyBorder="1" applyAlignment="1">
      <alignment horizontal="center" vertical="top" wrapText="1"/>
    </xf>
    <xf numFmtId="0" fontId="3" fillId="10" borderId="3" xfId="0" applyFont="1" applyFill="1" applyBorder="1" applyAlignment="1"/>
    <xf numFmtId="0" fontId="3" fillId="10" borderId="2" xfId="0" applyFont="1" applyFill="1" applyBorder="1" applyAlignment="1">
      <alignment wrapText="1"/>
    </xf>
    <xf numFmtId="0" fontId="6" fillId="10" borderId="2" xfId="0" applyFont="1" applyFill="1" applyBorder="1" applyAlignment="1">
      <alignment vertical="top" wrapText="1"/>
    </xf>
    <xf numFmtId="0" fontId="3" fillId="10" borderId="2" xfId="0" applyFont="1" applyFill="1" applyBorder="1"/>
    <xf numFmtId="4" fontId="4" fillId="10" borderId="2" xfId="1" applyNumberFormat="1" applyFont="1" applyFill="1" applyBorder="1" applyAlignment="1">
      <alignment horizontal="center" wrapText="1"/>
    </xf>
    <xf numFmtId="164" fontId="4" fillId="11" borderId="2" xfId="1" applyNumberFormat="1" applyFont="1" applyFill="1" applyBorder="1" applyAlignment="1" applyProtection="1">
      <alignment horizontal="center" wrapText="1"/>
    </xf>
    <xf numFmtId="2" fontId="7" fillId="10" borderId="3" xfId="0" applyNumberFormat="1" applyFont="1" applyFill="1" applyBorder="1" applyAlignment="1">
      <alignment horizontal="center" wrapText="1"/>
    </xf>
    <xf numFmtId="164" fontId="4" fillId="11" borderId="3" xfId="1" applyNumberFormat="1" applyFont="1" applyFill="1" applyBorder="1" applyAlignment="1" applyProtection="1">
      <alignment horizontal="center" wrapText="1"/>
    </xf>
    <xf numFmtId="2" fontId="4" fillId="11" borderId="2" xfId="1" applyNumberFormat="1" applyFont="1" applyFill="1" applyBorder="1" applyAlignment="1" applyProtection="1">
      <alignment horizontal="center" vertical="center" wrapText="1"/>
    </xf>
    <xf numFmtId="0" fontId="0" fillId="10" borderId="3" xfId="0" applyFill="1" applyBorder="1" applyAlignment="1">
      <alignment horizontal="center" vertical="center"/>
    </xf>
    <xf numFmtId="0" fontId="0" fillId="10" borderId="4" xfId="0" applyFill="1" applyBorder="1" applyAlignment="1"/>
    <xf numFmtId="2" fontId="0" fillId="10" borderId="4" xfId="0" applyNumberFormat="1" applyFill="1" applyBorder="1" applyAlignment="1">
      <alignment horizontal="center"/>
    </xf>
    <xf numFmtId="0" fontId="0" fillId="10" borderId="4" xfId="0" applyFill="1" applyBorder="1" applyAlignment="1">
      <alignment horizontal="center" wrapText="1"/>
    </xf>
    <xf numFmtId="0" fontId="0" fillId="10" borderId="4" xfId="0" applyFill="1" applyBorder="1" applyAlignment="1">
      <alignment horizontal="center" vertical="center"/>
    </xf>
    <xf numFmtId="2" fontId="0" fillId="10" borderId="5" xfId="0" applyNumberFormat="1" applyFill="1" applyBorder="1" applyAlignment="1">
      <alignment horizontal="center"/>
    </xf>
    <xf numFmtId="49" fontId="3" fillId="10" borderId="2" xfId="0" applyNumberFormat="1" applyFont="1" applyFill="1" applyBorder="1" applyAlignment="1">
      <alignment horizontal="center" vertical="top" wrapText="1"/>
    </xf>
    <xf numFmtId="0" fontId="3" fillId="10" borderId="2" xfId="0" applyFont="1" applyFill="1" applyBorder="1" applyAlignment="1">
      <alignment horizontal="center" vertical="top" wrapText="1"/>
    </xf>
    <xf numFmtId="0" fontId="0" fillId="10" borderId="5" xfId="0" applyFill="1" applyBorder="1" applyAlignment="1"/>
    <xf numFmtId="49" fontId="7" fillId="10" borderId="2" xfId="0" applyNumberFormat="1" applyFont="1" applyFill="1" applyBorder="1" applyAlignment="1">
      <alignment vertical="top" wrapText="1"/>
    </xf>
    <xf numFmtId="0" fontId="0" fillId="10" borderId="5" xfId="0" applyFill="1" applyBorder="1" applyAlignment="1">
      <alignment horizontal="center" wrapText="1"/>
    </xf>
    <xf numFmtId="0" fontId="0" fillId="10" borderId="5" xfId="0" applyFill="1" applyBorder="1" applyAlignment="1">
      <alignment horizontal="center" vertical="center"/>
    </xf>
    <xf numFmtId="3" fontId="7" fillId="2" borderId="2" xfId="0" applyNumberFormat="1" applyFont="1" applyFill="1" applyBorder="1" applyAlignment="1">
      <alignment horizontal="center" wrapText="1"/>
    </xf>
    <xf numFmtId="49" fontId="4" fillId="12" borderId="2" xfId="0" applyNumberFormat="1" applyFont="1" applyFill="1" applyBorder="1" applyAlignment="1">
      <alignment horizontal="center" vertical="top" wrapText="1"/>
    </xf>
    <xf numFmtId="0" fontId="4" fillId="12" borderId="2" xfId="0" applyFont="1" applyFill="1" applyBorder="1" applyAlignment="1">
      <alignment horizontal="center" vertical="top" wrapText="1"/>
    </xf>
    <xf numFmtId="0" fontId="3" fillId="12" borderId="3" xfId="0" applyFont="1" applyFill="1" applyBorder="1" applyAlignment="1"/>
    <xf numFmtId="0" fontId="3" fillId="12" borderId="2" xfId="0" applyFont="1" applyFill="1" applyBorder="1" applyAlignment="1">
      <alignment wrapText="1"/>
    </xf>
    <xf numFmtId="0" fontId="6" fillId="12" borderId="2" xfId="0" applyFont="1" applyFill="1" applyBorder="1" applyAlignment="1">
      <alignment vertical="top" wrapText="1"/>
    </xf>
    <xf numFmtId="4" fontId="4" fillId="12" borderId="2" xfId="1" applyNumberFormat="1" applyFont="1" applyFill="1" applyBorder="1" applyAlignment="1">
      <alignment horizontal="center" wrapText="1"/>
    </xf>
    <xf numFmtId="164" fontId="4" fillId="13" borderId="2" xfId="1" applyNumberFormat="1" applyFont="1" applyFill="1" applyBorder="1" applyAlignment="1" applyProtection="1">
      <alignment horizontal="center" wrapText="1"/>
    </xf>
    <xf numFmtId="2" fontId="7" fillId="12" borderId="3" xfId="0" applyNumberFormat="1" applyFont="1" applyFill="1" applyBorder="1" applyAlignment="1">
      <alignment horizontal="center" wrapText="1"/>
    </xf>
    <xf numFmtId="164" fontId="4" fillId="13" borderId="3" xfId="1" applyNumberFormat="1" applyFont="1" applyFill="1" applyBorder="1" applyAlignment="1" applyProtection="1">
      <alignment horizontal="center" wrapText="1"/>
    </xf>
    <xf numFmtId="2" fontId="4" fillId="13" borderId="2" xfId="1" applyNumberFormat="1" applyFont="1" applyFill="1" applyBorder="1" applyAlignment="1" applyProtection="1">
      <alignment horizontal="center" vertical="center" wrapText="1"/>
    </xf>
    <xf numFmtId="0" fontId="0" fillId="12" borderId="3" xfId="0" applyFill="1" applyBorder="1" applyAlignment="1">
      <alignment horizontal="center" vertical="center"/>
    </xf>
    <xf numFmtId="0" fontId="0" fillId="12" borderId="4" xfId="0" applyFill="1" applyBorder="1" applyAlignment="1"/>
    <xf numFmtId="2" fontId="0" fillId="12" borderId="4" xfId="0" applyNumberFormat="1" applyFill="1" applyBorder="1" applyAlignment="1">
      <alignment horizontal="center"/>
    </xf>
    <xf numFmtId="0" fontId="0" fillId="12" borderId="4" xfId="0" applyFill="1" applyBorder="1" applyAlignment="1">
      <alignment horizontal="center" wrapText="1"/>
    </xf>
    <xf numFmtId="0" fontId="0" fillId="12" borderId="4" xfId="0" applyFill="1" applyBorder="1" applyAlignment="1">
      <alignment horizontal="center" vertical="center"/>
    </xf>
    <xf numFmtId="2" fontId="0" fillId="12" borderId="5" xfId="0" applyNumberFormat="1" applyFill="1" applyBorder="1" applyAlignment="1">
      <alignment horizontal="center"/>
    </xf>
    <xf numFmtId="49" fontId="3" fillId="12" borderId="2" xfId="0" applyNumberFormat="1" applyFont="1" applyFill="1" applyBorder="1" applyAlignment="1">
      <alignment horizontal="center" vertical="top" wrapText="1"/>
    </xf>
    <xf numFmtId="0" fontId="3" fillId="12" borderId="2" xfId="0" applyFont="1" applyFill="1" applyBorder="1" applyAlignment="1">
      <alignment horizontal="center" vertical="top" wrapText="1"/>
    </xf>
    <xf numFmtId="0" fontId="0" fillId="12" borderId="5" xfId="0" applyFill="1" applyBorder="1" applyAlignment="1"/>
    <xf numFmtId="49" fontId="7" fillId="12" borderId="2" xfId="0" applyNumberFormat="1" applyFont="1" applyFill="1" applyBorder="1" applyAlignment="1">
      <alignment vertical="top" wrapText="1"/>
    </xf>
    <xf numFmtId="4" fontId="7" fillId="12" borderId="2" xfId="0" applyNumberFormat="1" applyFont="1" applyFill="1" applyBorder="1" applyAlignment="1">
      <alignment horizontal="center" wrapText="1"/>
    </xf>
    <xf numFmtId="0" fontId="0" fillId="12" borderId="5" xfId="0" applyFill="1" applyBorder="1" applyAlignment="1">
      <alignment horizontal="center" wrapText="1"/>
    </xf>
    <xf numFmtId="0" fontId="0" fillId="12" borderId="5" xfId="0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top" wrapText="1"/>
    </xf>
    <xf numFmtId="4" fontId="7" fillId="2" borderId="2" xfId="0" applyNumberFormat="1" applyFont="1" applyFill="1" applyBorder="1" applyAlignment="1">
      <alignment horizontal="center" wrapText="1"/>
    </xf>
    <xf numFmtId="0" fontId="3" fillId="2" borderId="0" xfId="0" applyFont="1" applyFill="1" applyBorder="1" applyAlignment="1">
      <alignment horizontal="center" vertical="top" wrapText="1"/>
    </xf>
    <xf numFmtId="49" fontId="3" fillId="2" borderId="0" xfId="0" applyNumberFormat="1" applyFont="1" applyFill="1" applyBorder="1" applyAlignment="1">
      <alignment horizontal="center" vertical="top" wrapText="1"/>
    </xf>
    <xf numFmtId="0" fontId="0" fillId="2" borderId="0" xfId="0" applyFill="1" applyBorder="1" applyAlignment="1"/>
    <xf numFmtId="0" fontId="3" fillId="2" borderId="0" xfId="0" applyFont="1" applyFill="1" applyBorder="1" applyAlignment="1">
      <alignment wrapText="1"/>
    </xf>
    <xf numFmtId="49" fontId="7" fillId="2" borderId="0" xfId="0" applyNumberFormat="1" applyFont="1" applyFill="1" applyBorder="1" applyAlignment="1">
      <alignment vertical="top" wrapText="1"/>
    </xf>
    <xf numFmtId="4" fontId="7" fillId="2" borderId="0" xfId="0" applyNumberFormat="1" applyFont="1" applyFill="1" applyBorder="1" applyAlignment="1">
      <alignment horizontal="center" wrapText="1"/>
    </xf>
    <xf numFmtId="164" fontId="4" fillId="5" borderId="0" xfId="1" applyNumberFormat="1" applyFont="1" applyFill="1" applyBorder="1" applyAlignment="1" applyProtection="1">
      <alignment horizontal="center" wrapText="1"/>
    </xf>
    <xf numFmtId="0" fontId="0" fillId="2" borderId="0" xfId="0" applyFill="1" applyBorder="1" applyAlignment="1">
      <alignment horizontal="center" wrapText="1"/>
    </xf>
    <xf numFmtId="0" fontId="8" fillId="2" borderId="0" xfId="0" applyFont="1" applyFill="1" applyBorder="1" applyAlignment="1">
      <alignment horizontal="center" vertical="top" wrapText="1"/>
    </xf>
    <xf numFmtId="2" fontId="4" fillId="5" borderId="0" xfId="1" applyNumberFormat="1" applyFont="1" applyFill="1" applyBorder="1" applyAlignment="1" applyProtection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3" fillId="2" borderId="0" xfId="0" applyFont="1" applyFill="1"/>
    <xf numFmtId="0" fontId="3" fillId="2" borderId="0" xfId="0" applyFont="1" applyFill="1" applyAlignment="1">
      <alignment horizontal="right"/>
    </xf>
    <xf numFmtId="0" fontId="8" fillId="2" borderId="0" xfId="0" applyFont="1" applyFill="1"/>
    <xf numFmtId="4" fontId="0" fillId="2" borderId="0" xfId="0" applyNumberFormat="1" applyFill="1"/>
    <xf numFmtId="49" fontId="4" fillId="8" borderId="3" xfId="0" applyNumberFormat="1" applyFont="1" applyFill="1" applyBorder="1" applyAlignment="1">
      <alignment horizontal="center" vertical="top" wrapText="1"/>
    </xf>
    <xf numFmtId="0" fontId="4" fillId="8" borderId="3" xfId="0" applyFont="1" applyFill="1" applyBorder="1" applyAlignment="1">
      <alignment horizontal="center" vertical="top" wrapText="1"/>
    </xf>
    <xf numFmtId="49" fontId="4" fillId="8" borderId="4" xfId="0" applyNumberFormat="1" applyFont="1" applyFill="1" applyBorder="1" applyAlignment="1">
      <alignment horizontal="center" vertical="top" wrapText="1"/>
    </xf>
    <xf numFmtId="0" fontId="4" fillId="8" borderId="4" xfId="0" applyFont="1" applyFill="1" applyBorder="1" applyAlignment="1">
      <alignment horizontal="center" vertical="top" wrapText="1"/>
    </xf>
    <xf numFmtId="49" fontId="4" fillId="8" borderId="5" xfId="0" applyNumberFormat="1" applyFont="1" applyFill="1" applyBorder="1" applyAlignment="1">
      <alignment horizontal="center" vertical="top" wrapText="1"/>
    </xf>
    <xf numFmtId="0" fontId="4" fillId="8" borderId="5" xfId="0" applyFont="1" applyFill="1" applyBorder="1" applyAlignment="1">
      <alignment horizontal="center" vertical="top" wrapText="1"/>
    </xf>
    <xf numFmtId="2" fontId="4" fillId="13" borderId="3" xfId="1" applyNumberFormat="1" applyFont="1" applyFill="1" applyBorder="1" applyAlignment="1" applyProtection="1">
      <alignment horizontal="center" vertical="center" wrapText="1"/>
    </xf>
    <xf numFmtId="2" fontId="4" fillId="13" borderId="4" xfId="1" applyNumberFormat="1" applyFont="1" applyFill="1" applyBorder="1" applyAlignment="1" applyProtection="1">
      <alignment horizontal="center" vertical="center" wrapText="1"/>
    </xf>
    <xf numFmtId="2" fontId="4" fillId="13" borderId="5" xfId="1" applyNumberFormat="1" applyFont="1" applyFill="1" applyBorder="1" applyAlignment="1" applyProtection="1">
      <alignment horizontal="center" vertical="center" wrapText="1"/>
    </xf>
    <xf numFmtId="3" fontId="7" fillId="2" borderId="0" xfId="0" applyNumberFormat="1" applyFont="1" applyFill="1" applyBorder="1" applyAlignment="1">
      <alignment horizontal="center" wrapText="1"/>
    </xf>
    <xf numFmtId="2" fontId="4" fillId="11" borderId="3" xfId="1" applyNumberFormat="1" applyFont="1" applyFill="1" applyBorder="1" applyAlignment="1" applyProtection="1">
      <alignment horizontal="center" vertical="center" wrapText="1"/>
    </xf>
    <xf numFmtId="2" fontId="4" fillId="11" borderId="4" xfId="1" applyNumberFormat="1" applyFont="1" applyFill="1" applyBorder="1" applyAlignment="1" applyProtection="1">
      <alignment horizontal="center" vertical="center" wrapText="1"/>
    </xf>
    <xf numFmtId="2" fontId="4" fillId="11" borderId="5" xfId="1" applyNumberFormat="1" applyFont="1" applyFill="1" applyBorder="1" applyAlignment="1" applyProtection="1">
      <alignment horizontal="center" vertical="center" wrapText="1"/>
    </xf>
    <xf numFmtId="49" fontId="4" fillId="0" borderId="2" xfId="0" applyNumberFormat="1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3" fillId="0" borderId="2" xfId="0" applyFont="1" applyBorder="1" applyAlignment="1"/>
    <xf numFmtId="0" fontId="3" fillId="0" borderId="2" xfId="0" applyFont="1" applyBorder="1" applyAlignment="1">
      <alignment wrapText="1"/>
    </xf>
    <xf numFmtId="0" fontId="6" fillId="0" borderId="2" xfId="0" applyFont="1" applyBorder="1" applyAlignment="1">
      <alignment vertical="top" wrapText="1"/>
    </xf>
    <xf numFmtId="0" fontId="3" fillId="0" borderId="2" xfId="0" applyFont="1" applyBorder="1"/>
    <xf numFmtId="2" fontId="4" fillId="2" borderId="2" xfId="1" applyNumberFormat="1" applyFont="1" applyFill="1" applyBorder="1" applyAlignment="1">
      <alignment horizontal="center" wrapText="1"/>
    </xf>
    <xf numFmtId="2" fontId="4" fillId="5" borderId="2" xfId="1" applyNumberFormat="1" applyFont="1" applyFill="1" applyBorder="1" applyAlignment="1" applyProtection="1">
      <alignment horizontal="center" wrapText="1"/>
    </xf>
    <xf numFmtId="2" fontId="7" fillId="2" borderId="6" xfId="0" applyNumberFormat="1" applyFont="1" applyFill="1" applyBorder="1" applyAlignment="1">
      <alignment horizontal="center" wrapText="1"/>
    </xf>
    <xf numFmtId="2" fontId="4" fillId="5" borderId="3" xfId="1" applyNumberFormat="1" applyFont="1" applyFill="1" applyBorder="1" applyAlignment="1" applyProtection="1">
      <alignment horizontal="center" wrapText="1"/>
    </xf>
    <xf numFmtId="0" fontId="0" fillId="0" borderId="2" xfId="0" applyBorder="1" applyAlignment="1"/>
    <xf numFmtId="2" fontId="7" fillId="2" borderId="7" xfId="0" applyNumberFormat="1" applyFont="1" applyFill="1" applyBorder="1" applyAlignment="1">
      <alignment horizontal="center" wrapText="1"/>
    </xf>
    <xf numFmtId="2" fontId="4" fillId="5" borderId="4" xfId="1" applyNumberFormat="1" applyFont="1" applyFill="1" applyBorder="1" applyAlignment="1" applyProtection="1">
      <alignment horizontal="center" wrapText="1"/>
    </xf>
    <xf numFmtId="2" fontId="7" fillId="2" borderId="8" xfId="0" applyNumberFormat="1" applyFont="1" applyFill="1" applyBorder="1" applyAlignment="1">
      <alignment horizontal="center" wrapText="1"/>
    </xf>
    <xf numFmtId="49" fontId="3" fillId="0" borderId="2" xfId="0" applyNumberFormat="1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  <xf numFmtId="49" fontId="7" fillId="0" borderId="2" xfId="0" applyNumberFormat="1" applyFont="1" applyBorder="1" applyAlignment="1">
      <alignment vertical="top" wrapText="1"/>
    </xf>
    <xf numFmtId="2" fontId="4" fillId="5" borderId="9" xfId="1" applyNumberFormat="1" applyFont="1" applyFill="1" applyBorder="1" applyAlignment="1" applyProtection="1">
      <alignment horizontal="center" wrapText="1"/>
    </xf>
    <xf numFmtId="2" fontId="4" fillId="5" borderId="5" xfId="1" applyNumberFormat="1" applyFont="1" applyFill="1" applyBorder="1" applyAlignment="1" applyProtection="1">
      <alignment horizontal="center" wrapText="1"/>
    </xf>
    <xf numFmtId="0" fontId="3" fillId="2" borderId="2" xfId="0" applyFont="1" applyFill="1" applyBorder="1" applyAlignment="1"/>
    <xf numFmtId="0" fontId="0" fillId="2" borderId="2" xfId="0" applyFill="1" applyBorder="1" applyAlignment="1"/>
    <xf numFmtId="0" fontId="0" fillId="2" borderId="3" xfId="0" applyFill="1" applyBorder="1" applyAlignment="1">
      <alignment horizontal="center" wrapText="1"/>
    </xf>
    <xf numFmtId="164" fontId="4" fillId="5" borderId="4" xfId="1" applyNumberFormat="1" applyFont="1" applyFill="1" applyBorder="1" applyAlignment="1" applyProtection="1">
      <alignment horizontal="center" wrapText="1"/>
    </xf>
    <xf numFmtId="164" fontId="4" fillId="5" borderId="5" xfId="1" applyNumberFormat="1" applyFont="1" applyFill="1" applyBorder="1" applyAlignment="1" applyProtection="1">
      <alignment horizontal="center" wrapText="1"/>
    </xf>
    <xf numFmtId="2" fontId="0" fillId="2" borderId="3" xfId="0" applyNumberFormat="1" applyFill="1" applyBorder="1" applyAlignment="1">
      <alignment horizontal="center" wrapText="1"/>
    </xf>
    <xf numFmtId="2" fontId="0" fillId="2" borderId="4" xfId="0" applyNumberFormat="1" applyFill="1" applyBorder="1" applyAlignment="1">
      <alignment horizontal="center" wrapText="1"/>
    </xf>
    <xf numFmtId="2" fontId="0" fillId="2" borderId="5" xfId="0" applyNumberFormat="1" applyFill="1" applyBorder="1" applyAlignment="1">
      <alignment horizontal="center" wrapText="1"/>
    </xf>
    <xf numFmtId="165" fontId="7" fillId="2" borderId="2" xfId="0" applyNumberFormat="1" applyFont="1" applyFill="1" applyBorder="1" applyAlignment="1">
      <alignment horizontal="center" wrapText="1"/>
    </xf>
    <xf numFmtId="0" fontId="0" fillId="2" borderId="4" xfId="0" applyFill="1" applyBorder="1"/>
    <xf numFmtId="0" fontId="0" fillId="2" borderId="5" xfId="0" applyFill="1" applyBorder="1"/>
    <xf numFmtId="0" fontId="6" fillId="2" borderId="3" xfId="0" applyFont="1" applyFill="1" applyBorder="1" applyAlignment="1">
      <alignment vertical="top" wrapText="1"/>
    </xf>
    <xf numFmtId="0" fontId="6" fillId="0" borderId="3" xfId="0" applyFont="1" applyBorder="1" applyAlignment="1">
      <alignment vertical="top" wrapText="1"/>
    </xf>
    <xf numFmtId="0" fontId="8" fillId="2" borderId="5" xfId="0" applyFont="1" applyFill="1" applyBorder="1" applyAlignment="1">
      <alignment horizontal="center" vertical="top" wrapText="1"/>
    </xf>
    <xf numFmtId="0" fontId="9" fillId="2" borderId="0" xfId="0" applyFont="1" applyFill="1"/>
    <xf numFmtId="0" fontId="3" fillId="0" borderId="4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2" fontId="4" fillId="14" borderId="2" xfId="1" applyNumberFormat="1" applyFont="1" applyFill="1" applyBorder="1" applyAlignment="1" applyProtection="1">
      <alignment horizontal="center" wrapText="1"/>
    </xf>
    <xf numFmtId="2" fontId="7" fillId="0" borderId="2" xfId="0" applyNumberFormat="1" applyFont="1" applyFill="1" applyBorder="1" applyAlignment="1">
      <alignment horizontal="center" wrapText="1"/>
    </xf>
    <xf numFmtId="2" fontId="4" fillId="5" borderId="2" xfId="1" applyNumberFormat="1" applyFont="1" applyFill="1" applyBorder="1" applyAlignment="1" applyProtection="1">
      <alignment horizontal="center" wrapText="1"/>
    </xf>
    <xf numFmtId="0" fontId="3" fillId="0" borderId="3" xfId="0" applyFont="1" applyBorder="1" applyAlignment="1">
      <alignment horizontal="center" vertical="top" wrapText="1"/>
    </xf>
    <xf numFmtId="1" fontId="4" fillId="14" borderId="3" xfId="1" applyNumberFormat="1" applyFont="1" applyFill="1" applyBorder="1" applyAlignment="1" applyProtection="1">
      <alignment horizontal="center" vertical="center" wrapText="1"/>
    </xf>
    <xf numFmtId="0" fontId="4" fillId="0" borderId="4" xfId="0" applyFont="1" applyBorder="1" applyAlignment="1">
      <alignment horizontal="center" vertical="top" wrapText="1"/>
    </xf>
    <xf numFmtId="2" fontId="0" fillId="0" borderId="2" xfId="0" applyNumberFormat="1" applyBorder="1" applyAlignment="1">
      <alignment horizontal="center"/>
    </xf>
    <xf numFmtId="2" fontId="0" fillId="0" borderId="2" xfId="0" applyNumberFormat="1" applyBorder="1" applyAlignment="1">
      <alignment horizontal="center" wrapText="1"/>
    </xf>
    <xf numFmtId="0" fontId="8" fillId="0" borderId="4" xfId="0" applyFont="1" applyBorder="1" applyAlignment="1">
      <alignment horizontal="center" vertical="top" wrapText="1"/>
    </xf>
    <xf numFmtId="1" fontId="4" fillId="14" borderId="4" xfId="1" applyNumberFormat="1" applyFont="1" applyFill="1" applyBorder="1" applyAlignment="1" applyProtection="1">
      <alignment horizontal="center" vertical="center" wrapText="1"/>
    </xf>
    <xf numFmtId="0" fontId="4" fillId="0" borderId="5" xfId="0" applyFont="1" applyBorder="1" applyAlignment="1">
      <alignment horizontal="center" vertical="top" wrapText="1"/>
    </xf>
    <xf numFmtId="1" fontId="4" fillId="14" borderId="5" xfId="1" applyNumberFormat="1" applyFont="1" applyFill="1" applyBorder="1" applyAlignment="1" applyProtection="1">
      <alignment horizontal="center" vertical="center" wrapText="1"/>
    </xf>
    <xf numFmtId="2" fontId="7" fillId="2" borderId="2" xfId="0" applyNumberFormat="1" applyFont="1" applyFill="1" applyBorder="1" applyAlignment="1">
      <alignment horizontal="center" wrapText="1"/>
    </xf>
    <xf numFmtId="1" fontId="4" fillId="5" borderId="3" xfId="1" applyNumberFormat="1" applyFont="1" applyFill="1" applyBorder="1" applyAlignment="1" applyProtection="1">
      <alignment horizontal="center" vertical="center" wrapText="1"/>
    </xf>
    <xf numFmtId="2" fontId="0" fillId="2" borderId="2" xfId="0" applyNumberFormat="1" applyFill="1" applyBorder="1" applyAlignment="1">
      <alignment horizontal="center"/>
    </xf>
    <xf numFmtId="2" fontId="0" fillId="2" borderId="2" xfId="0" applyNumberFormat="1" applyFill="1" applyBorder="1" applyAlignment="1">
      <alignment horizontal="center" wrapText="1"/>
    </xf>
    <xf numFmtId="1" fontId="4" fillId="5" borderId="4" xfId="1" applyNumberFormat="1" applyFont="1" applyFill="1" applyBorder="1" applyAlignment="1" applyProtection="1">
      <alignment horizontal="center" vertical="center" wrapText="1"/>
    </xf>
    <xf numFmtId="1" fontId="4" fillId="5" borderId="5" xfId="1" applyNumberFormat="1" applyFont="1" applyFill="1" applyBorder="1" applyAlignment="1" applyProtection="1">
      <alignment horizontal="center" vertical="center" wrapText="1"/>
    </xf>
    <xf numFmtId="0" fontId="8" fillId="2" borderId="4" xfId="0" applyFont="1" applyFill="1" applyBorder="1" applyAlignment="1">
      <alignment horizontal="center" vertical="top" wrapText="1"/>
    </xf>
    <xf numFmtId="0" fontId="8" fillId="2" borderId="5" xfId="0" applyFont="1" applyFill="1" applyBorder="1" applyAlignment="1">
      <alignment horizontal="center" vertical="top" wrapText="1"/>
    </xf>
    <xf numFmtId="17" fontId="0" fillId="2" borderId="0" xfId="0" applyNumberFormat="1" applyFill="1"/>
    <xf numFmtId="2" fontId="0" fillId="2" borderId="0" xfId="0" applyNumberFormat="1" applyFill="1"/>
    <xf numFmtId="0" fontId="3" fillId="0" borderId="3" xfId="0" applyFont="1" applyBorder="1" applyAlignment="1"/>
    <xf numFmtId="2" fontId="7" fillId="0" borderId="3" xfId="0" applyNumberFormat="1" applyFont="1" applyFill="1" applyBorder="1" applyAlignment="1">
      <alignment horizontal="center" wrapText="1"/>
    </xf>
    <xf numFmtId="2" fontId="4" fillId="14" borderId="3" xfId="1" applyNumberFormat="1" applyFont="1" applyFill="1" applyBorder="1" applyAlignment="1" applyProtection="1">
      <alignment horizontal="center" wrapText="1"/>
    </xf>
    <xf numFmtId="0" fontId="3" fillId="0" borderId="4" xfId="0" applyFont="1" applyBorder="1" applyAlignment="1"/>
    <xf numFmtId="2" fontId="7" fillId="0" borderId="4" xfId="0" applyNumberFormat="1" applyFont="1" applyFill="1" applyBorder="1" applyAlignment="1">
      <alignment horizontal="center" wrapText="1"/>
    </xf>
    <xf numFmtId="2" fontId="4" fillId="14" borderId="4" xfId="1" applyNumberFormat="1" applyFont="1" applyFill="1" applyBorder="1" applyAlignment="1" applyProtection="1">
      <alignment horizontal="center" wrapText="1"/>
    </xf>
    <xf numFmtId="2" fontId="7" fillId="0" borderId="5" xfId="0" applyNumberFormat="1" applyFont="1" applyFill="1" applyBorder="1" applyAlignment="1">
      <alignment horizontal="center" wrapText="1"/>
    </xf>
    <xf numFmtId="0" fontId="3" fillId="0" borderId="5" xfId="0" applyFont="1" applyBorder="1" applyAlignment="1"/>
    <xf numFmtId="2" fontId="4" fillId="14" borderId="5" xfId="1" applyNumberFormat="1" applyFont="1" applyFill="1" applyBorder="1" applyAlignment="1" applyProtection="1">
      <alignment horizontal="center" wrapText="1"/>
    </xf>
    <xf numFmtId="0" fontId="7" fillId="2" borderId="2" xfId="0" applyFont="1" applyFill="1" applyBorder="1" applyAlignment="1">
      <alignment vertical="top" wrapText="1"/>
    </xf>
    <xf numFmtId="0" fontId="3" fillId="2" borderId="4" xfId="0" applyFont="1" applyFill="1" applyBorder="1" applyAlignment="1"/>
    <xf numFmtId="2" fontId="7" fillId="2" borderId="4" xfId="0" applyNumberFormat="1" applyFont="1" applyFill="1" applyBorder="1" applyAlignment="1">
      <alignment horizontal="center" wrapText="1"/>
    </xf>
    <xf numFmtId="2" fontId="7" fillId="2" borderId="5" xfId="0" applyNumberFormat="1" applyFont="1" applyFill="1" applyBorder="1" applyAlignment="1">
      <alignment horizontal="center" wrapText="1"/>
    </xf>
    <xf numFmtId="0" fontId="3" fillId="2" borderId="5" xfId="0" applyFont="1" applyFill="1" applyBorder="1" applyAlignment="1"/>
    <xf numFmtId="2" fontId="7" fillId="5" borderId="2" xfId="1" applyNumberFormat="1" applyFont="1" applyFill="1" applyBorder="1" applyAlignment="1" applyProtection="1">
      <alignment horizontal="center" wrapText="1"/>
    </xf>
    <xf numFmtId="2" fontId="10" fillId="2" borderId="2" xfId="0" applyNumberFormat="1" applyFont="1" applyFill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2" borderId="3" xfId="0" applyFont="1" applyFill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8" fillId="0" borderId="2" xfId="0" applyFont="1" applyBorder="1" applyAlignment="1">
      <alignment horizontal="center" wrapText="1"/>
    </xf>
    <xf numFmtId="0" fontId="8" fillId="0" borderId="2" xfId="0" applyFont="1" applyBorder="1" applyAlignment="1">
      <alignment horizontal="center" vertical="top" wrapText="1"/>
    </xf>
    <xf numFmtId="165" fontId="4" fillId="2" borderId="2" xfId="1" applyNumberFormat="1" applyFont="1" applyFill="1" applyBorder="1" applyAlignment="1">
      <alignment horizontal="center" wrapText="1"/>
    </xf>
    <xf numFmtId="164" fontId="4" fillId="14" borderId="2" xfId="1" applyNumberFormat="1" applyFont="1" applyFill="1" applyBorder="1" applyAlignment="1" applyProtection="1">
      <alignment horizontal="center" wrapText="1"/>
    </xf>
    <xf numFmtId="164" fontId="4" fillId="14" borderId="2" xfId="1" applyNumberFormat="1" applyFont="1" applyFill="1" applyBorder="1" applyAlignment="1" applyProtection="1">
      <alignment horizontal="center" wrapText="1"/>
    </xf>
    <xf numFmtId="0" fontId="0" fillId="0" borderId="2" xfId="0" applyBorder="1" applyAlignment="1">
      <alignment horizontal="center" wrapText="1"/>
    </xf>
    <xf numFmtId="0" fontId="10" fillId="2" borderId="0" xfId="0" applyFont="1" applyFill="1"/>
    <xf numFmtId="0" fontId="7" fillId="2" borderId="2" xfId="0" applyFont="1" applyFill="1" applyBorder="1" applyAlignment="1">
      <alignment wrapText="1"/>
    </xf>
    <xf numFmtId="0" fontId="7" fillId="2" borderId="3" xfId="0" applyFont="1" applyFill="1" applyBorder="1" applyAlignment="1">
      <alignment horizontal="center" wrapText="1"/>
    </xf>
    <xf numFmtId="0" fontId="7" fillId="2" borderId="2" xfId="0" applyFont="1" applyFill="1" applyBorder="1" applyAlignment="1">
      <alignment horizontal="center" wrapText="1"/>
    </xf>
    <xf numFmtId="0" fontId="7" fillId="2" borderId="2" xfId="0" applyFont="1" applyFill="1" applyBorder="1" applyAlignment="1">
      <alignment horizontal="center" vertical="top" wrapText="1"/>
    </xf>
    <xf numFmtId="0" fontId="7" fillId="2" borderId="2" xfId="0" applyFont="1" applyFill="1" applyBorder="1" applyAlignment="1"/>
    <xf numFmtId="0" fontId="7" fillId="2" borderId="2" xfId="0" applyFont="1" applyFill="1" applyBorder="1"/>
    <xf numFmtId="2" fontId="7" fillId="5" borderId="2" xfId="1" applyNumberFormat="1" applyFont="1" applyFill="1" applyBorder="1" applyAlignment="1" applyProtection="1">
      <alignment horizontal="center" wrapText="1"/>
    </xf>
    <xf numFmtId="2" fontId="7" fillId="5" borderId="3" xfId="1" applyNumberFormat="1" applyFont="1" applyFill="1" applyBorder="1" applyAlignment="1" applyProtection="1">
      <alignment horizontal="center" vertical="center" wrapText="1"/>
    </xf>
    <xf numFmtId="1" fontId="7" fillId="5" borderId="3" xfId="1" applyNumberFormat="1" applyFont="1" applyFill="1" applyBorder="1" applyAlignment="1" applyProtection="1">
      <alignment horizontal="center" vertical="center" wrapText="1"/>
    </xf>
    <xf numFmtId="0" fontId="10" fillId="2" borderId="2" xfId="0" applyFont="1" applyFill="1" applyBorder="1" applyAlignment="1"/>
    <xf numFmtId="2" fontId="10" fillId="2" borderId="2" xfId="0" applyNumberFormat="1" applyFont="1" applyFill="1" applyBorder="1" applyAlignment="1">
      <alignment horizontal="center"/>
    </xf>
    <xf numFmtId="2" fontId="7" fillId="5" borderId="4" xfId="1" applyNumberFormat="1" applyFont="1" applyFill="1" applyBorder="1" applyAlignment="1" applyProtection="1">
      <alignment horizontal="center" vertical="center" wrapText="1"/>
    </xf>
    <xf numFmtId="1" fontId="7" fillId="5" borderId="4" xfId="1" applyNumberFormat="1" applyFont="1" applyFill="1" applyBorder="1" applyAlignment="1" applyProtection="1">
      <alignment horizontal="center" vertical="center" wrapText="1"/>
    </xf>
    <xf numFmtId="2" fontId="7" fillId="5" borderId="5" xfId="1" applyNumberFormat="1" applyFont="1" applyFill="1" applyBorder="1" applyAlignment="1" applyProtection="1">
      <alignment horizontal="center" vertical="center" wrapText="1"/>
    </xf>
    <xf numFmtId="1" fontId="7" fillId="5" borderId="5" xfId="1" applyNumberFormat="1" applyFont="1" applyFill="1" applyBorder="1" applyAlignment="1" applyProtection="1">
      <alignment horizontal="center" vertical="center" wrapText="1"/>
    </xf>
    <xf numFmtId="0" fontId="7" fillId="2" borderId="3" xfId="0" applyFont="1" applyFill="1" applyBorder="1" applyAlignment="1"/>
    <xf numFmtId="0" fontId="10" fillId="2" borderId="4" xfId="0" applyFont="1" applyFill="1" applyBorder="1"/>
    <xf numFmtId="0" fontId="10" fillId="2" borderId="5" xfId="0" applyFont="1" applyFill="1" applyBorder="1"/>
    <xf numFmtId="0" fontId="7" fillId="2" borderId="3" xfId="0" applyFont="1" applyFill="1" applyBorder="1" applyAlignment="1">
      <alignment vertical="top" wrapText="1"/>
    </xf>
    <xf numFmtId="17" fontId="10" fillId="2" borderId="0" xfId="0" applyNumberFormat="1" applyFont="1" applyFill="1"/>
    <xf numFmtId="0" fontId="7" fillId="2" borderId="4" xfId="0" applyFont="1" applyFill="1" applyBorder="1" applyAlignment="1">
      <alignment horizontal="center" vertical="top" wrapText="1"/>
    </xf>
    <xf numFmtId="0" fontId="11" fillId="2" borderId="4" xfId="0" applyFont="1" applyFill="1" applyBorder="1" applyAlignment="1">
      <alignment horizontal="center" vertical="top" wrapText="1"/>
    </xf>
    <xf numFmtId="0" fontId="7" fillId="2" borderId="5" xfId="0" applyFont="1" applyFill="1" applyBorder="1" applyAlignment="1">
      <alignment horizontal="center" vertical="top" wrapText="1"/>
    </xf>
    <xf numFmtId="0" fontId="11" fillId="2" borderId="5" xfId="0" applyFont="1" applyFill="1" applyBorder="1" applyAlignment="1">
      <alignment horizontal="center" vertical="top" wrapText="1"/>
    </xf>
    <xf numFmtId="2" fontId="7" fillId="0" borderId="2" xfId="0" applyNumberFormat="1" applyFont="1" applyBorder="1" applyAlignment="1">
      <alignment horizontal="center" wrapText="1"/>
    </xf>
    <xf numFmtId="49" fontId="4" fillId="0" borderId="0" xfId="0" applyNumberFormat="1" applyFont="1" applyBorder="1" applyAlignment="1">
      <alignment horizontal="center" vertical="top" wrapText="1"/>
    </xf>
    <xf numFmtId="49" fontId="3" fillId="0" borderId="0" xfId="0" applyNumberFormat="1" applyFont="1" applyBorder="1" applyAlignment="1">
      <alignment horizontal="center" vertical="top" wrapText="1"/>
    </xf>
    <xf numFmtId="2" fontId="4" fillId="15" borderId="2" xfId="1" applyNumberFormat="1" applyFont="1" applyFill="1" applyBorder="1" applyAlignment="1">
      <alignment horizontal="center" wrapText="1"/>
    </xf>
    <xf numFmtId="0" fontId="12" fillId="0" borderId="0" xfId="0" applyFont="1"/>
    <xf numFmtId="0" fontId="3" fillId="0" borderId="2" xfId="0" applyFont="1" applyBorder="1" applyAlignment="1">
      <alignment horizontal="center" wrapText="1"/>
    </xf>
    <xf numFmtId="164" fontId="4" fillId="14" borderId="3" xfId="1" applyNumberFormat="1" applyFont="1" applyFill="1" applyBorder="1" applyAlignment="1" applyProtection="1">
      <alignment horizontal="center" wrapText="1"/>
    </xf>
    <xf numFmtId="2" fontId="4" fillId="14" borderId="3" xfId="1" applyNumberFormat="1" applyFont="1" applyFill="1" applyBorder="1" applyAlignment="1" applyProtection="1">
      <alignment horizontal="center" vertical="center" wrapText="1"/>
    </xf>
    <xf numFmtId="0" fontId="0" fillId="0" borderId="4" xfId="0" applyBorder="1" applyAlignment="1"/>
    <xf numFmtId="2" fontId="0" fillId="0" borderId="4" xfId="0" applyNumberFormat="1" applyBorder="1" applyAlignment="1">
      <alignment horizontal="center"/>
    </xf>
    <xf numFmtId="0" fontId="0" fillId="0" borderId="4" xfId="0" applyBorder="1" applyAlignment="1">
      <alignment horizontal="center" wrapText="1"/>
    </xf>
    <xf numFmtId="2" fontId="4" fillId="14" borderId="4" xfId="1" applyNumberFormat="1" applyFont="1" applyFill="1" applyBorder="1" applyAlignment="1" applyProtection="1">
      <alignment horizontal="center" vertical="center" wrapText="1"/>
    </xf>
    <xf numFmtId="2" fontId="0" fillId="0" borderId="5" xfId="0" applyNumberFormat="1" applyBorder="1" applyAlignment="1">
      <alignment horizontal="center"/>
    </xf>
    <xf numFmtId="0" fontId="0" fillId="0" borderId="5" xfId="0" applyBorder="1" applyAlignment="1"/>
    <xf numFmtId="0" fontId="0" fillId="0" borderId="5" xfId="0" applyBorder="1" applyAlignment="1">
      <alignment horizontal="center" wrapText="1"/>
    </xf>
    <xf numFmtId="2" fontId="4" fillId="14" borderId="5" xfId="1" applyNumberFormat="1" applyFont="1" applyFill="1" applyBorder="1" applyAlignment="1" applyProtection="1">
      <alignment horizontal="center" vertical="center" wrapText="1"/>
    </xf>
    <xf numFmtId="49" fontId="4" fillId="0" borderId="3" xfId="0" applyNumberFormat="1" applyFont="1" applyBorder="1" applyAlignment="1">
      <alignment horizontal="center" vertical="top" wrapText="1"/>
    </xf>
    <xf numFmtId="49" fontId="4" fillId="0" borderId="4" xfId="0" applyNumberFormat="1" applyFont="1" applyBorder="1" applyAlignment="1">
      <alignment horizontal="center" vertical="top" wrapText="1"/>
    </xf>
    <xf numFmtId="164" fontId="4" fillId="14" borderId="4" xfId="1" applyNumberFormat="1" applyFont="1" applyFill="1" applyBorder="1" applyAlignment="1" applyProtection="1">
      <alignment horizontal="center" wrapText="1"/>
    </xf>
    <xf numFmtId="0" fontId="3" fillId="0" borderId="5" xfId="0" applyFont="1" applyBorder="1" applyAlignment="1">
      <alignment horizontal="center" vertical="top" wrapText="1"/>
    </xf>
    <xf numFmtId="49" fontId="4" fillId="0" borderId="5" xfId="0" applyNumberFormat="1" applyFont="1" applyBorder="1" applyAlignment="1">
      <alignment horizontal="center" vertical="top" wrapText="1"/>
    </xf>
    <xf numFmtId="164" fontId="4" fillId="14" borderId="5" xfId="1" applyNumberFormat="1" applyFont="1" applyFill="1" applyBorder="1" applyAlignment="1" applyProtection="1">
      <alignment horizontal="center" wrapText="1"/>
    </xf>
    <xf numFmtId="0" fontId="8" fillId="0" borderId="5" xfId="0" applyFont="1" applyBorder="1" applyAlignment="1">
      <alignment horizontal="center" vertical="top" wrapText="1"/>
    </xf>
    <xf numFmtId="4" fontId="0" fillId="0" borderId="0" xfId="0" applyNumberFormat="1"/>
    <xf numFmtId="0" fontId="13" fillId="0" borderId="0" xfId="0" applyFont="1" applyAlignment="1">
      <alignment horizontal="left"/>
    </xf>
    <xf numFmtId="0" fontId="13" fillId="0" borderId="0" xfId="0" applyFont="1"/>
    <xf numFmtId="0" fontId="9" fillId="0" borderId="0" xfId="0" applyFont="1"/>
    <xf numFmtId="165" fontId="0" fillId="0" borderId="0" xfId="0" applyNumberFormat="1"/>
    <xf numFmtId="0" fontId="14" fillId="2" borderId="1" xfId="0" applyFont="1" applyFill="1" applyBorder="1" applyAlignment="1">
      <alignment horizontal="center"/>
    </xf>
    <xf numFmtId="164" fontId="4" fillId="5" borderId="2" xfId="1" applyNumberFormat="1" applyFont="1" applyFill="1" applyBorder="1" applyAlignment="1" applyProtection="1">
      <alignment horizontal="center" wrapText="1"/>
    </xf>
    <xf numFmtId="0" fontId="0" fillId="2" borderId="2" xfId="0" applyFill="1" applyBorder="1" applyAlignment="1">
      <alignment horizontal="center" wrapText="1"/>
    </xf>
    <xf numFmtId="165" fontId="4" fillId="8" borderId="2" xfId="1" applyNumberFormat="1" applyFont="1" applyFill="1" applyBorder="1" applyAlignment="1">
      <alignment horizontal="center" wrapText="1"/>
    </xf>
    <xf numFmtId="3" fontId="7" fillId="8" borderId="2" xfId="0" applyNumberFormat="1" applyFont="1" applyFill="1" applyBorder="1" applyAlignment="1">
      <alignment horizontal="center" wrapText="1"/>
    </xf>
    <xf numFmtId="165" fontId="4" fillId="10" borderId="2" xfId="1" applyNumberFormat="1" applyFont="1" applyFill="1" applyBorder="1" applyAlignment="1">
      <alignment horizontal="center" wrapText="1"/>
    </xf>
    <xf numFmtId="3" fontId="7" fillId="10" borderId="2" xfId="0" applyNumberFormat="1" applyFont="1" applyFill="1" applyBorder="1" applyAlignment="1">
      <alignment horizontal="center" wrapText="1"/>
    </xf>
    <xf numFmtId="49" fontId="4" fillId="16" borderId="2" xfId="0" applyNumberFormat="1" applyFont="1" applyFill="1" applyBorder="1" applyAlignment="1">
      <alignment horizontal="center" vertical="top" wrapText="1"/>
    </xf>
    <xf numFmtId="0" fontId="4" fillId="16" borderId="2" xfId="0" applyFont="1" applyFill="1" applyBorder="1" applyAlignment="1">
      <alignment horizontal="center" vertical="top" wrapText="1"/>
    </xf>
    <xf numFmtId="0" fontId="3" fillId="16" borderId="3" xfId="0" applyFont="1" applyFill="1" applyBorder="1" applyAlignment="1"/>
    <xf numFmtId="0" fontId="3" fillId="16" borderId="2" xfId="0" applyFont="1" applyFill="1" applyBorder="1" applyAlignment="1">
      <alignment wrapText="1"/>
    </xf>
    <xf numFmtId="0" fontId="6" fillId="16" borderId="2" xfId="0" applyFont="1" applyFill="1" applyBorder="1" applyAlignment="1">
      <alignment vertical="top" wrapText="1"/>
    </xf>
    <xf numFmtId="4" fontId="4" fillId="16" borderId="2" xfId="1" applyNumberFormat="1" applyFont="1" applyFill="1" applyBorder="1" applyAlignment="1">
      <alignment horizontal="center" wrapText="1"/>
    </xf>
    <xf numFmtId="164" fontId="4" fillId="17" borderId="2" xfId="1" applyNumberFormat="1" applyFont="1" applyFill="1" applyBorder="1" applyAlignment="1" applyProtection="1">
      <alignment horizontal="center" wrapText="1"/>
    </xf>
    <xf numFmtId="2" fontId="7" fillId="16" borderId="3" xfId="0" applyNumberFormat="1" applyFont="1" applyFill="1" applyBorder="1" applyAlignment="1">
      <alignment horizontal="center" wrapText="1"/>
    </xf>
    <xf numFmtId="164" fontId="4" fillId="17" borderId="3" xfId="1" applyNumberFormat="1" applyFont="1" applyFill="1" applyBorder="1" applyAlignment="1" applyProtection="1">
      <alignment horizontal="center" wrapText="1"/>
    </xf>
    <xf numFmtId="2" fontId="4" fillId="17" borderId="2" xfId="1" applyNumberFormat="1" applyFont="1" applyFill="1" applyBorder="1" applyAlignment="1" applyProtection="1">
      <alignment horizontal="center" vertical="center" wrapText="1"/>
    </xf>
    <xf numFmtId="0" fontId="0" fillId="16" borderId="3" xfId="0" applyFill="1" applyBorder="1" applyAlignment="1">
      <alignment horizontal="center" vertical="center"/>
    </xf>
    <xf numFmtId="0" fontId="0" fillId="16" borderId="4" xfId="0" applyFill="1" applyBorder="1" applyAlignment="1"/>
    <xf numFmtId="165" fontId="4" fillId="16" borderId="2" xfId="1" applyNumberFormat="1" applyFont="1" applyFill="1" applyBorder="1" applyAlignment="1">
      <alignment horizontal="center" wrapText="1"/>
    </xf>
    <xf numFmtId="2" fontId="0" fillId="16" borderId="4" xfId="0" applyNumberFormat="1" applyFill="1" applyBorder="1" applyAlignment="1">
      <alignment horizontal="center"/>
    </xf>
    <xf numFmtId="0" fontId="0" fillId="16" borderId="4" xfId="0" applyFill="1" applyBorder="1" applyAlignment="1">
      <alignment horizontal="center" wrapText="1"/>
    </xf>
    <xf numFmtId="0" fontId="0" fillId="16" borderId="4" xfId="0" applyFill="1" applyBorder="1" applyAlignment="1">
      <alignment horizontal="center" vertical="center"/>
    </xf>
    <xf numFmtId="2" fontId="0" fillId="16" borderId="5" xfId="0" applyNumberFormat="1" applyFill="1" applyBorder="1" applyAlignment="1">
      <alignment horizontal="center"/>
    </xf>
    <xf numFmtId="49" fontId="3" fillId="16" borderId="2" xfId="0" applyNumberFormat="1" applyFont="1" applyFill="1" applyBorder="1" applyAlignment="1">
      <alignment horizontal="center" vertical="top" wrapText="1"/>
    </xf>
    <xf numFmtId="0" fontId="3" fillId="16" borderId="2" xfId="0" applyFont="1" applyFill="1" applyBorder="1" applyAlignment="1">
      <alignment horizontal="center" vertical="top" wrapText="1"/>
    </xf>
    <xf numFmtId="0" fontId="0" fillId="16" borderId="5" xfId="0" applyFill="1" applyBorder="1" applyAlignment="1"/>
    <xf numFmtId="49" fontId="7" fillId="16" borderId="2" xfId="0" applyNumberFormat="1" applyFont="1" applyFill="1" applyBorder="1" applyAlignment="1">
      <alignment vertical="top" wrapText="1"/>
    </xf>
    <xf numFmtId="3" fontId="7" fillId="16" borderId="2" xfId="0" applyNumberFormat="1" applyFont="1" applyFill="1" applyBorder="1" applyAlignment="1">
      <alignment horizontal="center" wrapText="1"/>
    </xf>
    <xf numFmtId="0" fontId="0" fillId="16" borderId="5" xfId="0" applyFill="1" applyBorder="1" applyAlignment="1">
      <alignment horizontal="center" wrapText="1"/>
    </xf>
    <xf numFmtId="0" fontId="0" fillId="16" borderId="5" xfId="0" applyFill="1" applyBorder="1" applyAlignment="1">
      <alignment horizontal="center" vertical="center"/>
    </xf>
    <xf numFmtId="2" fontId="4" fillId="17" borderId="3" xfId="1" applyNumberFormat="1" applyFont="1" applyFill="1" applyBorder="1" applyAlignment="1" applyProtection="1">
      <alignment horizontal="center" vertical="center" wrapText="1"/>
    </xf>
    <xf numFmtId="2" fontId="4" fillId="17" borderId="4" xfId="1" applyNumberFormat="1" applyFont="1" applyFill="1" applyBorder="1" applyAlignment="1" applyProtection="1">
      <alignment horizontal="center" vertical="center" wrapText="1"/>
    </xf>
    <xf numFmtId="2" fontId="4" fillId="17" borderId="5" xfId="1" applyNumberFormat="1" applyFont="1" applyFill="1" applyBorder="1" applyAlignment="1" applyProtection="1">
      <alignment horizontal="center" vertical="center" wrapText="1"/>
    </xf>
  </cellXfs>
  <cellStyles count="2">
    <cellStyle name="Обычный" xfId="0" builtinId="0"/>
    <cellStyle name="Процентный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externalLink" Target="externalLinks/externalLink38.xml"/><Relationship Id="rId159" Type="http://schemas.openxmlformats.org/officeDocument/2006/relationships/externalLink" Target="externalLinks/externalLink59.xml"/><Relationship Id="rId170" Type="http://schemas.openxmlformats.org/officeDocument/2006/relationships/externalLink" Target="externalLinks/externalLink70.xml"/><Relationship Id="rId191" Type="http://schemas.openxmlformats.org/officeDocument/2006/relationships/externalLink" Target="externalLinks/externalLink91.xml"/><Relationship Id="rId205" Type="http://schemas.openxmlformats.org/officeDocument/2006/relationships/theme" Target="theme/theme1.xml"/><Relationship Id="rId107" Type="http://schemas.openxmlformats.org/officeDocument/2006/relationships/externalLink" Target="externalLinks/externalLink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externalLink" Target="externalLinks/externalLink28.xml"/><Relationship Id="rId149" Type="http://schemas.openxmlformats.org/officeDocument/2006/relationships/externalLink" Target="externalLinks/externalLink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externalLink" Target="externalLinks/externalLink60.xml"/><Relationship Id="rId181" Type="http://schemas.openxmlformats.org/officeDocument/2006/relationships/externalLink" Target="externalLinks/externalLink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externalLink" Target="externalLinks/externalLink18.xml"/><Relationship Id="rId139" Type="http://schemas.openxmlformats.org/officeDocument/2006/relationships/externalLink" Target="externalLinks/externalLink39.xml"/><Relationship Id="rId85" Type="http://schemas.openxmlformats.org/officeDocument/2006/relationships/worksheet" Target="worksheets/sheet85.xml"/><Relationship Id="rId150" Type="http://schemas.openxmlformats.org/officeDocument/2006/relationships/externalLink" Target="externalLinks/externalLink50.xml"/><Relationship Id="rId171" Type="http://schemas.openxmlformats.org/officeDocument/2006/relationships/externalLink" Target="externalLinks/externalLink71.xml"/><Relationship Id="rId192" Type="http://schemas.openxmlformats.org/officeDocument/2006/relationships/externalLink" Target="externalLinks/externalLink92.xml"/><Relationship Id="rId206" Type="http://schemas.openxmlformats.org/officeDocument/2006/relationships/styles" Target="styles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externalLink" Target="externalLinks/externalLink8.xml"/><Relationship Id="rId129" Type="http://schemas.openxmlformats.org/officeDocument/2006/relationships/externalLink" Target="externalLinks/externalLink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externalLink" Target="externalLinks/externalLink40.xml"/><Relationship Id="rId161" Type="http://schemas.openxmlformats.org/officeDocument/2006/relationships/externalLink" Target="externalLinks/externalLink61.xml"/><Relationship Id="rId182" Type="http://schemas.openxmlformats.org/officeDocument/2006/relationships/externalLink" Target="externalLinks/externalLink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externalLink" Target="externalLinks/externalLink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externalLink" Target="externalLinks/externalLink30.xml"/><Relationship Id="rId151" Type="http://schemas.openxmlformats.org/officeDocument/2006/relationships/externalLink" Target="externalLinks/externalLink51.xml"/><Relationship Id="rId172" Type="http://schemas.openxmlformats.org/officeDocument/2006/relationships/externalLink" Target="externalLinks/externalLink72.xml"/><Relationship Id="rId193" Type="http://schemas.openxmlformats.org/officeDocument/2006/relationships/externalLink" Target="externalLinks/externalLink93.xml"/><Relationship Id="rId207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09" Type="http://schemas.openxmlformats.org/officeDocument/2006/relationships/externalLink" Target="externalLinks/externalLink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externalLink" Target="externalLinks/externalLink20.xml"/><Relationship Id="rId141" Type="http://schemas.openxmlformats.org/officeDocument/2006/relationships/externalLink" Target="externalLinks/externalLink41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62.xml"/><Relationship Id="rId183" Type="http://schemas.openxmlformats.org/officeDocument/2006/relationships/externalLink" Target="externalLinks/externalLink83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externalLink" Target="externalLinks/externalLink10.xml"/><Relationship Id="rId131" Type="http://schemas.openxmlformats.org/officeDocument/2006/relationships/externalLink" Target="externalLinks/externalLink3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externalLink" Target="externalLinks/externalLink52.xml"/><Relationship Id="rId173" Type="http://schemas.openxmlformats.org/officeDocument/2006/relationships/externalLink" Target="externalLinks/externalLink73.xml"/><Relationship Id="rId194" Type="http://schemas.openxmlformats.org/officeDocument/2006/relationships/externalLink" Target="externalLinks/externalLink94.xml"/><Relationship Id="rId199" Type="http://schemas.openxmlformats.org/officeDocument/2006/relationships/externalLink" Target="externalLinks/externalLink99.xml"/><Relationship Id="rId203" Type="http://schemas.openxmlformats.org/officeDocument/2006/relationships/externalLink" Target="externalLinks/externalLink103.xml"/><Relationship Id="rId208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externalLink" Target="externalLinks/externalLink5.xml"/><Relationship Id="rId126" Type="http://schemas.openxmlformats.org/officeDocument/2006/relationships/externalLink" Target="externalLinks/externalLink26.xml"/><Relationship Id="rId147" Type="http://schemas.openxmlformats.org/officeDocument/2006/relationships/externalLink" Target="externalLinks/externalLink47.xml"/><Relationship Id="rId168" Type="http://schemas.openxmlformats.org/officeDocument/2006/relationships/externalLink" Target="externalLinks/externalLink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externalLink" Target="externalLinks/externalLink21.xml"/><Relationship Id="rId142" Type="http://schemas.openxmlformats.org/officeDocument/2006/relationships/externalLink" Target="externalLinks/externalLink42.xml"/><Relationship Id="rId163" Type="http://schemas.openxmlformats.org/officeDocument/2006/relationships/externalLink" Target="externalLinks/externalLink63.xml"/><Relationship Id="rId184" Type="http://schemas.openxmlformats.org/officeDocument/2006/relationships/externalLink" Target="externalLinks/externalLink84.xml"/><Relationship Id="rId189" Type="http://schemas.openxmlformats.org/officeDocument/2006/relationships/externalLink" Target="externalLinks/externalLink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16.xml"/><Relationship Id="rId137" Type="http://schemas.openxmlformats.org/officeDocument/2006/relationships/externalLink" Target="externalLinks/externalLink37.xml"/><Relationship Id="rId158" Type="http://schemas.openxmlformats.org/officeDocument/2006/relationships/externalLink" Target="externalLinks/externalLink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externalLink" Target="externalLinks/externalLink11.xml"/><Relationship Id="rId132" Type="http://schemas.openxmlformats.org/officeDocument/2006/relationships/externalLink" Target="externalLinks/externalLink32.xml"/><Relationship Id="rId153" Type="http://schemas.openxmlformats.org/officeDocument/2006/relationships/externalLink" Target="externalLinks/externalLink53.xml"/><Relationship Id="rId174" Type="http://schemas.openxmlformats.org/officeDocument/2006/relationships/externalLink" Target="externalLinks/externalLink74.xml"/><Relationship Id="rId179" Type="http://schemas.openxmlformats.org/officeDocument/2006/relationships/externalLink" Target="externalLinks/externalLink79.xml"/><Relationship Id="rId195" Type="http://schemas.openxmlformats.org/officeDocument/2006/relationships/externalLink" Target="externalLinks/externalLink95.xml"/><Relationship Id="rId209" Type="http://schemas.openxmlformats.org/officeDocument/2006/relationships/customXml" Target="../customXml/item1.xml"/><Relationship Id="rId190" Type="http://schemas.openxmlformats.org/officeDocument/2006/relationships/externalLink" Target="externalLinks/externalLink90.xml"/><Relationship Id="rId204" Type="http://schemas.openxmlformats.org/officeDocument/2006/relationships/externalLink" Target="externalLinks/externalLink1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6.xml"/><Relationship Id="rId127" Type="http://schemas.openxmlformats.org/officeDocument/2006/relationships/externalLink" Target="externalLinks/externalLink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externalLink" Target="externalLinks/externalLink1.xml"/><Relationship Id="rId122" Type="http://schemas.openxmlformats.org/officeDocument/2006/relationships/externalLink" Target="externalLinks/externalLink22.xml"/><Relationship Id="rId143" Type="http://schemas.openxmlformats.org/officeDocument/2006/relationships/externalLink" Target="externalLinks/externalLink43.xml"/><Relationship Id="rId148" Type="http://schemas.openxmlformats.org/officeDocument/2006/relationships/externalLink" Target="externalLinks/externalLink48.xml"/><Relationship Id="rId164" Type="http://schemas.openxmlformats.org/officeDocument/2006/relationships/externalLink" Target="externalLinks/externalLink64.xml"/><Relationship Id="rId169" Type="http://schemas.openxmlformats.org/officeDocument/2006/relationships/externalLink" Target="externalLinks/externalLink69.xml"/><Relationship Id="rId185" Type="http://schemas.openxmlformats.org/officeDocument/2006/relationships/externalLink" Target="externalLinks/externalLink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80.xml"/><Relationship Id="rId210" Type="http://schemas.openxmlformats.org/officeDocument/2006/relationships/customXml" Target="../customXml/item2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12.xml"/><Relationship Id="rId133" Type="http://schemas.openxmlformats.org/officeDocument/2006/relationships/externalLink" Target="externalLinks/externalLink33.xml"/><Relationship Id="rId154" Type="http://schemas.openxmlformats.org/officeDocument/2006/relationships/externalLink" Target="externalLinks/externalLink54.xml"/><Relationship Id="rId175" Type="http://schemas.openxmlformats.org/officeDocument/2006/relationships/externalLink" Target="externalLinks/externalLink75.xml"/><Relationship Id="rId196" Type="http://schemas.openxmlformats.org/officeDocument/2006/relationships/externalLink" Target="externalLinks/externalLink96.xml"/><Relationship Id="rId200" Type="http://schemas.openxmlformats.org/officeDocument/2006/relationships/externalLink" Target="externalLinks/externalLink10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2.xml"/><Relationship Id="rId123" Type="http://schemas.openxmlformats.org/officeDocument/2006/relationships/externalLink" Target="externalLinks/externalLink23.xml"/><Relationship Id="rId144" Type="http://schemas.openxmlformats.org/officeDocument/2006/relationships/externalLink" Target="externalLinks/externalLink44.xml"/><Relationship Id="rId90" Type="http://schemas.openxmlformats.org/officeDocument/2006/relationships/worksheet" Target="worksheets/sheet90.xml"/><Relationship Id="rId165" Type="http://schemas.openxmlformats.org/officeDocument/2006/relationships/externalLink" Target="externalLinks/externalLink65.xml"/><Relationship Id="rId186" Type="http://schemas.openxmlformats.org/officeDocument/2006/relationships/externalLink" Target="externalLinks/externalLink86.xml"/><Relationship Id="rId211" Type="http://schemas.openxmlformats.org/officeDocument/2006/relationships/customXml" Target="../customXml/item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13.xml"/><Relationship Id="rId134" Type="http://schemas.openxmlformats.org/officeDocument/2006/relationships/externalLink" Target="externalLinks/externalLink34.xml"/><Relationship Id="rId80" Type="http://schemas.openxmlformats.org/officeDocument/2006/relationships/worksheet" Target="worksheets/sheet80.xml"/><Relationship Id="rId155" Type="http://schemas.openxmlformats.org/officeDocument/2006/relationships/externalLink" Target="externalLinks/externalLink55.xml"/><Relationship Id="rId176" Type="http://schemas.openxmlformats.org/officeDocument/2006/relationships/externalLink" Target="externalLinks/externalLink76.xml"/><Relationship Id="rId197" Type="http://schemas.openxmlformats.org/officeDocument/2006/relationships/externalLink" Target="externalLinks/externalLink97.xml"/><Relationship Id="rId201" Type="http://schemas.openxmlformats.org/officeDocument/2006/relationships/externalLink" Target="externalLinks/externalLink10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3.xml"/><Relationship Id="rId124" Type="http://schemas.openxmlformats.org/officeDocument/2006/relationships/externalLink" Target="externalLinks/externalLink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externalLink" Target="externalLinks/externalLink45.xml"/><Relationship Id="rId166" Type="http://schemas.openxmlformats.org/officeDocument/2006/relationships/externalLink" Target="externalLinks/externalLink66.xml"/><Relationship Id="rId187" Type="http://schemas.openxmlformats.org/officeDocument/2006/relationships/externalLink" Target="externalLinks/externalLink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externalLink" Target="externalLinks/externalLink35.xml"/><Relationship Id="rId156" Type="http://schemas.openxmlformats.org/officeDocument/2006/relationships/externalLink" Target="externalLinks/externalLink56.xml"/><Relationship Id="rId177" Type="http://schemas.openxmlformats.org/officeDocument/2006/relationships/externalLink" Target="externalLinks/externalLink77.xml"/><Relationship Id="rId198" Type="http://schemas.openxmlformats.org/officeDocument/2006/relationships/externalLink" Target="externalLinks/externalLink98.xml"/><Relationship Id="rId202" Type="http://schemas.openxmlformats.org/officeDocument/2006/relationships/externalLink" Target="externalLinks/externalLink102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externalLink" Target="externalLinks/externalLink4.xml"/><Relationship Id="rId125" Type="http://schemas.openxmlformats.org/officeDocument/2006/relationships/externalLink" Target="externalLinks/externalLink25.xml"/><Relationship Id="rId146" Type="http://schemas.openxmlformats.org/officeDocument/2006/relationships/externalLink" Target="externalLinks/externalLink46.xml"/><Relationship Id="rId167" Type="http://schemas.openxmlformats.org/officeDocument/2006/relationships/externalLink" Target="externalLinks/externalLink67.xml"/><Relationship Id="rId188" Type="http://schemas.openxmlformats.org/officeDocument/2006/relationships/externalLink" Target="externalLinks/externalLink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externalLink" Target="externalLinks/externalLink15.xml"/><Relationship Id="rId136" Type="http://schemas.openxmlformats.org/officeDocument/2006/relationships/externalLink" Target="externalLinks/externalLink36.xml"/><Relationship Id="rId157" Type="http://schemas.openxmlformats.org/officeDocument/2006/relationships/externalLink" Target="externalLinks/externalLink57.xml"/><Relationship Id="rId178" Type="http://schemas.openxmlformats.org/officeDocument/2006/relationships/externalLink" Target="externalLinks/externalLink7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olub_TV/Desktop/&#1052;&#1047;/&#1086;&#1090;&#1095;&#1077;&#1090;&#1099;%202018/&#1075;&#1086;&#1076;&#1086;&#1074;&#1086;&#1081;%202018/&#1089;&#1086;&#1074;&#1077;&#1090;&#1089;&#1082;&#1080;&#1081;/05.02/&#1087;&#1086;&#1076;&#1087;&#1080;&#1089;&#1072;&#1085;&#1099;/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olub_TV/Desktop/&#1052;&#1047;/&#1086;&#1090;&#1095;&#1077;&#1090;&#1099;%202018/&#1075;&#1086;&#1076;&#1086;&#1074;&#1086;&#1081;%202018/&#1089;&#1086;&#1074;&#1077;&#1090;&#1089;&#1082;&#1080;&#1081;/05.02/&#1087;&#1086;&#1076;&#1087;&#1080;&#1089;&#1072;&#1085;&#1099;/69.xlsx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olub_TV/Desktop/&#1052;&#1047;/&#1086;&#1090;&#1095;&#1077;&#1090;&#1099;%202018/&#1075;&#1086;&#1076;&#1086;&#1074;&#1086;&#1081;%202018/&#1089;&#1086;&#1074;&#1077;&#1090;&#1089;&#1082;&#1080;&#1081;/05.02/&#1062;&#1058;&#1048;&#1056;%20&#8470;%201%204&#1082;&#1074;&#1072;&#1088;&#1090;&#1072;&#1083;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olub_TV/Desktop/&#1052;&#1047;/&#1086;&#1090;&#1095;&#1077;&#1090;&#1099;%202018/&#1075;&#1086;&#1076;&#1086;&#1074;&#1086;&#1081;%202018/&#1089;&#1086;&#1074;&#1077;&#1090;&#1089;&#1082;&#1080;&#1081;/05.02/&#1062;&#1055;&#1057;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olub_TV/Desktop/&#1052;&#1047;/&#1086;&#1090;&#1095;&#1077;&#1090;&#1099;%202018/&#1075;&#1086;&#1076;&#1086;&#1074;&#1086;&#1081;%202018/&#1089;&#1086;&#1074;&#1077;&#1090;&#1089;&#1082;&#1080;&#1081;/05.02/&#1062;&#1055;&#1057;%2012%20&#1084;&#1077;&#1089;&#1103;&#1094;&#1077;&#1074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olub_TV/Desktop/&#1052;&#1047;/&#1086;&#1090;&#1095;&#1077;&#1090;&#1099;%202018/&#1075;&#1086;&#1076;&#1086;&#1074;&#1086;&#1081;%202018/&#1089;&#1086;&#1074;&#1077;&#1090;&#1089;&#1082;&#1080;&#1081;/05.02/&#1062;&#1044;&#1054;%20&#8470;%205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olub_TV/Desktop/&#1052;&#1047;/&#1086;&#1090;&#1095;&#1077;&#1090;&#1099;%202018/&#1075;&#1086;&#1076;&#1086;&#1074;&#1086;&#1081;%202018/&#1089;&#1086;&#1074;&#1077;&#1090;&#1089;&#1082;&#1080;&#1081;/05.02/&#1062;&#1044;&#1054;%20&#8470;%205%204%20&#1082;&#1074;&#1072;&#1088;&#1090;&#1072;&#1083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olub_TV/Desktop/&#1052;&#1047;/&#1086;&#1090;&#1095;&#1077;&#1090;&#1099;%202018/&#1075;&#1086;&#1076;&#1086;&#1074;&#1086;&#1081;%202018/&#1089;&#1086;&#1074;&#1077;&#1090;&#1089;&#1082;&#1080;&#1081;/05.02/&#1087;&#1086;&#1076;&#1087;&#1080;&#1089;&#1072;&#1085;&#1099;/70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olub_TV/Desktop/&#1052;&#1047;/&#1086;&#1090;&#1095;&#1077;&#1090;&#1099;%202018/&#1075;&#1086;&#1076;&#1086;&#1074;&#1086;&#1081;%202018/&#1089;&#1086;&#1074;&#1077;&#1090;&#1089;&#1082;&#1080;&#1081;/05.02/&#1087;&#1086;&#1076;&#1087;&#1080;&#1089;&#1072;&#1085;&#1099;/8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olub_TV/Desktop/&#1052;&#1047;/&#1086;&#1090;&#1095;&#1077;&#1090;&#1099;%202018/&#1075;&#1086;&#1076;&#1086;&#1074;&#1086;&#1081;%202018/&#1089;&#1086;&#1074;&#1077;&#1090;&#1089;&#1082;&#1080;&#1081;/05.02/&#1087;&#1086;&#1076;&#1087;&#1080;&#1089;&#1072;&#1085;&#1099;/9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olub_TV/Desktop/&#1052;&#1047;/&#1086;&#1090;&#1095;&#1077;&#1090;&#1099;%202018/&#1075;&#1086;&#1076;&#1086;&#1074;&#1086;&#1081;%202018/&#1089;&#1086;&#1074;&#1077;&#1090;&#1089;&#1082;&#1080;&#1081;/05.02/&#1087;&#1086;&#1076;&#1087;&#1080;&#1089;&#1072;&#1085;&#1099;/98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olub_TV/Desktop/&#1052;&#1047;/&#1086;&#1090;&#1095;&#1077;&#1090;&#1099;%202018/&#1075;&#1086;&#1076;&#1086;&#1074;&#1086;&#1081;%202018/&#1089;&#1086;&#1074;&#1077;&#1090;&#1089;&#1082;&#1080;&#1081;/05.02/&#1087;&#1086;&#1076;&#1087;&#1080;&#1089;&#1072;&#1085;&#1099;/108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olub_TV/Desktop/&#1052;&#1047;/&#1086;&#1090;&#1095;&#1077;&#1090;&#1099;%202018/&#1075;&#1086;&#1076;&#1086;&#1074;&#1086;&#1081;%202018/&#1089;&#1086;&#1074;&#1077;&#1090;&#1089;&#1082;&#1080;&#1081;/05.02/&#1087;&#1086;&#1076;&#1087;&#1080;&#1089;&#1072;&#1085;&#1099;/115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olub_TV/Desktop/&#1052;&#1047;/&#1086;&#1090;&#1095;&#1077;&#1090;&#1099;%202018/&#1075;&#1086;&#1076;&#1086;&#1074;&#1086;&#1081;%202018/&#1089;&#1086;&#1074;&#1077;&#1090;&#1089;&#1082;&#1080;&#1081;/05.02/&#1087;&#1086;&#1076;&#1087;&#1080;&#1089;&#1072;&#1085;&#1099;/12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olub_TV/Desktop/&#1052;&#1047;/&#1086;&#1090;&#1095;&#1077;&#1090;&#1099;%202018/&#1075;&#1086;&#1076;&#1086;&#1074;&#1086;&#1081;%202018/&#1089;&#1086;&#1074;&#1077;&#1090;&#1089;&#1082;&#1080;&#1081;/05.02/&#1087;&#1086;&#1076;&#1087;&#1080;&#1089;&#1072;&#1085;&#1099;/129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olub_TV/Desktop/&#1052;&#1047;/&#1086;&#1090;&#1095;&#1077;&#1090;&#1099;%202018/&#1075;&#1086;&#1076;&#1086;&#1074;&#1086;&#1081;%202018/&#1089;&#1086;&#1074;&#1077;&#1090;&#1089;&#1082;&#1080;&#1081;/05.02/&#1057;&#1042;&#1054;&#1044;%20&#1074;&#1089;&#107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olub_TV/Desktop/&#1052;&#1047;/&#1086;&#1090;&#1095;&#1077;&#1090;&#1099;%202018/&#1075;&#1086;&#1076;&#1086;&#1074;&#1086;&#1081;%202018/&#1089;&#1086;&#1074;&#1077;&#1090;&#1089;&#1082;&#1080;&#1081;/05.02/&#1087;&#1086;&#1076;&#1087;&#1080;&#1089;&#1072;&#1085;&#1099;/2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olub_TV/Desktop/&#1052;&#1047;/&#1086;&#1090;&#1095;&#1077;&#1090;&#1099;%202018/&#1075;&#1086;&#1076;&#1086;&#1074;&#1086;&#1081;%202018/&#1089;&#1086;&#1074;&#1077;&#1090;&#1089;&#1082;&#1080;&#1081;/05.02/&#1087;&#1086;&#1076;&#1087;&#1080;&#1089;&#1072;&#1085;&#1099;/134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olub_TV/Desktop/&#1052;&#1047;/&#1086;&#1090;&#1095;&#1077;&#1090;&#1099;%202018/&#1075;&#1086;&#1076;&#1086;&#1074;&#1086;&#1081;%202018/&#1089;&#1086;&#1074;&#1077;&#1090;&#1089;&#1082;&#1080;&#1081;/05.02/&#1087;&#1086;&#1076;&#1087;&#1080;&#1089;&#1072;&#1085;&#1099;/139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olub_TV/Desktop/&#1052;&#1047;/&#1086;&#1090;&#1095;&#1077;&#1090;&#1099;%202018/&#1075;&#1086;&#1076;&#1086;&#1074;&#1086;&#1081;%202018/&#1089;&#1086;&#1074;&#1077;&#1090;&#1089;&#1082;&#1080;&#1081;/05.02/&#1087;&#1086;&#1076;&#1087;&#1080;&#1089;&#1072;&#1085;&#1099;/14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olub_TV/Desktop/&#1052;&#1047;/&#1086;&#1090;&#1095;&#1077;&#1090;&#1099;%202018/&#1075;&#1086;&#1076;&#1086;&#1074;&#1086;&#1081;%202018/&#1089;&#1086;&#1074;&#1077;&#1090;&#1089;&#1082;&#1080;&#1081;/05.02/&#1087;&#1086;&#1076;&#1087;&#1080;&#1089;&#1072;&#1085;&#1099;/143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olub_TV/Desktop/&#1052;&#1047;/&#1086;&#1090;&#1095;&#1077;&#1090;&#1099;%202018/&#1075;&#1086;&#1076;&#1086;&#1074;&#1086;&#1081;%202018/&#1089;&#1086;&#1074;&#1077;&#1090;&#1089;&#1082;&#1080;&#1081;/05.02/&#1087;&#1086;&#1076;&#1087;&#1080;&#1089;&#1072;&#1085;&#1099;/144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olub_TV/Desktop/&#1052;&#1047;/&#1086;&#1090;&#1095;&#1077;&#1090;&#1099;%202018/&#1075;&#1086;&#1076;&#1086;&#1074;&#1086;&#1081;%202018/&#1089;&#1086;&#1074;&#1077;&#1090;&#1089;&#1082;&#1080;&#1081;/05.02/&#1087;&#1086;&#1076;&#1087;&#1080;&#1089;&#1072;&#1085;&#1099;/145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olub_TV/Desktop/&#1052;&#1047;/&#1086;&#1090;&#1095;&#1077;&#1090;&#1099;%202018/&#1075;&#1086;&#1076;&#1086;&#1074;&#1086;&#1081;%202018/&#1089;&#1086;&#1074;&#1077;&#1090;&#1089;&#1082;&#1080;&#1081;/05.02/&#1087;&#1086;&#1076;&#1087;&#1080;&#1089;&#1072;&#1085;&#1099;/147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olub_TV/Desktop/&#1052;&#1047;/&#1086;&#1090;&#1095;&#1077;&#1090;&#1099;%202018/&#1075;&#1086;&#1076;&#1086;&#1074;&#1086;&#1081;%202018/&#1089;&#1086;&#1074;&#1077;&#1090;&#1089;&#1082;&#1080;&#1081;/05.02/&#1087;&#1086;&#1076;&#1087;&#1080;&#1089;&#1072;&#1085;&#1099;/149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olub_TV/Desktop/&#1052;&#1047;/&#1086;&#1090;&#1095;&#1077;&#1090;&#1099;%202018/&#1075;&#1086;&#1076;&#1086;&#1074;&#1086;&#1081;%202018/&#1089;&#1086;&#1074;&#1077;&#1090;&#1089;&#1082;&#1080;&#1081;/05.02/&#1087;&#1086;&#1076;&#1087;&#1080;&#1089;&#1072;&#1085;&#1099;/150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olub_TV/Desktop/&#1052;&#1047;/&#1086;&#1090;&#1095;&#1077;&#1090;&#1099;%202018/&#1075;&#1086;&#1076;&#1086;&#1074;&#1086;&#1081;%202018/&#1089;&#1086;&#1074;&#1077;&#1090;&#1089;&#1082;&#1080;&#1081;/05.02/&#1087;&#1086;&#1076;&#1087;&#1080;&#1089;&#1072;&#1085;&#1099;/1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olub_TV/Desktop/&#1052;&#1047;/&#1086;&#1090;&#1095;&#1077;&#1090;&#1099;%202018/&#1075;&#1086;&#1076;&#1086;&#1074;&#1086;&#1081;%202018/&#1089;&#1086;&#1074;&#1077;&#1090;&#1089;&#1082;&#1080;&#1081;/05.02/&#1087;&#1086;&#1076;&#1087;&#1080;&#1089;&#1072;&#1085;&#1099;/5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olub_TV/Desktop/&#1052;&#1047;/&#1086;&#1090;&#1095;&#1077;&#1090;&#1099;%202018/&#1075;&#1086;&#1076;&#1086;&#1074;&#1086;&#1081;%202018/&#1089;&#1086;&#1074;&#1077;&#1090;&#1089;&#1082;&#1080;&#1081;/05.02/&#1087;&#1086;&#1076;&#1087;&#1080;&#1089;&#1072;&#1085;&#1099;/152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olub_TV/Desktop/&#1052;&#1047;/&#1086;&#1090;&#1095;&#1077;&#1090;&#1099;%202018/&#1075;&#1086;&#1076;&#1086;&#1074;&#1086;&#1081;%202018/&#1089;&#1086;&#1074;&#1077;&#1090;&#1089;&#1082;&#1080;&#1081;/05.02/&#1087;&#1086;&#1076;&#1087;&#1080;&#1089;&#1072;&#1085;&#1099;/154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9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1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13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19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25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28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30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3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olub_TV/Desktop/&#1052;&#1047;/&#1086;&#1090;&#1095;&#1077;&#1090;&#1099;%202018/&#1075;&#1086;&#1076;&#1086;&#1074;&#1086;&#1081;%202018/&#1089;&#1086;&#1074;&#1077;&#1090;&#1089;&#1082;&#1080;&#1081;/05.02/&#1087;&#1086;&#1076;&#1087;&#1080;&#1089;&#1072;&#1085;&#1099;/7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39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42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43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45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46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51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54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55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56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5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olub_TV/Desktop/&#1052;&#1047;/&#1086;&#1090;&#1095;&#1077;&#1090;&#1099;%202018/&#1075;&#1086;&#1076;&#1086;&#1074;&#1086;&#1081;%202018/&#1089;&#1086;&#1074;&#1077;&#1090;&#1089;&#1082;&#1080;&#1081;/05.02/&#1087;&#1086;&#1076;&#1087;&#1080;&#1089;&#1072;&#1085;&#1099;/18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59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66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72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73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74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75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76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99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112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137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olub_TV/Desktop/&#1052;&#1047;/&#1086;&#1090;&#1095;&#1077;&#1090;&#1099;%202018/&#1075;&#1086;&#1076;&#1086;&#1074;&#1086;&#1081;%202018/&#1089;&#1086;&#1074;&#1077;&#1090;&#1089;&#1082;&#1080;&#1081;/05.02/&#1087;&#1086;&#1076;&#1087;&#1080;&#1089;&#1072;&#1085;&#1099;/22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140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144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148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151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152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163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186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190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200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21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olub_TV/Desktop/&#1052;&#1047;/&#1086;&#1090;&#1095;&#1077;&#1090;&#1099;%202018/&#1075;&#1086;&#1076;&#1086;&#1074;&#1086;&#1081;%202018/&#1089;&#1086;&#1074;&#1077;&#1090;&#1089;&#1082;&#1080;&#1081;/05.02/&#1087;&#1086;&#1076;&#1087;&#1080;&#1089;&#1072;&#1085;&#1099;/24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215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217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218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227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244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246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247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259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277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28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olub_TV/Desktop/&#1052;&#1047;/&#1086;&#1090;&#1095;&#1077;&#1090;&#1099;%202018/&#1075;&#1086;&#1076;&#1086;&#1074;&#1086;&#1081;%202018/&#1089;&#1086;&#1074;&#1077;&#1090;&#1089;&#1082;&#1080;&#1081;/05.02/&#1087;&#1086;&#1076;&#1087;&#1080;&#1089;&#1072;&#1085;&#1099;/56.xlsx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282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292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294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296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300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301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303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308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309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31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olub_TV/Desktop/&#1052;&#1047;/&#1086;&#1090;&#1095;&#1077;&#1090;&#1099;%202018/&#1075;&#1086;&#1076;&#1086;&#1074;&#1086;&#1081;%202018/&#1089;&#1086;&#1074;&#1077;&#1090;&#1089;&#1082;&#1080;&#1081;/05.02/&#1087;&#1086;&#1076;&#1087;&#1080;&#1089;&#1072;&#1085;&#1099;/66.xlsx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315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316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326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328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329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330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202u1/&#1056;&#1072;&#1073;&#1086;&#1095;&#1080;&#1081;%20&#1089;&#1090;&#1086;&#1083;/333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olub_TV/Desktop/&#1052;&#1047;/&#1086;&#1090;&#1095;&#1077;&#1090;&#1099;%202018/&#1075;&#1086;&#1076;&#1086;&#1074;&#1086;&#1081;%202018/&#1089;&#1086;&#1074;&#1077;&#1090;&#1089;&#1082;&#1080;&#1081;/05.02/&#1057;&#1070;&#1058;%20&#8470;%202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olub_TV/Desktop/&#1052;&#1047;/&#1086;&#1090;&#1095;&#1077;&#1090;&#1099;%202018/&#1075;&#1086;&#1076;&#1086;&#1074;&#1086;&#1081;%202018/&#1089;&#1086;&#1074;&#1077;&#1090;&#1089;&#1082;&#1080;&#1081;/05.02/&#1057;&#1070;&#1058;%20&#8470;%202%204%20&#1082;&#1074;&#1072;&#1088;&#1090;&#1072;&#1083;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olub_TV/Desktop/&#1052;&#1047;/&#1086;&#1090;&#1095;&#1077;&#1090;&#1099;%202018/&#1075;&#1086;&#1076;&#1086;&#1074;&#1086;&#1081;%202018/&#1089;&#1086;&#1074;&#1077;&#1090;&#1089;&#1082;&#1080;&#1081;/05.02/&#1062;&#1058;&#1048;&#1056;%20&#8470;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5"/>
      <sheetName val="6"/>
      <sheetName val="8"/>
      <sheetName val="10"/>
      <sheetName val="11"/>
      <sheetName val="12"/>
      <sheetName val="16"/>
      <sheetName val="18"/>
      <sheetName val="19"/>
      <sheetName val="21"/>
      <sheetName val="23"/>
      <sheetName val="24"/>
      <sheetName val="оценка Учреждения"/>
      <sheetName val="Отчет"/>
      <sheetName val="Сверка дете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5">
          <cell r="H15">
            <v>100</v>
          </cell>
          <cell r="I15">
            <v>100</v>
          </cell>
        </row>
        <row r="16">
          <cell r="H16">
            <v>100</v>
          </cell>
          <cell r="I16">
            <v>100</v>
          </cell>
        </row>
        <row r="17">
          <cell r="H17">
            <v>100</v>
          </cell>
          <cell r="I17">
            <v>100</v>
          </cell>
        </row>
        <row r="18">
          <cell r="H18">
            <v>6.89</v>
          </cell>
          <cell r="I18">
            <v>6.44</v>
          </cell>
        </row>
        <row r="19">
          <cell r="H19">
            <v>100</v>
          </cell>
          <cell r="I19">
            <v>100</v>
          </cell>
        </row>
        <row r="20">
          <cell r="H20">
            <v>100</v>
          </cell>
          <cell r="I20">
            <v>100</v>
          </cell>
        </row>
        <row r="21">
          <cell r="H21">
            <v>0</v>
          </cell>
          <cell r="I21">
            <v>0</v>
          </cell>
        </row>
        <row r="22">
          <cell r="H22">
            <v>1.1100000000000001</v>
          </cell>
          <cell r="I22">
            <v>1.44</v>
          </cell>
        </row>
        <row r="23">
          <cell r="H23">
            <v>100</v>
          </cell>
          <cell r="I23">
            <v>100</v>
          </cell>
        </row>
        <row r="24">
          <cell r="H24">
            <v>93</v>
          </cell>
          <cell r="I24">
            <v>96</v>
          </cell>
        </row>
        <row r="25">
          <cell r="H25">
            <v>100</v>
          </cell>
          <cell r="I25">
            <v>100</v>
          </cell>
        </row>
        <row r="26">
          <cell r="H26">
            <v>380</v>
          </cell>
          <cell r="I26">
            <v>383.89</v>
          </cell>
        </row>
        <row r="31">
          <cell r="H31">
            <v>100</v>
          </cell>
          <cell r="I31">
            <v>100</v>
          </cell>
        </row>
        <row r="32">
          <cell r="H32">
            <v>100</v>
          </cell>
          <cell r="I32">
            <v>100</v>
          </cell>
        </row>
        <row r="33">
          <cell r="H33">
            <v>100</v>
          </cell>
          <cell r="I33">
            <v>100</v>
          </cell>
        </row>
        <row r="34">
          <cell r="H34">
            <v>2.89</v>
          </cell>
          <cell r="I34">
            <v>4.5599999999999996</v>
          </cell>
        </row>
        <row r="39">
          <cell r="H39">
            <v>100</v>
          </cell>
          <cell r="I39">
            <v>100</v>
          </cell>
        </row>
        <row r="40">
          <cell r="H40">
            <v>100</v>
          </cell>
          <cell r="I40">
            <v>100</v>
          </cell>
        </row>
        <row r="41">
          <cell r="H41">
            <v>0</v>
          </cell>
          <cell r="I41">
            <v>0</v>
          </cell>
        </row>
        <row r="42">
          <cell r="H42">
            <v>2.44</v>
          </cell>
          <cell r="I42">
            <v>2.56</v>
          </cell>
        </row>
        <row r="43">
          <cell r="H43">
            <v>100</v>
          </cell>
          <cell r="I43">
            <v>100</v>
          </cell>
        </row>
        <row r="44">
          <cell r="H44">
            <v>95.7</v>
          </cell>
          <cell r="I44">
            <v>95.7</v>
          </cell>
        </row>
        <row r="45">
          <cell r="H45">
            <v>100</v>
          </cell>
          <cell r="I45">
            <v>100</v>
          </cell>
        </row>
        <row r="46">
          <cell r="H46">
            <v>410.56</v>
          </cell>
          <cell r="I46">
            <v>403.78</v>
          </cell>
        </row>
        <row r="47">
          <cell r="H47">
            <v>100</v>
          </cell>
          <cell r="I47">
            <v>100</v>
          </cell>
        </row>
        <row r="48">
          <cell r="H48">
            <v>100</v>
          </cell>
          <cell r="I48">
            <v>100</v>
          </cell>
        </row>
        <row r="49">
          <cell r="H49">
            <v>100</v>
          </cell>
          <cell r="I49">
            <v>100</v>
          </cell>
        </row>
        <row r="50">
          <cell r="H50">
            <v>1.1100000000000001</v>
          </cell>
          <cell r="I50">
            <v>1.67</v>
          </cell>
        </row>
        <row r="63">
          <cell r="H63">
            <v>100</v>
          </cell>
          <cell r="I63">
            <v>100</v>
          </cell>
        </row>
        <row r="64">
          <cell r="H64">
            <v>95.5</v>
          </cell>
          <cell r="I64">
            <v>95.5</v>
          </cell>
        </row>
        <row r="65">
          <cell r="H65">
            <v>100</v>
          </cell>
          <cell r="I65">
            <v>98.3</v>
          </cell>
        </row>
        <row r="66">
          <cell r="H66">
            <v>104.11</v>
          </cell>
          <cell r="I66">
            <v>102.78</v>
          </cell>
        </row>
        <row r="71">
          <cell r="H71">
            <v>1.83</v>
          </cell>
          <cell r="I71">
            <v>1.8</v>
          </cell>
        </row>
        <row r="72">
          <cell r="H72">
            <v>0.7</v>
          </cell>
          <cell r="I72">
            <v>1.3</v>
          </cell>
        </row>
        <row r="73">
          <cell r="H73">
            <v>100</v>
          </cell>
          <cell r="I73">
            <v>100</v>
          </cell>
        </row>
        <row r="74">
          <cell r="H74">
            <v>2266.7999999999997</v>
          </cell>
          <cell r="I74">
            <v>2266.7999999999997</v>
          </cell>
        </row>
        <row r="75">
          <cell r="H75">
            <v>1.96</v>
          </cell>
          <cell r="I75">
            <v>1.96</v>
          </cell>
        </row>
        <row r="76">
          <cell r="H76">
            <v>6.7</v>
          </cell>
          <cell r="I76">
            <v>12</v>
          </cell>
        </row>
        <row r="77">
          <cell r="H77">
            <v>100</v>
          </cell>
          <cell r="I77">
            <v>100</v>
          </cell>
        </row>
        <row r="78">
          <cell r="H78">
            <v>2886.08</v>
          </cell>
          <cell r="I78">
            <v>2886.08</v>
          </cell>
        </row>
        <row r="83">
          <cell r="H83">
            <v>13.75</v>
          </cell>
          <cell r="I83">
            <v>13.78</v>
          </cell>
        </row>
        <row r="84">
          <cell r="H84">
            <v>9.5</v>
          </cell>
          <cell r="I84">
            <v>10.1</v>
          </cell>
        </row>
        <row r="85">
          <cell r="H85">
            <v>100</v>
          </cell>
          <cell r="I85">
            <v>100</v>
          </cell>
        </row>
        <row r="86">
          <cell r="H86">
            <v>17375</v>
          </cell>
          <cell r="I86">
            <v>17376.75</v>
          </cell>
        </row>
        <row r="91">
          <cell r="H91">
            <v>3.97</v>
          </cell>
          <cell r="I91">
            <v>3.98</v>
          </cell>
        </row>
        <row r="92">
          <cell r="H92">
            <v>0</v>
          </cell>
          <cell r="I92">
            <v>0</v>
          </cell>
        </row>
        <row r="93">
          <cell r="H93">
            <v>100</v>
          </cell>
          <cell r="I93">
            <v>100</v>
          </cell>
        </row>
        <row r="94">
          <cell r="H94">
            <v>4627.6000000000004</v>
          </cell>
          <cell r="I94">
            <v>4628</v>
          </cell>
        </row>
        <row r="95">
          <cell r="H95">
            <v>2.44</v>
          </cell>
          <cell r="I95">
            <v>2.4500000000000002</v>
          </cell>
        </row>
        <row r="96">
          <cell r="H96">
            <v>11.4</v>
          </cell>
          <cell r="I96">
            <v>17.399999999999999</v>
          </cell>
        </row>
        <row r="97">
          <cell r="H97">
            <v>100</v>
          </cell>
          <cell r="I97">
            <v>100</v>
          </cell>
        </row>
        <row r="98">
          <cell r="H98">
            <v>3400</v>
          </cell>
          <cell r="I98">
            <v>3400</v>
          </cell>
        </row>
      </sheetData>
      <sheetData sheetId="14" refreshError="1"/>
      <sheetData sheetId="1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6"/>
      <sheetName val="8"/>
      <sheetName val="11"/>
      <sheetName val="16"/>
      <sheetName val="19"/>
      <sheetName val="20"/>
      <sheetName val="21"/>
      <sheetName val="22"/>
      <sheetName val="23"/>
      <sheetName val="24"/>
      <sheetName val="оценка Учреждения"/>
      <sheetName val="Отчет"/>
      <sheetName val="Сверка дете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5">
          <cell r="H15">
            <v>100</v>
          </cell>
          <cell r="I15">
            <v>100</v>
          </cell>
        </row>
        <row r="16">
          <cell r="H16">
            <v>85.7</v>
          </cell>
          <cell r="I16">
            <v>83.3</v>
          </cell>
        </row>
        <row r="17">
          <cell r="H17">
            <v>100</v>
          </cell>
          <cell r="I17">
            <v>100</v>
          </cell>
        </row>
        <row r="18">
          <cell r="H18">
            <v>21.33</v>
          </cell>
          <cell r="I18">
            <v>22.56</v>
          </cell>
        </row>
        <row r="23">
          <cell r="H23">
            <v>100</v>
          </cell>
          <cell r="I23">
            <v>100</v>
          </cell>
        </row>
        <row r="24">
          <cell r="H24">
            <v>94.7</v>
          </cell>
          <cell r="I24">
            <v>88</v>
          </cell>
        </row>
        <row r="25">
          <cell r="H25">
            <v>100</v>
          </cell>
          <cell r="I25">
            <v>100</v>
          </cell>
        </row>
        <row r="26">
          <cell r="H26">
            <v>421.56</v>
          </cell>
          <cell r="I26">
            <v>423.67</v>
          </cell>
        </row>
        <row r="31">
          <cell r="H31">
            <v>100</v>
          </cell>
          <cell r="I31">
            <v>100</v>
          </cell>
        </row>
        <row r="32">
          <cell r="H32">
            <v>100</v>
          </cell>
          <cell r="I32">
            <v>83.3</v>
          </cell>
        </row>
        <row r="33">
          <cell r="H33">
            <v>0</v>
          </cell>
          <cell r="I33">
            <v>0</v>
          </cell>
        </row>
        <row r="34">
          <cell r="H34">
            <v>7.22</v>
          </cell>
          <cell r="I34">
            <v>8.11</v>
          </cell>
        </row>
        <row r="43">
          <cell r="H43">
            <v>100</v>
          </cell>
          <cell r="I43">
            <v>100</v>
          </cell>
        </row>
        <row r="44">
          <cell r="H44">
            <v>92.6</v>
          </cell>
          <cell r="I44">
            <v>96.3</v>
          </cell>
        </row>
        <row r="45">
          <cell r="H45">
            <v>100</v>
          </cell>
          <cell r="I45">
            <v>88</v>
          </cell>
        </row>
        <row r="46">
          <cell r="H46">
            <v>360.33</v>
          </cell>
          <cell r="I46">
            <v>362.11</v>
          </cell>
        </row>
        <row r="63">
          <cell r="H63">
            <v>100</v>
          </cell>
          <cell r="I63">
            <v>100</v>
          </cell>
        </row>
        <row r="64">
          <cell r="H64">
            <v>100</v>
          </cell>
          <cell r="I64">
            <v>100</v>
          </cell>
        </row>
        <row r="65">
          <cell r="H65">
            <v>100</v>
          </cell>
          <cell r="I65">
            <v>92.9</v>
          </cell>
        </row>
        <row r="66">
          <cell r="H66">
            <v>51.67</v>
          </cell>
          <cell r="I66">
            <v>50.78</v>
          </cell>
        </row>
        <row r="75">
          <cell r="H75">
            <v>13.27</v>
          </cell>
          <cell r="I75">
            <v>13.2</v>
          </cell>
        </row>
        <row r="76">
          <cell r="H76">
            <v>52.3</v>
          </cell>
          <cell r="I76">
            <v>49</v>
          </cell>
        </row>
        <row r="77">
          <cell r="H77">
            <v>100</v>
          </cell>
          <cell r="I77">
            <v>100</v>
          </cell>
        </row>
        <row r="78">
          <cell r="H78">
            <v>12639.299999999997</v>
          </cell>
          <cell r="I78">
            <v>12639.299999999997</v>
          </cell>
        </row>
        <row r="79">
          <cell r="H79">
            <v>19.59</v>
          </cell>
          <cell r="I79">
            <v>19.47</v>
          </cell>
        </row>
        <row r="80">
          <cell r="H80">
            <v>74.8</v>
          </cell>
          <cell r="I80">
            <v>68.3</v>
          </cell>
        </row>
        <row r="81">
          <cell r="H81">
            <v>100</v>
          </cell>
          <cell r="I81">
            <v>100</v>
          </cell>
        </row>
        <row r="82">
          <cell r="H82">
            <v>16593.600000000002</v>
          </cell>
          <cell r="I82">
            <v>16593.600000000002</v>
          </cell>
        </row>
        <row r="83">
          <cell r="H83">
            <v>19.72</v>
          </cell>
          <cell r="I83">
            <v>20.63</v>
          </cell>
        </row>
        <row r="84">
          <cell r="H84">
            <v>30.4</v>
          </cell>
          <cell r="I84">
            <v>25.4</v>
          </cell>
        </row>
        <row r="85">
          <cell r="H85">
            <v>100</v>
          </cell>
          <cell r="I85">
            <v>100</v>
          </cell>
        </row>
        <row r="86">
          <cell r="H86">
            <v>13607.7</v>
          </cell>
          <cell r="I86">
            <v>14287.7</v>
          </cell>
        </row>
        <row r="87">
          <cell r="H87">
            <v>0.64</v>
          </cell>
          <cell r="I87">
            <v>0.68</v>
          </cell>
        </row>
        <row r="88">
          <cell r="H88">
            <v>0</v>
          </cell>
          <cell r="I88">
            <v>0</v>
          </cell>
        </row>
        <row r="89">
          <cell r="H89">
            <v>100</v>
          </cell>
          <cell r="I89">
            <v>100</v>
          </cell>
        </row>
        <row r="90">
          <cell r="H90">
            <v>388.84999999999997</v>
          </cell>
          <cell r="I90">
            <v>388.84999999999997</v>
          </cell>
        </row>
        <row r="91">
          <cell r="H91">
            <v>5.15</v>
          </cell>
          <cell r="I91">
            <v>5.44</v>
          </cell>
        </row>
        <row r="92">
          <cell r="H92">
            <v>8.6</v>
          </cell>
          <cell r="I92">
            <v>15.7</v>
          </cell>
        </row>
        <row r="93">
          <cell r="H93">
            <v>80</v>
          </cell>
          <cell r="I93">
            <v>87.5</v>
          </cell>
        </row>
        <row r="94">
          <cell r="H94">
            <v>4210.3999999999996</v>
          </cell>
          <cell r="I94">
            <v>4210.3999999999996</v>
          </cell>
        </row>
        <row r="95">
          <cell r="H95">
            <v>5.67</v>
          </cell>
          <cell r="I95">
            <v>5.64</v>
          </cell>
        </row>
        <row r="96">
          <cell r="H96">
            <v>19.600000000000001</v>
          </cell>
          <cell r="I96">
            <v>18.5</v>
          </cell>
        </row>
        <row r="97">
          <cell r="H97">
            <v>80</v>
          </cell>
          <cell r="I97">
            <v>50</v>
          </cell>
        </row>
        <row r="98">
          <cell r="H98">
            <v>3821</v>
          </cell>
          <cell r="I98">
            <v>3821</v>
          </cell>
        </row>
      </sheetData>
      <sheetData sheetId="12" refreshError="1"/>
      <sheetData sheetId="13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"/>
      <sheetName val="5"/>
      <sheetName val="6"/>
      <sheetName val="7"/>
      <sheetName val="8"/>
      <sheetName val="работы"/>
      <sheetName val="оценка"/>
      <sheetName val="ЦТИР № 1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>
        <row r="7">
          <cell r="I7">
            <v>100</v>
          </cell>
        </row>
        <row r="8">
          <cell r="I8">
            <v>50</v>
          </cell>
        </row>
        <row r="9">
          <cell r="I9">
            <v>26.9</v>
          </cell>
        </row>
        <row r="10">
          <cell r="H10">
            <v>7984</v>
          </cell>
          <cell r="I10">
            <v>7984</v>
          </cell>
        </row>
        <row r="15">
          <cell r="I15">
            <v>92.410775331601258</v>
          </cell>
        </row>
        <row r="16">
          <cell r="I16">
            <v>83.33</v>
          </cell>
        </row>
        <row r="17">
          <cell r="I17">
            <v>38.732394366197184</v>
          </cell>
        </row>
        <row r="18">
          <cell r="H18">
            <v>133901.03</v>
          </cell>
          <cell r="I18">
            <v>124978.8</v>
          </cell>
        </row>
        <row r="19">
          <cell r="I19">
            <v>100</v>
          </cell>
        </row>
        <row r="20">
          <cell r="I20">
            <v>91.3</v>
          </cell>
        </row>
        <row r="21">
          <cell r="I21">
            <v>7.8673602080624185</v>
          </cell>
        </row>
        <row r="22">
          <cell r="H22">
            <v>325800.75</v>
          </cell>
          <cell r="I22">
            <v>341437.49</v>
          </cell>
        </row>
        <row r="23">
          <cell r="I23">
            <v>98.029556650246292</v>
          </cell>
        </row>
        <row r="24">
          <cell r="I24">
            <v>100</v>
          </cell>
        </row>
        <row r="25">
          <cell r="I25">
            <v>0</v>
          </cell>
        </row>
        <row r="26">
          <cell r="H26">
            <v>13044.780000000004</v>
          </cell>
          <cell r="I26">
            <v>12657.660000000003</v>
          </cell>
        </row>
        <row r="27">
          <cell r="I27">
            <v>100</v>
          </cell>
        </row>
        <row r="28">
          <cell r="I28">
            <v>80.77</v>
          </cell>
        </row>
        <row r="29">
          <cell r="I29">
            <v>4.4642857142857144</v>
          </cell>
        </row>
        <row r="30">
          <cell r="H30">
            <v>113310.40000000001</v>
          </cell>
          <cell r="I30">
            <v>141425.20000000001</v>
          </cell>
        </row>
        <row r="31">
          <cell r="I31">
            <v>4551</v>
          </cell>
        </row>
        <row r="32">
          <cell r="I32">
            <v>7</v>
          </cell>
        </row>
        <row r="33">
          <cell r="I33">
            <v>7</v>
          </cell>
        </row>
      </sheetData>
      <sheetData sheetId="7"/>
      <sheetData sheetId="8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"/>
      <sheetName val="4"/>
      <sheetName val="6"/>
      <sheetName val="8"/>
      <sheetName val="работы"/>
      <sheetName val="оценка"/>
      <sheetName val="отч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7">
          <cell r="H7">
            <v>100</v>
          </cell>
        </row>
        <row r="8">
          <cell r="H8">
            <v>94</v>
          </cell>
        </row>
        <row r="9">
          <cell r="H9">
            <v>47.4</v>
          </cell>
        </row>
        <row r="11">
          <cell r="H11">
            <v>100</v>
          </cell>
        </row>
        <row r="12">
          <cell r="H12">
            <v>100</v>
          </cell>
        </row>
        <row r="13">
          <cell r="H13">
            <v>52.4</v>
          </cell>
        </row>
        <row r="19">
          <cell r="H19">
            <v>100</v>
          </cell>
        </row>
        <row r="20">
          <cell r="H20">
            <v>80</v>
          </cell>
        </row>
        <row r="21">
          <cell r="H21">
            <v>26.4</v>
          </cell>
        </row>
        <row r="27">
          <cell r="H27">
            <v>100</v>
          </cell>
        </row>
        <row r="28">
          <cell r="H28">
            <v>80</v>
          </cell>
        </row>
        <row r="29">
          <cell r="H29">
            <v>42.9</v>
          </cell>
        </row>
        <row r="31">
          <cell r="H31">
            <v>2850</v>
          </cell>
        </row>
        <row r="32">
          <cell r="H32">
            <v>4</v>
          </cell>
        </row>
        <row r="33">
          <cell r="H33">
            <v>4</v>
          </cell>
        </row>
      </sheetData>
      <sheetData sheetId="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"/>
      <sheetName val="4"/>
      <sheetName val="6"/>
      <sheetName val="8"/>
      <sheetName val="работы"/>
      <sheetName val="оценка"/>
      <sheetName val="отч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7">
          <cell r="I7">
            <v>99.32</v>
          </cell>
        </row>
        <row r="8">
          <cell r="I8">
            <v>94.12</v>
          </cell>
        </row>
        <row r="9">
          <cell r="I9">
            <v>49</v>
          </cell>
        </row>
        <row r="10">
          <cell r="H10">
            <v>110226.41333333332</v>
          </cell>
          <cell r="I10">
            <v>109624.80333333333</v>
          </cell>
        </row>
        <row r="11">
          <cell r="I11">
            <v>100</v>
          </cell>
        </row>
        <row r="12">
          <cell r="I12">
            <v>100</v>
          </cell>
        </row>
        <row r="13">
          <cell r="I13">
            <v>59</v>
          </cell>
        </row>
        <row r="14">
          <cell r="H14">
            <v>27803.399999999998</v>
          </cell>
          <cell r="I14">
            <v>27803.399999999998</v>
          </cell>
        </row>
        <row r="19">
          <cell r="I19">
            <v>100</v>
          </cell>
        </row>
        <row r="20">
          <cell r="I20">
            <v>80</v>
          </cell>
        </row>
        <row r="21">
          <cell r="I21">
            <v>30.3</v>
          </cell>
        </row>
        <row r="22">
          <cell r="H22">
            <v>23590.408888888887</v>
          </cell>
          <cell r="I22">
            <v>23590.408888888887</v>
          </cell>
        </row>
        <row r="28">
          <cell r="I28">
            <v>80</v>
          </cell>
        </row>
        <row r="29">
          <cell r="I29">
            <v>40</v>
          </cell>
        </row>
        <row r="30">
          <cell r="H30">
            <v>68941.730222222235</v>
          </cell>
          <cell r="I30">
            <v>66856.3</v>
          </cell>
        </row>
        <row r="31">
          <cell r="I31">
            <v>2850</v>
          </cell>
        </row>
        <row r="32">
          <cell r="I32">
            <v>4</v>
          </cell>
        </row>
        <row r="33">
          <cell r="I33">
            <v>4</v>
          </cell>
        </row>
      </sheetData>
      <sheetData sheetId="6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5"/>
      <sheetName val="6"/>
      <sheetName val="8"/>
      <sheetName val="работы"/>
      <sheetName val="оценка"/>
      <sheetName val="отч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1">
          <cell r="H11">
            <v>100</v>
          </cell>
        </row>
        <row r="12">
          <cell r="H12">
            <v>100</v>
          </cell>
        </row>
        <row r="13">
          <cell r="H13">
            <v>0</v>
          </cell>
        </row>
        <row r="15">
          <cell r="H15">
            <v>100</v>
          </cell>
        </row>
        <row r="16">
          <cell r="H16">
            <v>100</v>
          </cell>
        </row>
        <row r="17">
          <cell r="H17">
            <v>100</v>
          </cell>
        </row>
        <row r="19">
          <cell r="H19">
            <v>100</v>
          </cell>
        </row>
        <row r="20">
          <cell r="H20">
            <v>83.3</v>
          </cell>
        </row>
        <row r="27">
          <cell r="H27">
            <v>100</v>
          </cell>
        </row>
        <row r="28">
          <cell r="H28">
            <v>100</v>
          </cell>
        </row>
        <row r="33">
          <cell r="H33">
            <v>9</v>
          </cell>
        </row>
      </sheetData>
      <sheetData sheetId="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5"/>
      <sheetName val="6"/>
      <sheetName val="8"/>
      <sheetName val="работы"/>
      <sheetName val="оценка"/>
      <sheetName val="отч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1">
          <cell r="I11">
            <v>100</v>
          </cell>
        </row>
        <row r="12">
          <cell r="I12">
            <v>100</v>
          </cell>
        </row>
        <row r="13">
          <cell r="I13">
            <v>15.384615384615385</v>
          </cell>
        </row>
        <row r="14">
          <cell r="H14">
            <v>5865</v>
          </cell>
          <cell r="I14">
            <v>5865</v>
          </cell>
        </row>
        <row r="15">
          <cell r="I15">
            <v>100</v>
          </cell>
        </row>
        <row r="16">
          <cell r="I16">
            <v>100</v>
          </cell>
        </row>
        <row r="17">
          <cell r="I17">
            <v>60.869565217391312</v>
          </cell>
        </row>
        <row r="18">
          <cell r="H18">
            <v>26690</v>
          </cell>
          <cell r="I18">
            <v>26001</v>
          </cell>
        </row>
        <row r="19">
          <cell r="I19">
            <v>100</v>
          </cell>
        </row>
        <row r="20">
          <cell r="I20">
            <v>75</v>
          </cell>
        </row>
        <row r="21">
          <cell r="H21">
            <v>42.9</v>
          </cell>
          <cell r="I21">
            <v>35.338345864661655</v>
          </cell>
        </row>
        <row r="22">
          <cell r="H22">
            <v>123335</v>
          </cell>
          <cell r="I22">
            <v>132271.9</v>
          </cell>
        </row>
        <row r="28">
          <cell r="I28">
            <v>100</v>
          </cell>
        </row>
        <row r="29">
          <cell r="H29">
            <v>50</v>
          </cell>
          <cell r="I29">
            <v>53.333333333333336</v>
          </cell>
        </row>
        <row r="30">
          <cell r="H30">
            <v>85000</v>
          </cell>
          <cell r="I30">
            <v>80692.499999999985</v>
          </cell>
        </row>
        <row r="31">
          <cell r="H31">
            <v>3600</v>
          </cell>
          <cell r="I31">
            <v>4174</v>
          </cell>
        </row>
        <row r="32">
          <cell r="H32">
            <v>9</v>
          </cell>
          <cell r="I32">
            <v>9</v>
          </cell>
        </row>
        <row r="33">
          <cell r="I33">
            <v>9</v>
          </cell>
        </row>
      </sheetData>
      <sheetData sheetId="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5"/>
      <sheetName val="6"/>
      <sheetName val="8"/>
      <sheetName val="11"/>
      <sheetName val="13"/>
      <sheetName val="16"/>
      <sheetName val="оценка Учреждения"/>
      <sheetName val="Отчет"/>
      <sheetName val="Сверка дете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5">
          <cell r="H15">
            <v>100</v>
          </cell>
          <cell r="I15">
            <v>100</v>
          </cell>
        </row>
        <row r="16">
          <cell r="H16">
            <v>84.6</v>
          </cell>
          <cell r="I16">
            <v>84.6</v>
          </cell>
        </row>
        <row r="17">
          <cell r="H17">
            <v>100</v>
          </cell>
          <cell r="I17">
            <v>100</v>
          </cell>
        </row>
        <row r="18">
          <cell r="H18">
            <v>18</v>
          </cell>
          <cell r="I18">
            <v>18.329999999999998</v>
          </cell>
        </row>
        <row r="19">
          <cell r="H19">
            <v>100</v>
          </cell>
          <cell r="I19">
            <v>100</v>
          </cell>
        </row>
        <row r="20">
          <cell r="H20">
            <v>80</v>
          </cell>
          <cell r="I20">
            <v>80</v>
          </cell>
        </row>
        <row r="21">
          <cell r="H21">
            <v>100</v>
          </cell>
          <cell r="I21">
            <v>100</v>
          </cell>
        </row>
        <row r="22">
          <cell r="H22">
            <v>2</v>
          </cell>
          <cell r="I22">
            <v>2</v>
          </cell>
        </row>
        <row r="23">
          <cell r="H23">
            <v>100</v>
          </cell>
          <cell r="I23">
            <v>100</v>
          </cell>
        </row>
        <row r="24">
          <cell r="H24">
            <v>84.6</v>
          </cell>
          <cell r="I24">
            <v>84.6</v>
          </cell>
        </row>
        <row r="25">
          <cell r="H25">
            <v>100</v>
          </cell>
          <cell r="I25">
            <v>100</v>
          </cell>
        </row>
        <row r="26">
          <cell r="H26">
            <v>232</v>
          </cell>
          <cell r="I26">
            <v>232</v>
          </cell>
        </row>
        <row r="31">
          <cell r="H31">
            <v>100</v>
          </cell>
          <cell r="I31">
            <v>100</v>
          </cell>
        </row>
        <row r="32">
          <cell r="H32">
            <v>94.7</v>
          </cell>
          <cell r="I32">
            <v>94.7</v>
          </cell>
        </row>
        <row r="33">
          <cell r="H33">
            <v>100</v>
          </cell>
          <cell r="I33">
            <v>100</v>
          </cell>
        </row>
        <row r="34">
          <cell r="H34">
            <v>5.78</v>
          </cell>
          <cell r="I34">
            <v>5.44</v>
          </cell>
        </row>
        <row r="43">
          <cell r="H43">
            <v>100</v>
          </cell>
          <cell r="I43">
            <v>100</v>
          </cell>
        </row>
        <row r="44">
          <cell r="H44">
            <v>94.7</v>
          </cell>
          <cell r="I44">
            <v>94.7</v>
          </cell>
        </row>
        <row r="45">
          <cell r="H45">
            <v>100</v>
          </cell>
          <cell r="I45">
            <v>79.2</v>
          </cell>
        </row>
        <row r="46">
          <cell r="H46">
            <v>245</v>
          </cell>
          <cell r="I46">
            <v>254.56</v>
          </cell>
        </row>
        <row r="51">
          <cell r="H51">
            <v>100</v>
          </cell>
          <cell r="I51">
            <v>100</v>
          </cell>
        </row>
        <row r="52">
          <cell r="H52">
            <v>100</v>
          </cell>
          <cell r="I52">
            <v>100</v>
          </cell>
        </row>
        <row r="53">
          <cell r="H53">
            <v>0</v>
          </cell>
          <cell r="I53">
            <v>0</v>
          </cell>
        </row>
        <row r="54">
          <cell r="H54">
            <v>0.44</v>
          </cell>
          <cell r="I54">
            <v>0.44</v>
          </cell>
        </row>
        <row r="63">
          <cell r="H63">
            <v>100</v>
          </cell>
          <cell r="I63">
            <v>100</v>
          </cell>
        </row>
        <row r="64">
          <cell r="H64">
            <v>100</v>
          </cell>
          <cell r="I64">
            <v>100</v>
          </cell>
        </row>
        <row r="65">
          <cell r="H65">
            <v>100</v>
          </cell>
          <cell r="I65">
            <v>100</v>
          </cell>
        </row>
        <row r="66">
          <cell r="H66">
            <v>46.22</v>
          </cell>
          <cell r="I66">
            <v>46.78</v>
          </cell>
        </row>
      </sheetData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6"/>
      <sheetName val="8"/>
      <sheetName val="11"/>
      <sheetName val="16"/>
      <sheetName val="18"/>
      <sheetName val="20"/>
      <sheetName val="21"/>
      <sheetName val="23"/>
      <sheetName val="оценка Учреждения"/>
      <sheetName val="Отчет"/>
      <sheetName val="Сверка дете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5">
          <cell r="H15">
            <v>100</v>
          </cell>
          <cell r="I15">
            <v>100</v>
          </cell>
        </row>
        <row r="16">
          <cell r="H16">
            <v>87.5</v>
          </cell>
          <cell r="I16">
            <v>87.5</v>
          </cell>
        </row>
        <row r="17">
          <cell r="H17">
            <v>100</v>
          </cell>
          <cell r="I17">
            <v>100</v>
          </cell>
        </row>
        <row r="18">
          <cell r="H18">
            <v>18.329999999999998</v>
          </cell>
          <cell r="I18">
            <v>19.78</v>
          </cell>
        </row>
        <row r="23">
          <cell r="H23">
            <v>100</v>
          </cell>
          <cell r="I23">
            <v>100</v>
          </cell>
        </row>
        <row r="24">
          <cell r="H24">
            <v>87</v>
          </cell>
          <cell r="I24">
            <v>87</v>
          </cell>
        </row>
        <row r="25">
          <cell r="H25">
            <v>100</v>
          </cell>
          <cell r="I25">
            <v>100</v>
          </cell>
        </row>
        <row r="26">
          <cell r="H26">
            <v>430</v>
          </cell>
          <cell r="I26">
            <v>429.22</v>
          </cell>
        </row>
        <row r="31">
          <cell r="H31">
            <v>100</v>
          </cell>
          <cell r="I31">
            <v>100</v>
          </cell>
        </row>
        <row r="32">
          <cell r="H32">
            <v>91.3</v>
          </cell>
          <cell r="I32">
            <v>91.3</v>
          </cell>
        </row>
        <row r="33">
          <cell r="H33">
            <v>100</v>
          </cell>
          <cell r="I33">
            <v>100</v>
          </cell>
        </row>
        <row r="34">
          <cell r="H34">
            <v>4.4400000000000004</v>
          </cell>
          <cell r="I34">
            <v>4.5599999999999996</v>
          </cell>
        </row>
        <row r="43">
          <cell r="H43">
            <v>100</v>
          </cell>
          <cell r="I43">
            <v>100</v>
          </cell>
        </row>
        <row r="44">
          <cell r="H44">
            <v>88.4</v>
          </cell>
          <cell r="I44">
            <v>88.4</v>
          </cell>
        </row>
        <row r="45">
          <cell r="H45">
            <v>100</v>
          </cell>
          <cell r="I45">
            <v>98.9</v>
          </cell>
        </row>
        <row r="46">
          <cell r="H46">
            <v>445.78</v>
          </cell>
          <cell r="I46">
            <v>446.78</v>
          </cell>
        </row>
        <row r="63">
          <cell r="H63">
            <v>100</v>
          </cell>
          <cell r="I63">
            <v>100</v>
          </cell>
        </row>
        <row r="64">
          <cell r="H64">
            <v>100</v>
          </cell>
          <cell r="I64">
            <v>100</v>
          </cell>
        </row>
        <row r="65">
          <cell r="H65">
            <v>100</v>
          </cell>
          <cell r="I65">
            <v>100</v>
          </cell>
        </row>
        <row r="66">
          <cell r="H66">
            <v>65.56</v>
          </cell>
          <cell r="I66">
            <v>64.22</v>
          </cell>
        </row>
        <row r="71">
          <cell r="H71">
            <v>3.18</v>
          </cell>
          <cell r="I71">
            <v>3.4</v>
          </cell>
        </row>
        <row r="72">
          <cell r="H72">
            <v>0</v>
          </cell>
          <cell r="I72">
            <v>0</v>
          </cell>
        </row>
        <row r="73">
          <cell r="H73">
            <v>100</v>
          </cell>
          <cell r="I73">
            <v>100</v>
          </cell>
        </row>
        <row r="74">
          <cell r="H74">
            <v>3182.52</v>
          </cell>
          <cell r="I74">
            <v>3182.52</v>
          </cell>
        </row>
        <row r="79">
          <cell r="H79">
            <v>9.98</v>
          </cell>
          <cell r="I79">
            <v>10.69</v>
          </cell>
        </row>
        <row r="80">
          <cell r="H80">
            <v>0</v>
          </cell>
          <cell r="I80">
            <v>0</v>
          </cell>
        </row>
        <row r="81">
          <cell r="H81">
            <v>100</v>
          </cell>
          <cell r="I81">
            <v>100</v>
          </cell>
        </row>
        <row r="82">
          <cell r="H82">
            <v>11703.779999999999</v>
          </cell>
          <cell r="I82">
            <v>11703.779999999999</v>
          </cell>
        </row>
        <row r="83">
          <cell r="H83">
            <v>14.29</v>
          </cell>
          <cell r="I83">
            <v>15.3</v>
          </cell>
        </row>
        <row r="84">
          <cell r="H84">
            <v>60</v>
          </cell>
          <cell r="I84">
            <v>60</v>
          </cell>
        </row>
        <row r="85">
          <cell r="H85">
            <v>60</v>
          </cell>
          <cell r="I85">
            <v>60</v>
          </cell>
        </row>
        <row r="86">
          <cell r="H86">
            <v>15019.4</v>
          </cell>
          <cell r="I86">
            <v>15019.4</v>
          </cell>
        </row>
        <row r="91">
          <cell r="H91">
            <v>4.6100000000000003</v>
          </cell>
          <cell r="I91">
            <v>4.6100000000000003</v>
          </cell>
        </row>
        <row r="92">
          <cell r="H92">
            <v>0</v>
          </cell>
          <cell r="I92">
            <v>0</v>
          </cell>
        </row>
        <row r="93">
          <cell r="H93">
            <v>100</v>
          </cell>
          <cell r="I93">
            <v>100</v>
          </cell>
        </row>
        <row r="94">
          <cell r="H94">
            <v>4670</v>
          </cell>
          <cell r="I94">
            <v>4670</v>
          </cell>
        </row>
      </sheetData>
      <sheetData sheetId="10" refreshError="1"/>
      <sheetData sheetId="1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5"/>
      <sheetName val="6"/>
      <sheetName val="7"/>
      <sheetName val="8"/>
      <sheetName val="10"/>
      <sheetName val="11"/>
      <sheetName val="12"/>
      <sheetName val="16"/>
      <sheetName val="19"/>
      <sheetName val="20"/>
      <sheetName val="21"/>
      <sheetName val="23"/>
      <sheetName val="24"/>
      <sheetName val="оценка Учреждения"/>
      <sheetName val="Отчет"/>
      <sheetName val="Сверка дете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5">
          <cell r="H15">
            <v>100</v>
          </cell>
          <cell r="I15">
            <v>100</v>
          </cell>
        </row>
        <row r="16">
          <cell r="H16">
            <v>77.8</v>
          </cell>
          <cell r="I16">
            <v>66.7</v>
          </cell>
        </row>
        <row r="17">
          <cell r="I17">
            <v>0</v>
          </cell>
        </row>
        <row r="18">
          <cell r="H18">
            <v>16.559999999999999</v>
          </cell>
          <cell r="I18">
            <v>16.329999999999998</v>
          </cell>
        </row>
        <row r="19">
          <cell r="H19">
            <v>100</v>
          </cell>
          <cell r="I19">
            <v>100</v>
          </cell>
        </row>
        <row r="20">
          <cell r="H20">
            <v>80</v>
          </cell>
          <cell r="I20">
            <v>75</v>
          </cell>
        </row>
        <row r="21">
          <cell r="H21">
            <v>100</v>
          </cell>
          <cell r="I21">
            <v>100</v>
          </cell>
        </row>
        <row r="22">
          <cell r="H22">
            <v>1.1100000000000001</v>
          </cell>
          <cell r="I22">
            <v>1.1100000000000001</v>
          </cell>
        </row>
        <row r="23">
          <cell r="H23">
            <v>100</v>
          </cell>
          <cell r="I23">
            <v>100</v>
          </cell>
        </row>
        <row r="24">
          <cell r="H24">
            <v>61.9</v>
          </cell>
          <cell r="I24">
            <v>61.9</v>
          </cell>
        </row>
        <row r="25">
          <cell r="H25">
            <v>100</v>
          </cell>
          <cell r="I25">
            <v>97.6</v>
          </cell>
        </row>
        <row r="26">
          <cell r="H26">
            <v>357.33</v>
          </cell>
          <cell r="I26">
            <v>357</v>
          </cell>
        </row>
        <row r="27">
          <cell r="H27">
            <v>100</v>
          </cell>
          <cell r="I27">
            <v>100</v>
          </cell>
        </row>
        <row r="28">
          <cell r="H28">
            <v>100</v>
          </cell>
          <cell r="I28">
            <v>100</v>
          </cell>
        </row>
        <row r="29">
          <cell r="H29">
            <v>0</v>
          </cell>
          <cell r="I29">
            <v>0</v>
          </cell>
        </row>
        <row r="30">
          <cell r="H30">
            <v>0.33</v>
          </cell>
          <cell r="I30">
            <v>0.33</v>
          </cell>
        </row>
        <row r="31">
          <cell r="H31">
            <v>100</v>
          </cell>
          <cell r="I31">
            <v>100</v>
          </cell>
        </row>
        <row r="32">
          <cell r="H32">
            <v>87.9</v>
          </cell>
          <cell r="I32">
            <v>87.9</v>
          </cell>
        </row>
        <row r="33">
          <cell r="H33">
            <v>100</v>
          </cell>
          <cell r="I33">
            <v>100</v>
          </cell>
        </row>
        <row r="34">
          <cell r="H34">
            <v>3.78</v>
          </cell>
          <cell r="I34">
            <v>4.22</v>
          </cell>
        </row>
        <row r="39">
          <cell r="H39">
            <v>100</v>
          </cell>
          <cell r="I39">
            <v>100</v>
          </cell>
        </row>
        <row r="40">
          <cell r="H40">
            <v>87.9</v>
          </cell>
          <cell r="I40">
            <v>83.3</v>
          </cell>
        </row>
        <row r="41">
          <cell r="H41">
            <v>0</v>
          </cell>
          <cell r="I41">
            <v>0</v>
          </cell>
        </row>
        <row r="42">
          <cell r="H42">
            <v>1.89</v>
          </cell>
          <cell r="I42">
            <v>1.89</v>
          </cell>
        </row>
        <row r="43">
          <cell r="H43">
            <v>100</v>
          </cell>
          <cell r="I43">
            <v>100</v>
          </cell>
        </row>
        <row r="44">
          <cell r="H44">
            <v>87.9</v>
          </cell>
          <cell r="I44">
            <v>87.9</v>
          </cell>
        </row>
        <row r="45">
          <cell r="H45">
            <v>100</v>
          </cell>
          <cell r="I45">
            <v>97.6</v>
          </cell>
        </row>
        <row r="46">
          <cell r="H46">
            <v>402.67</v>
          </cell>
          <cell r="I46">
            <v>400.22</v>
          </cell>
        </row>
        <row r="47">
          <cell r="H47">
            <v>100</v>
          </cell>
          <cell r="I47">
            <v>100</v>
          </cell>
        </row>
        <row r="48">
          <cell r="H48">
            <v>100</v>
          </cell>
          <cell r="I48">
            <v>100</v>
          </cell>
        </row>
        <row r="49">
          <cell r="H49">
            <v>0</v>
          </cell>
          <cell r="I49">
            <v>0</v>
          </cell>
        </row>
        <row r="50">
          <cell r="H50">
            <v>0.44</v>
          </cell>
          <cell r="I50">
            <v>0.67</v>
          </cell>
        </row>
        <row r="63">
          <cell r="H63">
            <v>100</v>
          </cell>
          <cell r="I63">
            <v>100</v>
          </cell>
        </row>
        <row r="64">
          <cell r="H64">
            <v>98</v>
          </cell>
          <cell r="I64">
            <v>95.5</v>
          </cell>
        </row>
        <row r="65">
          <cell r="H65">
            <v>100</v>
          </cell>
          <cell r="I65">
            <v>100</v>
          </cell>
        </row>
        <row r="66">
          <cell r="H66">
            <v>74.11</v>
          </cell>
          <cell r="I66">
            <v>73.78</v>
          </cell>
        </row>
        <row r="75">
          <cell r="H75">
            <v>5.24</v>
          </cell>
          <cell r="I75">
            <v>5.26</v>
          </cell>
        </row>
        <row r="76">
          <cell r="H76">
            <v>32.4</v>
          </cell>
          <cell r="I76">
            <v>27.5</v>
          </cell>
        </row>
        <row r="77">
          <cell r="H77">
            <v>100</v>
          </cell>
          <cell r="I77">
            <v>100</v>
          </cell>
        </row>
        <row r="78">
          <cell r="H78">
            <v>3259.7999999999993</v>
          </cell>
          <cell r="I78">
            <v>3259.7999999999993</v>
          </cell>
        </row>
        <row r="79">
          <cell r="H79">
            <v>25.05</v>
          </cell>
          <cell r="I79">
            <v>25.13</v>
          </cell>
        </row>
        <row r="80">
          <cell r="H80">
            <v>15.5</v>
          </cell>
          <cell r="I80">
            <v>19.2</v>
          </cell>
        </row>
        <row r="81">
          <cell r="H81">
            <v>100</v>
          </cell>
          <cell r="I81">
            <v>100</v>
          </cell>
        </row>
        <row r="82">
          <cell r="H82">
            <v>29947.350000000006</v>
          </cell>
          <cell r="I82">
            <v>29947.350000000006</v>
          </cell>
        </row>
        <row r="83">
          <cell r="H83">
            <v>14.89</v>
          </cell>
          <cell r="I83">
            <v>14.94</v>
          </cell>
        </row>
        <row r="84">
          <cell r="H84">
            <v>0</v>
          </cell>
          <cell r="I84">
            <v>4.3</v>
          </cell>
        </row>
        <row r="85">
          <cell r="H85">
            <v>100</v>
          </cell>
          <cell r="I85">
            <v>100</v>
          </cell>
        </row>
        <row r="86">
          <cell r="H86">
            <v>18111</v>
          </cell>
          <cell r="I86">
            <v>18111</v>
          </cell>
        </row>
        <row r="91">
          <cell r="H91">
            <v>7.77</v>
          </cell>
          <cell r="I91">
            <v>8.31</v>
          </cell>
        </row>
        <row r="92">
          <cell r="H92">
            <v>11.1</v>
          </cell>
          <cell r="I92">
            <v>6.8</v>
          </cell>
        </row>
        <row r="93">
          <cell r="H93">
            <v>100</v>
          </cell>
          <cell r="I93">
            <v>100</v>
          </cell>
        </row>
        <row r="94">
          <cell r="H94">
            <v>5164</v>
          </cell>
          <cell r="I94">
            <v>5511.5999999999995</v>
          </cell>
        </row>
        <row r="95">
          <cell r="H95">
            <v>5.57</v>
          </cell>
          <cell r="I95">
            <v>5.0599999999999996</v>
          </cell>
        </row>
        <row r="96">
          <cell r="H96">
            <v>32.5</v>
          </cell>
          <cell r="I96">
            <v>25.7</v>
          </cell>
        </row>
        <row r="97">
          <cell r="H97">
            <v>100</v>
          </cell>
          <cell r="I97">
            <v>100</v>
          </cell>
        </row>
        <row r="98">
          <cell r="H98">
            <v>3470.7999999999993</v>
          </cell>
          <cell r="I98">
            <v>3168.3999999999996</v>
          </cell>
        </row>
      </sheetData>
      <sheetData sheetId="15" refreshError="1"/>
      <sheetData sheetId="1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"/>
      <sheetName val="4"/>
      <sheetName val="5"/>
      <sheetName val="6"/>
      <sheetName val="8"/>
      <sheetName val="11"/>
      <sheetName val="12"/>
      <sheetName val="16"/>
      <sheetName val="18"/>
      <sheetName val="20"/>
      <sheetName val="21"/>
      <sheetName val="23"/>
      <sheetName val="оценка Учреждения"/>
      <sheetName val="Отчет"/>
      <sheetName val="Сверка дете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1">
          <cell r="H11">
            <v>100</v>
          </cell>
          <cell r="I11">
            <v>100</v>
          </cell>
        </row>
        <row r="12">
          <cell r="H12">
            <v>93</v>
          </cell>
          <cell r="I12">
            <v>96</v>
          </cell>
        </row>
        <row r="13">
          <cell r="H13">
            <v>0</v>
          </cell>
          <cell r="I13">
            <v>0</v>
          </cell>
        </row>
        <row r="14">
          <cell r="H14">
            <v>33</v>
          </cell>
          <cell r="I14">
            <v>33.78</v>
          </cell>
        </row>
        <row r="15">
          <cell r="H15">
            <v>100</v>
          </cell>
          <cell r="I15">
            <v>100</v>
          </cell>
        </row>
        <row r="16">
          <cell r="H16">
            <v>100</v>
          </cell>
          <cell r="I16">
            <v>90.5</v>
          </cell>
        </row>
        <row r="17">
          <cell r="H17">
            <v>0</v>
          </cell>
          <cell r="I17">
            <v>0</v>
          </cell>
        </row>
        <row r="18">
          <cell r="H18">
            <v>13</v>
          </cell>
          <cell r="I18">
            <v>14.11</v>
          </cell>
        </row>
        <row r="19">
          <cell r="H19">
            <v>100</v>
          </cell>
          <cell r="I19">
            <v>100</v>
          </cell>
        </row>
        <row r="20">
          <cell r="H20">
            <v>100</v>
          </cell>
          <cell r="I20">
            <v>100</v>
          </cell>
        </row>
        <row r="21">
          <cell r="H21">
            <v>0</v>
          </cell>
          <cell r="I21">
            <v>0</v>
          </cell>
        </row>
        <row r="22">
          <cell r="H22">
            <v>2</v>
          </cell>
          <cell r="I22">
            <v>2</v>
          </cell>
        </row>
        <row r="23">
          <cell r="H23">
            <v>100</v>
          </cell>
          <cell r="I23">
            <v>100</v>
          </cell>
        </row>
        <row r="24">
          <cell r="H24">
            <v>100</v>
          </cell>
          <cell r="I24">
            <v>93.1</v>
          </cell>
        </row>
        <row r="25">
          <cell r="H25">
            <v>100</v>
          </cell>
          <cell r="I25">
            <v>100</v>
          </cell>
        </row>
        <row r="26">
          <cell r="H26">
            <v>310.22000000000003</v>
          </cell>
          <cell r="I26">
            <v>304.44</v>
          </cell>
        </row>
        <row r="31">
          <cell r="H31">
            <v>100</v>
          </cell>
          <cell r="I31">
            <v>100</v>
          </cell>
        </row>
        <row r="32">
          <cell r="H32">
            <v>94</v>
          </cell>
          <cell r="I32">
            <v>100</v>
          </cell>
        </row>
        <row r="33">
          <cell r="H33">
            <v>0</v>
          </cell>
          <cell r="I33">
            <v>0</v>
          </cell>
        </row>
        <row r="34">
          <cell r="H34">
            <v>4</v>
          </cell>
          <cell r="I34">
            <v>4</v>
          </cell>
        </row>
        <row r="43">
          <cell r="H43">
            <v>100</v>
          </cell>
          <cell r="I43">
            <v>100</v>
          </cell>
        </row>
        <row r="44">
          <cell r="H44">
            <v>94</v>
          </cell>
          <cell r="I44">
            <v>93.8</v>
          </cell>
        </row>
        <row r="45">
          <cell r="H45">
            <v>100</v>
          </cell>
          <cell r="I45">
            <v>98.6</v>
          </cell>
        </row>
        <row r="46">
          <cell r="H46">
            <v>353.33</v>
          </cell>
          <cell r="I46">
            <v>352.78</v>
          </cell>
        </row>
        <row r="47">
          <cell r="H47">
            <v>100</v>
          </cell>
          <cell r="I47">
            <v>100</v>
          </cell>
        </row>
        <row r="48">
          <cell r="H48">
            <v>94</v>
          </cell>
          <cell r="I48">
            <v>91.7</v>
          </cell>
        </row>
        <row r="49">
          <cell r="H49">
            <v>0</v>
          </cell>
          <cell r="I49">
            <v>0</v>
          </cell>
        </row>
        <row r="50">
          <cell r="H50">
            <v>1</v>
          </cell>
          <cell r="I50">
            <v>1.44</v>
          </cell>
        </row>
        <row r="63">
          <cell r="H63">
            <v>100</v>
          </cell>
          <cell r="I63">
            <v>100</v>
          </cell>
        </row>
        <row r="64">
          <cell r="H64">
            <v>98</v>
          </cell>
          <cell r="I64">
            <v>94.7</v>
          </cell>
        </row>
        <row r="65">
          <cell r="H65">
            <v>100</v>
          </cell>
          <cell r="I65">
            <v>100</v>
          </cell>
        </row>
        <row r="66">
          <cell r="H66">
            <v>68.33</v>
          </cell>
          <cell r="I66">
            <v>68</v>
          </cell>
        </row>
        <row r="71">
          <cell r="H71">
            <v>2.5499999999999998</v>
          </cell>
          <cell r="I71">
            <v>2.6</v>
          </cell>
        </row>
        <row r="72">
          <cell r="H72">
            <v>0</v>
          </cell>
          <cell r="I72">
            <v>0</v>
          </cell>
        </row>
        <row r="73">
          <cell r="H73">
            <v>100</v>
          </cell>
          <cell r="I73">
            <v>100</v>
          </cell>
        </row>
        <row r="74">
          <cell r="H74">
            <v>2304.7999999999997</v>
          </cell>
          <cell r="I74">
            <v>2304.7999999999997</v>
          </cell>
        </row>
        <row r="79">
          <cell r="H79">
            <v>7.08</v>
          </cell>
          <cell r="I79">
            <v>7.12</v>
          </cell>
        </row>
        <row r="80">
          <cell r="H80">
            <v>0</v>
          </cell>
          <cell r="I80">
            <v>0</v>
          </cell>
        </row>
        <row r="81">
          <cell r="H81">
            <v>100</v>
          </cell>
          <cell r="I81">
            <v>100</v>
          </cell>
        </row>
        <row r="82">
          <cell r="H82">
            <v>3552</v>
          </cell>
          <cell r="I82">
            <v>3552</v>
          </cell>
        </row>
        <row r="83">
          <cell r="H83">
            <v>7.64</v>
          </cell>
          <cell r="I83">
            <v>7.69</v>
          </cell>
        </row>
        <row r="84">
          <cell r="H84">
            <v>0</v>
          </cell>
          <cell r="I84">
            <v>3.4</v>
          </cell>
        </row>
        <row r="85">
          <cell r="H85">
            <v>100</v>
          </cell>
          <cell r="I85">
            <v>100</v>
          </cell>
        </row>
        <row r="86">
          <cell r="H86">
            <v>3444</v>
          </cell>
          <cell r="I86">
            <v>3444</v>
          </cell>
        </row>
        <row r="91">
          <cell r="H91">
            <v>3.11</v>
          </cell>
          <cell r="I91">
            <v>3.13</v>
          </cell>
        </row>
        <row r="92">
          <cell r="H92">
            <v>0</v>
          </cell>
          <cell r="I92">
            <v>16.3</v>
          </cell>
        </row>
        <row r="93">
          <cell r="H93">
            <v>100</v>
          </cell>
          <cell r="I93">
            <v>100</v>
          </cell>
        </row>
        <row r="94">
          <cell r="H94">
            <v>3740</v>
          </cell>
          <cell r="I94">
            <v>3740</v>
          </cell>
        </row>
      </sheetData>
      <sheetData sheetId="13" refreshError="1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6"/>
      <sheetName val="9"/>
      <sheetName val="11"/>
      <sheetName val="15"/>
      <sheetName val="16"/>
      <sheetName val="20"/>
      <sheetName val="21"/>
      <sheetName val="23"/>
      <sheetName val="оценка Учреждения"/>
      <sheetName val="Отчет"/>
      <sheetName val="Сверка дете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5">
          <cell r="H15">
            <v>100</v>
          </cell>
          <cell r="I15">
            <v>100</v>
          </cell>
        </row>
        <row r="16">
          <cell r="H16">
            <v>100</v>
          </cell>
          <cell r="I16">
            <v>100</v>
          </cell>
        </row>
        <row r="17">
          <cell r="H17">
            <v>0</v>
          </cell>
          <cell r="I17">
            <v>0</v>
          </cell>
        </row>
        <row r="18">
          <cell r="H18">
            <v>5</v>
          </cell>
          <cell r="I18">
            <v>5</v>
          </cell>
        </row>
        <row r="23">
          <cell r="H23">
            <v>100</v>
          </cell>
          <cell r="I23">
            <v>100</v>
          </cell>
        </row>
        <row r="24">
          <cell r="H24">
            <v>88.9</v>
          </cell>
          <cell r="I24">
            <v>88.9</v>
          </cell>
        </row>
        <row r="25">
          <cell r="H25">
            <v>100</v>
          </cell>
          <cell r="I25">
            <v>100</v>
          </cell>
        </row>
        <row r="26">
          <cell r="H26">
            <v>298.11</v>
          </cell>
          <cell r="I26">
            <v>300.89</v>
          </cell>
        </row>
        <row r="35">
          <cell r="H35">
            <v>100</v>
          </cell>
          <cell r="I35">
            <v>100</v>
          </cell>
        </row>
        <row r="36">
          <cell r="H36">
            <v>100</v>
          </cell>
          <cell r="I36">
            <v>100</v>
          </cell>
        </row>
        <row r="37">
          <cell r="H37">
            <v>100</v>
          </cell>
          <cell r="I37">
            <v>90.1</v>
          </cell>
        </row>
        <row r="38">
          <cell r="H38">
            <v>273.44</v>
          </cell>
          <cell r="I38">
            <v>274.67</v>
          </cell>
        </row>
        <row r="43">
          <cell r="H43">
            <v>100</v>
          </cell>
          <cell r="I43">
            <v>100</v>
          </cell>
        </row>
        <row r="44">
          <cell r="H44">
            <v>97.6</v>
          </cell>
          <cell r="I44">
            <v>97.6</v>
          </cell>
        </row>
        <row r="45">
          <cell r="H45">
            <v>0</v>
          </cell>
          <cell r="I45">
            <v>0</v>
          </cell>
        </row>
        <row r="46">
          <cell r="H46">
            <v>176.44</v>
          </cell>
          <cell r="I46">
            <v>175.56</v>
          </cell>
        </row>
        <row r="59">
          <cell r="H59">
            <v>100</v>
          </cell>
          <cell r="I59">
            <v>100</v>
          </cell>
        </row>
        <row r="60">
          <cell r="H60">
            <v>100</v>
          </cell>
          <cell r="I60">
            <v>100</v>
          </cell>
        </row>
        <row r="61">
          <cell r="I61">
            <v>0</v>
          </cell>
        </row>
        <row r="62">
          <cell r="H62">
            <v>1</v>
          </cell>
          <cell r="I62">
            <v>1</v>
          </cell>
        </row>
        <row r="63">
          <cell r="H63">
            <v>100</v>
          </cell>
          <cell r="I63">
            <v>100</v>
          </cell>
        </row>
        <row r="64">
          <cell r="H64">
            <v>100</v>
          </cell>
          <cell r="I64">
            <v>100</v>
          </cell>
        </row>
        <row r="65">
          <cell r="H65">
            <v>100</v>
          </cell>
          <cell r="I65">
            <v>100</v>
          </cell>
        </row>
        <row r="66">
          <cell r="H66">
            <v>131.22</v>
          </cell>
          <cell r="I66">
            <v>132.44</v>
          </cell>
        </row>
        <row r="79">
          <cell r="H79">
            <v>28.79</v>
          </cell>
          <cell r="I79">
            <v>28.65</v>
          </cell>
        </row>
        <row r="80">
          <cell r="H80">
            <v>7.3</v>
          </cell>
          <cell r="I80">
            <v>28</v>
          </cell>
        </row>
        <row r="81">
          <cell r="H81">
            <v>100</v>
          </cell>
          <cell r="I81">
            <v>100</v>
          </cell>
        </row>
        <row r="82">
          <cell r="H82">
            <v>33855.699999999997</v>
          </cell>
          <cell r="I82">
            <v>33855.699999999997</v>
          </cell>
        </row>
        <row r="83">
          <cell r="H83">
            <v>20.9</v>
          </cell>
          <cell r="I83">
            <v>20.8</v>
          </cell>
        </row>
        <row r="84">
          <cell r="H84">
            <v>11.8</v>
          </cell>
          <cell r="I84">
            <v>15.4</v>
          </cell>
        </row>
        <row r="85">
          <cell r="H85">
            <v>100</v>
          </cell>
          <cell r="I85">
            <v>100</v>
          </cell>
        </row>
        <row r="86">
          <cell r="H86">
            <v>23941.350000000002</v>
          </cell>
          <cell r="I86">
            <v>23941.350000000002</v>
          </cell>
        </row>
        <row r="91">
          <cell r="H91">
            <v>10.54</v>
          </cell>
          <cell r="I91">
            <v>10.49</v>
          </cell>
        </row>
        <row r="92">
          <cell r="H92">
            <v>20</v>
          </cell>
          <cell r="I92">
            <v>25.7</v>
          </cell>
        </row>
        <row r="93">
          <cell r="H93">
            <v>100</v>
          </cell>
          <cell r="I93">
            <v>100</v>
          </cell>
        </row>
        <row r="94">
          <cell r="H94">
            <v>10852.800000000001</v>
          </cell>
          <cell r="I94">
            <v>10852.800000000001</v>
          </cell>
        </row>
      </sheetData>
      <sheetData sheetId="10" refreshError="1"/>
      <sheetData sheetId="1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5"/>
      <sheetName val="6"/>
      <sheetName val="8"/>
      <sheetName val="10"/>
      <sheetName val="11"/>
      <sheetName val="13"/>
      <sheetName val="15"/>
      <sheetName val="16"/>
      <sheetName val="18"/>
      <sheetName val="19"/>
      <sheetName val="20"/>
      <sheetName val="21"/>
      <sheetName val="22"/>
      <sheetName val="23"/>
      <sheetName val="24"/>
      <sheetName val="оценка Учреждения"/>
      <sheetName val="Отчет"/>
      <sheetName val="Сверка дете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5">
          <cell r="H15">
            <v>100</v>
          </cell>
          <cell r="I15">
            <v>100</v>
          </cell>
        </row>
        <row r="16">
          <cell r="H16">
            <v>100</v>
          </cell>
          <cell r="I16">
            <v>75</v>
          </cell>
        </row>
        <row r="17">
          <cell r="H17">
            <v>100</v>
          </cell>
          <cell r="I17">
            <v>100</v>
          </cell>
        </row>
        <row r="18">
          <cell r="H18">
            <v>18</v>
          </cell>
          <cell r="I18">
            <v>18</v>
          </cell>
        </row>
        <row r="19">
          <cell r="H19">
            <v>100</v>
          </cell>
          <cell r="I19">
            <v>100</v>
          </cell>
        </row>
        <row r="20">
          <cell r="H20">
            <v>100</v>
          </cell>
          <cell r="I20">
            <v>100</v>
          </cell>
        </row>
        <row r="21">
          <cell r="H21">
            <v>0</v>
          </cell>
          <cell r="I21">
            <v>0</v>
          </cell>
        </row>
        <row r="22">
          <cell r="H22">
            <v>0.56000000000000005</v>
          </cell>
          <cell r="I22">
            <v>0.56000000000000005</v>
          </cell>
        </row>
        <row r="23">
          <cell r="H23">
            <v>100</v>
          </cell>
          <cell r="I23">
            <v>100</v>
          </cell>
        </row>
        <row r="24">
          <cell r="H24">
            <v>100</v>
          </cell>
          <cell r="I24">
            <v>76.5</v>
          </cell>
        </row>
        <row r="25">
          <cell r="H25">
            <v>100</v>
          </cell>
          <cell r="I25">
            <v>100</v>
          </cell>
        </row>
        <row r="26">
          <cell r="H26">
            <v>385.78</v>
          </cell>
          <cell r="I26">
            <v>388.56</v>
          </cell>
        </row>
        <row r="31">
          <cell r="H31">
            <v>100</v>
          </cell>
          <cell r="I31">
            <v>100</v>
          </cell>
        </row>
        <row r="32">
          <cell r="H32">
            <v>94</v>
          </cell>
          <cell r="I32">
            <v>100</v>
          </cell>
        </row>
        <row r="33">
          <cell r="H33">
            <v>100</v>
          </cell>
          <cell r="I33">
            <v>100</v>
          </cell>
        </row>
        <row r="34">
          <cell r="H34">
            <v>4.5599999999999996</v>
          </cell>
          <cell r="I34">
            <v>4.22</v>
          </cell>
        </row>
        <row r="39">
          <cell r="H39">
            <v>100</v>
          </cell>
          <cell r="I39">
            <v>100</v>
          </cell>
        </row>
        <row r="40">
          <cell r="H40">
            <v>94</v>
          </cell>
          <cell r="I40">
            <v>100</v>
          </cell>
        </row>
        <row r="41">
          <cell r="H41">
            <v>0</v>
          </cell>
          <cell r="I41">
            <v>0</v>
          </cell>
        </row>
        <row r="42">
          <cell r="H42">
            <v>0.56000000000000005</v>
          </cell>
          <cell r="I42">
            <v>1.1100000000000001</v>
          </cell>
        </row>
        <row r="43">
          <cell r="H43">
            <v>100</v>
          </cell>
          <cell r="I43">
            <v>100</v>
          </cell>
        </row>
        <row r="44">
          <cell r="H44">
            <v>94</v>
          </cell>
          <cell r="I44">
            <v>94.1</v>
          </cell>
        </row>
        <row r="45">
          <cell r="H45">
            <v>100</v>
          </cell>
          <cell r="I45">
            <v>95.2</v>
          </cell>
        </row>
        <row r="46">
          <cell r="H46">
            <v>434.22</v>
          </cell>
          <cell r="I46">
            <v>435.11</v>
          </cell>
        </row>
        <row r="51">
          <cell r="H51">
            <v>100</v>
          </cell>
          <cell r="I51">
            <v>100</v>
          </cell>
        </row>
        <row r="52">
          <cell r="H52">
            <v>98</v>
          </cell>
          <cell r="I52">
            <v>100</v>
          </cell>
        </row>
        <row r="53">
          <cell r="H53">
            <v>100</v>
          </cell>
          <cell r="I53">
            <v>100</v>
          </cell>
        </row>
        <row r="54">
          <cell r="H54">
            <v>1</v>
          </cell>
          <cell r="I54">
            <v>1.78</v>
          </cell>
        </row>
        <row r="59">
          <cell r="H59">
            <v>100</v>
          </cell>
          <cell r="I59">
            <v>100</v>
          </cell>
        </row>
        <row r="60">
          <cell r="H60">
            <v>98</v>
          </cell>
          <cell r="I60">
            <v>100</v>
          </cell>
        </row>
        <row r="61">
          <cell r="I61">
            <v>0</v>
          </cell>
        </row>
        <row r="62">
          <cell r="H62">
            <v>0.56000000000000005</v>
          </cell>
          <cell r="I62">
            <v>1</v>
          </cell>
        </row>
        <row r="63">
          <cell r="H63">
            <v>100</v>
          </cell>
          <cell r="I63">
            <v>100</v>
          </cell>
        </row>
        <row r="64">
          <cell r="H64">
            <v>98</v>
          </cell>
          <cell r="I64">
            <v>94.7</v>
          </cell>
        </row>
        <row r="65">
          <cell r="H65">
            <v>100</v>
          </cell>
          <cell r="I65">
            <v>88.2</v>
          </cell>
        </row>
        <row r="66">
          <cell r="H66">
            <v>72.22</v>
          </cell>
          <cell r="I66">
            <v>71.33</v>
          </cell>
        </row>
        <row r="71">
          <cell r="H71">
            <v>15.8</v>
          </cell>
          <cell r="I71">
            <v>15.7</v>
          </cell>
        </row>
        <row r="72">
          <cell r="H72">
            <v>20</v>
          </cell>
          <cell r="I72">
            <v>19.600000000000001</v>
          </cell>
        </row>
        <row r="73">
          <cell r="H73">
            <v>100</v>
          </cell>
          <cell r="I73">
            <v>100</v>
          </cell>
        </row>
        <row r="74">
          <cell r="H74">
            <v>10572.75</v>
          </cell>
          <cell r="I74">
            <v>10572.75</v>
          </cell>
        </row>
        <row r="75">
          <cell r="H75">
            <v>16.829999999999998</v>
          </cell>
          <cell r="I75">
            <v>16.760000000000002</v>
          </cell>
        </row>
        <row r="76">
          <cell r="H76">
            <v>20.9</v>
          </cell>
          <cell r="I76">
            <v>25.9</v>
          </cell>
        </row>
        <row r="77">
          <cell r="H77">
            <v>100</v>
          </cell>
          <cell r="I77">
            <v>100</v>
          </cell>
        </row>
        <row r="78">
          <cell r="H78">
            <v>11326.900000000001</v>
          </cell>
          <cell r="I78">
            <v>11326.900000000001</v>
          </cell>
        </row>
        <row r="79">
          <cell r="H79">
            <v>37.909999999999997</v>
          </cell>
          <cell r="I79">
            <v>37.729999999999997</v>
          </cell>
        </row>
        <row r="80">
          <cell r="H80">
            <v>5.9</v>
          </cell>
          <cell r="I80">
            <v>29.9</v>
          </cell>
        </row>
        <row r="81">
          <cell r="H81">
            <v>100</v>
          </cell>
          <cell r="I81">
            <v>80</v>
          </cell>
        </row>
        <row r="82">
          <cell r="H82">
            <v>48258.80000000001</v>
          </cell>
          <cell r="I82">
            <v>48258.80000000001</v>
          </cell>
        </row>
        <row r="83">
          <cell r="H83">
            <v>19.2</v>
          </cell>
          <cell r="I83">
            <v>18.14</v>
          </cell>
        </row>
        <row r="84">
          <cell r="H84">
            <v>22.3</v>
          </cell>
          <cell r="I84">
            <v>22</v>
          </cell>
        </row>
        <row r="85">
          <cell r="H85">
            <v>100</v>
          </cell>
          <cell r="I85">
            <v>100</v>
          </cell>
        </row>
        <row r="86">
          <cell r="H86">
            <v>13274.05</v>
          </cell>
          <cell r="I86">
            <v>12175.45</v>
          </cell>
        </row>
        <row r="87">
          <cell r="H87">
            <v>1.03</v>
          </cell>
          <cell r="I87">
            <v>1.02</v>
          </cell>
        </row>
        <row r="88">
          <cell r="H88">
            <v>16.7</v>
          </cell>
          <cell r="I88">
            <v>32.6</v>
          </cell>
        </row>
        <row r="89">
          <cell r="H89">
            <v>100</v>
          </cell>
          <cell r="I89">
            <v>100</v>
          </cell>
        </row>
        <row r="90">
          <cell r="H90">
            <v>2568.6999999999998</v>
          </cell>
          <cell r="I90">
            <v>2568.6999999999998</v>
          </cell>
        </row>
        <row r="91">
          <cell r="H91">
            <v>26.89</v>
          </cell>
          <cell r="I91">
            <v>27.25</v>
          </cell>
        </row>
        <row r="92">
          <cell r="H92">
            <v>12.5</v>
          </cell>
          <cell r="I92">
            <v>18.7</v>
          </cell>
        </row>
        <row r="93">
          <cell r="H93">
            <v>100</v>
          </cell>
          <cell r="I93">
            <v>100</v>
          </cell>
        </row>
        <row r="94">
          <cell r="H94">
            <v>29996.600000000006</v>
          </cell>
          <cell r="I94">
            <v>30325.800000000003</v>
          </cell>
        </row>
        <row r="95">
          <cell r="H95">
            <v>7.08</v>
          </cell>
          <cell r="I95">
            <v>7.05</v>
          </cell>
        </row>
        <row r="96">
          <cell r="H96">
            <v>2</v>
          </cell>
          <cell r="I96">
            <v>10.3</v>
          </cell>
        </row>
        <row r="97">
          <cell r="H97">
            <v>100</v>
          </cell>
          <cell r="I97">
            <v>100</v>
          </cell>
        </row>
        <row r="98">
          <cell r="H98">
            <v>8878.7999999999993</v>
          </cell>
          <cell r="I98">
            <v>8878.7999999999993</v>
          </cell>
        </row>
      </sheetData>
      <sheetData sheetId="17" refreshError="1"/>
      <sheetData sheetId="1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5"/>
      <sheetName val="6"/>
      <sheetName val="7"/>
      <sheetName val="8"/>
      <sheetName val="10"/>
      <sheetName val="11"/>
      <sheetName val="12"/>
      <sheetName val="15"/>
      <sheetName val="16"/>
      <sheetName val="18"/>
      <sheetName val="20"/>
      <sheetName val="21"/>
      <sheetName val="23"/>
      <sheetName val="24"/>
      <sheetName val="оценка Учреждения"/>
      <sheetName val="Отчет"/>
      <sheetName val="Сверка дете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5">
          <cell r="H15">
            <v>100</v>
          </cell>
          <cell r="I15">
            <v>100</v>
          </cell>
        </row>
        <row r="16">
          <cell r="H16">
            <v>100</v>
          </cell>
          <cell r="I16">
            <v>100</v>
          </cell>
        </row>
        <row r="17">
          <cell r="H17">
            <v>100</v>
          </cell>
          <cell r="I17">
            <v>100</v>
          </cell>
        </row>
        <row r="18">
          <cell r="H18">
            <v>12.56</v>
          </cell>
          <cell r="I18">
            <v>15.67</v>
          </cell>
        </row>
        <row r="19">
          <cell r="H19">
            <v>100</v>
          </cell>
          <cell r="I19">
            <v>100</v>
          </cell>
        </row>
        <row r="20">
          <cell r="H20">
            <v>100</v>
          </cell>
          <cell r="I20">
            <v>100</v>
          </cell>
        </row>
        <row r="21">
          <cell r="H21">
            <v>0</v>
          </cell>
          <cell r="I21">
            <v>0</v>
          </cell>
        </row>
        <row r="22">
          <cell r="H22">
            <v>0.44</v>
          </cell>
          <cell r="I22">
            <v>0.44</v>
          </cell>
        </row>
        <row r="23">
          <cell r="H23">
            <v>100</v>
          </cell>
          <cell r="I23">
            <v>100</v>
          </cell>
        </row>
        <row r="24">
          <cell r="H24">
            <v>100</v>
          </cell>
          <cell r="I24">
            <v>100</v>
          </cell>
        </row>
        <row r="25">
          <cell r="H25">
            <v>100</v>
          </cell>
          <cell r="I25">
            <v>100</v>
          </cell>
        </row>
        <row r="26">
          <cell r="H26">
            <v>303.22000000000003</v>
          </cell>
          <cell r="I26">
            <v>314.89</v>
          </cell>
        </row>
        <row r="27">
          <cell r="H27">
            <v>100</v>
          </cell>
          <cell r="I27">
            <v>100</v>
          </cell>
        </row>
        <row r="28">
          <cell r="H28">
            <v>93</v>
          </cell>
          <cell r="I28">
            <v>100</v>
          </cell>
        </row>
        <row r="29">
          <cell r="H29">
            <v>0</v>
          </cell>
          <cell r="I29">
            <v>0</v>
          </cell>
        </row>
        <row r="30">
          <cell r="H30">
            <v>1</v>
          </cell>
          <cell r="I30">
            <v>1.56</v>
          </cell>
        </row>
        <row r="31">
          <cell r="H31">
            <v>100</v>
          </cell>
          <cell r="I31">
            <v>100</v>
          </cell>
        </row>
        <row r="32">
          <cell r="H32">
            <v>94</v>
          </cell>
          <cell r="I32">
            <v>100</v>
          </cell>
        </row>
        <row r="33">
          <cell r="H33">
            <v>100</v>
          </cell>
          <cell r="I33">
            <v>100</v>
          </cell>
        </row>
        <row r="34">
          <cell r="H34">
            <v>3.44</v>
          </cell>
          <cell r="I34">
            <v>4</v>
          </cell>
        </row>
        <row r="39">
          <cell r="H39">
            <v>100</v>
          </cell>
          <cell r="I39">
            <v>100</v>
          </cell>
        </row>
        <row r="40">
          <cell r="H40">
            <v>94</v>
          </cell>
          <cell r="I40">
            <v>100</v>
          </cell>
        </row>
        <row r="41">
          <cell r="H41">
            <v>100</v>
          </cell>
          <cell r="I41">
            <v>100</v>
          </cell>
        </row>
        <row r="42">
          <cell r="H42">
            <v>1.56</v>
          </cell>
          <cell r="I42">
            <v>1.78</v>
          </cell>
        </row>
        <row r="43">
          <cell r="H43">
            <v>100</v>
          </cell>
          <cell r="I43">
            <v>100</v>
          </cell>
        </row>
        <row r="44">
          <cell r="H44">
            <v>94</v>
          </cell>
          <cell r="I44">
            <v>87</v>
          </cell>
        </row>
        <row r="45">
          <cell r="H45">
            <v>100</v>
          </cell>
          <cell r="I45">
            <v>100</v>
          </cell>
        </row>
        <row r="46">
          <cell r="H46">
            <v>272.89</v>
          </cell>
          <cell r="I46">
            <v>280.11</v>
          </cell>
        </row>
        <row r="47">
          <cell r="H47">
            <v>100</v>
          </cell>
          <cell r="I47">
            <v>100</v>
          </cell>
        </row>
        <row r="48">
          <cell r="H48">
            <v>94</v>
          </cell>
          <cell r="I48">
            <v>100</v>
          </cell>
        </row>
        <row r="49">
          <cell r="H49">
            <v>100</v>
          </cell>
          <cell r="I49">
            <v>100</v>
          </cell>
        </row>
        <row r="50">
          <cell r="H50">
            <v>1</v>
          </cell>
          <cell r="I50">
            <v>1.44</v>
          </cell>
        </row>
        <row r="59">
          <cell r="H59">
            <v>100</v>
          </cell>
          <cell r="I59">
            <v>100</v>
          </cell>
        </row>
        <row r="60">
          <cell r="H60">
            <v>98</v>
          </cell>
          <cell r="I60">
            <v>100</v>
          </cell>
        </row>
        <row r="61">
          <cell r="I61">
            <v>0</v>
          </cell>
        </row>
        <row r="62">
          <cell r="H62">
            <v>1</v>
          </cell>
          <cell r="I62">
            <v>1</v>
          </cell>
        </row>
        <row r="63">
          <cell r="H63">
            <v>100</v>
          </cell>
          <cell r="I63">
            <v>100</v>
          </cell>
        </row>
        <row r="64">
          <cell r="H64">
            <v>98</v>
          </cell>
          <cell r="I64">
            <v>100</v>
          </cell>
        </row>
        <row r="65">
          <cell r="H65">
            <v>100</v>
          </cell>
          <cell r="I65">
            <v>100</v>
          </cell>
        </row>
        <row r="66">
          <cell r="H66">
            <v>47.22</v>
          </cell>
          <cell r="I66">
            <v>47.67</v>
          </cell>
        </row>
        <row r="71">
          <cell r="H71">
            <v>4.4400000000000004</v>
          </cell>
          <cell r="I71">
            <v>4.2</v>
          </cell>
        </row>
        <row r="72">
          <cell r="H72">
            <v>0</v>
          </cell>
          <cell r="I72">
            <v>0</v>
          </cell>
        </row>
        <row r="73">
          <cell r="H73">
            <v>100</v>
          </cell>
          <cell r="I73">
            <v>100</v>
          </cell>
        </row>
        <row r="74">
          <cell r="H74">
            <v>3186.2999999999993</v>
          </cell>
          <cell r="I74">
            <v>3186.2999999999993</v>
          </cell>
        </row>
        <row r="79">
          <cell r="H79">
            <v>28.58</v>
          </cell>
          <cell r="I79">
            <v>27.26</v>
          </cell>
        </row>
        <row r="80">
          <cell r="H80">
            <v>36.799999999999997</v>
          </cell>
          <cell r="I80">
            <v>23</v>
          </cell>
        </row>
        <row r="81">
          <cell r="H81">
            <v>100</v>
          </cell>
          <cell r="I81">
            <v>100</v>
          </cell>
        </row>
        <row r="82">
          <cell r="H82">
            <v>26962.000000000007</v>
          </cell>
          <cell r="I82">
            <v>26962.000000000007</v>
          </cell>
        </row>
        <row r="83">
          <cell r="H83">
            <v>9.58</v>
          </cell>
          <cell r="I83">
            <v>9.14</v>
          </cell>
        </row>
        <row r="84">
          <cell r="H84">
            <v>25</v>
          </cell>
          <cell r="I84">
            <v>35.299999999999997</v>
          </cell>
        </row>
        <row r="85">
          <cell r="H85">
            <v>100</v>
          </cell>
          <cell r="I85">
            <v>100</v>
          </cell>
        </row>
        <row r="86">
          <cell r="H86">
            <v>8310.5</v>
          </cell>
          <cell r="I86">
            <v>8310.5</v>
          </cell>
        </row>
        <row r="91">
          <cell r="H91">
            <v>9.2200000000000006</v>
          </cell>
          <cell r="I91">
            <v>8.7899999999999991</v>
          </cell>
        </row>
        <row r="92">
          <cell r="H92">
            <v>11.5</v>
          </cell>
          <cell r="I92">
            <v>14.3</v>
          </cell>
        </row>
        <row r="93">
          <cell r="H93">
            <v>100</v>
          </cell>
          <cell r="I93">
            <v>100</v>
          </cell>
        </row>
        <row r="94">
          <cell r="H94">
            <v>7333.4399999999987</v>
          </cell>
          <cell r="I94">
            <v>7333.4399999999987</v>
          </cell>
        </row>
        <row r="95">
          <cell r="H95">
            <v>7.14</v>
          </cell>
          <cell r="I95">
            <v>6.81</v>
          </cell>
        </row>
        <row r="96">
          <cell r="H96">
            <v>26.5</v>
          </cell>
          <cell r="I96">
            <v>26.5</v>
          </cell>
        </row>
        <row r="97">
          <cell r="H97">
            <v>100</v>
          </cell>
          <cell r="I97">
            <v>100</v>
          </cell>
        </row>
        <row r="98">
          <cell r="H98">
            <v>6195.0999999999995</v>
          </cell>
          <cell r="I98">
            <v>6195.0999999999995</v>
          </cell>
        </row>
      </sheetData>
      <sheetData sheetId="16" refreshError="1"/>
      <sheetData sheetId="1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6"/>
      <sheetName val="7"/>
      <sheetName val="8"/>
      <sheetName val="10"/>
      <sheetName val="11"/>
      <sheetName val="16"/>
      <sheetName val="17"/>
      <sheetName val="18"/>
      <sheetName val="19"/>
      <sheetName val="20"/>
      <sheetName val="21"/>
      <sheetName val="22"/>
      <sheetName val="23"/>
      <sheetName val="24"/>
      <sheetName val="оценка Учреждения"/>
      <sheetName val="Отчет"/>
      <sheetName val="Сверка дете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5">
          <cell r="H15">
            <v>100</v>
          </cell>
          <cell r="I15">
            <v>100</v>
          </cell>
        </row>
        <row r="16">
          <cell r="H16">
            <v>100</v>
          </cell>
          <cell r="I16">
            <v>91.7</v>
          </cell>
        </row>
        <row r="17">
          <cell r="H17">
            <v>0</v>
          </cell>
          <cell r="I17">
            <v>0</v>
          </cell>
        </row>
        <row r="18">
          <cell r="H18">
            <v>20.56</v>
          </cell>
          <cell r="I18">
            <v>20.56</v>
          </cell>
        </row>
        <row r="23">
          <cell r="H23">
            <v>100</v>
          </cell>
          <cell r="I23">
            <v>100</v>
          </cell>
        </row>
        <row r="24">
          <cell r="H24">
            <v>100</v>
          </cell>
          <cell r="I24">
            <v>91.7</v>
          </cell>
        </row>
        <row r="25">
          <cell r="H25">
            <v>100</v>
          </cell>
          <cell r="I25">
            <v>100</v>
          </cell>
        </row>
        <row r="26">
          <cell r="H26">
            <v>309.22000000000003</v>
          </cell>
          <cell r="I26">
            <v>318.33</v>
          </cell>
        </row>
        <row r="31">
          <cell r="H31">
            <v>100</v>
          </cell>
          <cell r="I31">
            <v>100</v>
          </cell>
        </row>
        <row r="32">
          <cell r="H32">
            <v>94</v>
          </cell>
          <cell r="I32">
            <v>100</v>
          </cell>
        </row>
        <row r="33">
          <cell r="H33">
            <v>100</v>
          </cell>
          <cell r="I33">
            <v>100</v>
          </cell>
        </row>
        <row r="34">
          <cell r="H34">
            <v>6.89</v>
          </cell>
          <cell r="I34">
            <v>6.89</v>
          </cell>
        </row>
        <row r="39">
          <cell r="H39">
            <v>100</v>
          </cell>
          <cell r="I39">
            <v>100</v>
          </cell>
        </row>
        <row r="40">
          <cell r="H40">
            <v>94</v>
          </cell>
          <cell r="I40">
            <v>100</v>
          </cell>
        </row>
        <row r="41">
          <cell r="H41">
            <v>0</v>
          </cell>
          <cell r="I41">
            <v>0</v>
          </cell>
        </row>
        <row r="42">
          <cell r="H42">
            <v>2.56</v>
          </cell>
          <cell r="I42">
            <v>3</v>
          </cell>
        </row>
        <row r="43">
          <cell r="H43">
            <v>100</v>
          </cell>
          <cell r="I43">
            <v>100</v>
          </cell>
        </row>
        <row r="44">
          <cell r="H44">
            <v>94</v>
          </cell>
          <cell r="I44">
            <v>100</v>
          </cell>
        </row>
        <row r="45">
          <cell r="H45">
            <v>100</v>
          </cell>
          <cell r="I45">
            <v>100</v>
          </cell>
        </row>
        <row r="46">
          <cell r="H46">
            <v>353.89</v>
          </cell>
          <cell r="I46">
            <v>358.56</v>
          </cell>
        </row>
        <row r="63">
          <cell r="H63">
            <v>100</v>
          </cell>
          <cell r="I63">
            <v>100</v>
          </cell>
        </row>
        <row r="64">
          <cell r="H64">
            <v>98</v>
          </cell>
          <cell r="I64">
            <v>100</v>
          </cell>
        </row>
        <row r="65">
          <cell r="H65">
            <v>100</v>
          </cell>
          <cell r="I65">
            <v>100</v>
          </cell>
        </row>
        <row r="66">
          <cell r="H66">
            <v>41.33</v>
          </cell>
          <cell r="I66">
            <v>43.11</v>
          </cell>
        </row>
        <row r="71">
          <cell r="H71">
            <v>1.0900000000000001</v>
          </cell>
          <cell r="I71">
            <v>1.1000000000000001</v>
          </cell>
        </row>
        <row r="72">
          <cell r="H72">
            <v>14.3</v>
          </cell>
          <cell r="I72">
            <v>16.7</v>
          </cell>
        </row>
        <row r="73">
          <cell r="H73">
            <v>100</v>
          </cell>
          <cell r="I73">
            <v>100</v>
          </cell>
        </row>
        <row r="74">
          <cell r="H74">
            <v>544.32000000000005</v>
          </cell>
          <cell r="I74">
            <v>544.32000000000005</v>
          </cell>
        </row>
        <row r="75">
          <cell r="H75">
            <v>16.23</v>
          </cell>
          <cell r="I75">
            <v>15.88</v>
          </cell>
        </row>
        <row r="76">
          <cell r="H76">
            <v>10.4</v>
          </cell>
          <cell r="I76">
            <v>16.7</v>
          </cell>
        </row>
        <row r="77">
          <cell r="H77">
            <v>100</v>
          </cell>
          <cell r="I77">
            <v>100</v>
          </cell>
        </row>
        <row r="78">
          <cell r="H78">
            <v>8259.5600000000013</v>
          </cell>
          <cell r="I78">
            <v>8259.5600000000013</v>
          </cell>
        </row>
        <row r="79">
          <cell r="H79">
            <v>6.78</v>
          </cell>
          <cell r="I79">
            <v>6.63</v>
          </cell>
        </row>
        <row r="80">
          <cell r="H80">
            <v>52.6</v>
          </cell>
          <cell r="I80">
            <v>50.8</v>
          </cell>
        </row>
        <row r="81">
          <cell r="H81">
            <v>100</v>
          </cell>
          <cell r="I81">
            <v>69.8</v>
          </cell>
        </row>
        <row r="82">
          <cell r="H82">
            <v>4031.6800000000003</v>
          </cell>
          <cell r="I82">
            <v>4031.6800000000003</v>
          </cell>
        </row>
        <row r="83">
          <cell r="H83">
            <v>17.43</v>
          </cell>
          <cell r="I83">
            <v>17.05</v>
          </cell>
        </row>
        <row r="84">
          <cell r="H84">
            <v>21.4</v>
          </cell>
          <cell r="I84">
            <v>19.5</v>
          </cell>
        </row>
        <row r="85">
          <cell r="H85">
            <v>100</v>
          </cell>
          <cell r="I85">
            <v>88.9</v>
          </cell>
        </row>
        <row r="86">
          <cell r="H86">
            <v>18718.800000000003</v>
          </cell>
          <cell r="I86">
            <v>18718.800000000003</v>
          </cell>
        </row>
        <row r="87">
          <cell r="H87">
            <v>3.51</v>
          </cell>
          <cell r="I87">
            <v>3.43</v>
          </cell>
        </row>
        <row r="88">
          <cell r="H88">
            <v>0</v>
          </cell>
          <cell r="I88">
            <v>0</v>
          </cell>
        </row>
        <row r="89">
          <cell r="H89">
            <v>100</v>
          </cell>
          <cell r="I89">
            <v>100</v>
          </cell>
        </row>
        <row r="90">
          <cell r="H90">
            <v>2553.92</v>
          </cell>
          <cell r="I90">
            <v>2553.92</v>
          </cell>
        </row>
        <row r="91">
          <cell r="H91">
            <v>9.02</v>
          </cell>
          <cell r="I91">
            <v>8.82</v>
          </cell>
        </row>
        <row r="92">
          <cell r="H92">
            <v>70.599999999999994</v>
          </cell>
          <cell r="I92">
            <v>78.599999999999994</v>
          </cell>
        </row>
        <row r="93">
          <cell r="H93">
            <v>100</v>
          </cell>
          <cell r="I93">
            <v>100</v>
          </cell>
        </row>
        <row r="94">
          <cell r="H94">
            <v>5047.2</v>
          </cell>
          <cell r="I94">
            <v>5047.2</v>
          </cell>
        </row>
        <row r="95">
          <cell r="H95">
            <v>5.27</v>
          </cell>
          <cell r="I95">
            <v>5.15</v>
          </cell>
        </row>
        <row r="96">
          <cell r="H96">
            <v>47.4</v>
          </cell>
          <cell r="I96">
            <v>26.2</v>
          </cell>
        </row>
        <row r="97">
          <cell r="H97">
            <v>100</v>
          </cell>
          <cell r="I97">
            <v>100</v>
          </cell>
        </row>
        <row r="98">
          <cell r="H98">
            <v>3746.2800000000007</v>
          </cell>
          <cell r="I98">
            <v>3746.2800000000007</v>
          </cell>
        </row>
      </sheetData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5"/>
      <sheetName val="7"/>
      <sheetName val="18"/>
      <sheetName val="22"/>
      <sheetName val="24"/>
      <sheetName val="56"/>
      <sheetName val="66"/>
      <sheetName val="69"/>
      <sheetName val="70"/>
      <sheetName val="85"/>
      <sheetName val="91"/>
      <sheetName val="98"/>
      <sheetName val="108"/>
      <sheetName val="115"/>
      <sheetName val="121"/>
      <sheetName val="129"/>
      <sheetName val="134"/>
      <sheetName val="139"/>
      <sheetName val="141"/>
      <sheetName val="143"/>
      <sheetName val="144"/>
      <sheetName val="145"/>
      <sheetName val="147"/>
      <sheetName val="149"/>
      <sheetName val="150"/>
      <sheetName val="151"/>
      <sheetName val="152"/>
      <sheetName val="154"/>
      <sheetName val="св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27">
          <cell r="H27">
            <v>100</v>
          </cell>
          <cell r="I27">
            <v>100</v>
          </cell>
        </row>
        <row r="28">
          <cell r="H28">
            <v>93</v>
          </cell>
          <cell r="I28">
            <v>100</v>
          </cell>
        </row>
        <row r="29">
          <cell r="H29">
            <v>0</v>
          </cell>
          <cell r="I29">
            <v>0</v>
          </cell>
        </row>
        <row r="30">
          <cell r="H30">
            <v>0.11</v>
          </cell>
          <cell r="I30">
            <v>0.11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5"/>
      <sheetName val="6"/>
      <sheetName val="8"/>
      <sheetName val="11"/>
      <sheetName val="16"/>
      <sheetName val="20"/>
      <sheetName val="21"/>
      <sheetName val="оценка Учреждения"/>
      <sheetName val="Отчет"/>
      <sheetName val="Сверка дете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5">
          <cell r="H15">
            <v>100</v>
          </cell>
          <cell r="I15">
            <v>100</v>
          </cell>
        </row>
        <row r="16">
          <cell r="H16">
            <v>88</v>
          </cell>
          <cell r="I16">
            <v>89.5</v>
          </cell>
        </row>
        <row r="17">
          <cell r="H17">
            <v>100</v>
          </cell>
          <cell r="I17">
            <v>100</v>
          </cell>
        </row>
        <row r="18">
          <cell r="H18">
            <v>31.11</v>
          </cell>
          <cell r="I18">
            <v>32.33</v>
          </cell>
        </row>
        <row r="19">
          <cell r="H19">
            <v>100</v>
          </cell>
          <cell r="I19">
            <v>100</v>
          </cell>
        </row>
        <row r="20">
          <cell r="H20">
            <v>90</v>
          </cell>
          <cell r="I20">
            <v>100</v>
          </cell>
        </row>
        <row r="21">
          <cell r="H21">
            <v>0</v>
          </cell>
          <cell r="I21">
            <v>0</v>
          </cell>
        </row>
        <row r="22">
          <cell r="H22">
            <v>1</v>
          </cell>
          <cell r="I22">
            <v>1</v>
          </cell>
        </row>
        <row r="23">
          <cell r="H23">
            <v>100</v>
          </cell>
          <cell r="I23">
            <v>100</v>
          </cell>
        </row>
        <row r="24">
          <cell r="H24">
            <v>90</v>
          </cell>
          <cell r="I24">
            <v>89.5</v>
          </cell>
        </row>
        <row r="25">
          <cell r="H25">
            <v>100</v>
          </cell>
          <cell r="I25">
            <v>100</v>
          </cell>
        </row>
        <row r="26">
          <cell r="H26">
            <v>271.22000000000003</v>
          </cell>
          <cell r="I26">
            <v>269.44</v>
          </cell>
        </row>
        <row r="31">
          <cell r="H31">
            <v>100</v>
          </cell>
          <cell r="I31">
            <v>100</v>
          </cell>
        </row>
        <row r="32">
          <cell r="H32">
            <v>95.5</v>
          </cell>
          <cell r="I32">
            <v>95.2</v>
          </cell>
        </row>
        <row r="33">
          <cell r="H33">
            <v>100</v>
          </cell>
          <cell r="I33">
            <v>100</v>
          </cell>
        </row>
        <row r="34">
          <cell r="H34">
            <v>8</v>
          </cell>
          <cell r="I34">
            <v>8</v>
          </cell>
        </row>
        <row r="43">
          <cell r="H43">
            <v>100</v>
          </cell>
          <cell r="I43">
            <v>100</v>
          </cell>
        </row>
        <row r="44">
          <cell r="H44">
            <v>95.7</v>
          </cell>
          <cell r="I44">
            <v>95.2</v>
          </cell>
        </row>
        <row r="45">
          <cell r="H45">
            <v>100</v>
          </cell>
          <cell r="I45">
            <v>97.7</v>
          </cell>
        </row>
        <row r="46">
          <cell r="H46">
            <v>201.67</v>
          </cell>
          <cell r="I46">
            <v>199.78</v>
          </cell>
        </row>
        <row r="63">
          <cell r="H63">
            <v>100</v>
          </cell>
          <cell r="I63">
            <v>100</v>
          </cell>
        </row>
        <row r="64">
          <cell r="H64">
            <v>100</v>
          </cell>
          <cell r="I64">
            <v>100</v>
          </cell>
        </row>
        <row r="65">
          <cell r="H65">
            <v>100</v>
          </cell>
          <cell r="I65">
            <v>93.8</v>
          </cell>
        </row>
        <row r="66">
          <cell r="H66">
            <v>24.33</v>
          </cell>
          <cell r="I66">
            <v>22.44</v>
          </cell>
        </row>
        <row r="79">
          <cell r="H79">
            <v>16.96</v>
          </cell>
          <cell r="I79">
            <v>17.850000000000001</v>
          </cell>
        </row>
        <row r="80">
          <cell r="H80">
            <v>0</v>
          </cell>
          <cell r="I80">
            <v>0</v>
          </cell>
        </row>
        <row r="81">
          <cell r="H81">
            <v>100</v>
          </cell>
          <cell r="I81">
            <v>100</v>
          </cell>
        </row>
        <row r="82">
          <cell r="H82">
            <v>11217.199999999999</v>
          </cell>
          <cell r="I82">
            <v>11217.199999999999</v>
          </cell>
        </row>
        <row r="83">
          <cell r="H83">
            <v>14.68</v>
          </cell>
          <cell r="I83">
            <v>15.45</v>
          </cell>
        </row>
        <row r="84">
          <cell r="H84">
            <v>0</v>
          </cell>
          <cell r="I84">
            <v>0</v>
          </cell>
        </row>
        <row r="85">
          <cell r="H85">
            <v>100</v>
          </cell>
          <cell r="I85">
            <v>100</v>
          </cell>
        </row>
        <row r="86">
          <cell r="H86">
            <v>8799.5</v>
          </cell>
          <cell r="I86">
            <v>8799.5</v>
          </cell>
        </row>
      </sheetData>
      <sheetData sheetId="9" refreshError="1"/>
      <sheetData sheetId="1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5"/>
      <sheetName val="6"/>
      <sheetName val="7"/>
      <sheetName val="8"/>
      <sheetName val="10"/>
      <sheetName val="11"/>
      <sheetName val="12"/>
      <sheetName val="15"/>
      <sheetName val="16"/>
      <sheetName val="19"/>
      <sheetName val="20"/>
      <sheetName val="21"/>
      <sheetName val="23"/>
      <sheetName val="24"/>
      <sheetName val="оценка Учреждения"/>
      <sheetName val="Отчет"/>
      <sheetName val="Сверка дете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5">
          <cell r="H15">
            <v>100</v>
          </cell>
          <cell r="I15">
            <v>100</v>
          </cell>
        </row>
        <row r="16">
          <cell r="H16">
            <v>100</v>
          </cell>
          <cell r="I16">
            <v>77.8</v>
          </cell>
        </row>
        <row r="17">
          <cell r="H17">
            <v>100</v>
          </cell>
          <cell r="I17">
            <v>100</v>
          </cell>
        </row>
        <row r="18">
          <cell r="H18">
            <v>30.78</v>
          </cell>
          <cell r="I18">
            <v>32.67</v>
          </cell>
        </row>
        <row r="19">
          <cell r="H19">
            <v>100</v>
          </cell>
          <cell r="I19">
            <v>100</v>
          </cell>
        </row>
        <row r="20">
          <cell r="H20">
            <v>100</v>
          </cell>
          <cell r="I20">
            <v>90</v>
          </cell>
        </row>
        <row r="21">
          <cell r="H21">
            <v>0</v>
          </cell>
          <cell r="I21">
            <v>0</v>
          </cell>
        </row>
        <row r="22">
          <cell r="H22">
            <v>2.44</v>
          </cell>
          <cell r="I22">
            <v>2.44</v>
          </cell>
        </row>
        <row r="23">
          <cell r="H23">
            <v>100</v>
          </cell>
          <cell r="I23">
            <v>100</v>
          </cell>
        </row>
        <row r="24">
          <cell r="H24">
            <v>100</v>
          </cell>
          <cell r="I24">
            <v>78.900000000000006</v>
          </cell>
        </row>
        <row r="25">
          <cell r="H25">
            <v>100</v>
          </cell>
          <cell r="I25">
            <v>100</v>
          </cell>
        </row>
        <row r="26">
          <cell r="H26">
            <v>562.89</v>
          </cell>
          <cell r="I26">
            <v>565.66999999999996</v>
          </cell>
        </row>
        <row r="27">
          <cell r="H27">
            <v>100</v>
          </cell>
          <cell r="I27">
            <v>100</v>
          </cell>
        </row>
        <row r="28">
          <cell r="H28">
            <v>87.1</v>
          </cell>
          <cell r="I28">
            <v>100</v>
          </cell>
        </row>
        <row r="29">
          <cell r="H29">
            <v>0</v>
          </cell>
          <cell r="I29">
            <v>0</v>
          </cell>
        </row>
        <row r="30">
          <cell r="H30">
            <v>0.44</v>
          </cell>
          <cell r="I30">
            <v>0.44</v>
          </cell>
        </row>
        <row r="31">
          <cell r="H31">
            <v>100</v>
          </cell>
          <cell r="I31">
            <v>100</v>
          </cell>
        </row>
        <row r="32">
          <cell r="H32">
            <v>94</v>
          </cell>
          <cell r="I32">
            <v>100</v>
          </cell>
        </row>
        <row r="33">
          <cell r="H33">
            <v>100</v>
          </cell>
          <cell r="I33">
            <v>100</v>
          </cell>
        </row>
        <row r="34">
          <cell r="H34">
            <v>6.33</v>
          </cell>
          <cell r="I34">
            <v>8.11</v>
          </cell>
        </row>
        <row r="39">
          <cell r="H39">
            <v>100</v>
          </cell>
          <cell r="I39">
            <v>100</v>
          </cell>
        </row>
        <row r="40">
          <cell r="H40">
            <v>94</v>
          </cell>
          <cell r="I40">
            <v>100</v>
          </cell>
        </row>
        <row r="41">
          <cell r="H41">
            <v>100</v>
          </cell>
          <cell r="I41">
            <v>100</v>
          </cell>
        </row>
        <row r="42">
          <cell r="H42">
            <v>2</v>
          </cell>
          <cell r="I42">
            <v>2</v>
          </cell>
        </row>
        <row r="43">
          <cell r="H43">
            <v>100</v>
          </cell>
          <cell r="I43">
            <v>100</v>
          </cell>
        </row>
        <row r="44">
          <cell r="H44">
            <v>94</v>
          </cell>
          <cell r="I44">
            <v>90.9</v>
          </cell>
        </row>
        <row r="45">
          <cell r="H45">
            <v>100</v>
          </cell>
          <cell r="I45">
            <v>93.1</v>
          </cell>
        </row>
        <row r="46">
          <cell r="H46">
            <v>506.44</v>
          </cell>
          <cell r="I46">
            <v>515.44000000000005</v>
          </cell>
        </row>
        <row r="47">
          <cell r="H47">
            <v>100</v>
          </cell>
          <cell r="I47">
            <v>100</v>
          </cell>
        </row>
        <row r="48">
          <cell r="H48">
            <v>94</v>
          </cell>
          <cell r="I48">
            <v>100</v>
          </cell>
        </row>
        <row r="49">
          <cell r="H49">
            <v>0</v>
          </cell>
          <cell r="I49">
            <v>0</v>
          </cell>
        </row>
        <row r="50">
          <cell r="H50">
            <v>4</v>
          </cell>
          <cell r="I50">
            <v>4</v>
          </cell>
        </row>
        <row r="59">
          <cell r="H59">
            <v>100</v>
          </cell>
          <cell r="I59">
            <v>100</v>
          </cell>
        </row>
        <row r="60">
          <cell r="H60">
            <v>100</v>
          </cell>
          <cell r="I60">
            <v>100</v>
          </cell>
        </row>
        <row r="61">
          <cell r="H61">
            <v>0</v>
          </cell>
          <cell r="I61">
            <v>0</v>
          </cell>
        </row>
        <row r="62">
          <cell r="H62">
            <v>0.44</v>
          </cell>
          <cell r="I62">
            <v>0.44</v>
          </cell>
        </row>
        <row r="63">
          <cell r="H63">
            <v>100</v>
          </cell>
          <cell r="I63">
            <v>100</v>
          </cell>
        </row>
        <row r="64">
          <cell r="H64">
            <v>98</v>
          </cell>
          <cell r="I64">
            <v>92.3</v>
          </cell>
        </row>
        <row r="65">
          <cell r="H65">
            <v>100</v>
          </cell>
          <cell r="I65">
            <v>100</v>
          </cell>
        </row>
        <row r="66">
          <cell r="H66">
            <v>89.67</v>
          </cell>
          <cell r="I66">
            <v>89.56</v>
          </cell>
        </row>
        <row r="75">
          <cell r="H75">
            <v>11.86</v>
          </cell>
          <cell r="I75">
            <v>23.43</v>
          </cell>
        </row>
        <row r="76">
          <cell r="H76">
            <v>32.299999999999997</v>
          </cell>
          <cell r="I76">
            <v>25.9</v>
          </cell>
        </row>
        <row r="77">
          <cell r="H77">
            <v>100</v>
          </cell>
          <cell r="I77">
            <v>100</v>
          </cell>
        </row>
        <row r="78">
          <cell r="H78">
            <v>9049.56</v>
          </cell>
          <cell r="I78">
            <v>9049.56</v>
          </cell>
        </row>
        <row r="79">
          <cell r="H79">
            <v>26.55</v>
          </cell>
          <cell r="I79">
            <v>52.43</v>
          </cell>
        </row>
        <row r="80">
          <cell r="H80">
            <v>3.4</v>
          </cell>
          <cell r="I80">
            <v>4.0999999999999996</v>
          </cell>
        </row>
        <row r="81">
          <cell r="H81">
            <v>100</v>
          </cell>
          <cell r="I81">
            <v>60</v>
          </cell>
        </row>
        <row r="82">
          <cell r="H82">
            <v>34867.199999999997</v>
          </cell>
          <cell r="I82">
            <v>34867.199999999997</v>
          </cell>
        </row>
        <row r="83">
          <cell r="H83">
            <v>49.76</v>
          </cell>
          <cell r="I83">
            <v>98.26</v>
          </cell>
        </row>
        <row r="84">
          <cell r="H84">
            <v>14.3</v>
          </cell>
          <cell r="I84">
            <v>21.6</v>
          </cell>
        </row>
        <row r="85">
          <cell r="H85">
            <v>100</v>
          </cell>
          <cell r="I85">
            <v>85.7</v>
          </cell>
        </row>
        <row r="86">
          <cell r="H86">
            <v>50987.96</v>
          </cell>
          <cell r="I86">
            <v>50987.96</v>
          </cell>
        </row>
        <row r="91">
          <cell r="H91">
            <v>8.39</v>
          </cell>
          <cell r="I91">
            <v>16.559999999999999</v>
          </cell>
        </row>
        <row r="92">
          <cell r="H92">
            <v>0</v>
          </cell>
          <cell r="I92">
            <v>0</v>
          </cell>
        </row>
        <row r="93">
          <cell r="H93">
            <v>100</v>
          </cell>
          <cell r="I93">
            <v>100</v>
          </cell>
        </row>
        <row r="94">
          <cell r="H94">
            <v>10596.999999999998</v>
          </cell>
          <cell r="I94">
            <v>10596.999999999998</v>
          </cell>
        </row>
        <row r="95">
          <cell r="H95">
            <v>7.42</v>
          </cell>
          <cell r="I95">
            <v>14.65</v>
          </cell>
        </row>
        <row r="96">
          <cell r="H96">
            <v>21.1</v>
          </cell>
          <cell r="I96">
            <v>23.1</v>
          </cell>
        </row>
        <row r="97">
          <cell r="H97">
            <v>100</v>
          </cell>
          <cell r="I97">
            <v>100</v>
          </cell>
        </row>
        <row r="98">
          <cell r="H98">
            <v>12672.7</v>
          </cell>
          <cell r="I98">
            <v>12672.7</v>
          </cell>
        </row>
      </sheetData>
      <sheetData sheetId="16" refreshError="1"/>
      <sheetData sheetId="1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5"/>
      <sheetName val="6"/>
      <sheetName val="8"/>
      <sheetName val="11"/>
      <sheetName val="12"/>
      <sheetName val="16"/>
      <sheetName val="18"/>
      <sheetName val="20"/>
      <sheetName val="21"/>
      <sheetName val="23"/>
      <sheetName val="оценка Учреждения"/>
      <sheetName val="Отчет"/>
      <sheetName val="Сверка дете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5">
          <cell r="H15">
            <v>100</v>
          </cell>
          <cell r="I15">
            <v>100</v>
          </cell>
        </row>
        <row r="16">
          <cell r="H16">
            <v>95.5</v>
          </cell>
          <cell r="I16">
            <v>100</v>
          </cell>
        </row>
        <row r="17">
          <cell r="H17">
            <v>0</v>
          </cell>
          <cell r="I17">
            <v>0</v>
          </cell>
        </row>
        <row r="18">
          <cell r="H18">
            <v>3.56</v>
          </cell>
          <cell r="I18">
            <v>3.56</v>
          </cell>
        </row>
        <row r="19">
          <cell r="H19">
            <v>100</v>
          </cell>
          <cell r="I19">
            <v>100</v>
          </cell>
        </row>
        <row r="20">
          <cell r="H20">
            <v>50</v>
          </cell>
          <cell r="I20">
            <v>50</v>
          </cell>
        </row>
        <row r="21">
          <cell r="H21">
            <v>100</v>
          </cell>
          <cell r="I21">
            <v>100</v>
          </cell>
        </row>
        <row r="22">
          <cell r="H22">
            <v>1</v>
          </cell>
          <cell r="I22">
            <v>1</v>
          </cell>
        </row>
        <row r="23">
          <cell r="H23">
            <v>100</v>
          </cell>
          <cell r="I23">
            <v>100</v>
          </cell>
        </row>
        <row r="24">
          <cell r="H24">
            <v>78.900000000000006</v>
          </cell>
          <cell r="I24">
            <v>72.2</v>
          </cell>
        </row>
        <row r="25">
          <cell r="H25">
            <v>100</v>
          </cell>
          <cell r="I25">
            <v>100</v>
          </cell>
        </row>
        <row r="26">
          <cell r="H26">
            <v>512.89</v>
          </cell>
          <cell r="I26">
            <v>511.89</v>
          </cell>
        </row>
        <row r="31">
          <cell r="H31">
            <v>100</v>
          </cell>
          <cell r="I31">
            <v>100</v>
          </cell>
        </row>
        <row r="32">
          <cell r="H32">
            <v>100</v>
          </cell>
          <cell r="I32">
            <v>100</v>
          </cell>
        </row>
        <row r="33">
          <cell r="H33">
            <v>0</v>
          </cell>
          <cell r="I33">
            <v>0</v>
          </cell>
        </row>
        <row r="34">
          <cell r="H34">
            <v>0.89</v>
          </cell>
          <cell r="I34">
            <v>0.89</v>
          </cell>
        </row>
        <row r="43">
          <cell r="H43">
            <v>100</v>
          </cell>
          <cell r="I43">
            <v>100</v>
          </cell>
        </row>
        <row r="44">
          <cell r="H44">
            <v>100</v>
          </cell>
          <cell r="I44">
            <v>100</v>
          </cell>
        </row>
        <row r="45">
          <cell r="H45">
            <v>100</v>
          </cell>
          <cell r="I45">
            <v>96.5</v>
          </cell>
        </row>
        <row r="46">
          <cell r="H46">
            <v>437.56</v>
          </cell>
          <cell r="I46">
            <v>439.67</v>
          </cell>
        </row>
        <row r="47">
          <cell r="H47">
            <v>100</v>
          </cell>
          <cell r="I47">
            <v>100</v>
          </cell>
        </row>
        <row r="48">
          <cell r="H48">
            <v>100</v>
          </cell>
          <cell r="I48">
            <v>100</v>
          </cell>
        </row>
        <row r="49">
          <cell r="H49">
            <v>0</v>
          </cell>
          <cell r="I49">
            <v>0</v>
          </cell>
        </row>
        <row r="50">
          <cell r="H50">
            <v>1</v>
          </cell>
          <cell r="I50">
            <v>1</v>
          </cell>
        </row>
        <row r="63">
          <cell r="H63">
            <v>100</v>
          </cell>
          <cell r="I63">
            <v>100</v>
          </cell>
        </row>
        <row r="64">
          <cell r="H64">
            <v>98</v>
          </cell>
          <cell r="I64">
            <v>83.3</v>
          </cell>
        </row>
        <row r="65">
          <cell r="H65">
            <v>100</v>
          </cell>
          <cell r="I65">
            <v>100</v>
          </cell>
        </row>
        <row r="66">
          <cell r="H66">
            <v>55.67</v>
          </cell>
          <cell r="I66">
            <v>56</v>
          </cell>
        </row>
        <row r="71">
          <cell r="H71">
            <v>1.63</v>
          </cell>
          <cell r="I71">
            <v>1.6</v>
          </cell>
        </row>
        <row r="72">
          <cell r="H72">
            <v>0</v>
          </cell>
          <cell r="I72">
            <v>0</v>
          </cell>
        </row>
        <row r="73">
          <cell r="H73">
            <v>100</v>
          </cell>
          <cell r="I73">
            <v>100</v>
          </cell>
        </row>
        <row r="74">
          <cell r="H74">
            <v>1543.8400000000001</v>
          </cell>
          <cell r="I74">
            <v>1543.8400000000001</v>
          </cell>
        </row>
        <row r="79">
          <cell r="H79">
            <v>22.79</v>
          </cell>
          <cell r="I79">
            <v>22.76</v>
          </cell>
        </row>
        <row r="80">
          <cell r="H80">
            <v>31.2</v>
          </cell>
          <cell r="I80">
            <v>33.1</v>
          </cell>
        </row>
        <row r="81">
          <cell r="H81">
            <v>100</v>
          </cell>
          <cell r="I81">
            <v>80</v>
          </cell>
        </row>
        <row r="82">
          <cell r="H82">
            <v>28359</v>
          </cell>
          <cell r="I82">
            <v>25226.400000000001</v>
          </cell>
        </row>
        <row r="83">
          <cell r="H83">
            <v>7.73</v>
          </cell>
          <cell r="I83">
            <v>7.72</v>
          </cell>
        </row>
        <row r="84">
          <cell r="H84">
            <v>0</v>
          </cell>
          <cell r="I84">
            <v>0</v>
          </cell>
        </row>
        <row r="85">
          <cell r="H85">
            <v>100</v>
          </cell>
          <cell r="I85">
            <v>66.7</v>
          </cell>
        </row>
        <row r="86">
          <cell r="H86">
            <v>8214.0799999999981</v>
          </cell>
          <cell r="I86">
            <v>8214.0799999999981</v>
          </cell>
        </row>
        <row r="91">
          <cell r="H91">
            <v>3.52</v>
          </cell>
          <cell r="I91">
            <v>3.52</v>
          </cell>
        </row>
        <row r="92">
          <cell r="H92">
            <v>3</v>
          </cell>
          <cell r="I92">
            <v>3</v>
          </cell>
        </row>
        <row r="93">
          <cell r="H93">
            <v>100</v>
          </cell>
          <cell r="I93">
            <v>50</v>
          </cell>
        </row>
        <row r="94">
          <cell r="H94">
            <v>3705.5999999999995</v>
          </cell>
          <cell r="I94">
            <v>3705.5999999999995</v>
          </cell>
        </row>
      </sheetData>
      <sheetData sheetId="12" refreshError="1"/>
      <sheetData sheetId="1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5"/>
      <sheetName val="6"/>
      <sheetName val="8"/>
      <sheetName val="10"/>
      <sheetName val="11"/>
      <sheetName val="12"/>
      <sheetName val="16"/>
      <sheetName val="18"/>
      <sheetName val="19"/>
      <sheetName val="20"/>
      <sheetName val="21"/>
      <sheetName val="22"/>
      <sheetName val="23"/>
      <sheetName val="24"/>
      <sheetName val="оценка Учреждения"/>
      <sheetName val="Отчет"/>
      <sheetName val="Сверка дете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5">
          <cell r="H15">
            <v>100</v>
          </cell>
          <cell r="I15">
            <v>100</v>
          </cell>
        </row>
        <row r="16">
          <cell r="H16">
            <v>100</v>
          </cell>
          <cell r="I16">
            <v>100</v>
          </cell>
        </row>
        <row r="17">
          <cell r="H17">
            <v>100</v>
          </cell>
          <cell r="I17">
            <v>100</v>
          </cell>
        </row>
        <row r="18">
          <cell r="H18">
            <v>9.89</v>
          </cell>
          <cell r="I18">
            <v>10.67</v>
          </cell>
        </row>
        <row r="19">
          <cell r="H19">
            <v>100</v>
          </cell>
          <cell r="I19">
            <v>100</v>
          </cell>
        </row>
        <row r="20">
          <cell r="H20">
            <v>100</v>
          </cell>
          <cell r="I20">
            <v>100</v>
          </cell>
        </row>
        <row r="21">
          <cell r="H21">
            <v>0</v>
          </cell>
          <cell r="I21">
            <v>0</v>
          </cell>
        </row>
        <row r="22">
          <cell r="H22">
            <v>1.56</v>
          </cell>
          <cell r="I22">
            <v>1.56</v>
          </cell>
        </row>
        <row r="23">
          <cell r="H23">
            <v>100</v>
          </cell>
          <cell r="I23">
            <v>100</v>
          </cell>
        </row>
        <row r="24">
          <cell r="H24">
            <v>100</v>
          </cell>
          <cell r="I24">
            <v>93.8</v>
          </cell>
        </row>
        <row r="25">
          <cell r="H25">
            <v>100</v>
          </cell>
          <cell r="I25">
            <v>100</v>
          </cell>
        </row>
        <row r="26">
          <cell r="H26">
            <v>410</v>
          </cell>
          <cell r="I26">
            <v>408</v>
          </cell>
        </row>
        <row r="31">
          <cell r="H31">
            <v>100</v>
          </cell>
          <cell r="I31">
            <v>100</v>
          </cell>
        </row>
        <row r="32">
          <cell r="H32">
            <v>94</v>
          </cell>
          <cell r="I32">
            <v>100</v>
          </cell>
        </row>
        <row r="33">
          <cell r="H33">
            <v>100</v>
          </cell>
          <cell r="I33">
            <v>100</v>
          </cell>
        </row>
        <row r="34">
          <cell r="H34">
            <v>1.89</v>
          </cell>
          <cell r="I34">
            <v>3.67</v>
          </cell>
        </row>
        <row r="39">
          <cell r="H39">
            <v>100</v>
          </cell>
          <cell r="I39">
            <v>100</v>
          </cell>
        </row>
        <row r="40">
          <cell r="H40">
            <v>94</v>
          </cell>
          <cell r="I40">
            <v>100</v>
          </cell>
        </row>
        <row r="41">
          <cell r="H41">
            <v>0</v>
          </cell>
          <cell r="I41">
            <v>0</v>
          </cell>
        </row>
        <row r="42">
          <cell r="H42">
            <v>1.56</v>
          </cell>
          <cell r="I42">
            <v>1.78</v>
          </cell>
        </row>
        <row r="43">
          <cell r="H43">
            <v>100</v>
          </cell>
          <cell r="I43">
            <v>100</v>
          </cell>
        </row>
        <row r="44">
          <cell r="H44">
            <v>94</v>
          </cell>
          <cell r="I44">
            <v>96.6</v>
          </cell>
        </row>
        <row r="45">
          <cell r="H45">
            <v>100</v>
          </cell>
          <cell r="I45">
            <v>98</v>
          </cell>
        </row>
        <row r="46">
          <cell r="H46">
            <v>423.22</v>
          </cell>
          <cell r="I46">
            <v>424.11</v>
          </cell>
        </row>
        <row r="47">
          <cell r="H47">
            <v>100</v>
          </cell>
          <cell r="I47">
            <v>100</v>
          </cell>
        </row>
        <row r="48">
          <cell r="H48">
            <v>100</v>
          </cell>
          <cell r="I48">
            <v>100</v>
          </cell>
        </row>
        <row r="49">
          <cell r="H49">
            <v>0</v>
          </cell>
          <cell r="I49">
            <v>0</v>
          </cell>
        </row>
        <row r="50">
          <cell r="H50">
            <v>0.89</v>
          </cell>
          <cell r="I50">
            <v>0.78</v>
          </cell>
        </row>
        <row r="63">
          <cell r="H63">
            <v>100</v>
          </cell>
          <cell r="I63">
            <v>100</v>
          </cell>
        </row>
        <row r="64">
          <cell r="H64">
            <v>98</v>
          </cell>
          <cell r="I64">
            <v>100</v>
          </cell>
        </row>
        <row r="65">
          <cell r="H65">
            <v>100</v>
          </cell>
          <cell r="I65">
            <v>100</v>
          </cell>
        </row>
        <row r="66">
          <cell r="H66">
            <v>90.22</v>
          </cell>
          <cell r="I66">
            <v>91</v>
          </cell>
        </row>
        <row r="71">
          <cell r="H71">
            <v>10.94</v>
          </cell>
          <cell r="I71">
            <v>10.9</v>
          </cell>
        </row>
        <row r="72">
          <cell r="H72">
            <v>29</v>
          </cell>
          <cell r="I72">
            <v>35.200000000000003</v>
          </cell>
        </row>
        <row r="73">
          <cell r="H73">
            <v>100</v>
          </cell>
          <cell r="I73">
            <v>100</v>
          </cell>
        </row>
        <row r="74">
          <cell r="H74">
            <v>10148.25</v>
          </cell>
          <cell r="I74">
            <v>10148.25</v>
          </cell>
        </row>
        <row r="75">
          <cell r="H75">
            <v>8.0399999999999991</v>
          </cell>
          <cell r="I75">
            <v>8.02</v>
          </cell>
        </row>
        <row r="76">
          <cell r="H76">
            <v>53.3</v>
          </cell>
          <cell r="I76">
            <v>56.1</v>
          </cell>
        </row>
        <row r="77">
          <cell r="H77">
            <v>100</v>
          </cell>
          <cell r="I77">
            <v>100</v>
          </cell>
        </row>
        <row r="78">
          <cell r="H78">
            <v>5814.4000000000015</v>
          </cell>
          <cell r="I78">
            <v>5814.4000000000015</v>
          </cell>
        </row>
        <row r="79">
          <cell r="H79">
            <v>16.07</v>
          </cell>
          <cell r="I79">
            <v>16.03</v>
          </cell>
        </row>
        <row r="80">
          <cell r="H80">
            <v>45.3</v>
          </cell>
          <cell r="I80">
            <v>48.2</v>
          </cell>
        </row>
        <row r="81">
          <cell r="H81">
            <v>100</v>
          </cell>
          <cell r="I81">
            <v>80</v>
          </cell>
        </row>
        <row r="82">
          <cell r="H82">
            <v>16549.18</v>
          </cell>
          <cell r="I82">
            <v>16549.18</v>
          </cell>
        </row>
        <row r="83">
          <cell r="H83">
            <v>31.05</v>
          </cell>
          <cell r="I83">
            <v>30.98</v>
          </cell>
        </row>
        <row r="84">
          <cell r="H84">
            <v>38.1</v>
          </cell>
          <cell r="I84">
            <v>38.6</v>
          </cell>
        </row>
        <row r="85">
          <cell r="H85">
            <v>100</v>
          </cell>
          <cell r="I85">
            <v>100</v>
          </cell>
        </row>
        <row r="86">
          <cell r="H86">
            <v>33017.449999999997</v>
          </cell>
          <cell r="I86">
            <v>33017.449999999997</v>
          </cell>
        </row>
        <row r="87">
          <cell r="H87">
            <v>0.76</v>
          </cell>
          <cell r="I87">
            <v>0.76</v>
          </cell>
        </row>
        <row r="88">
          <cell r="H88">
            <v>58.3</v>
          </cell>
          <cell r="I88">
            <v>42.1</v>
          </cell>
        </row>
        <row r="89">
          <cell r="H89">
            <v>100</v>
          </cell>
          <cell r="I89">
            <v>100</v>
          </cell>
        </row>
        <row r="90">
          <cell r="H90">
            <v>497.92</v>
          </cell>
          <cell r="I90">
            <v>497.92</v>
          </cell>
        </row>
        <row r="91">
          <cell r="H91">
            <v>10.29</v>
          </cell>
          <cell r="I91">
            <v>10.27</v>
          </cell>
        </row>
        <row r="92">
          <cell r="H92">
            <v>15.7</v>
          </cell>
          <cell r="I92">
            <v>20</v>
          </cell>
        </row>
        <row r="93">
          <cell r="H93">
            <v>100</v>
          </cell>
          <cell r="I93">
            <v>100</v>
          </cell>
        </row>
        <row r="94">
          <cell r="H94">
            <v>7489.2000000000007</v>
          </cell>
          <cell r="I94">
            <v>7489.2000000000007</v>
          </cell>
        </row>
        <row r="95">
          <cell r="H95">
            <v>8.8699999999999992</v>
          </cell>
          <cell r="I95">
            <v>8.85</v>
          </cell>
        </row>
        <row r="96">
          <cell r="H96">
            <v>18.2</v>
          </cell>
          <cell r="I96">
            <v>18</v>
          </cell>
        </row>
        <row r="97">
          <cell r="H97">
            <v>100</v>
          </cell>
          <cell r="I97">
            <v>100</v>
          </cell>
        </row>
        <row r="98">
          <cell r="H98">
            <v>6282.1999999999989</v>
          </cell>
          <cell r="I98">
            <v>6282.1999999999989</v>
          </cell>
        </row>
      </sheetData>
      <sheetData sheetId="16" refreshError="1"/>
      <sheetData sheetId="1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6"/>
      <sheetName val="17"/>
      <sheetName val="18"/>
      <sheetName val="21"/>
      <sheetName val="22"/>
      <sheetName val="24"/>
      <sheetName val="оценка Учреждения"/>
      <sheetName val="Отчет"/>
      <sheetName val="Сверка дете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5">
          <cell r="H15">
            <v>100</v>
          </cell>
          <cell r="I15">
            <v>100</v>
          </cell>
        </row>
        <row r="16">
          <cell r="H16">
            <v>100</v>
          </cell>
          <cell r="I16">
            <v>90.9</v>
          </cell>
        </row>
        <row r="17">
          <cell r="H17">
            <v>0</v>
          </cell>
          <cell r="I17">
            <v>0</v>
          </cell>
        </row>
        <row r="18">
          <cell r="H18">
            <v>11.78</v>
          </cell>
          <cell r="I18">
            <v>13.11</v>
          </cell>
        </row>
        <row r="19">
          <cell r="H19">
            <v>100</v>
          </cell>
          <cell r="I19">
            <v>100</v>
          </cell>
        </row>
        <row r="20">
          <cell r="H20">
            <v>100</v>
          </cell>
          <cell r="I20">
            <v>100</v>
          </cell>
        </row>
        <row r="21">
          <cell r="H21">
            <v>100</v>
          </cell>
          <cell r="I21">
            <v>100</v>
          </cell>
        </row>
        <row r="22">
          <cell r="H22">
            <v>1</v>
          </cell>
          <cell r="I22">
            <v>1.22</v>
          </cell>
        </row>
        <row r="23">
          <cell r="H23">
            <v>100</v>
          </cell>
          <cell r="I23">
            <v>100</v>
          </cell>
        </row>
        <row r="24">
          <cell r="H24">
            <v>95</v>
          </cell>
          <cell r="I24">
            <v>90</v>
          </cell>
        </row>
        <row r="25">
          <cell r="H25">
            <v>100</v>
          </cell>
          <cell r="I25">
            <v>100</v>
          </cell>
        </row>
        <row r="26">
          <cell r="H26">
            <v>1001.89</v>
          </cell>
          <cell r="I26">
            <v>1007.33</v>
          </cell>
        </row>
        <row r="27">
          <cell r="H27">
            <v>100</v>
          </cell>
          <cell r="I27">
            <v>100</v>
          </cell>
        </row>
        <row r="28">
          <cell r="H28">
            <v>100</v>
          </cell>
          <cell r="I28">
            <v>100</v>
          </cell>
        </row>
        <row r="29">
          <cell r="H29">
            <v>100</v>
          </cell>
          <cell r="I29">
            <v>100</v>
          </cell>
        </row>
        <row r="30">
          <cell r="H30">
            <v>1.1100000000000001</v>
          </cell>
          <cell r="I30">
            <v>1.44</v>
          </cell>
        </row>
        <row r="31">
          <cell r="H31">
            <v>100</v>
          </cell>
          <cell r="I31">
            <v>100</v>
          </cell>
        </row>
        <row r="32">
          <cell r="H32">
            <v>100</v>
          </cell>
          <cell r="I32">
            <v>97.4</v>
          </cell>
        </row>
        <row r="33">
          <cell r="H33">
            <v>100</v>
          </cell>
          <cell r="I33">
            <v>100</v>
          </cell>
        </row>
        <row r="34">
          <cell r="H34">
            <v>4.33</v>
          </cell>
          <cell r="I34">
            <v>5.33</v>
          </cell>
        </row>
        <row r="35">
          <cell r="H35">
            <v>100</v>
          </cell>
          <cell r="I35">
            <v>100</v>
          </cell>
        </row>
        <row r="36">
          <cell r="H36">
            <v>100</v>
          </cell>
          <cell r="I36">
            <v>97.2</v>
          </cell>
        </row>
        <row r="37">
          <cell r="H37">
            <v>100</v>
          </cell>
          <cell r="I37">
            <v>100</v>
          </cell>
        </row>
        <row r="38">
          <cell r="H38">
            <v>50.56</v>
          </cell>
          <cell r="I38">
            <v>49.44</v>
          </cell>
        </row>
        <row r="39">
          <cell r="H39">
            <v>100</v>
          </cell>
          <cell r="I39">
            <v>100</v>
          </cell>
        </row>
        <row r="40">
          <cell r="H40">
            <v>100</v>
          </cell>
          <cell r="I40">
            <v>100</v>
          </cell>
        </row>
        <row r="41">
          <cell r="H41">
            <v>100</v>
          </cell>
          <cell r="I41">
            <v>100</v>
          </cell>
        </row>
        <row r="42">
          <cell r="H42">
            <v>1.56</v>
          </cell>
          <cell r="I42">
            <v>1.56</v>
          </cell>
        </row>
        <row r="43">
          <cell r="H43">
            <v>100</v>
          </cell>
          <cell r="I43">
            <v>100</v>
          </cell>
        </row>
        <row r="44">
          <cell r="H44">
            <v>97.1</v>
          </cell>
          <cell r="I44">
            <v>97.1</v>
          </cell>
        </row>
        <row r="45">
          <cell r="H45">
            <v>100</v>
          </cell>
          <cell r="I45">
            <v>97.4</v>
          </cell>
        </row>
        <row r="46">
          <cell r="H46">
            <v>1012.11</v>
          </cell>
          <cell r="I46">
            <v>1005.56</v>
          </cell>
        </row>
        <row r="47">
          <cell r="H47">
            <v>100</v>
          </cell>
          <cell r="I47">
            <v>100</v>
          </cell>
        </row>
        <row r="48">
          <cell r="H48">
            <v>100</v>
          </cell>
          <cell r="I48">
            <v>100</v>
          </cell>
        </row>
        <row r="49">
          <cell r="H49">
            <v>100</v>
          </cell>
          <cell r="I49">
            <v>100</v>
          </cell>
        </row>
        <row r="50">
          <cell r="H50">
            <v>3</v>
          </cell>
          <cell r="I50">
            <v>4.4400000000000004</v>
          </cell>
        </row>
        <row r="51">
          <cell r="H51">
            <v>100</v>
          </cell>
          <cell r="I51">
            <v>100</v>
          </cell>
        </row>
        <row r="52">
          <cell r="H52">
            <v>100</v>
          </cell>
          <cell r="I52">
            <v>100</v>
          </cell>
        </row>
        <row r="53">
          <cell r="H53">
            <v>0</v>
          </cell>
          <cell r="I53">
            <v>0</v>
          </cell>
        </row>
        <row r="54">
          <cell r="H54">
            <v>0.67</v>
          </cell>
          <cell r="I54">
            <v>0.67</v>
          </cell>
        </row>
        <row r="55">
          <cell r="H55">
            <v>100</v>
          </cell>
          <cell r="I55">
            <v>100</v>
          </cell>
        </row>
        <row r="56">
          <cell r="H56">
            <v>100</v>
          </cell>
          <cell r="I56">
            <v>100</v>
          </cell>
        </row>
        <row r="57">
          <cell r="H57">
            <v>0</v>
          </cell>
          <cell r="I57">
            <v>0</v>
          </cell>
        </row>
        <row r="58">
          <cell r="H58">
            <v>37.11</v>
          </cell>
          <cell r="I58">
            <v>36.56</v>
          </cell>
        </row>
        <row r="63">
          <cell r="H63">
            <v>100</v>
          </cell>
          <cell r="I63">
            <v>100</v>
          </cell>
        </row>
        <row r="64">
          <cell r="H64">
            <v>100</v>
          </cell>
          <cell r="I64">
            <v>100</v>
          </cell>
        </row>
        <row r="65">
          <cell r="H65">
            <v>100</v>
          </cell>
          <cell r="I65">
            <v>100</v>
          </cell>
        </row>
        <row r="66">
          <cell r="H66">
            <v>208.33</v>
          </cell>
          <cell r="I66">
            <v>209</v>
          </cell>
        </row>
        <row r="67">
          <cell r="H67">
            <v>100</v>
          </cell>
          <cell r="I67">
            <v>100</v>
          </cell>
        </row>
        <row r="68">
          <cell r="H68">
            <v>100</v>
          </cell>
          <cell r="I68">
            <v>100</v>
          </cell>
        </row>
        <row r="69">
          <cell r="H69">
            <v>0</v>
          </cell>
          <cell r="I69">
            <v>0</v>
          </cell>
        </row>
        <row r="70">
          <cell r="H70">
            <v>1</v>
          </cell>
          <cell r="I70">
            <v>1</v>
          </cell>
        </row>
        <row r="71">
          <cell r="H71">
            <v>4.97</v>
          </cell>
          <cell r="I71">
            <v>5</v>
          </cell>
        </row>
        <row r="72">
          <cell r="H72">
            <v>29.7</v>
          </cell>
          <cell r="I72">
            <v>29.7</v>
          </cell>
        </row>
        <row r="73">
          <cell r="H73">
            <v>100</v>
          </cell>
          <cell r="I73">
            <v>100</v>
          </cell>
        </row>
        <row r="74">
          <cell r="H74">
            <v>9059.0200000000023</v>
          </cell>
          <cell r="I74">
            <v>9059.0200000000023</v>
          </cell>
        </row>
        <row r="83">
          <cell r="H83">
            <v>20.45</v>
          </cell>
          <cell r="I83">
            <v>20.51</v>
          </cell>
        </row>
        <row r="84">
          <cell r="H84">
            <v>66.900000000000006</v>
          </cell>
          <cell r="I84">
            <v>84.6</v>
          </cell>
        </row>
        <row r="85">
          <cell r="H85">
            <v>87.5</v>
          </cell>
          <cell r="I85">
            <v>87.5</v>
          </cell>
        </row>
        <row r="86">
          <cell r="H86">
            <v>65019.509999999995</v>
          </cell>
          <cell r="I86">
            <v>64941.093999999997</v>
          </cell>
        </row>
        <row r="87">
          <cell r="H87">
            <v>0.74</v>
          </cell>
          <cell r="I87">
            <v>0.82</v>
          </cell>
        </row>
        <row r="88">
          <cell r="H88">
            <v>0</v>
          </cell>
          <cell r="I88">
            <v>0</v>
          </cell>
        </row>
        <row r="89">
          <cell r="H89">
            <v>100</v>
          </cell>
          <cell r="I89">
            <v>100</v>
          </cell>
        </row>
        <row r="90">
          <cell r="H90">
            <v>3100</v>
          </cell>
          <cell r="I90">
            <v>2976</v>
          </cell>
        </row>
        <row r="95">
          <cell r="H95">
            <v>1.29</v>
          </cell>
          <cell r="I95">
            <v>1.28</v>
          </cell>
        </row>
        <row r="96">
          <cell r="H96">
            <v>0</v>
          </cell>
          <cell r="I96">
            <v>0</v>
          </cell>
        </row>
        <row r="97">
          <cell r="H97">
            <v>100</v>
          </cell>
          <cell r="I97">
            <v>100</v>
          </cell>
        </row>
        <row r="98">
          <cell r="H98">
            <v>2160</v>
          </cell>
          <cell r="I98">
            <v>2160</v>
          </cell>
        </row>
      </sheetData>
      <sheetData sheetId="18" refreshError="1"/>
      <sheetData sheetId="1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5"/>
      <sheetName val="6"/>
      <sheetName val="8"/>
      <sheetName val="11"/>
      <sheetName val="12"/>
      <sheetName val="14"/>
      <sheetName val="15"/>
      <sheetName val="16"/>
      <sheetName val="18"/>
      <sheetName val="19"/>
      <sheetName val="20"/>
      <sheetName val="21"/>
      <sheetName val="22"/>
      <sheetName val="23"/>
      <sheetName val="24"/>
      <sheetName val="оценка Учреждения"/>
      <sheetName val="Отчет"/>
      <sheetName val="Сверка дете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5">
          <cell r="H15">
            <v>100</v>
          </cell>
          <cell r="I15">
            <v>100</v>
          </cell>
        </row>
        <row r="16">
          <cell r="H16">
            <v>80</v>
          </cell>
          <cell r="I16">
            <v>77.8</v>
          </cell>
        </row>
        <row r="17">
          <cell r="H17">
            <v>100</v>
          </cell>
          <cell r="I17">
            <v>100</v>
          </cell>
        </row>
        <row r="18">
          <cell r="H18">
            <v>27.56</v>
          </cell>
          <cell r="I18">
            <v>32.89</v>
          </cell>
        </row>
        <row r="19">
          <cell r="H19">
            <v>100</v>
          </cell>
          <cell r="I19">
            <v>100</v>
          </cell>
        </row>
        <row r="20">
          <cell r="H20">
            <v>66.7</v>
          </cell>
          <cell r="I20">
            <v>66.7</v>
          </cell>
        </row>
        <row r="21">
          <cell r="H21">
            <v>0</v>
          </cell>
          <cell r="I21">
            <v>0</v>
          </cell>
        </row>
        <row r="22">
          <cell r="H22">
            <v>1.33</v>
          </cell>
          <cell r="I22">
            <v>1.33</v>
          </cell>
        </row>
        <row r="23">
          <cell r="H23">
            <v>100</v>
          </cell>
          <cell r="I23">
            <v>100</v>
          </cell>
        </row>
        <row r="24">
          <cell r="H24">
            <v>83.7</v>
          </cell>
          <cell r="I24">
            <v>76.2</v>
          </cell>
        </row>
        <row r="25">
          <cell r="H25">
            <v>100</v>
          </cell>
          <cell r="I25">
            <v>100</v>
          </cell>
        </row>
        <row r="26">
          <cell r="H26">
            <v>1107.56</v>
          </cell>
          <cell r="I26">
            <v>1104.56</v>
          </cell>
        </row>
        <row r="31">
          <cell r="H31">
            <v>100</v>
          </cell>
          <cell r="I31">
            <v>100</v>
          </cell>
        </row>
        <row r="32">
          <cell r="H32">
            <v>92.9</v>
          </cell>
          <cell r="I32">
            <v>100</v>
          </cell>
        </row>
        <row r="33">
          <cell r="H33">
            <v>100</v>
          </cell>
          <cell r="I33">
            <v>100</v>
          </cell>
        </row>
        <row r="34">
          <cell r="H34">
            <v>10.78</v>
          </cell>
          <cell r="I34">
            <v>13.11</v>
          </cell>
        </row>
        <row r="43">
          <cell r="H43">
            <v>100</v>
          </cell>
          <cell r="I43">
            <v>100</v>
          </cell>
        </row>
        <row r="44">
          <cell r="H44">
            <v>93.5</v>
          </cell>
          <cell r="I44">
            <v>91.7</v>
          </cell>
        </row>
        <row r="45">
          <cell r="H45">
            <v>100</v>
          </cell>
          <cell r="I45">
            <v>99.3</v>
          </cell>
        </row>
        <row r="46">
          <cell r="H46">
            <v>921.89</v>
          </cell>
          <cell r="I46">
            <v>928.33</v>
          </cell>
        </row>
        <row r="47">
          <cell r="H47">
            <v>100</v>
          </cell>
          <cell r="I47">
            <v>100</v>
          </cell>
        </row>
        <row r="48">
          <cell r="H48">
            <v>100</v>
          </cell>
          <cell r="I48">
            <v>100</v>
          </cell>
        </row>
        <row r="49">
          <cell r="H49">
            <v>0</v>
          </cell>
          <cell r="I49">
            <v>0</v>
          </cell>
        </row>
        <row r="50">
          <cell r="H50">
            <v>0.56000000000000005</v>
          </cell>
          <cell r="I50">
            <v>0.56000000000000005</v>
          </cell>
        </row>
        <row r="55">
          <cell r="H55">
            <v>100</v>
          </cell>
          <cell r="I55">
            <v>100</v>
          </cell>
        </row>
        <row r="56">
          <cell r="H56">
            <v>100</v>
          </cell>
          <cell r="I56">
            <v>100</v>
          </cell>
        </row>
        <row r="57">
          <cell r="H57">
            <v>100</v>
          </cell>
          <cell r="I57">
            <v>100</v>
          </cell>
        </row>
        <row r="58">
          <cell r="H58">
            <v>57.44</v>
          </cell>
          <cell r="I58">
            <v>57.11</v>
          </cell>
        </row>
        <row r="59">
          <cell r="H59">
            <v>100</v>
          </cell>
          <cell r="I59">
            <v>100</v>
          </cell>
        </row>
        <row r="60">
          <cell r="H60">
            <v>100</v>
          </cell>
          <cell r="I60">
            <v>100</v>
          </cell>
        </row>
        <row r="61">
          <cell r="H61">
            <v>0</v>
          </cell>
          <cell r="I61">
            <v>0</v>
          </cell>
        </row>
        <row r="62">
          <cell r="H62">
            <v>0.44</v>
          </cell>
          <cell r="I62">
            <v>0.44</v>
          </cell>
        </row>
        <row r="63">
          <cell r="H63">
            <v>100</v>
          </cell>
          <cell r="I63">
            <v>100</v>
          </cell>
        </row>
        <row r="64">
          <cell r="H64">
            <v>100</v>
          </cell>
          <cell r="I64">
            <v>100</v>
          </cell>
        </row>
        <row r="65">
          <cell r="H65">
            <v>100</v>
          </cell>
          <cell r="I65">
            <v>100</v>
          </cell>
        </row>
        <row r="66">
          <cell r="H66">
            <v>151.66999999999999</v>
          </cell>
          <cell r="I66">
            <v>147.11000000000001</v>
          </cell>
        </row>
        <row r="71">
          <cell r="H71">
            <v>1.34</v>
          </cell>
          <cell r="I71">
            <v>1.3</v>
          </cell>
        </row>
        <row r="72">
          <cell r="H72">
            <v>40</v>
          </cell>
          <cell r="I72">
            <v>40</v>
          </cell>
        </row>
        <row r="73">
          <cell r="H73">
            <v>100</v>
          </cell>
          <cell r="I73">
            <v>100</v>
          </cell>
        </row>
        <row r="74">
          <cell r="H74">
            <v>2645.25</v>
          </cell>
          <cell r="I74">
            <v>2645.25</v>
          </cell>
        </row>
        <row r="75">
          <cell r="H75">
            <v>11.09</v>
          </cell>
          <cell r="I75">
            <v>11.06</v>
          </cell>
        </row>
        <row r="76">
          <cell r="H76">
            <v>6.7</v>
          </cell>
          <cell r="I76">
            <v>6.7</v>
          </cell>
        </row>
        <row r="77">
          <cell r="H77">
            <v>100</v>
          </cell>
          <cell r="I77">
            <v>81.8</v>
          </cell>
        </row>
        <row r="78">
          <cell r="H78">
            <v>16627.75</v>
          </cell>
          <cell r="I78">
            <v>16627.75</v>
          </cell>
        </row>
        <row r="79">
          <cell r="H79">
            <v>27.42</v>
          </cell>
          <cell r="I79">
            <v>27.35</v>
          </cell>
        </row>
        <row r="80">
          <cell r="H80">
            <v>27.1</v>
          </cell>
          <cell r="I80">
            <v>27.1</v>
          </cell>
        </row>
        <row r="81">
          <cell r="H81">
            <v>100</v>
          </cell>
          <cell r="I81">
            <v>88.9</v>
          </cell>
        </row>
        <row r="82">
          <cell r="H82">
            <v>77750</v>
          </cell>
          <cell r="I82">
            <v>77750</v>
          </cell>
        </row>
        <row r="83">
          <cell r="H83">
            <v>6.56</v>
          </cell>
          <cell r="I83">
            <v>6.54</v>
          </cell>
        </row>
        <row r="84">
          <cell r="H84">
            <v>28.6</v>
          </cell>
          <cell r="I84">
            <v>28.6</v>
          </cell>
        </row>
        <row r="85">
          <cell r="H85">
            <v>100</v>
          </cell>
          <cell r="I85">
            <v>83.3</v>
          </cell>
        </row>
        <row r="86">
          <cell r="H86">
            <v>15637.6</v>
          </cell>
          <cell r="I86">
            <v>15637.6</v>
          </cell>
        </row>
        <row r="87">
          <cell r="H87">
            <v>1.83</v>
          </cell>
          <cell r="I87">
            <v>1.82</v>
          </cell>
        </row>
        <row r="88">
          <cell r="H88">
            <v>25</v>
          </cell>
          <cell r="I88">
            <v>42.9</v>
          </cell>
        </row>
        <row r="89">
          <cell r="H89">
            <v>100</v>
          </cell>
          <cell r="I89">
            <v>100</v>
          </cell>
        </row>
        <row r="90">
          <cell r="H90">
            <v>6990</v>
          </cell>
          <cell r="I90">
            <v>6990</v>
          </cell>
        </row>
        <row r="91">
          <cell r="H91">
            <v>2.88</v>
          </cell>
          <cell r="I91">
            <v>2.87</v>
          </cell>
        </row>
        <row r="92">
          <cell r="H92">
            <v>0</v>
          </cell>
          <cell r="I92">
            <v>0</v>
          </cell>
        </row>
        <row r="93">
          <cell r="H93">
            <v>100</v>
          </cell>
          <cell r="I93">
            <v>100</v>
          </cell>
        </row>
        <row r="94">
          <cell r="H94">
            <v>5308.3999999999987</v>
          </cell>
          <cell r="I94">
            <v>5308.3999999999987</v>
          </cell>
        </row>
        <row r="95">
          <cell r="H95">
            <v>3.51</v>
          </cell>
          <cell r="I95">
            <v>3.5</v>
          </cell>
        </row>
        <row r="96">
          <cell r="H96">
            <v>0</v>
          </cell>
          <cell r="I96">
            <v>0</v>
          </cell>
        </row>
        <row r="97">
          <cell r="H97">
            <v>100</v>
          </cell>
          <cell r="I97">
            <v>100</v>
          </cell>
        </row>
        <row r="98">
          <cell r="H98">
            <v>7250.4000000000005</v>
          </cell>
          <cell r="I98">
            <v>7250.4000000000005</v>
          </cell>
        </row>
      </sheetData>
      <sheetData sheetId="17" refreshError="1"/>
      <sheetData sheetId="1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5"/>
      <sheetName val="6"/>
      <sheetName val="8"/>
      <sheetName val="9"/>
      <sheetName val="10"/>
      <sheetName val="11"/>
      <sheetName val="13"/>
      <sheetName val="14"/>
      <sheetName val="15"/>
      <sheetName val="16"/>
      <sheetName val="18"/>
      <sheetName val="19"/>
      <sheetName val="20"/>
      <sheetName val="21"/>
      <sheetName val="23"/>
      <sheetName val="24"/>
      <sheetName val="оценка Учреждения"/>
      <sheetName val="Отчет"/>
      <sheetName val="Сверка дете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5">
          <cell r="H15">
            <v>100</v>
          </cell>
          <cell r="I15">
            <v>100</v>
          </cell>
        </row>
        <row r="16">
          <cell r="H16">
            <v>100</v>
          </cell>
          <cell r="I16">
            <v>100</v>
          </cell>
        </row>
        <row r="17">
          <cell r="H17">
            <v>100</v>
          </cell>
          <cell r="I17">
            <v>100</v>
          </cell>
        </row>
        <row r="18">
          <cell r="H18">
            <v>18.11</v>
          </cell>
          <cell r="I18">
            <v>19.11</v>
          </cell>
        </row>
        <row r="19">
          <cell r="H19">
            <v>100</v>
          </cell>
          <cell r="I19">
            <v>100</v>
          </cell>
        </row>
        <row r="20">
          <cell r="H20">
            <v>66.7</v>
          </cell>
          <cell r="I20">
            <v>100</v>
          </cell>
        </row>
        <row r="21">
          <cell r="H21">
            <v>0</v>
          </cell>
          <cell r="I21">
            <v>0</v>
          </cell>
        </row>
        <row r="22">
          <cell r="H22">
            <v>0.89</v>
          </cell>
          <cell r="I22">
            <v>0.89</v>
          </cell>
        </row>
        <row r="23">
          <cell r="H23">
            <v>100</v>
          </cell>
          <cell r="I23">
            <v>100</v>
          </cell>
        </row>
        <row r="24">
          <cell r="H24">
            <v>93.3</v>
          </cell>
          <cell r="I24">
            <v>93.3</v>
          </cell>
        </row>
        <row r="25">
          <cell r="H25">
            <v>100</v>
          </cell>
          <cell r="I25">
            <v>100</v>
          </cell>
        </row>
        <row r="26">
          <cell r="H26">
            <v>605.55999999999995</v>
          </cell>
          <cell r="I26">
            <v>605.22</v>
          </cell>
        </row>
        <row r="31">
          <cell r="H31">
            <v>100</v>
          </cell>
          <cell r="I31">
            <v>100</v>
          </cell>
        </row>
        <row r="32">
          <cell r="H32">
            <v>100</v>
          </cell>
          <cell r="I32">
            <v>100</v>
          </cell>
        </row>
        <row r="33">
          <cell r="H33">
            <v>100</v>
          </cell>
          <cell r="I33">
            <v>100</v>
          </cell>
        </row>
        <row r="34">
          <cell r="H34">
            <v>3.56</v>
          </cell>
          <cell r="I34">
            <v>3</v>
          </cell>
        </row>
        <row r="35">
          <cell r="H35">
            <v>100</v>
          </cell>
          <cell r="I35">
            <v>100</v>
          </cell>
        </row>
        <row r="36">
          <cell r="H36">
            <v>100</v>
          </cell>
          <cell r="I36">
            <v>100</v>
          </cell>
        </row>
        <row r="37">
          <cell r="H37">
            <v>100</v>
          </cell>
          <cell r="I37">
            <v>100</v>
          </cell>
        </row>
        <row r="38">
          <cell r="H38">
            <v>53.89</v>
          </cell>
          <cell r="I38">
            <v>52</v>
          </cell>
        </row>
        <row r="39">
          <cell r="H39">
            <v>100</v>
          </cell>
          <cell r="I39">
            <v>100</v>
          </cell>
        </row>
        <row r="40">
          <cell r="H40">
            <v>100</v>
          </cell>
          <cell r="I40">
            <v>100</v>
          </cell>
        </row>
        <row r="41">
          <cell r="H41">
            <v>100</v>
          </cell>
          <cell r="I41">
            <v>100</v>
          </cell>
        </row>
        <row r="42">
          <cell r="H42">
            <v>2.11</v>
          </cell>
          <cell r="I42">
            <v>2.11</v>
          </cell>
        </row>
        <row r="43">
          <cell r="H43">
            <v>100</v>
          </cell>
          <cell r="I43">
            <v>100</v>
          </cell>
        </row>
        <row r="44">
          <cell r="H44">
            <v>100</v>
          </cell>
          <cell r="I44">
            <v>100</v>
          </cell>
        </row>
        <row r="45">
          <cell r="H45">
            <v>100</v>
          </cell>
          <cell r="I45">
            <v>98.7</v>
          </cell>
        </row>
        <row r="46">
          <cell r="H46">
            <v>531.33000000000004</v>
          </cell>
          <cell r="I46">
            <v>537.89</v>
          </cell>
        </row>
        <row r="51">
          <cell r="H51">
            <v>100</v>
          </cell>
          <cell r="I51">
            <v>100</v>
          </cell>
        </row>
        <row r="52">
          <cell r="H52">
            <v>100</v>
          </cell>
          <cell r="I52">
            <v>100</v>
          </cell>
        </row>
        <row r="53">
          <cell r="H53">
            <v>100</v>
          </cell>
          <cell r="I53">
            <v>100</v>
          </cell>
        </row>
        <row r="54">
          <cell r="H54">
            <v>1.1100000000000001</v>
          </cell>
          <cell r="I54">
            <v>1.1100000000000001</v>
          </cell>
        </row>
        <row r="55">
          <cell r="H55">
            <v>100</v>
          </cell>
          <cell r="I55">
            <v>100</v>
          </cell>
        </row>
        <row r="56">
          <cell r="H56">
            <v>100</v>
          </cell>
          <cell r="I56">
            <v>100</v>
          </cell>
        </row>
        <row r="57">
          <cell r="H57">
            <v>100</v>
          </cell>
          <cell r="I57">
            <v>100</v>
          </cell>
        </row>
        <row r="58">
          <cell r="H58">
            <v>51.33</v>
          </cell>
          <cell r="I58">
            <v>48</v>
          </cell>
        </row>
        <row r="59">
          <cell r="H59">
            <v>100</v>
          </cell>
          <cell r="I59">
            <v>100</v>
          </cell>
        </row>
        <row r="60">
          <cell r="H60">
            <v>100</v>
          </cell>
          <cell r="I60">
            <v>100</v>
          </cell>
        </row>
        <row r="61">
          <cell r="H61">
            <v>0</v>
          </cell>
          <cell r="I61">
            <v>0</v>
          </cell>
        </row>
        <row r="62">
          <cell r="H62">
            <v>0.44</v>
          </cell>
          <cell r="I62">
            <v>0.44</v>
          </cell>
        </row>
        <row r="63">
          <cell r="H63">
            <v>100</v>
          </cell>
          <cell r="I63">
            <v>100</v>
          </cell>
        </row>
        <row r="64">
          <cell r="H64">
            <v>96.3</v>
          </cell>
          <cell r="I64">
            <v>96.3</v>
          </cell>
        </row>
        <row r="65">
          <cell r="H65">
            <v>100</v>
          </cell>
          <cell r="I65">
            <v>100</v>
          </cell>
        </row>
        <row r="66">
          <cell r="H66">
            <v>133.44</v>
          </cell>
          <cell r="I66">
            <v>136.56</v>
          </cell>
        </row>
        <row r="71">
          <cell r="H71">
            <v>0.32</v>
          </cell>
          <cell r="I71">
            <v>0.5</v>
          </cell>
        </row>
        <row r="72">
          <cell r="H72">
            <v>66.7</v>
          </cell>
          <cell r="I72">
            <v>75</v>
          </cell>
        </row>
        <row r="73">
          <cell r="H73">
            <v>100</v>
          </cell>
          <cell r="I73">
            <v>100</v>
          </cell>
        </row>
        <row r="74">
          <cell r="H74">
            <v>604.4</v>
          </cell>
          <cell r="I74">
            <v>604.4</v>
          </cell>
        </row>
        <row r="75">
          <cell r="H75">
            <v>2.6</v>
          </cell>
          <cell r="I75">
            <v>3.89</v>
          </cell>
        </row>
        <row r="76">
          <cell r="H76">
            <v>100</v>
          </cell>
          <cell r="I76">
            <v>100</v>
          </cell>
        </row>
        <row r="77">
          <cell r="H77">
            <v>100</v>
          </cell>
          <cell r="I77">
            <v>100</v>
          </cell>
        </row>
        <row r="78">
          <cell r="H78">
            <v>2902.08</v>
          </cell>
          <cell r="I78">
            <v>2902.08</v>
          </cell>
        </row>
        <row r="79">
          <cell r="H79">
            <v>12.84</v>
          </cell>
          <cell r="I79">
            <v>19.2</v>
          </cell>
        </row>
        <row r="80">
          <cell r="H80">
            <v>100</v>
          </cell>
          <cell r="I80">
            <v>100</v>
          </cell>
        </row>
        <row r="81">
          <cell r="H81">
            <v>100</v>
          </cell>
          <cell r="I81">
            <v>100</v>
          </cell>
        </row>
        <row r="82">
          <cell r="H82">
            <v>19922.399999999998</v>
          </cell>
          <cell r="I82">
            <v>19922.399999999998</v>
          </cell>
        </row>
        <row r="83">
          <cell r="H83">
            <v>12.36</v>
          </cell>
          <cell r="I83">
            <v>18.489999999999998</v>
          </cell>
        </row>
        <row r="84">
          <cell r="H84">
            <v>20</v>
          </cell>
          <cell r="I84">
            <v>20</v>
          </cell>
        </row>
        <row r="85">
          <cell r="H85">
            <v>100</v>
          </cell>
          <cell r="I85">
            <v>100</v>
          </cell>
        </row>
        <row r="86">
          <cell r="H86">
            <v>12322</v>
          </cell>
          <cell r="I86">
            <v>12322</v>
          </cell>
        </row>
        <row r="91">
          <cell r="H91">
            <v>4.5999999999999996</v>
          </cell>
          <cell r="I91">
            <v>6.87</v>
          </cell>
        </row>
        <row r="92">
          <cell r="H92">
            <v>20</v>
          </cell>
          <cell r="I92">
            <v>20</v>
          </cell>
        </row>
        <row r="93">
          <cell r="H93">
            <v>100</v>
          </cell>
          <cell r="I93">
            <v>100</v>
          </cell>
        </row>
        <row r="94">
          <cell r="H94">
            <v>3715.7999999999993</v>
          </cell>
          <cell r="I94">
            <v>3715.7999999999993</v>
          </cell>
        </row>
        <row r="95">
          <cell r="H95">
            <v>1.76</v>
          </cell>
          <cell r="I95">
            <v>2.63</v>
          </cell>
        </row>
        <row r="96">
          <cell r="H96">
            <v>0</v>
          </cell>
          <cell r="I96">
            <v>0</v>
          </cell>
        </row>
        <row r="97">
          <cell r="H97">
            <v>100</v>
          </cell>
          <cell r="I97">
            <v>100</v>
          </cell>
        </row>
        <row r="98">
          <cell r="H98">
            <v>2394.7199999999998</v>
          </cell>
          <cell r="I98">
            <v>2394.7199999999998</v>
          </cell>
        </row>
      </sheetData>
      <sheetData sheetId="18" refreshError="1"/>
      <sheetData sheetId="1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6"/>
      <sheetName val="8"/>
      <sheetName val="11"/>
      <sheetName val="16"/>
      <sheetName val="18"/>
      <sheetName val="19"/>
      <sheetName val="20"/>
      <sheetName val="21"/>
      <sheetName val="23"/>
      <sheetName val="24"/>
      <sheetName val="оценка Учреждения"/>
      <sheetName val="Отчет"/>
      <sheetName val="Сверка дете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5">
          <cell r="H15">
            <v>100</v>
          </cell>
          <cell r="I15">
            <v>100</v>
          </cell>
        </row>
        <row r="16">
          <cell r="H16">
            <v>100</v>
          </cell>
          <cell r="I16">
            <v>100</v>
          </cell>
        </row>
        <row r="17">
          <cell r="H17">
            <v>100</v>
          </cell>
          <cell r="I17">
            <v>85.7</v>
          </cell>
        </row>
        <row r="18">
          <cell r="H18">
            <v>23.78</v>
          </cell>
          <cell r="I18">
            <v>25.78</v>
          </cell>
        </row>
        <row r="23">
          <cell r="H23">
            <v>100</v>
          </cell>
          <cell r="I23">
            <v>100</v>
          </cell>
        </row>
        <row r="24">
          <cell r="H24">
            <v>100</v>
          </cell>
          <cell r="I24">
            <v>91.4</v>
          </cell>
        </row>
        <row r="25">
          <cell r="H25">
            <v>100</v>
          </cell>
          <cell r="I25">
            <v>100</v>
          </cell>
        </row>
        <row r="26">
          <cell r="H26">
            <v>493.67</v>
          </cell>
          <cell r="I26">
            <v>504.78</v>
          </cell>
        </row>
        <row r="31">
          <cell r="H31">
            <v>100</v>
          </cell>
          <cell r="I31">
            <v>100</v>
          </cell>
        </row>
        <row r="32">
          <cell r="H32">
            <v>94</v>
          </cell>
          <cell r="I32">
            <v>86.5</v>
          </cell>
        </row>
        <row r="33">
          <cell r="H33">
            <v>0</v>
          </cell>
          <cell r="I33">
            <v>0</v>
          </cell>
        </row>
        <row r="34">
          <cell r="H34">
            <v>12.44</v>
          </cell>
          <cell r="I34">
            <v>12.22</v>
          </cell>
        </row>
        <row r="43">
          <cell r="H43">
            <v>100</v>
          </cell>
          <cell r="I43">
            <v>100</v>
          </cell>
        </row>
        <row r="44">
          <cell r="H44">
            <v>94</v>
          </cell>
          <cell r="I44">
            <v>95</v>
          </cell>
        </row>
        <row r="45">
          <cell r="H45">
            <v>100</v>
          </cell>
          <cell r="I45">
            <v>93.3</v>
          </cell>
        </row>
        <row r="46">
          <cell r="H46">
            <v>477.56</v>
          </cell>
          <cell r="I46">
            <v>486.22</v>
          </cell>
        </row>
        <row r="63">
          <cell r="H63">
            <v>100</v>
          </cell>
          <cell r="I63">
            <v>100</v>
          </cell>
        </row>
        <row r="64">
          <cell r="H64">
            <v>98</v>
          </cell>
          <cell r="I64">
            <v>62.1</v>
          </cell>
        </row>
        <row r="65">
          <cell r="H65">
            <v>100</v>
          </cell>
          <cell r="I65">
            <v>95.7</v>
          </cell>
        </row>
        <row r="66">
          <cell r="H66">
            <v>120.56</v>
          </cell>
          <cell r="I66">
            <v>119.33</v>
          </cell>
        </row>
        <row r="71">
          <cell r="H71">
            <v>1.03</v>
          </cell>
          <cell r="I71">
            <v>1</v>
          </cell>
        </row>
        <row r="72">
          <cell r="H72">
            <v>0</v>
          </cell>
          <cell r="I72">
            <v>33.299999999999997</v>
          </cell>
        </row>
        <row r="73">
          <cell r="H73">
            <v>100</v>
          </cell>
          <cell r="I73">
            <v>100</v>
          </cell>
        </row>
        <row r="74">
          <cell r="H74">
            <v>1070.4000000000001</v>
          </cell>
          <cell r="I74">
            <v>1070.4000000000001</v>
          </cell>
        </row>
        <row r="75">
          <cell r="H75">
            <v>6.77</v>
          </cell>
          <cell r="I75">
            <v>6.63</v>
          </cell>
        </row>
        <row r="76">
          <cell r="H76">
            <v>0</v>
          </cell>
          <cell r="I76">
            <v>0</v>
          </cell>
        </row>
        <row r="77">
          <cell r="H77">
            <v>100</v>
          </cell>
          <cell r="I77">
            <v>100</v>
          </cell>
        </row>
        <row r="78">
          <cell r="H78">
            <v>9021.4500000000007</v>
          </cell>
          <cell r="I78">
            <v>9021.4500000000007</v>
          </cell>
        </row>
        <row r="79">
          <cell r="H79">
            <v>27.06</v>
          </cell>
          <cell r="I79">
            <v>26.51</v>
          </cell>
        </row>
        <row r="80">
          <cell r="H80">
            <v>71.099999999999994</v>
          </cell>
          <cell r="I80">
            <v>60.1</v>
          </cell>
        </row>
        <row r="81">
          <cell r="H81">
            <v>100</v>
          </cell>
          <cell r="I81">
            <v>83.3</v>
          </cell>
        </row>
        <row r="82">
          <cell r="H82">
            <v>79521</v>
          </cell>
          <cell r="I82">
            <v>79521</v>
          </cell>
        </row>
        <row r="83">
          <cell r="H83">
            <v>30.39</v>
          </cell>
          <cell r="I83">
            <v>29.77</v>
          </cell>
        </row>
        <row r="84">
          <cell r="H84">
            <v>0</v>
          </cell>
          <cell r="I84">
            <v>31.3</v>
          </cell>
        </row>
        <row r="85">
          <cell r="H85">
            <v>100</v>
          </cell>
          <cell r="I85">
            <v>75</v>
          </cell>
        </row>
        <row r="86">
          <cell r="H86">
            <v>21553.040000000001</v>
          </cell>
          <cell r="I86">
            <v>21553.040000000001</v>
          </cell>
        </row>
        <row r="91">
          <cell r="H91">
            <v>5.27</v>
          </cell>
          <cell r="I91">
            <v>5.17</v>
          </cell>
        </row>
        <row r="92">
          <cell r="H92">
            <v>0</v>
          </cell>
          <cell r="I92">
            <v>40</v>
          </cell>
        </row>
        <row r="93">
          <cell r="H93">
            <v>100</v>
          </cell>
          <cell r="I93">
            <v>100</v>
          </cell>
        </row>
        <row r="94">
          <cell r="H94">
            <v>7230.9</v>
          </cell>
          <cell r="I94">
            <v>7230.9</v>
          </cell>
        </row>
        <row r="95">
          <cell r="H95">
            <v>5.93</v>
          </cell>
          <cell r="I95">
            <v>5.81</v>
          </cell>
        </row>
        <row r="96">
          <cell r="H96">
            <v>0</v>
          </cell>
          <cell r="I96">
            <v>50</v>
          </cell>
        </row>
        <row r="97">
          <cell r="H97">
            <v>100</v>
          </cell>
          <cell r="I97">
            <v>100</v>
          </cell>
        </row>
        <row r="98">
          <cell r="H98">
            <v>4800</v>
          </cell>
          <cell r="I98">
            <v>4800</v>
          </cell>
        </row>
      </sheetData>
      <sheetData sheetId="12" refreshError="1"/>
      <sheetData sheetId="1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5"/>
      <sheetName val="6"/>
      <sheetName val="7"/>
      <sheetName val="8"/>
      <sheetName val="10"/>
      <sheetName val="11"/>
      <sheetName val="12"/>
      <sheetName val="16"/>
      <sheetName val="18"/>
      <sheetName val="20"/>
      <sheetName val="21"/>
      <sheetName val="22"/>
      <sheetName val="23"/>
      <sheetName val="24"/>
      <sheetName val="оценка Учреждения"/>
      <sheetName val="Отчет"/>
      <sheetName val="Сверка дете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5">
          <cell r="H15">
            <v>100</v>
          </cell>
          <cell r="I15">
            <v>100</v>
          </cell>
        </row>
        <row r="16">
          <cell r="H16">
            <v>100</v>
          </cell>
          <cell r="I16">
            <v>100</v>
          </cell>
        </row>
        <row r="17">
          <cell r="H17">
            <v>100</v>
          </cell>
          <cell r="I17">
            <v>100</v>
          </cell>
        </row>
        <row r="18">
          <cell r="H18">
            <v>10.44</v>
          </cell>
          <cell r="I18">
            <v>10.44</v>
          </cell>
        </row>
        <row r="19">
          <cell r="H19">
            <v>100</v>
          </cell>
          <cell r="I19">
            <v>100</v>
          </cell>
        </row>
        <row r="20">
          <cell r="H20">
            <v>100</v>
          </cell>
          <cell r="I20">
            <v>100</v>
          </cell>
        </row>
        <row r="21">
          <cell r="H21">
            <v>0</v>
          </cell>
          <cell r="I21">
            <v>0</v>
          </cell>
        </row>
        <row r="22">
          <cell r="H22">
            <v>1.1100000000000001</v>
          </cell>
          <cell r="I22">
            <v>1.1100000000000001</v>
          </cell>
        </row>
        <row r="23">
          <cell r="H23">
            <v>100</v>
          </cell>
          <cell r="I23">
            <v>100</v>
          </cell>
        </row>
        <row r="24">
          <cell r="H24">
            <v>100</v>
          </cell>
          <cell r="I24">
            <v>100</v>
          </cell>
        </row>
        <row r="25">
          <cell r="H25">
            <v>100</v>
          </cell>
          <cell r="I25">
            <v>100</v>
          </cell>
        </row>
        <row r="26">
          <cell r="H26">
            <v>1040.22</v>
          </cell>
          <cell r="I26">
            <v>1050.67</v>
          </cell>
        </row>
        <row r="27">
          <cell r="H27">
            <v>100</v>
          </cell>
          <cell r="I27">
            <v>100</v>
          </cell>
        </row>
        <row r="28">
          <cell r="H28">
            <v>93</v>
          </cell>
          <cell r="I28">
            <v>66.7</v>
          </cell>
        </row>
        <row r="29">
          <cell r="H29">
            <v>0</v>
          </cell>
          <cell r="I29">
            <v>0</v>
          </cell>
        </row>
        <row r="30">
          <cell r="H30">
            <v>0.44</v>
          </cell>
          <cell r="I30">
            <v>0.44</v>
          </cell>
        </row>
        <row r="31">
          <cell r="H31">
            <v>100</v>
          </cell>
          <cell r="I31">
            <v>100</v>
          </cell>
        </row>
        <row r="32">
          <cell r="H32">
            <v>94</v>
          </cell>
          <cell r="I32">
            <v>94.1</v>
          </cell>
        </row>
        <row r="33">
          <cell r="H33">
            <v>0</v>
          </cell>
          <cell r="I33">
            <v>0</v>
          </cell>
        </row>
        <row r="34">
          <cell r="H34">
            <v>5.44</v>
          </cell>
          <cell r="I34">
            <v>5.44</v>
          </cell>
        </row>
        <row r="39">
          <cell r="H39">
            <v>100</v>
          </cell>
          <cell r="I39">
            <v>100</v>
          </cell>
        </row>
        <row r="40">
          <cell r="H40">
            <v>94</v>
          </cell>
          <cell r="I40">
            <v>95.1</v>
          </cell>
        </row>
        <row r="41">
          <cell r="I41">
            <v>0</v>
          </cell>
        </row>
        <row r="42">
          <cell r="H42">
            <v>1.44</v>
          </cell>
          <cell r="I42">
            <v>1.44</v>
          </cell>
        </row>
        <row r="43">
          <cell r="H43">
            <v>100</v>
          </cell>
          <cell r="I43">
            <v>100</v>
          </cell>
        </row>
        <row r="44">
          <cell r="H44">
            <v>94</v>
          </cell>
          <cell r="I44">
            <v>95.1</v>
          </cell>
        </row>
        <row r="45">
          <cell r="H45">
            <v>100</v>
          </cell>
          <cell r="I45">
            <v>100</v>
          </cell>
        </row>
        <row r="46">
          <cell r="H46">
            <v>1054.22</v>
          </cell>
          <cell r="I46">
            <v>1054.22</v>
          </cell>
        </row>
        <row r="47">
          <cell r="H47">
            <v>100</v>
          </cell>
          <cell r="I47">
            <v>100</v>
          </cell>
        </row>
        <row r="48">
          <cell r="H48">
            <v>100</v>
          </cell>
          <cell r="I48">
            <v>95.1</v>
          </cell>
        </row>
        <row r="49">
          <cell r="H49">
            <v>0</v>
          </cell>
          <cell r="I49">
            <v>0</v>
          </cell>
        </row>
        <row r="50">
          <cell r="H50">
            <v>0.89</v>
          </cell>
          <cell r="I50">
            <v>0.89</v>
          </cell>
        </row>
        <row r="63">
          <cell r="H63">
            <v>100</v>
          </cell>
          <cell r="I63">
            <v>100</v>
          </cell>
        </row>
        <row r="64">
          <cell r="H64">
            <v>98</v>
          </cell>
          <cell r="I64">
            <v>100</v>
          </cell>
        </row>
        <row r="65">
          <cell r="H65">
            <v>100</v>
          </cell>
          <cell r="I65">
            <v>100</v>
          </cell>
        </row>
        <row r="66">
          <cell r="H66">
            <v>227.33</v>
          </cell>
          <cell r="I66">
            <v>227.33</v>
          </cell>
        </row>
        <row r="71">
          <cell r="H71">
            <v>6.55</v>
          </cell>
          <cell r="I71">
            <v>6.5</v>
          </cell>
        </row>
        <row r="72">
          <cell r="H72">
            <v>43.8</v>
          </cell>
          <cell r="I72">
            <v>43.8</v>
          </cell>
        </row>
        <row r="73">
          <cell r="H73">
            <v>100</v>
          </cell>
          <cell r="I73">
            <v>100</v>
          </cell>
        </row>
        <row r="74">
          <cell r="H74">
            <v>12684.905000000001</v>
          </cell>
          <cell r="I74">
            <v>12684.905000000001</v>
          </cell>
        </row>
        <row r="79">
          <cell r="H79">
            <v>18.32</v>
          </cell>
          <cell r="I79">
            <v>18.239999999999998</v>
          </cell>
        </row>
        <row r="80">
          <cell r="H80">
            <v>50</v>
          </cell>
          <cell r="I80">
            <v>36</v>
          </cell>
        </row>
        <row r="81">
          <cell r="H81">
            <v>100</v>
          </cell>
          <cell r="I81">
            <v>100</v>
          </cell>
        </row>
        <row r="82">
          <cell r="H82">
            <v>63659.310000000005</v>
          </cell>
          <cell r="I82">
            <v>63659.310000000005</v>
          </cell>
        </row>
        <row r="83">
          <cell r="H83">
            <v>16.37</v>
          </cell>
          <cell r="I83">
            <v>16.29</v>
          </cell>
        </row>
        <row r="84">
          <cell r="H84">
            <v>100</v>
          </cell>
          <cell r="I84">
            <v>100</v>
          </cell>
        </row>
        <row r="85">
          <cell r="H85">
            <v>100</v>
          </cell>
          <cell r="I85">
            <v>60</v>
          </cell>
        </row>
        <row r="86">
          <cell r="H86">
            <v>45110.69999999999</v>
          </cell>
          <cell r="I86">
            <v>45110.69999999999</v>
          </cell>
        </row>
        <row r="87">
          <cell r="H87">
            <v>1.8</v>
          </cell>
          <cell r="I87">
            <v>1.8</v>
          </cell>
        </row>
        <row r="88">
          <cell r="H88">
            <v>25</v>
          </cell>
          <cell r="I88">
            <v>25</v>
          </cell>
        </row>
        <row r="89">
          <cell r="H89">
            <v>100</v>
          </cell>
          <cell r="I89">
            <v>100</v>
          </cell>
        </row>
        <row r="90">
          <cell r="H90">
            <v>6650</v>
          </cell>
          <cell r="I90">
            <v>6650</v>
          </cell>
        </row>
        <row r="91">
          <cell r="H91">
            <v>0.74</v>
          </cell>
          <cell r="I91">
            <v>0.73</v>
          </cell>
        </row>
        <row r="92">
          <cell r="H92">
            <v>100</v>
          </cell>
          <cell r="I92">
            <v>100</v>
          </cell>
        </row>
        <row r="93">
          <cell r="H93">
            <v>100</v>
          </cell>
          <cell r="I93">
            <v>100</v>
          </cell>
        </row>
        <row r="94">
          <cell r="H94">
            <v>2712.5</v>
          </cell>
          <cell r="I94">
            <v>2712.5</v>
          </cell>
        </row>
        <row r="95">
          <cell r="H95">
            <v>1.71</v>
          </cell>
          <cell r="I95">
            <v>1.7</v>
          </cell>
        </row>
        <row r="96">
          <cell r="H96">
            <v>50</v>
          </cell>
          <cell r="I96">
            <v>50</v>
          </cell>
        </row>
        <row r="97">
          <cell r="H97">
            <v>100</v>
          </cell>
          <cell r="I97">
            <v>100</v>
          </cell>
        </row>
        <row r="98">
          <cell r="H98">
            <v>4665.6000000000004</v>
          </cell>
          <cell r="I98">
            <v>4665.6000000000004</v>
          </cell>
        </row>
      </sheetData>
      <sheetData sheetId="16" refreshError="1"/>
      <sheetData sheetId="1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5"/>
      <sheetName val="6"/>
      <sheetName val="8"/>
      <sheetName val="10"/>
      <sheetName val="11"/>
      <sheetName val="12"/>
      <sheetName val="13"/>
      <sheetName val="15"/>
      <sheetName val="16"/>
      <sheetName val="18"/>
      <sheetName val="19"/>
      <sheetName val="20"/>
      <sheetName val="21"/>
      <sheetName val="22"/>
      <sheetName val="23"/>
      <sheetName val="24"/>
      <sheetName val="оценка Учреждения"/>
      <sheetName val="Отчет"/>
      <sheetName val="Сверка дете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5">
          <cell r="H15">
            <v>100</v>
          </cell>
          <cell r="I15">
            <v>100</v>
          </cell>
        </row>
        <row r="16">
          <cell r="H16">
            <v>100</v>
          </cell>
          <cell r="I16">
            <v>100</v>
          </cell>
        </row>
        <row r="17">
          <cell r="H17">
            <v>100</v>
          </cell>
          <cell r="I17">
            <v>100</v>
          </cell>
        </row>
        <row r="18">
          <cell r="H18">
            <v>6.89</v>
          </cell>
          <cell r="I18">
            <v>9.67</v>
          </cell>
        </row>
        <row r="19">
          <cell r="H19">
            <v>100</v>
          </cell>
          <cell r="I19">
            <v>100</v>
          </cell>
        </row>
        <row r="20">
          <cell r="H20">
            <v>100</v>
          </cell>
          <cell r="I20">
            <v>100</v>
          </cell>
        </row>
        <row r="21">
          <cell r="H21">
            <v>0</v>
          </cell>
          <cell r="I21">
            <v>0</v>
          </cell>
        </row>
        <row r="22">
          <cell r="H22">
            <v>2.2200000000000002</v>
          </cell>
          <cell r="I22">
            <v>2</v>
          </cell>
        </row>
        <row r="23">
          <cell r="H23">
            <v>100</v>
          </cell>
          <cell r="I23">
            <v>100</v>
          </cell>
        </row>
        <row r="24">
          <cell r="H24">
            <v>100</v>
          </cell>
          <cell r="I24">
            <v>87.8</v>
          </cell>
        </row>
        <row r="25">
          <cell r="H25">
            <v>100</v>
          </cell>
          <cell r="I25">
            <v>100</v>
          </cell>
        </row>
        <row r="26">
          <cell r="H26">
            <v>1008.89</v>
          </cell>
          <cell r="I26">
            <v>1012.11</v>
          </cell>
        </row>
        <row r="31">
          <cell r="H31">
            <v>100</v>
          </cell>
          <cell r="I31">
            <v>100</v>
          </cell>
        </row>
        <row r="32">
          <cell r="H32">
            <v>94</v>
          </cell>
          <cell r="I32">
            <v>100</v>
          </cell>
        </row>
        <row r="33">
          <cell r="H33">
            <v>100</v>
          </cell>
          <cell r="I33">
            <v>100</v>
          </cell>
        </row>
        <row r="34">
          <cell r="H34">
            <v>4.78</v>
          </cell>
          <cell r="I34">
            <v>6.67</v>
          </cell>
        </row>
        <row r="39">
          <cell r="H39">
            <v>100</v>
          </cell>
          <cell r="I39">
            <v>100</v>
          </cell>
        </row>
        <row r="40">
          <cell r="H40">
            <v>94</v>
          </cell>
          <cell r="I40">
            <v>100</v>
          </cell>
        </row>
        <row r="41">
          <cell r="H41">
            <v>0</v>
          </cell>
          <cell r="I41">
            <v>0</v>
          </cell>
        </row>
        <row r="42">
          <cell r="H42">
            <v>1</v>
          </cell>
          <cell r="I42">
            <v>1</v>
          </cell>
        </row>
        <row r="43">
          <cell r="H43">
            <v>100</v>
          </cell>
          <cell r="I43">
            <v>100</v>
          </cell>
        </row>
        <row r="44">
          <cell r="H44">
            <v>94</v>
          </cell>
          <cell r="I44">
            <v>97.4</v>
          </cell>
        </row>
        <row r="45">
          <cell r="H45">
            <v>100</v>
          </cell>
          <cell r="I45">
            <v>100</v>
          </cell>
        </row>
        <row r="46">
          <cell r="H46">
            <v>1139.56</v>
          </cell>
          <cell r="I46">
            <v>1143.22</v>
          </cell>
        </row>
        <row r="47">
          <cell r="H47">
            <v>100</v>
          </cell>
          <cell r="I47">
            <v>100</v>
          </cell>
        </row>
        <row r="48">
          <cell r="H48">
            <v>94</v>
          </cell>
          <cell r="I48">
            <v>100</v>
          </cell>
        </row>
        <row r="49">
          <cell r="H49">
            <v>100</v>
          </cell>
          <cell r="I49">
            <v>100</v>
          </cell>
        </row>
        <row r="50">
          <cell r="H50">
            <v>1</v>
          </cell>
          <cell r="I50">
            <v>1</v>
          </cell>
        </row>
        <row r="51">
          <cell r="H51">
            <v>100</v>
          </cell>
          <cell r="I51">
            <v>100</v>
          </cell>
        </row>
        <row r="52">
          <cell r="H52">
            <v>98</v>
          </cell>
          <cell r="I52">
            <v>100</v>
          </cell>
        </row>
        <row r="53">
          <cell r="H53">
            <v>100</v>
          </cell>
          <cell r="I53">
            <v>100</v>
          </cell>
        </row>
        <row r="54">
          <cell r="H54">
            <v>5</v>
          </cell>
          <cell r="I54">
            <v>5</v>
          </cell>
        </row>
        <row r="59">
          <cell r="H59">
            <v>100</v>
          </cell>
          <cell r="I59">
            <v>100</v>
          </cell>
        </row>
        <row r="60">
          <cell r="H60">
            <v>98</v>
          </cell>
          <cell r="I60">
            <v>100</v>
          </cell>
        </row>
        <row r="61">
          <cell r="H61">
            <v>100</v>
          </cell>
          <cell r="I61">
            <v>100</v>
          </cell>
        </row>
        <row r="62">
          <cell r="H62">
            <v>0.56000000000000005</v>
          </cell>
          <cell r="I62">
            <v>0.56000000000000005</v>
          </cell>
        </row>
        <row r="63">
          <cell r="H63">
            <v>100</v>
          </cell>
          <cell r="I63">
            <v>100</v>
          </cell>
        </row>
        <row r="64">
          <cell r="H64">
            <v>98</v>
          </cell>
          <cell r="I64">
            <v>100</v>
          </cell>
        </row>
        <row r="65">
          <cell r="H65">
            <v>100</v>
          </cell>
          <cell r="I65">
            <v>100</v>
          </cell>
        </row>
        <row r="66">
          <cell r="H66">
            <v>287.33</v>
          </cell>
          <cell r="I66">
            <v>292</v>
          </cell>
        </row>
        <row r="71">
          <cell r="H71">
            <v>1.61</v>
          </cell>
          <cell r="I71">
            <v>1.6</v>
          </cell>
        </row>
        <row r="72">
          <cell r="H72">
            <v>70</v>
          </cell>
          <cell r="I72">
            <v>76</v>
          </cell>
        </row>
        <row r="73">
          <cell r="H73">
            <v>100</v>
          </cell>
          <cell r="I73">
            <v>100</v>
          </cell>
        </row>
        <row r="74">
          <cell r="H74">
            <v>3360.8</v>
          </cell>
          <cell r="I74">
            <v>3360.8</v>
          </cell>
        </row>
        <row r="75">
          <cell r="H75">
            <v>9.4499999999999993</v>
          </cell>
          <cell r="I75">
            <v>9.4</v>
          </cell>
        </row>
        <row r="76">
          <cell r="H76">
            <v>36</v>
          </cell>
          <cell r="I76">
            <v>40</v>
          </cell>
        </row>
        <row r="77">
          <cell r="H77">
            <v>100</v>
          </cell>
          <cell r="I77">
            <v>100</v>
          </cell>
        </row>
        <row r="78">
          <cell r="H78">
            <v>15005.699999999997</v>
          </cell>
          <cell r="I78">
            <v>15005.699999999997</v>
          </cell>
        </row>
        <row r="79">
          <cell r="H79">
            <v>18.39</v>
          </cell>
          <cell r="I79">
            <v>18.3</v>
          </cell>
        </row>
        <row r="80">
          <cell r="H80">
            <v>58.5</v>
          </cell>
          <cell r="I80">
            <v>58.5</v>
          </cell>
        </row>
        <row r="81">
          <cell r="H81">
            <v>100</v>
          </cell>
          <cell r="I81">
            <v>100</v>
          </cell>
        </row>
        <row r="82">
          <cell r="H82">
            <v>52919.369999999995</v>
          </cell>
          <cell r="I82">
            <v>52919.369999999995</v>
          </cell>
        </row>
        <row r="83">
          <cell r="H83">
            <v>9.94</v>
          </cell>
          <cell r="I83">
            <v>9.8699999999999992</v>
          </cell>
        </row>
        <row r="84">
          <cell r="H84">
            <v>50.4</v>
          </cell>
          <cell r="I84">
            <v>50.4</v>
          </cell>
        </row>
        <row r="85">
          <cell r="H85">
            <v>100</v>
          </cell>
          <cell r="I85">
            <v>100</v>
          </cell>
        </row>
        <row r="86">
          <cell r="H86">
            <v>36599.4</v>
          </cell>
          <cell r="I86">
            <v>36548.58</v>
          </cell>
        </row>
        <row r="87">
          <cell r="H87">
            <v>0.51</v>
          </cell>
          <cell r="I87">
            <v>0.51</v>
          </cell>
        </row>
        <row r="88">
          <cell r="H88">
            <v>58.3</v>
          </cell>
          <cell r="I88">
            <v>33.299999999999997</v>
          </cell>
        </row>
        <row r="89">
          <cell r="H89">
            <v>100</v>
          </cell>
          <cell r="I89">
            <v>100</v>
          </cell>
        </row>
        <row r="90">
          <cell r="H90">
            <v>680</v>
          </cell>
          <cell r="I90">
            <v>680</v>
          </cell>
        </row>
        <row r="91">
          <cell r="H91">
            <v>7.73</v>
          </cell>
          <cell r="I91">
            <v>12.82</v>
          </cell>
        </row>
        <row r="92">
          <cell r="H92">
            <v>51.3</v>
          </cell>
          <cell r="I92">
            <v>51.3</v>
          </cell>
        </row>
        <row r="93">
          <cell r="H93">
            <v>100</v>
          </cell>
          <cell r="I93">
            <v>100</v>
          </cell>
        </row>
        <row r="94">
          <cell r="H94">
            <v>19685.900000000001</v>
          </cell>
          <cell r="I94">
            <v>19685.900000000001</v>
          </cell>
        </row>
        <row r="95">
          <cell r="H95">
            <v>4.2</v>
          </cell>
          <cell r="I95">
            <v>6.96</v>
          </cell>
        </row>
        <row r="96">
          <cell r="H96">
            <v>53.3</v>
          </cell>
          <cell r="I96">
            <v>53.3</v>
          </cell>
        </row>
        <row r="97">
          <cell r="H97">
            <v>100</v>
          </cell>
          <cell r="I97">
            <v>100</v>
          </cell>
        </row>
        <row r="98">
          <cell r="H98">
            <v>7513.9999999999982</v>
          </cell>
          <cell r="I98">
            <v>7513.9999999999982</v>
          </cell>
        </row>
      </sheetData>
      <sheetData sheetId="18" refreshError="1"/>
      <sheetData sheetId="1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3"/>
      <sheetName val="4"/>
      <sheetName val="5"/>
      <sheetName val="6"/>
      <sheetName val="8"/>
      <sheetName val="9"/>
      <sheetName val="10"/>
      <sheetName val="11"/>
      <sheetName val="12"/>
      <sheetName val="13"/>
      <sheetName val="14"/>
      <sheetName val="16"/>
      <sheetName val="17"/>
      <sheetName val="18"/>
      <sheetName val="19"/>
      <sheetName val="20"/>
      <sheetName val="21"/>
      <sheetName val="22"/>
      <sheetName val="23"/>
      <sheetName val="24"/>
      <sheetName val="оценка Учреждения"/>
      <sheetName val="Отчет"/>
      <sheetName val="Сверка дете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15">
          <cell r="H15">
            <v>100</v>
          </cell>
          <cell r="I15">
            <v>100</v>
          </cell>
        </row>
        <row r="16">
          <cell r="H16">
            <v>100</v>
          </cell>
          <cell r="I16">
            <v>90</v>
          </cell>
        </row>
        <row r="17">
          <cell r="H17">
            <v>100</v>
          </cell>
          <cell r="I17">
            <v>100</v>
          </cell>
        </row>
        <row r="18">
          <cell r="H18">
            <v>28.44</v>
          </cell>
          <cell r="I18">
            <v>31.89</v>
          </cell>
        </row>
        <row r="19">
          <cell r="H19">
            <v>100</v>
          </cell>
          <cell r="I19">
            <v>100</v>
          </cell>
        </row>
        <row r="20">
          <cell r="H20">
            <v>100</v>
          </cell>
          <cell r="I20">
            <v>100</v>
          </cell>
        </row>
        <row r="21">
          <cell r="H21">
            <v>0</v>
          </cell>
          <cell r="I21">
            <v>0</v>
          </cell>
        </row>
        <row r="22">
          <cell r="H22">
            <v>1.44</v>
          </cell>
          <cell r="I22">
            <v>1.67</v>
          </cell>
        </row>
        <row r="23">
          <cell r="H23">
            <v>100</v>
          </cell>
          <cell r="I23">
            <v>100</v>
          </cell>
        </row>
        <row r="24">
          <cell r="H24">
            <v>100</v>
          </cell>
          <cell r="I24">
            <v>100</v>
          </cell>
        </row>
        <row r="25">
          <cell r="H25">
            <v>100</v>
          </cell>
          <cell r="I25">
            <v>100</v>
          </cell>
        </row>
        <row r="26">
          <cell r="H26">
            <v>622.89</v>
          </cell>
          <cell r="I26">
            <v>624.89</v>
          </cell>
        </row>
        <row r="31">
          <cell r="H31">
            <v>100</v>
          </cell>
          <cell r="I31">
            <v>100</v>
          </cell>
        </row>
        <row r="32">
          <cell r="H32">
            <v>100</v>
          </cell>
          <cell r="I32">
            <v>100</v>
          </cell>
        </row>
        <row r="33">
          <cell r="H33">
            <v>0</v>
          </cell>
          <cell r="I33">
            <v>0</v>
          </cell>
        </row>
        <row r="34">
          <cell r="H34">
            <v>0.89</v>
          </cell>
          <cell r="I34">
            <v>0.89</v>
          </cell>
        </row>
        <row r="35">
          <cell r="H35">
            <v>100</v>
          </cell>
          <cell r="I35">
            <v>100</v>
          </cell>
        </row>
        <row r="36">
          <cell r="H36">
            <v>94</v>
          </cell>
          <cell r="I36">
            <v>100</v>
          </cell>
        </row>
        <row r="37">
          <cell r="H37">
            <v>100</v>
          </cell>
          <cell r="I37">
            <v>100</v>
          </cell>
        </row>
        <row r="38">
          <cell r="H38">
            <v>41.56</v>
          </cell>
          <cell r="I38">
            <v>41.67</v>
          </cell>
        </row>
        <row r="39">
          <cell r="H39">
            <v>100</v>
          </cell>
          <cell r="I39">
            <v>100</v>
          </cell>
        </row>
        <row r="40">
          <cell r="H40">
            <v>94</v>
          </cell>
          <cell r="I40">
            <v>100</v>
          </cell>
        </row>
        <row r="41">
          <cell r="I41">
            <v>0</v>
          </cell>
        </row>
        <row r="42">
          <cell r="H42">
            <v>1.56</v>
          </cell>
          <cell r="I42">
            <v>1.56</v>
          </cell>
        </row>
        <row r="43">
          <cell r="H43">
            <v>100</v>
          </cell>
          <cell r="I43">
            <v>100</v>
          </cell>
        </row>
        <row r="44">
          <cell r="H44">
            <v>94</v>
          </cell>
          <cell r="I44">
            <v>98.6</v>
          </cell>
        </row>
        <row r="45">
          <cell r="H45">
            <v>100</v>
          </cell>
          <cell r="I45">
            <v>99.4</v>
          </cell>
        </row>
        <row r="46">
          <cell r="H46">
            <v>796.11</v>
          </cell>
          <cell r="I46">
            <v>805.33</v>
          </cell>
        </row>
        <row r="47">
          <cell r="H47">
            <v>100</v>
          </cell>
          <cell r="I47">
            <v>100</v>
          </cell>
        </row>
        <row r="48">
          <cell r="H48">
            <v>94</v>
          </cell>
          <cell r="I48">
            <v>100</v>
          </cell>
        </row>
        <row r="49">
          <cell r="H49">
            <v>100</v>
          </cell>
          <cell r="I49">
            <v>100</v>
          </cell>
        </row>
        <row r="50">
          <cell r="H50">
            <v>2.11</v>
          </cell>
          <cell r="I50">
            <v>2.67</v>
          </cell>
        </row>
        <row r="51">
          <cell r="H51">
            <v>100</v>
          </cell>
          <cell r="I51">
            <v>100</v>
          </cell>
        </row>
        <row r="52">
          <cell r="H52">
            <v>100</v>
          </cell>
          <cell r="I52">
            <v>100</v>
          </cell>
        </row>
        <row r="53">
          <cell r="H53">
            <v>0</v>
          </cell>
          <cell r="I53">
            <v>0</v>
          </cell>
        </row>
        <row r="54">
          <cell r="H54">
            <v>0.44</v>
          </cell>
          <cell r="I54">
            <v>0.44</v>
          </cell>
        </row>
        <row r="55">
          <cell r="H55">
            <v>100</v>
          </cell>
          <cell r="I55">
            <v>100</v>
          </cell>
        </row>
        <row r="56">
          <cell r="H56">
            <v>100</v>
          </cell>
          <cell r="I56">
            <v>100</v>
          </cell>
        </row>
        <row r="57">
          <cell r="H57">
            <v>0</v>
          </cell>
          <cell r="I57">
            <v>0</v>
          </cell>
        </row>
        <row r="58">
          <cell r="H58">
            <v>11.11</v>
          </cell>
          <cell r="I58">
            <v>11.33</v>
          </cell>
        </row>
        <row r="63">
          <cell r="H63">
            <v>100</v>
          </cell>
          <cell r="I63">
            <v>100</v>
          </cell>
        </row>
        <row r="64">
          <cell r="H64">
            <v>98</v>
          </cell>
          <cell r="I64">
            <v>100</v>
          </cell>
        </row>
        <row r="65">
          <cell r="H65">
            <v>100</v>
          </cell>
          <cell r="I65">
            <v>100</v>
          </cell>
        </row>
        <row r="66">
          <cell r="H66">
            <v>210.56</v>
          </cell>
          <cell r="I66">
            <v>212.78</v>
          </cell>
        </row>
        <row r="67">
          <cell r="H67">
            <v>100</v>
          </cell>
          <cell r="I67">
            <v>100</v>
          </cell>
        </row>
        <row r="68">
          <cell r="H68">
            <v>100</v>
          </cell>
          <cell r="I68">
            <v>100</v>
          </cell>
        </row>
        <row r="69">
          <cell r="H69">
            <v>0</v>
          </cell>
          <cell r="I69">
            <v>0</v>
          </cell>
        </row>
        <row r="70">
          <cell r="H70">
            <v>0.44</v>
          </cell>
          <cell r="I70">
            <v>0.44</v>
          </cell>
        </row>
        <row r="71">
          <cell r="H71">
            <v>11.44</v>
          </cell>
          <cell r="I71">
            <v>11.3</v>
          </cell>
        </row>
        <row r="72">
          <cell r="H72">
            <v>100</v>
          </cell>
          <cell r="I72">
            <v>100</v>
          </cell>
        </row>
        <row r="73">
          <cell r="H73">
            <v>100</v>
          </cell>
          <cell r="I73">
            <v>100</v>
          </cell>
        </row>
        <row r="74">
          <cell r="H74">
            <v>23192</v>
          </cell>
          <cell r="I74">
            <v>23179.25</v>
          </cell>
        </row>
        <row r="75">
          <cell r="H75">
            <v>1.01</v>
          </cell>
          <cell r="I75">
            <v>1.02</v>
          </cell>
        </row>
        <row r="76">
          <cell r="H76">
            <v>44.6</v>
          </cell>
          <cell r="I76">
            <v>44.6</v>
          </cell>
        </row>
        <row r="77">
          <cell r="H77">
            <v>100</v>
          </cell>
          <cell r="I77">
            <v>100</v>
          </cell>
        </row>
        <row r="78">
          <cell r="H78">
            <v>1767.48</v>
          </cell>
          <cell r="I78">
            <v>1801.47</v>
          </cell>
        </row>
        <row r="79">
          <cell r="H79">
            <v>56.45</v>
          </cell>
          <cell r="I79">
            <v>55.87</v>
          </cell>
        </row>
        <row r="80">
          <cell r="H80">
            <v>100</v>
          </cell>
          <cell r="I80">
            <v>88.9</v>
          </cell>
        </row>
        <row r="81">
          <cell r="H81">
            <v>100</v>
          </cell>
          <cell r="I81">
            <v>100</v>
          </cell>
        </row>
        <row r="82">
          <cell r="H82">
            <v>181643.52000000005</v>
          </cell>
          <cell r="I82">
            <v>181643.52000000005</v>
          </cell>
        </row>
        <row r="83">
          <cell r="H83">
            <v>49.55</v>
          </cell>
          <cell r="I83">
            <v>48.61</v>
          </cell>
        </row>
        <row r="84">
          <cell r="H84">
            <v>100</v>
          </cell>
          <cell r="I84">
            <v>91.9</v>
          </cell>
        </row>
        <row r="85">
          <cell r="H85">
            <v>100</v>
          </cell>
          <cell r="I85">
            <v>85.7</v>
          </cell>
        </row>
        <row r="86">
          <cell r="H86">
            <v>100127.04999999999</v>
          </cell>
          <cell r="I86">
            <v>99424.15</v>
          </cell>
        </row>
        <row r="87">
          <cell r="H87">
            <v>3.03</v>
          </cell>
          <cell r="I87">
            <v>3.03</v>
          </cell>
        </row>
        <row r="88">
          <cell r="H88">
            <v>0</v>
          </cell>
          <cell r="I88">
            <v>0</v>
          </cell>
        </row>
        <row r="89">
          <cell r="H89">
            <v>100</v>
          </cell>
          <cell r="I89">
            <v>100</v>
          </cell>
        </row>
        <row r="90">
          <cell r="H90">
            <v>5302.44</v>
          </cell>
          <cell r="I90">
            <v>5359.09</v>
          </cell>
        </row>
        <row r="91">
          <cell r="H91">
            <v>22.42</v>
          </cell>
          <cell r="I91">
            <v>22.18</v>
          </cell>
        </row>
        <row r="92">
          <cell r="H92">
            <v>100</v>
          </cell>
          <cell r="I92">
            <v>73.7</v>
          </cell>
        </row>
        <row r="93">
          <cell r="H93">
            <v>100</v>
          </cell>
          <cell r="I93">
            <v>100</v>
          </cell>
        </row>
        <row r="94">
          <cell r="H94">
            <v>49090.65</v>
          </cell>
          <cell r="I94">
            <v>49076.29</v>
          </cell>
        </row>
        <row r="95">
          <cell r="H95">
            <v>18.12</v>
          </cell>
          <cell r="I95">
            <v>17.97</v>
          </cell>
        </row>
        <row r="96">
          <cell r="H96">
            <v>0</v>
          </cell>
          <cell r="I96">
            <v>0</v>
          </cell>
        </row>
        <row r="97">
          <cell r="H97">
            <v>100</v>
          </cell>
          <cell r="I97">
            <v>100</v>
          </cell>
        </row>
        <row r="98">
          <cell r="H98">
            <v>33773.600000000006</v>
          </cell>
          <cell r="I98">
            <v>33841.58</v>
          </cell>
        </row>
      </sheetData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5"/>
      <sheetName val="6"/>
      <sheetName val="7"/>
      <sheetName val="8"/>
      <sheetName val="9"/>
      <sheetName val="10"/>
      <sheetName val="11"/>
      <sheetName val="12"/>
      <sheetName val="14"/>
      <sheetName val="15"/>
      <sheetName val="16"/>
      <sheetName val="18"/>
      <sheetName val="19"/>
      <sheetName val="20"/>
      <sheetName val="21"/>
      <sheetName val="23"/>
      <sheetName val="24"/>
      <sheetName val="оценка Учреждения"/>
      <sheetName val="Отчет"/>
      <sheetName val="Сверка дете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5">
          <cell r="H15">
            <v>100</v>
          </cell>
          <cell r="I15">
            <v>100</v>
          </cell>
        </row>
        <row r="16">
          <cell r="H16">
            <v>100</v>
          </cell>
          <cell r="I16">
            <v>100</v>
          </cell>
        </row>
        <row r="17">
          <cell r="H17">
            <v>100</v>
          </cell>
          <cell r="I17">
            <v>100</v>
          </cell>
        </row>
        <row r="18">
          <cell r="H18">
            <v>10</v>
          </cell>
          <cell r="I18">
            <v>10</v>
          </cell>
        </row>
        <row r="19">
          <cell r="H19">
            <v>100</v>
          </cell>
          <cell r="I19">
            <v>100</v>
          </cell>
        </row>
        <row r="20">
          <cell r="H20">
            <v>100</v>
          </cell>
          <cell r="I20">
            <v>100</v>
          </cell>
        </row>
        <row r="21">
          <cell r="H21">
            <v>100</v>
          </cell>
          <cell r="I21">
            <v>100</v>
          </cell>
        </row>
        <row r="22">
          <cell r="H22">
            <v>0.56000000000000005</v>
          </cell>
          <cell r="I22">
            <v>0.56000000000000005</v>
          </cell>
        </row>
        <row r="23">
          <cell r="H23">
            <v>100</v>
          </cell>
          <cell r="I23">
            <v>100</v>
          </cell>
        </row>
        <row r="24">
          <cell r="H24">
            <v>92.9</v>
          </cell>
          <cell r="I24">
            <v>92.9</v>
          </cell>
        </row>
        <row r="25">
          <cell r="H25">
            <v>100</v>
          </cell>
          <cell r="I25">
            <v>100</v>
          </cell>
        </row>
        <row r="26">
          <cell r="H26">
            <v>406.67</v>
          </cell>
          <cell r="I26">
            <v>408.22</v>
          </cell>
        </row>
        <row r="27">
          <cell r="H27">
            <v>100</v>
          </cell>
          <cell r="I27">
            <v>100</v>
          </cell>
        </row>
        <row r="28">
          <cell r="H28">
            <v>100</v>
          </cell>
          <cell r="I28">
            <v>100</v>
          </cell>
        </row>
        <row r="29">
          <cell r="H29">
            <v>100</v>
          </cell>
          <cell r="I29">
            <v>100</v>
          </cell>
        </row>
        <row r="30">
          <cell r="H30">
            <v>0.56000000000000005</v>
          </cell>
          <cell r="I30">
            <v>0.56000000000000005</v>
          </cell>
        </row>
        <row r="31">
          <cell r="H31">
            <v>100</v>
          </cell>
          <cell r="I31">
            <v>100</v>
          </cell>
        </row>
        <row r="32">
          <cell r="H32">
            <v>100</v>
          </cell>
          <cell r="I32">
            <v>100</v>
          </cell>
        </row>
        <row r="33">
          <cell r="H33">
            <v>100</v>
          </cell>
          <cell r="I33">
            <v>100</v>
          </cell>
        </row>
        <row r="34">
          <cell r="H34">
            <v>2</v>
          </cell>
          <cell r="I34">
            <v>3</v>
          </cell>
        </row>
        <row r="35">
          <cell r="H35">
            <v>100</v>
          </cell>
          <cell r="I35">
            <v>100</v>
          </cell>
        </row>
        <row r="36">
          <cell r="H36">
            <v>100</v>
          </cell>
          <cell r="I36">
            <v>100</v>
          </cell>
        </row>
        <row r="37">
          <cell r="H37">
            <v>100</v>
          </cell>
          <cell r="I37">
            <v>94.4</v>
          </cell>
        </row>
        <row r="38">
          <cell r="H38">
            <v>347.11</v>
          </cell>
          <cell r="I38">
            <v>354.22</v>
          </cell>
        </row>
        <row r="39">
          <cell r="H39">
            <v>100</v>
          </cell>
          <cell r="I39">
            <v>100</v>
          </cell>
        </row>
        <row r="40">
          <cell r="H40">
            <v>100</v>
          </cell>
          <cell r="I40">
            <v>100</v>
          </cell>
        </row>
        <row r="41">
          <cell r="H41">
            <v>0</v>
          </cell>
          <cell r="I41">
            <v>0</v>
          </cell>
        </row>
        <row r="42">
          <cell r="H42">
            <v>2</v>
          </cell>
          <cell r="I42">
            <v>2</v>
          </cell>
        </row>
        <row r="43">
          <cell r="H43">
            <v>100</v>
          </cell>
          <cell r="I43">
            <v>100</v>
          </cell>
        </row>
        <row r="44">
          <cell r="H44">
            <v>100</v>
          </cell>
          <cell r="I44">
            <v>100</v>
          </cell>
        </row>
        <row r="45">
          <cell r="H45">
            <v>100</v>
          </cell>
          <cell r="I45">
            <v>93.3</v>
          </cell>
        </row>
        <row r="46">
          <cell r="H46">
            <v>150</v>
          </cell>
          <cell r="I46">
            <v>147</v>
          </cell>
        </row>
        <row r="47">
          <cell r="H47">
            <v>100</v>
          </cell>
          <cell r="I47">
            <v>100</v>
          </cell>
        </row>
        <row r="48">
          <cell r="H48">
            <v>100</v>
          </cell>
          <cell r="I48">
            <v>100</v>
          </cell>
        </row>
        <row r="49">
          <cell r="H49">
            <v>0</v>
          </cell>
          <cell r="I49">
            <v>0</v>
          </cell>
        </row>
        <row r="50">
          <cell r="H50">
            <v>1.56</v>
          </cell>
          <cell r="I50">
            <v>1.67</v>
          </cell>
        </row>
        <row r="55">
          <cell r="H55">
            <v>100</v>
          </cell>
          <cell r="I55">
            <v>100</v>
          </cell>
        </row>
        <row r="56">
          <cell r="H56">
            <v>100</v>
          </cell>
          <cell r="I56">
            <v>100</v>
          </cell>
        </row>
        <row r="57">
          <cell r="H57">
            <v>100</v>
          </cell>
          <cell r="I57">
            <v>100</v>
          </cell>
        </row>
        <row r="58">
          <cell r="H58">
            <v>33.33</v>
          </cell>
          <cell r="I58">
            <v>33.33</v>
          </cell>
        </row>
        <row r="59">
          <cell r="H59">
            <v>100</v>
          </cell>
          <cell r="I59">
            <v>100</v>
          </cell>
        </row>
        <row r="60">
          <cell r="H60">
            <v>100</v>
          </cell>
          <cell r="I60">
            <v>100</v>
          </cell>
        </row>
        <row r="61">
          <cell r="H61">
            <v>100</v>
          </cell>
          <cell r="I61">
            <v>100</v>
          </cell>
        </row>
        <row r="62">
          <cell r="H62">
            <v>0.56000000000000005</v>
          </cell>
          <cell r="I62">
            <v>0.56000000000000005</v>
          </cell>
        </row>
        <row r="63">
          <cell r="H63">
            <v>100</v>
          </cell>
          <cell r="I63">
            <v>100</v>
          </cell>
        </row>
        <row r="64">
          <cell r="H64">
            <v>98</v>
          </cell>
          <cell r="I64">
            <v>100</v>
          </cell>
        </row>
        <row r="65">
          <cell r="H65">
            <v>100</v>
          </cell>
          <cell r="I65">
            <v>100</v>
          </cell>
        </row>
        <row r="66">
          <cell r="H66">
            <v>100.78</v>
          </cell>
          <cell r="I66">
            <v>100.67</v>
          </cell>
        </row>
        <row r="71">
          <cell r="H71">
            <v>5.71</v>
          </cell>
          <cell r="I71">
            <v>6.2</v>
          </cell>
        </row>
        <row r="72">
          <cell r="H72">
            <v>65.8</v>
          </cell>
          <cell r="I72">
            <v>65.8</v>
          </cell>
        </row>
        <row r="73">
          <cell r="H73">
            <v>100</v>
          </cell>
          <cell r="I73">
            <v>100</v>
          </cell>
        </row>
        <row r="74">
          <cell r="H74">
            <v>4004.3999999999996</v>
          </cell>
          <cell r="I74">
            <v>4004.3999999999996</v>
          </cell>
        </row>
        <row r="75">
          <cell r="H75">
            <v>1.64</v>
          </cell>
          <cell r="I75">
            <v>1.79</v>
          </cell>
        </row>
        <row r="76">
          <cell r="H76">
            <v>40</v>
          </cell>
          <cell r="I76">
            <v>86.4</v>
          </cell>
        </row>
        <row r="77">
          <cell r="H77">
            <v>100</v>
          </cell>
          <cell r="I77">
            <v>100</v>
          </cell>
        </row>
        <row r="78">
          <cell r="H78">
            <v>1756.1499999999996</v>
          </cell>
          <cell r="I78">
            <v>1756.1499999999996</v>
          </cell>
        </row>
        <row r="79">
          <cell r="H79">
            <v>11.32</v>
          </cell>
          <cell r="I79">
            <v>12.38</v>
          </cell>
        </row>
        <row r="80">
          <cell r="H80">
            <v>30.6</v>
          </cell>
          <cell r="I80">
            <v>34.6</v>
          </cell>
        </row>
        <row r="81">
          <cell r="H81">
            <v>100</v>
          </cell>
          <cell r="I81">
            <v>100</v>
          </cell>
        </row>
        <row r="82">
          <cell r="H82">
            <v>12809.160000000002</v>
          </cell>
          <cell r="I82">
            <v>12809.160000000002</v>
          </cell>
        </row>
        <row r="83">
          <cell r="H83">
            <v>59.64</v>
          </cell>
          <cell r="I83">
            <v>65.239999999999995</v>
          </cell>
        </row>
        <row r="84">
          <cell r="H84">
            <v>28.3</v>
          </cell>
          <cell r="I84">
            <v>31.5</v>
          </cell>
        </row>
        <row r="85">
          <cell r="H85">
            <v>100</v>
          </cell>
          <cell r="I85">
            <v>100</v>
          </cell>
        </row>
        <row r="86">
          <cell r="H86">
            <v>48630.12000000001</v>
          </cell>
          <cell r="I86">
            <v>48630.12000000001</v>
          </cell>
        </row>
        <row r="91">
          <cell r="H91">
            <v>3.02</v>
          </cell>
          <cell r="I91">
            <v>3.12</v>
          </cell>
        </row>
        <row r="92">
          <cell r="H92">
            <v>40</v>
          </cell>
          <cell r="I92">
            <v>40</v>
          </cell>
        </row>
        <row r="93">
          <cell r="H93">
            <v>100</v>
          </cell>
          <cell r="I93">
            <v>100</v>
          </cell>
        </row>
        <row r="94">
          <cell r="H94">
            <v>1971.6599999999999</v>
          </cell>
          <cell r="I94">
            <v>1850.6999999999998</v>
          </cell>
        </row>
        <row r="95">
          <cell r="H95">
            <v>8.73</v>
          </cell>
          <cell r="I95">
            <v>9.5500000000000007</v>
          </cell>
        </row>
        <row r="96">
          <cell r="H96">
            <v>50</v>
          </cell>
          <cell r="I96">
            <v>50</v>
          </cell>
        </row>
        <row r="97">
          <cell r="H97">
            <v>100</v>
          </cell>
          <cell r="I97">
            <v>100</v>
          </cell>
        </row>
        <row r="98">
          <cell r="H98">
            <v>7849.619999999999</v>
          </cell>
          <cell r="I98">
            <v>7849.619999999999</v>
          </cell>
        </row>
      </sheetData>
      <sheetData sheetId="19" refreshError="1"/>
      <sheetData sheetId="2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5"/>
      <sheetName val="6"/>
      <sheetName val="7"/>
      <sheetName val="8"/>
      <sheetName val="9"/>
      <sheetName val="11"/>
      <sheetName val="12"/>
      <sheetName val="13"/>
      <sheetName val="16"/>
      <sheetName val="18"/>
      <sheetName val="19"/>
      <sheetName val="20"/>
      <sheetName val="21"/>
      <sheetName val="22"/>
      <sheetName val="23"/>
      <sheetName val="24"/>
      <sheetName val="оценка Учреждения"/>
      <sheetName val="Отчет"/>
      <sheetName val="Сверка дете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5">
          <cell r="H15">
            <v>100</v>
          </cell>
          <cell r="I15">
            <v>100</v>
          </cell>
        </row>
        <row r="16">
          <cell r="H16">
            <v>100</v>
          </cell>
          <cell r="I16">
            <v>98</v>
          </cell>
        </row>
        <row r="17">
          <cell r="H17">
            <v>100</v>
          </cell>
          <cell r="I17">
            <v>100</v>
          </cell>
        </row>
        <row r="18">
          <cell r="H18">
            <v>21.11</v>
          </cell>
          <cell r="I18">
            <v>22.78</v>
          </cell>
        </row>
        <row r="19">
          <cell r="H19">
            <v>100</v>
          </cell>
          <cell r="I19">
            <v>100</v>
          </cell>
        </row>
        <row r="20">
          <cell r="H20">
            <v>79.599999999999994</v>
          </cell>
          <cell r="I20">
            <v>100</v>
          </cell>
        </row>
        <row r="21">
          <cell r="H21">
            <v>0</v>
          </cell>
          <cell r="I21">
            <v>0</v>
          </cell>
        </row>
        <row r="22">
          <cell r="H22">
            <v>1.44</v>
          </cell>
          <cell r="I22">
            <v>2</v>
          </cell>
        </row>
        <row r="23">
          <cell r="H23">
            <v>100</v>
          </cell>
          <cell r="I23">
            <v>100</v>
          </cell>
        </row>
        <row r="24">
          <cell r="H24">
            <v>100</v>
          </cell>
          <cell r="I24">
            <v>98.3</v>
          </cell>
        </row>
        <row r="25">
          <cell r="H25">
            <v>100</v>
          </cell>
          <cell r="I25">
            <v>100</v>
          </cell>
        </row>
        <row r="26">
          <cell r="H26">
            <v>989.56</v>
          </cell>
          <cell r="I26">
            <v>990.78</v>
          </cell>
        </row>
        <row r="27">
          <cell r="H27">
            <v>100</v>
          </cell>
          <cell r="I27">
            <v>100</v>
          </cell>
        </row>
        <row r="28">
          <cell r="H28">
            <v>100</v>
          </cell>
          <cell r="I28">
            <v>100</v>
          </cell>
        </row>
        <row r="29">
          <cell r="H29">
            <v>100</v>
          </cell>
          <cell r="I29">
            <v>100</v>
          </cell>
        </row>
        <row r="30">
          <cell r="H30">
            <v>1.56</v>
          </cell>
          <cell r="I30">
            <v>1.89</v>
          </cell>
        </row>
        <row r="31">
          <cell r="H31">
            <v>100</v>
          </cell>
          <cell r="I31">
            <v>100</v>
          </cell>
        </row>
        <row r="32">
          <cell r="H32">
            <v>100</v>
          </cell>
          <cell r="I32">
            <v>96.4</v>
          </cell>
        </row>
        <row r="33">
          <cell r="H33">
            <v>100</v>
          </cell>
          <cell r="I33">
            <v>100</v>
          </cell>
        </row>
        <row r="34">
          <cell r="H34">
            <v>3.44</v>
          </cell>
          <cell r="I34">
            <v>4.4400000000000004</v>
          </cell>
        </row>
        <row r="35">
          <cell r="H35">
            <v>100</v>
          </cell>
          <cell r="I35">
            <v>100</v>
          </cell>
        </row>
        <row r="36">
          <cell r="H36">
            <v>100</v>
          </cell>
          <cell r="I36">
            <v>98.1</v>
          </cell>
        </row>
        <row r="37">
          <cell r="H37">
            <v>100</v>
          </cell>
          <cell r="I37">
            <v>100</v>
          </cell>
        </row>
        <row r="38">
          <cell r="H38">
            <v>228.56</v>
          </cell>
          <cell r="I38">
            <v>230.56</v>
          </cell>
        </row>
        <row r="43">
          <cell r="H43">
            <v>100</v>
          </cell>
          <cell r="I43">
            <v>100</v>
          </cell>
        </row>
        <row r="44">
          <cell r="H44">
            <v>100</v>
          </cell>
          <cell r="I44">
            <v>98.2</v>
          </cell>
        </row>
        <row r="45">
          <cell r="H45">
            <v>100</v>
          </cell>
          <cell r="I45">
            <v>100</v>
          </cell>
        </row>
        <row r="46">
          <cell r="H46">
            <v>557.22</v>
          </cell>
          <cell r="I46">
            <v>550.78</v>
          </cell>
        </row>
        <row r="47">
          <cell r="H47">
            <v>100</v>
          </cell>
          <cell r="I47">
            <v>100</v>
          </cell>
        </row>
        <row r="48">
          <cell r="H48">
            <v>98</v>
          </cell>
          <cell r="I48">
            <v>96.4</v>
          </cell>
        </row>
        <row r="49">
          <cell r="H49">
            <v>0</v>
          </cell>
          <cell r="I49">
            <v>0</v>
          </cell>
        </row>
        <row r="50">
          <cell r="H50">
            <v>0.44</v>
          </cell>
          <cell r="I50">
            <v>0.44</v>
          </cell>
        </row>
        <row r="51">
          <cell r="H51">
            <v>100</v>
          </cell>
          <cell r="I51">
            <v>100</v>
          </cell>
        </row>
        <row r="52">
          <cell r="H52">
            <v>100</v>
          </cell>
          <cell r="I52">
            <v>100</v>
          </cell>
        </row>
        <row r="53">
          <cell r="H53">
            <v>0</v>
          </cell>
          <cell r="I53">
            <v>0</v>
          </cell>
        </row>
        <row r="54">
          <cell r="H54">
            <v>0.44</v>
          </cell>
          <cell r="I54">
            <v>0.44</v>
          </cell>
        </row>
        <row r="63">
          <cell r="H63">
            <v>100</v>
          </cell>
          <cell r="I63">
            <v>100</v>
          </cell>
        </row>
        <row r="64">
          <cell r="H64">
            <v>100</v>
          </cell>
          <cell r="I64">
            <v>100</v>
          </cell>
        </row>
        <row r="65">
          <cell r="H65">
            <v>100</v>
          </cell>
          <cell r="I65">
            <v>100</v>
          </cell>
        </row>
        <row r="66">
          <cell r="H66">
            <v>148.56</v>
          </cell>
          <cell r="I66">
            <v>149.22</v>
          </cell>
        </row>
        <row r="71">
          <cell r="H71">
            <v>17.649999999999999</v>
          </cell>
          <cell r="I71">
            <v>17.100000000000001</v>
          </cell>
        </row>
        <row r="72">
          <cell r="H72">
            <v>78</v>
          </cell>
          <cell r="I72">
            <v>69.400000000000006</v>
          </cell>
        </row>
        <row r="73">
          <cell r="H73">
            <v>100</v>
          </cell>
          <cell r="I73">
            <v>100</v>
          </cell>
        </row>
        <row r="74">
          <cell r="H74">
            <v>17917.830000000002</v>
          </cell>
          <cell r="I74">
            <v>18059.990000000002</v>
          </cell>
        </row>
        <row r="75">
          <cell r="H75">
            <v>26.43</v>
          </cell>
          <cell r="I75">
            <v>26.43</v>
          </cell>
        </row>
        <row r="76">
          <cell r="H76">
            <v>44.6</v>
          </cell>
          <cell r="I76">
            <v>54.2</v>
          </cell>
        </row>
        <row r="77">
          <cell r="H77">
            <v>100</v>
          </cell>
          <cell r="I77">
            <v>100</v>
          </cell>
        </row>
        <row r="78">
          <cell r="H78">
            <v>62518.400000000001</v>
          </cell>
          <cell r="I78">
            <v>66180.08</v>
          </cell>
        </row>
        <row r="79">
          <cell r="H79">
            <v>34.44</v>
          </cell>
          <cell r="I79">
            <v>33.35</v>
          </cell>
        </row>
        <row r="80">
          <cell r="H80">
            <v>50.6</v>
          </cell>
          <cell r="I80">
            <v>58.3</v>
          </cell>
        </row>
        <row r="81">
          <cell r="H81">
            <v>100</v>
          </cell>
          <cell r="I81">
            <v>100</v>
          </cell>
        </row>
        <row r="82">
          <cell r="H82">
            <v>82311.7</v>
          </cell>
          <cell r="I82">
            <v>81954.439999999988</v>
          </cell>
        </row>
        <row r="83">
          <cell r="H83">
            <v>18.11</v>
          </cell>
          <cell r="I83">
            <v>17.510000000000002</v>
          </cell>
        </row>
        <row r="84">
          <cell r="H84">
            <v>59.7</v>
          </cell>
          <cell r="I84">
            <v>59.7</v>
          </cell>
        </row>
        <row r="85">
          <cell r="H85">
            <v>100</v>
          </cell>
          <cell r="I85">
            <v>100</v>
          </cell>
        </row>
        <row r="86">
          <cell r="H86">
            <v>45691.360000000008</v>
          </cell>
          <cell r="I86">
            <v>45513.12000000001</v>
          </cell>
        </row>
        <row r="87">
          <cell r="H87">
            <v>2.12</v>
          </cell>
          <cell r="I87">
            <v>2.0099999999999998</v>
          </cell>
        </row>
        <row r="88">
          <cell r="H88">
            <v>27</v>
          </cell>
          <cell r="I88">
            <v>29.5</v>
          </cell>
        </row>
        <row r="89">
          <cell r="H89">
            <v>100</v>
          </cell>
          <cell r="I89">
            <v>100</v>
          </cell>
        </row>
        <row r="90">
          <cell r="H90">
            <v>6006.5999999999985</v>
          </cell>
          <cell r="I90">
            <v>6012.8999999999987</v>
          </cell>
        </row>
        <row r="91">
          <cell r="H91">
            <v>1.88</v>
          </cell>
          <cell r="I91">
            <v>1.82</v>
          </cell>
        </row>
        <row r="92">
          <cell r="H92">
            <v>8.6</v>
          </cell>
          <cell r="I92">
            <v>6.7</v>
          </cell>
        </row>
        <row r="93">
          <cell r="H93">
            <v>80</v>
          </cell>
          <cell r="I93">
            <v>75</v>
          </cell>
        </row>
        <row r="94">
          <cell r="H94">
            <v>3625.6</v>
          </cell>
          <cell r="I94">
            <v>3625.6</v>
          </cell>
        </row>
        <row r="95">
          <cell r="H95">
            <v>2.34</v>
          </cell>
          <cell r="I95">
            <v>2.2599999999999998</v>
          </cell>
        </row>
        <row r="96">
          <cell r="H96">
            <v>24.4</v>
          </cell>
          <cell r="I96">
            <v>31.7</v>
          </cell>
        </row>
        <row r="97">
          <cell r="H97">
            <v>100</v>
          </cell>
          <cell r="I97">
            <v>100</v>
          </cell>
        </row>
        <row r="98">
          <cell r="H98">
            <v>9360.64</v>
          </cell>
          <cell r="I98">
            <v>9336.64</v>
          </cell>
        </row>
      </sheetData>
      <sheetData sheetId="18" refreshError="1"/>
      <sheetData sheetId="1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"/>
      <sheetName val="4"/>
      <sheetName val="5"/>
      <sheetName val="6"/>
      <sheetName val="8"/>
      <sheetName val="10"/>
      <sheetName val="11"/>
      <sheetName val="12"/>
      <sheetName val="16"/>
      <sheetName val="19"/>
      <sheetName val="20"/>
      <sheetName val="21"/>
      <sheetName val="23"/>
      <sheetName val="24"/>
      <sheetName val="оценка Учреждения"/>
      <sheetName val="Отчет"/>
      <sheetName val="Сверка дете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1">
          <cell r="H11">
            <v>100</v>
          </cell>
          <cell r="I11">
            <v>100</v>
          </cell>
        </row>
        <row r="12">
          <cell r="H12">
            <v>90</v>
          </cell>
          <cell r="I12">
            <v>90</v>
          </cell>
        </row>
        <row r="13">
          <cell r="H13">
            <v>0</v>
          </cell>
          <cell r="I13">
            <v>0</v>
          </cell>
        </row>
        <row r="14">
          <cell r="H14">
            <v>15.29</v>
          </cell>
          <cell r="I14">
            <v>15</v>
          </cell>
        </row>
        <row r="15">
          <cell r="H15">
            <v>100</v>
          </cell>
          <cell r="I15">
            <v>100</v>
          </cell>
        </row>
        <row r="16">
          <cell r="H16">
            <v>80</v>
          </cell>
          <cell r="I16">
            <v>80</v>
          </cell>
        </row>
        <row r="17">
          <cell r="H17">
            <v>100</v>
          </cell>
          <cell r="I17">
            <v>100</v>
          </cell>
        </row>
        <row r="18">
          <cell r="H18">
            <v>10.14</v>
          </cell>
          <cell r="I18">
            <v>11.14</v>
          </cell>
        </row>
        <row r="19">
          <cell r="H19">
            <v>100</v>
          </cell>
          <cell r="I19">
            <v>100</v>
          </cell>
        </row>
        <row r="20">
          <cell r="H20">
            <v>100</v>
          </cell>
          <cell r="I20">
            <v>100</v>
          </cell>
        </row>
        <row r="21">
          <cell r="H21">
            <v>0</v>
          </cell>
          <cell r="I21">
            <v>0</v>
          </cell>
        </row>
        <row r="22">
          <cell r="H22">
            <v>1</v>
          </cell>
          <cell r="I22">
            <v>1</v>
          </cell>
        </row>
        <row r="23">
          <cell r="H23">
            <v>100</v>
          </cell>
          <cell r="I23">
            <v>100</v>
          </cell>
        </row>
        <row r="24">
          <cell r="H24">
            <v>80</v>
          </cell>
          <cell r="I24">
            <v>79.2</v>
          </cell>
        </row>
        <row r="25">
          <cell r="H25">
            <v>100</v>
          </cell>
          <cell r="I25">
            <v>100</v>
          </cell>
        </row>
        <row r="26">
          <cell r="H26">
            <v>566.14</v>
          </cell>
          <cell r="I26">
            <v>624.14</v>
          </cell>
        </row>
        <row r="31">
          <cell r="H31">
            <v>100</v>
          </cell>
          <cell r="I31">
            <v>100</v>
          </cell>
        </row>
        <row r="32">
          <cell r="H32">
            <v>100</v>
          </cell>
          <cell r="I32">
            <v>100</v>
          </cell>
        </row>
        <row r="33">
          <cell r="H33">
            <v>0</v>
          </cell>
          <cell r="I33">
            <v>0</v>
          </cell>
        </row>
        <row r="34">
          <cell r="H34">
            <v>1</v>
          </cell>
          <cell r="I34">
            <v>1</v>
          </cell>
        </row>
        <row r="39">
          <cell r="H39">
            <v>100</v>
          </cell>
          <cell r="I39">
            <v>100</v>
          </cell>
        </row>
        <row r="40">
          <cell r="H40">
            <v>100</v>
          </cell>
          <cell r="I40">
            <v>100</v>
          </cell>
        </row>
        <row r="41">
          <cell r="H41">
            <v>0</v>
          </cell>
          <cell r="I41">
            <v>0</v>
          </cell>
        </row>
        <row r="42">
          <cell r="H42">
            <v>2</v>
          </cell>
          <cell r="I42">
            <v>2</v>
          </cell>
        </row>
        <row r="43">
          <cell r="H43">
            <v>100</v>
          </cell>
          <cell r="I43">
            <v>100</v>
          </cell>
        </row>
        <row r="44">
          <cell r="H44">
            <v>94</v>
          </cell>
          <cell r="I44">
            <v>94.3</v>
          </cell>
        </row>
        <row r="45">
          <cell r="H45">
            <v>0</v>
          </cell>
          <cell r="I45">
            <v>0</v>
          </cell>
        </row>
        <row r="46">
          <cell r="H46">
            <v>424.14</v>
          </cell>
          <cell r="I46">
            <v>437.43</v>
          </cell>
        </row>
        <row r="47">
          <cell r="H47">
            <v>100</v>
          </cell>
          <cell r="I47">
            <v>100</v>
          </cell>
        </row>
        <row r="48">
          <cell r="H48">
            <v>100</v>
          </cell>
          <cell r="I48">
            <v>100</v>
          </cell>
        </row>
        <row r="49">
          <cell r="H49">
            <v>0</v>
          </cell>
          <cell r="I49">
            <v>0</v>
          </cell>
        </row>
        <row r="50">
          <cell r="H50">
            <v>1</v>
          </cell>
          <cell r="I50">
            <v>1</v>
          </cell>
        </row>
        <row r="63">
          <cell r="H63">
            <v>100</v>
          </cell>
          <cell r="I63">
            <v>100</v>
          </cell>
        </row>
        <row r="64">
          <cell r="H64">
            <v>100</v>
          </cell>
          <cell r="I64">
            <v>93.3</v>
          </cell>
        </row>
        <row r="65">
          <cell r="H65">
            <v>0</v>
          </cell>
          <cell r="I65">
            <v>0</v>
          </cell>
        </row>
        <row r="66">
          <cell r="H66">
            <v>83</v>
          </cell>
          <cell r="I66">
            <v>84</v>
          </cell>
        </row>
        <row r="75">
          <cell r="H75">
            <v>0.91</v>
          </cell>
          <cell r="I75">
            <v>0.84</v>
          </cell>
        </row>
        <row r="76">
          <cell r="H76">
            <v>23.1</v>
          </cell>
          <cell r="I76">
            <v>16.7</v>
          </cell>
        </row>
        <row r="77">
          <cell r="H77">
            <v>100</v>
          </cell>
          <cell r="I77">
            <v>100</v>
          </cell>
        </row>
        <row r="78">
          <cell r="H78">
            <v>1619.73</v>
          </cell>
          <cell r="I78">
            <v>1619.73</v>
          </cell>
        </row>
        <row r="79">
          <cell r="H79">
            <v>37.229999999999997</v>
          </cell>
          <cell r="I79">
            <v>34.14</v>
          </cell>
        </row>
        <row r="80">
          <cell r="H80">
            <v>10</v>
          </cell>
          <cell r="I80">
            <v>8.9</v>
          </cell>
        </row>
        <row r="81">
          <cell r="H81">
            <v>50</v>
          </cell>
          <cell r="I81">
            <v>55.6</v>
          </cell>
        </row>
        <row r="82">
          <cell r="H82">
            <v>64436.22</v>
          </cell>
          <cell r="I82">
            <v>64436.22</v>
          </cell>
        </row>
        <row r="83">
          <cell r="H83">
            <v>42.81</v>
          </cell>
          <cell r="I83">
            <v>39.25</v>
          </cell>
        </row>
        <row r="84">
          <cell r="H84">
            <v>32</v>
          </cell>
          <cell r="I84">
            <v>28.6</v>
          </cell>
        </row>
        <row r="85">
          <cell r="H85">
            <v>85.7</v>
          </cell>
          <cell r="I85">
            <v>90.9</v>
          </cell>
        </row>
        <row r="86">
          <cell r="H86">
            <v>73988.840000000011</v>
          </cell>
          <cell r="I86">
            <v>73988.840000000011</v>
          </cell>
        </row>
        <row r="91">
          <cell r="H91">
            <v>26.62</v>
          </cell>
          <cell r="I91">
            <v>24.41</v>
          </cell>
        </row>
        <row r="92">
          <cell r="H92">
            <v>2.9</v>
          </cell>
          <cell r="I92">
            <v>5.2</v>
          </cell>
        </row>
        <row r="93">
          <cell r="H93">
            <v>100</v>
          </cell>
          <cell r="I93">
            <v>100</v>
          </cell>
        </row>
        <row r="94">
          <cell r="H94">
            <v>55403.630000000012</v>
          </cell>
          <cell r="I94">
            <v>55403.630000000012</v>
          </cell>
        </row>
        <row r="95">
          <cell r="H95">
            <v>14.61</v>
          </cell>
          <cell r="I95">
            <v>13.39</v>
          </cell>
        </row>
        <row r="96">
          <cell r="H96">
            <v>25.9</v>
          </cell>
          <cell r="I96">
            <v>22</v>
          </cell>
        </row>
        <row r="97">
          <cell r="H97">
            <v>100</v>
          </cell>
          <cell r="I97">
            <v>100</v>
          </cell>
        </row>
        <row r="98">
          <cell r="H98">
            <v>27058.92</v>
          </cell>
          <cell r="I98">
            <v>27058.92</v>
          </cell>
        </row>
      </sheetData>
      <sheetData sheetId="15" refreshError="1"/>
      <sheetData sheetId="1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"/>
      <sheetName val="6"/>
      <sheetName val="7"/>
      <sheetName val="8"/>
      <sheetName val="14"/>
      <sheetName val="16"/>
      <sheetName val="20"/>
      <sheetName val="23"/>
      <sheetName val="24"/>
      <sheetName val="25"/>
      <sheetName val="26"/>
      <sheetName val="Оценка от учреждения"/>
      <sheetName val="СВЕРКА ДЕТЕЙ"/>
      <sheetName val="Отчет 2018"/>
      <sheetName val="Название листо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9">
          <cell r="H19">
            <v>6.6</v>
          </cell>
          <cell r="I19">
            <v>4.7</v>
          </cell>
        </row>
        <row r="20">
          <cell r="H20">
            <v>100</v>
          </cell>
          <cell r="I20">
            <v>100</v>
          </cell>
        </row>
        <row r="21">
          <cell r="H21">
            <v>71</v>
          </cell>
          <cell r="I21">
            <v>50</v>
          </cell>
        </row>
        <row r="22">
          <cell r="H22">
            <v>2</v>
          </cell>
          <cell r="I22">
            <v>2.17</v>
          </cell>
        </row>
        <row r="23">
          <cell r="H23">
            <v>6.6</v>
          </cell>
          <cell r="I23">
            <v>3.6</v>
          </cell>
        </row>
        <row r="24">
          <cell r="H24">
            <v>100</v>
          </cell>
          <cell r="I24">
            <v>100</v>
          </cell>
        </row>
        <row r="25">
          <cell r="H25">
            <v>71</v>
          </cell>
          <cell r="I25">
            <v>75</v>
          </cell>
        </row>
        <row r="26">
          <cell r="H26">
            <v>29</v>
          </cell>
          <cell r="I26">
            <v>27.25</v>
          </cell>
        </row>
        <row r="27">
          <cell r="H27">
            <v>6.6</v>
          </cell>
          <cell r="I27">
            <v>2.8</v>
          </cell>
        </row>
        <row r="28">
          <cell r="H28">
            <v>100</v>
          </cell>
          <cell r="I28">
            <v>100</v>
          </cell>
        </row>
        <row r="29">
          <cell r="H29">
            <v>71</v>
          </cell>
          <cell r="I29">
            <v>70</v>
          </cell>
        </row>
        <row r="30">
          <cell r="H30">
            <v>5</v>
          </cell>
          <cell r="I30">
            <v>6.58</v>
          </cell>
        </row>
        <row r="31">
          <cell r="H31">
            <v>6.6</v>
          </cell>
          <cell r="I31">
            <v>1.3</v>
          </cell>
        </row>
        <row r="32">
          <cell r="H32">
            <v>100</v>
          </cell>
          <cell r="I32">
            <v>100</v>
          </cell>
        </row>
        <row r="33">
          <cell r="H33">
            <v>71</v>
          </cell>
          <cell r="I33">
            <v>71.400000000000006</v>
          </cell>
        </row>
        <row r="34">
          <cell r="H34">
            <v>286</v>
          </cell>
          <cell r="I34">
            <v>281.5</v>
          </cell>
        </row>
        <row r="55">
          <cell r="H55">
            <v>6.6</v>
          </cell>
          <cell r="I55">
            <v>1.7</v>
          </cell>
        </row>
        <row r="56">
          <cell r="H56">
            <v>100</v>
          </cell>
          <cell r="I56">
            <v>100</v>
          </cell>
        </row>
        <row r="57">
          <cell r="H57">
            <v>71</v>
          </cell>
          <cell r="I57">
            <v>66.7</v>
          </cell>
        </row>
        <row r="58">
          <cell r="H58">
            <v>19</v>
          </cell>
          <cell r="I58">
            <v>18.5</v>
          </cell>
        </row>
        <row r="63">
          <cell r="H63">
            <v>6.6</v>
          </cell>
          <cell r="I63">
            <v>2.6</v>
          </cell>
        </row>
        <row r="64">
          <cell r="H64">
            <v>100</v>
          </cell>
          <cell r="I64">
            <v>100</v>
          </cell>
        </row>
        <row r="65">
          <cell r="H65">
            <v>71</v>
          </cell>
          <cell r="I65">
            <v>70</v>
          </cell>
        </row>
        <row r="66">
          <cell r="H66">
            <v>1</v>
          </cell>
          <cell r="I66">
            <v>1.25</v>
          </cell>
        </row>
        <row r="79">
          <cell r="H79">
            <v>100</v>
          </cell>
          <cell r="I79">
            <v>100</v>
          </cell>
        </row>
        <row r="80">
          <cell r="H80">
            <v>6.6</v>
          </cell>
          <cell r="I80">
            <v>2.6</v>
          </cell>
        </row>
        <row r="81">
          <cell r="H81">
            <v>100</v>
          </cell>
          <cell r="I81">
            <v>100</v>
          </cell>
        </row>
        <row r="82">
          <cell r="H82">
            <v>1</v>
          </cell>
          <cell r="I82">
            <v>1.25</v>
          </cell>
        </row>
        <row r="93">
          <cell r="H93">
            <v>100</v>
          </cell>
          <cell r="I93">
            <v>100</v>
          </cell>
        </row>
        <row r="94">
          <cell r="H94">
            <v>2</v>
          </cell>
          <cell r="I94">
            <v>2.17</v>
          </cell>
        </row>
        <row r="95">
          <cell r="H95">
            <v>100</v>
          </cell>
          <cell r="I95">
            <v>100</v>
          </cell>
        </row>
        <row r="96">
          <cell r="H96">
            <v>6.6</v>
          </cell>
          <cell r="I96">
            <v>3.6</v>
          </cell>
        </row>
        <row r="97">
          <cell r="H97">
            <v>100</v>
          </cell>
          <cell r="I97">
            <v>100</v>
          </cell>
        </row>
        <row r="98">
          <cell r="H98">
            <v>29</v>
          </cell>
          <cell r="I98">
            <v>27.25</v>
          </cell>
        </row>
        <row r="99">
          <cell r="H99">
            <v>100</v>
          </cell>
          <cell r="I99">
            <v>100</v>
          </cell>
        </row>
        <row r="100">
          <cell r="H100">
            <v>6.6</v>
          </cell>
          <cell r="I100">
            <v>2.8</v>
          </cell>
        </row>
        <row r="101">
          <cell r="H101">
            <v>100</v>
          </cell>
          <cell r="I101">
            <v>100</v>
          </cell>
        </row>
        <row r="102">
          <cell r="H102">
            <v>5</v>
          </cell>
          <cell r="I102">
            <v>6.58</v>
          </cell>
        </row>
        <row r="103">
          <cell r="H103">
            <v>100</v>
          </cell>
          <cell r="I103">
            <v>100</v>
          </cell>
        </row>
        <row r="104">
          <cell r="H104">
            <v>6.6</v>
          </cell>
          <cell r="I104">
            <v>1.2</v>
          </cell>
        </row>
        <row r="105">
          <cell r="H105">
            <v>100</v>
          </cell>
          <cell r="I105">
            <v>100</v>
          </cell>
        </row>
        <row r="106">
          <cell r="H106">
            <v>340</v>
          </cell>
          <cell r="I106">
            <v>326.25</v>
          </cell>
        </row>
      </sheetData>
      <sheetData sheetId="12"/>
      <sheetData sheetId="13"/>
      <sheetData sheetId="1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4"/>
      <sheetName val="5"/>
      <sheetName val="6"/>
      <sheetName val="7"/>
      <sheetName val="8"/>
      <sheetName val="14"/>
      <sheetName val="16"/>
      <sheetName val="20"/>
      <sheetName val="23"/>
      <sheetName val="24"/>
      <sheetName val="25"/>
      <sheetName val="26"/>
      <sheetName val="Оценка от учреждения"/>
      <sheetName val="СВЕРКА ДЕТЕЙ"/>
      <sheetName val="Отчет 20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5">
          <cell r="H15">
            <v>8.6999999999999993</v>
          </cell>
          <cell r="I15">
            <v>2.9</v>
          </cell>
        </row>
        <row r="16">
          <cell r="H16">
            <v>100</v>
          </cell>
          <cell r="I16">
            <v>100</v>
          </cell>
        </row>
        <row r="17">
          <cell r="H17">
            <v>66.2</v>
          </cell>
          <cell r="I17">
            <v>80</v>
          </cell>
        </row>
        <row r="18">
          <cell r="H18">
            <v>1</v>
          </cell>
          <cell r="I18">
            <v>1.67</v>
          </cell>
        </row>
        <row r="19">
          <cell r="H19">
            <v>8.6999999999999993</v>
          </cell>
          <cell r="I19">
            <v>3.1</v>
          </cell>
        </row>
        <row r="20">
          <cell r="H20">
            <v>100</v>
          </cell>
          <cell r="I20">
            <v>100</v>
          </cell>
        </row>
        <row r="21">
          <cell r="H21">
            <v>66.2</v>
          </cell>
          <cell r="I21">
            <v>71.400000000000006</v>
          </cell>
        </row>
        <row r="22">
          <cell r="H22">
            <v>2</v>
          </cell>
          <cell r="I22">
            <v>2.08</v>
          </cell>
        </row>
        <row r="23">
          <cell r="H23">
            <v>8.6999999999999993</v>
          </cell>
          <cell r="I23">
            <v>9.1999999999999993</v>
          </cell>
        </row>
        <row r="24">
          <cell r="H24">
            <v>100</v>
          </cell>
          <cell r="I24">
            <v>100</v>
          </cell>
        </row>
        <row r="25">
          <cell r="H25">
            <v>66.2</v>
          </cell>
          <cell r="I25">
            <v>71.400000000000006</v>
          </cell>
        </row>
        <row r="26">
          <cell r="H26">
            <v>46</v>
          </cell>
          <cell r="I26">
            <v>47.67</v>
          </cell>
        </row>
        <row r="27">
          <cell r="H27">
            <v>8.6999999999999993</v>
          </cell>
          <cell r="I27">
            <v>5.4</v>
          </cell>
        </row>
        <row r="28">
          <cell r="H28">
            <v>100</v>
          </cell>
          <cell r="I28">
            <v>100</v>
          </cell>
        </row>
        <row r="29">
          <cell r="H29">
            <v>66.2</v>
          </cell>
          <cell r="I29">
            <v>66.7</v>
          </cell>
        </row>
        <row r="30">
          <cell r="H30">
            <v>4</v>
          </cell>
          <cell r="I30">
            <v>3.92</v>
          </cell>
        </row>
        <row r="31">
          <cell r="H31">
            <v>8.6999999999999993</v>
          </cell>
          <cell r="I31">
            <v>1.5</v>
          </cell>
        </row>
        <row r="32">
          <cell r="H32">
            <v>100</v>
          </cell>
          <cell r="I32">
            <v>100</v>
          </cell>
        </row>
        <row r="33">
          <cell r="H33">
            <v>66.2</v>
          </cell>
          <cell r="I33">
            <v>65.5</v>
          </cell>
        </row>
        <row r="34">
          <cell r="H34">
            <v>290</v>
          </cell>
          <cell r="I34">
            <v>288.58</v>
          </cell>
        </row>
        <row r="55">
          <cell r="H55">
            <v>6.6</v>
          </cell>
          <cell r="I55">
            <v>1.2</v>
          </cell>
        </row>
        <row r="56">
          <cell r="H56">
            <v>100</v>
          </cell>
          <cell r="I56">
            <v>100</v>
          </cell>
        </row>
        <row r="57">
          <cell r="H57">
            <v>71</v>
          </cell>
          <cell r="I57">
            <v>75</v>
          </cell>
        </row>
        <row r="58">
          <cell r="H58">
            <v>0.33</v>
          </cell>
          <cell r="I58">
            <v>0.33</v>
          </cell>
        </row>
        <row r="63">
          <cell r="H63">
            <v>6.6</v>
          </cell>
          <cell r="I63">
            <v>2.2000000000000002</v>
          </cell>
        </row>
        <row r="64">
          <cell r="H64">
            <v>100</v>
          </cell>
          <cell r="I64">
            <v>100</v>
          </cell>
        </row>
        <row r="65">
          <cell r="H65">
            <v>71</v>
          </cell>
          <cell r="I65">
            <v>71.400000000000006</v>
          </cell>
        </row>
        <row r="66">
          <cell r="H66">
            <v>2</v>
          </cell>
          <cell r="I66">
            <v>2</v>
          </cell>
        </row>
        <row r="79">
          <cell r="H79">
            <v>100</v>
          </cell>
          <cell r="I79">
            <v>100</v>
          </cell>
        </row>
        <row r="80">
          <cell r="H80">
            <v>8.6999999999999993</v>
          </cell>
          <cell r="I80">
            <v>2.5</v>
          </cell>
        </row>
        <row r="81">
          <cell r="H81">
            <v>100</v>
          </cell>
          <cell r="I81">
            <v>100</v>
          </cell>
        </row>
        <row r="82">
          <cell r="H82">
            <v>3</v>
          </cell>
          <cell r="I82">
            <v>3.67</v>
          </cell>
        </row>
        <row r="91">
          <cell r="H91">
            <v>100</v>
          </cell>
          <cell r="I91">
            <v>100</v>
          </cell>
        </row>
        <row r="92">
          <cell r="H92">
            <v>8.6999999999999993</v>
          </cell>
          <cell r="I92">
            <v>0.2</v>
          </cell>
        </row>
        <row r="93">
          <cell r="H93">
            <v>100</v>
          </cell>
          <cell r="I93">
            <v>100</v>
          </cell>
        </row>
        <row r="94">
          <cell r="H94">
            <v>2</v>
          </cell>
          <cell r="I94">
            <v>2.08</v>
          </cell>
        </row>
        <row r="95">
          <cell r="H95">
            <v>100</v>
          </cell>
          <cell r="I95">
            <v>100</v>
          </cell>
        </row>
        <row r="96">
          <cell r="H96">
            <v>8.6999999999999993</v>
          </cell>
          <cell r="I96">
            <v>9.1999999999999993</v>
          </cell>
        </row>
        <row r="97">
          <cell r="H97">
            <v>100</v>
          </cell>
          <cell r="I97">
            <v>100</v>
          </cell>
        </row>
        <row r="98">
          <cell r="H98">
            <v>46</v>
          </cell>
          <cell r="I98">
            <v>47.67</v>
          </cell>
        </row>
        <row r="99">
          <cell r="H99">
            <v>100</v>
          </cell>
          <cell r="I99">
            <v>100</v>
          </cell>
        </row>
        <row r="100">
          <cell r="H100">
            <v>8.6999999999999993</v>
          </cell>
          <cell r="I100">
            <v>5.4</v>
          </cell>
        </row>
        <row r="101">
          <cell r="H101">
            <v>100</v>
          </cell>
          <cell r="I101">
            <v>100</v>
          </cell>
        </row>
        <row r="102">
          <cell r="H102">
            <v>4</v>
          </cell>
          <cell r="I102">
            <v>3.92</v>
          </cell>
        </row>
        <row r="103">
          <cell r="H103">
            <v>100</v>
          </cell>
          <cell r="I103">
            <v>100</v>
          </cell>
        </row>
        <row r="104">
          <cell r="H104">
            <v>8.6999999999999993</v>
          </cell>
          <cell r="I104">
            <v>1.5</v>
          </cell>
        </row>
        <row r="105">
          <cell r="H105">
            <v>100</v>
          </cell>
          <cell r="I105">
            <v>100</v>
          </cell>
        </row>
        <row r="106">
          <cell r="H106">
            <v>290.33</v>
          </cell>
          <cell r="I106">
            <v>288.92</v>
          </cell>
        </row>
      </sheetData>
      <sheetData sheetId="14"/>
      <sheetData sheetId="15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5"/>
      <sheetName val="6"/>
      <sheetName val="7"/>
      <sheetName val="8"/>
      <sheetName val="23"/>
      <sheetName val="24"/>
      <sheetName val="25"/>
      <sheetName val="26"/>
      <sheetName val="Оценка от учреждения"/>
      <sheetName val="СВЕРКА ДЕТЕЙ"/>
      <sheetName val="Отчет 20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9">
          <cell r="H19">
            <v>10</v>
          </cell>
          <cell r="I19">
            <v>12.7</v>
          </cell>
        </row>
        <row r="20">
          <cell r="H20">
            <v>100</v>
          </cell>
          <cell r="I20">
            <v>100</v>
          </cell>
        </row>
        <row r="21">
          <cell r="H21">
            <v>55</v>
          </cell>
          <cell r="I21">
            <v>50</v>
          </cell>
        </row>
        <row r="22">
          <cell r="H22">
            <v>3</v>
          </cell>
          <cell r="I22">
            <v>4.08</v>
          </cell>
        </row>
        <row r="23">
          <cell r="H23">
            <v>10</v>
          </cell>
          <cell r="I23">
            <v>13.8</v>
          </cell>
        </row>
        <row r="24">
          <cell r="H24">
            <v>100</v>
          </cell>
          <cell r="I24">
            <v>100</v>
          </cell>
        </row>
        <row r="25">
          <cell r="H25">
            <v>55</v>
          </cell>
          <cell r="I25">
            <v>50</v>
          </cell>
        </row>
        <row r="26">
          <cell r="H26">
            <v>24</v>
          </cell>
          <cell r="I26">
            <v>24.5</v>
          </cell>
        </row>
        <row r="27">
          <cell r="H27">
            <v>6.5</v>
          </cell>
          <cell r="I27">
            <v>5.3</v>
          </cell>
        </row>
        <row r="28">
          <cell r="H28">
            <v>100</v>
          </cell>
          <cell r="I28">
            <v>100</v>
          </cell>
        </row>
        <row r="29">
          <cell r="H29">
            <v>55</v>
          </cell>
          <cell r="I29">
            <v>50</v>
          </cell>
        </row>
        <row r="30">
          <cell r="H30">
            <v>2</v>
          </cell>
          <cell r="I30">
            <v>1.92</v>
          </cell>
        </row>
        <row r="31">
          <cell r="H31">
            <v>6.5</v>
          </cell>
          <cell r="I31">
            <v>5.4</v>
          </cell>
        </row>
        <row r="32">
          <cell r="H32">
            <v>100</v>
          </cell>
          <cell r="I32">
            <v>100</v>
          </cell>
        </row>
        <row r="33">
          <cell r="H33">
            <v>55</v>
          </cell>
          <cell r="I33">
            <v>31.6</v>
          </cell>
        </row>
        <row r="34">
          <cell r="H34">
            <v>323</v>
          </cell>
          <cell r="I34">
            <v>317.92</v>
          </cell>
        </row>
        <row r="91">
          <cell r="H91">
            <v>100</v>
          </cell>
          <cell r="I91">
            <v>100</v>
          </cell>
        </row>
        <row r="92">
          <cell r="H92">
            <v>10</v>
          </cell>
          <cell r="I92">
            <v>12.7</v>
          </cell>
        </row>
        <row r="93">
          <cell r="H93">
            <v>100</v>
          </cell>
          <cell r="I93">
            <v>100</v>
          </cell>
        </row>
        <row r="94">
          <cell r="H94">
            <v>3</v>
          </cell>
          <cell r="I94">
            <v>4.08</v>
          </cell>
        </row>
        <row r="95">
          <cell r="H95">
            <v>100</v>
          </cell>
          <cell r="I95">
            <v>100</v>
          </cell>
        </row>
        <row r="96">
          <cell r="H96">
            <v>10</v>
          </cell>
          <cell r="I96">
            <v>13.8</v>
          </cell>
        </row>
        <row r="97">
          <cell r="H97">
            <v>100</v>
          </cell>
          <cell r="I97">
            <v>100</v>
          </cell>
        </row>
        <row r="98">
          <cell r="H98">
            <v>24</v>
          </cell>
          <cell r="I98">
            <v>24.5</v>
          </cell>
        </row>
        <row r="99">
          <cell r="H99">
            <v>100</v>
          </cell>
          <cell r="I99">
            <v>100</v>
          </cell>
        </row>
        <row r="100">
          <cell r="H100">
            <v>6.5</v>
          </cell>
          <cell r="I100">
            <v>5.3</v>
          </cell>
        </row>
        <row r="101">
          <cell r="H101">
            <v>100</v>
          </cell>
          <cell r="I101">
            <v>100</v>
          </cell>
        </row>
        <row r="102">
          <cell r="H102">
            <v>2</v>
          </cell>
          <cell r="I102">
            <v>1.92</v>
          </cell>
        </row>
        <row r="103">
          <cell r="H103">
            <v>100</v>
          </cell>
          <cell r="I103">
            <v>100</v>
          </cell>
        </row>
        <row r="104">
          <cell r="H104">
            <v>6.5</v>
          </cell>
          <cell r="I104">
            <v>4</v>
          </cell>
        </row>
        <row r="105">
          <cell r="H105">
            <v>100</v>
          </cell>
          <cell r="I105">
            <v>100</v>
          </cell>
        </row>
        <row r="106">
          <cell r="H106">
            <v>323</v>
          </cell>
          <cell r="I106">
            <v>317.92</v>
          </cell>
        </row>
      </sheetData>
      <sheetData sheetId="10"/>
      <sheetData sheetId="1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5"/>
      <sheetName val="6"/>
      <sheetName val="7"/>
      <sheetName val="8"/>
      <sheetName val="10"/>
      <sheetName val="14"/>
      <sheetName val="15"/>
      <sheetName val="16"/>
      <sheetName val="18"/>
      <sheetName val="19"/>
      <sheetName val="20"/>
      <sheetName val="23"/>
      <sheetName val="24"/>
      <sheetName val="25"/>
      <sheetName val="26"/>
      <sheetName val="Оценка от учреждения"/>
      <sheetName val="СВЕРКА ДЕТЕЙ"/>
      <sheetName val="Отчет 20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9">
          <cell r="H19">
            <v>7.5</v>
          </cell>
          <cell r="I19">
            <v>6.1</v>
          </cell>
        </row>
        <row r="20">
          <cell r="H20">
            <v>100</v>
          </cell>
          <cell r="I20">
            <v>100</v>
          </cell>
        </row>
        <row r="21">
          <cell r="H21">
            <v>70.8</v>
          </cell>
          <cell r="I21">
            <v>70.8</v>
          </cell>
        </row>
        <row r="22">
          <cell r="H22">
            <v>3</v>
          </cell>
          <cell r="I22">
            <v>3.67</v>
          </cell>
        </row>
        <row r="23">
          <cell r="H23">
            <v>7.5</v>
          </cell>
          <cell r="I23">
            <v>5.8</v>
          </cell>
        </row>
        <row r="24">
          <cell r="H24">
            <v>100</v>
          </cell>
          <cell r="I24">
            <v>100</v>
          </cell>
        </row>
        <row r="25">
          <cell r="H25">
            <v>70.8</v>
          </cell>
          <cell r="I25">
            <v>70.8</v>
          </cell>
        </row>
        <row r="26">
          <cell r="H26">
            <v>22</v>
          </cell>
          <cell r="I26">
            <v>26</v>
          </cell>
        </row>
        <row r="27">
          <cell r="H27">
            <v>6.5</v>
          </cell>
          <cell r="I27">
            <v>0.6</v>
          </cell>
        </row>
        <row r="28">
          <cell r="H28">
            <v>100</v>
          </cell>
          <cell r="I28">
            <v>100</v>
          </cell>
        </row>
        <row r="29">
          <cell r="H29">
            <v>55</v>
          </cell>
          <cell r="I29">
            <v>50</v>
          </cell>
        </row>
        <row r="30">
          <cell r="H30">
            <v>0.67</v>
          </cell>
          <cell r="I30">
            <v>0.67</v>
          </cell>
        </row>
        <row r="31">
          <cell r="H31">
            <v>7.5</v>
          </cell>
          <cell r="I31">
            <v>3.7</v>
          </cell>
        </row>
        <row r="32">
          <cell r="H32">
            <v>100</v>
          </cell>
          <cell r="I32">
            <v>100</v>
          </cell>
        </row>
        <row r="33">
          <cell r="H33">
            <v>70.8</v>
          </cell>
          <cell r="I33">
            <v>70.8</v>
          </cell>
        </row>
        <row r="34">
          <cell r="H34">
            <v>225</v>
          </cell>
          <cell r="I34">
            <v>228.5</v>
          </cell>
        </row>
        <row r="39">
          <cell r="H39">
            <v>7.5</v>
          </cell>
          <cell r="I39">
            <v>6.6</v>
          </cell>
        </row>
        <row r="40">
          <cell r="H40">
            <v>100</v>
          </cell>
          <cell r="I40">
            <v>100</v>
          </cell>
        </row>
        <row r="41">
          <cell r="H41">
            <v>55</v>
          </cell>
          <cell r="I41">
            <v>66.7</v>
          </cell>
        </row>
        <row r="42">
          <cell r="H42">
            <v>0.67</v>
          </cell>
          <cell r="I42">
            <v>0.67</v>
          </cell>
        </row>
        <row r="55">
          <cell r="H55">
            <v>7.5</v>
          </cell>
          <cell r="I55">
            <v>3.8</v>
          </cell>
        </row>
        <row r="56">
          <cell r="H56">
            <v>100</v>
          </cell>
          <cell r="I56">
            <v>100</v>
          </cell>
        </row>
        <row r="57">
          <cell r="H57">
            <v>70.8</v>
          </cell>
          <cell r="I57">
            <v>70.8</v>
          </cell>
        </row>
        <row r="58">
          <cell r="H58">
            <v>53</v>
          </cell>
          <cell r="I58">
            <v>53.08</v>
          </cell>
        </row>
        <row r="59">
          <cell r="H59">
            <v>7.5</v>
          </cell>
          <cell r="I59">
            <v>4.9000000000000004</v>
          </cell>
        </row>
        <row r="60">
          <cell r="H60">
            <v>100</v>
          </cell>
          <cell r="I60">
            <v>100</v>
          </cell>
        </row>
        <row r="61">
          <cell r="H61">
            <v>70.8</v>
          </cell>
          <cell r="I61">
            <v>75</v>
          </cell>
        </row>
        <row r="62">
          <cell r="H62">
            <v>0.5</v>
          </cell>
          <cell r="I62">
            <v>0.5</v>
          </cell>
        </row>
        <row r="63">
          <cell r="H63">
            <v>6.6</v>
          </cell>
          <cell r="I63">
            <v>6.1</v>
          </cell>
        </row>
        <row r="64">
          <cell r="H64">
            <v>100</v>
          </cell>
          <cell r="I64">
            <v>100</v>
          </cell>
        </row>
        <row r="65">
          <cell r="H65">
            <v>71</v>
          </cell>
          <cell r="I65">
            <v>66.7</v>
          </cell>
        </row>
        <row r="66">
          <cell r="H66">
            <v>0.33</v>
          </cell>
          <cell r="I66">
            <v>0.33</v>
          </cell>
        </row>
        <row r="71">
          <cell r="H71">
            <v>100</v>
          </cell>
          <cell r="I71">
            <v>100</v>
          </cell>
        </row>
        <row r="72">
          <cell r="H72">
            <v>7.5</v>
          </cell>
          <cell r="I72">
            <v>6.6</v>
          </cell>
        </row>
        <row r="73">
          <cell r="H73">
            <v>100</v>
          </cell>
          <cell r="I73">
            <v>100</v>
          </cell>
        </row>
        <row r="74">
          <cell r="H74">
            <v>0.67</v>
          </cell>
          <cell r="I74">
            <v>0.67</v>
          </cell>
        </row>
        <row r="75">
          <cell r="H75">
            <v>100</v>
          </cell>
          <cell r="I75">
            <v>100</v>
          </cell>
        </row>
        <row r="76">
          <cell r="H76">
            <v>7.5</v>
          </cell>
          <cell r="I76">
            <v>4.9000000000000004</v>
          </cell>
        </row>
        <row r="77">
          <cell r="H77">
            <v>100</v>
          </cell>
          <cell r="I77">
            <v>100</v>
          </cell>
        </row>
        <row r="78">
          <cell r="H78">
            <v>0.5</v>
          </cell>
          <cell r="I78">
            <v>0.5</v>
          </cell>
        </row>
        <row r="79">
          <cell r="H79">
            <v>100</v>
          </cell>
          <cell r="I79">
            <v>100</v>
          </cell>
        </row>
        <row r="80">
          <cell r="H80">
            <v>6.6</v>
          </cell>
          <cell r="I80">
            <v>6.1</v>
          </cell>
        </row>
        <row r="81">
          <cell r="H81">
            <v>100</v>
          </cell>
          <cell r="I81">
            <v>100</v>
          </cell>
        </row>
        <row r="82">
          <cell r="H82">
            <v>0.33</v>
          </cell>
          <cell r="I82">
            <v>0.33</v>
          </cell>
        </row>
        <row r="91">
          <cell r="H91">
            <v>100</v>
          </cell>
          <cell r="I91">
            <v>100</v>
          </cell>
        </row>
        <row r="92">
          <cell r="H92">
            <v>7.5</v>
          </cell>
          <cell r="I92">
            <v>6.1</v>
          </cell>
        </row>
        <row r="93">
          <cell r="H93">
            <v>100</v>
          </cell>
          <cell r="I93">
            <v>100</v>
          </cell>
        </row>
        <row r="94">
          <cell r="H94">
            <v>3</v>
          </cell>
          <cell r="I94">
            <v>3.67</v>
          </cell>
        </row>
        <row r="95">
          <cell r="H95">
            <v>100</v>
          </cell>
          <cell r="I95">
            <v>100</v>
          </cell>
        </row>
        <row r="96">
          <cell r="H96">
            <v>7.5</v>
          </cell>
          <cell r="I96">
            <v>5.8</v>
          </cell>
        </row>
        <row r="97">
          <cell r="H97">
            <v>100</v>
          </cell>
          <cell r="I97">
            <v>100</v>
          </cell>
        </row>
        <row r="98">
          <cell r="H98">
            <v>22</v>
          </cell>
          <cell r="I98">
            <v>26</v>
          </cell>
        </row>
        <row r="99">
          <cell r="H99">
            <v>100</v>
          </cell>
          <cell r="I99">
            <v>100</v>
          </cell>
        </row>
        <row r="100">
          <cell r="H100">
            <v>6.5</v>
          </cell>
          <cell r="I100">
            <v>0.6</v>
          </cell>
        </row>
        <row r="101">
          <cell r="H101">
            <v>100</v>
          </cell>
          <cell r="I101">
            <v>100</v>
          </cell>
        </row>
        <row r="102">
          <cell r="H102">
            <v>0.67</v>
          </cell>
          <cell r="I102">
            <v>0.67</v>
          </cell>
        </row>
        <row r="103">
          <cell r="H103">
            <v>100</v>
          </cell>
          <cell r="I103">
            <v>100</v>
          </cell>
        </row>
        <row r="104">
          <cell r="H104">
            <v>7.5</v>
          </cell>
          <cell r="I104">
            <v>3.7</v>
          </cell>
        </row>
        <row r="105">
          <cell r="H105">
            <v>100</v>
          </cell>
          <cell r="I105">
            <v>100</v>
          </cell>
        </row>
        <row r="106">
          <cell r="H106">
            <v>278</v>
          </cell>
          <cell r="I106">
            <v>281.58</v>
          </cell>
        </row>
      </sheetData>
      <sheetData sheetId="17" refreshError="1"/>
      <sheetData sheetId="1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5"/>
      <sheetName val="6"/>
      <sheetName val="7"/>
      <sheetName val="8"/>
      <sheetName val="10"/>
      <sheetName val="16"/>
      <sheetName val="18"/>
      <sheetName val="20"/>
      <sheetName val="23"/>
      <sheetName val="24"/>
      <sheetName val="25"/>
      <sheetName val="26"/>
      <sheetName val="Оценка от учреждения"/>
      <sheetName val="СВЕРКА ДЕТЕЙ"/>
      <sheetName val="Отчет 20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9">
          <cell r="H19">
            <v>3.8</v>
          </cell>
          <cell r="I19">
            <v>2.2000000000000002</v>
          </cell>
        </row>
        <row r="20">
          <cell r="H20">
            <v>100</v>
          </cell>
          <cell r="I20">
            <v>100</v>
          </cell>
        </row>
        <row r="21">
          <cell r="H21">
            <v>54.8</v>
          </cell>
          <cell r="I21">
            <v>50</v>
          </cell>
        </row>
        <row r="22">
          <cell r="H22">
            <v>3</v>
          </cell>
          <cell r="I22">
            <v>3.17</v>
          </cell>
        </row>
        <row r="23">
          <cell r="H23">
            <v>3.8</v>
          </cell>
          <cell r="I23">
            <v>6.5</v>
          </cell>
        </row>
        <row r="24">
          <cell r="H24">
            <v>100</v>
          </cell>
          <cell r="I24">
            <v>100</v>
          </cell>
        </row>
        <row r="25">
          <cell r="H25">
            <v>54.8</v>
          </cell>
          <cell r="I25">
            <v>53.6</v>
          </cell>
        </row>
        <row r="26">
          <cell r="H26">
            <v>26</v>
          </cell>
          <cell r="I26">
            <v>26.33</v>
          </cell>
        </row>
        <row r="27">
          <cell r="H27">
            <v>3.8</v>
          </cell>
          <cell r="I27">
            <v>0.4</v>
          </cell>
        </row>
        <row r="28">
          <cell r="H28">
            <v>100</v>
          </cell>
          <cell r="I28">
            <v>100</v>
          </cell>
        </row>
        <row r="29">
          <cell r="H29">
            <v>54.8</v>
          </cell>
          <cell r="I29">
            <v>57.1</v>
          </cell>
        </row>
        <row r="30">
          <cell r="H30">
            <v>1</v>
          </cell>
          <cell r="I30">
            <v>1</v>
          </cell>
        </row>
        <row r="31">
          <cell r="H31">
            <v>3.8</v>
          </cell>
          <cell r="I31">
            <v>2</v>
          </cell>
        </row>
        <row r="32">
          <cell r="H32">
            <v>100</v>
          </cell>
          <cell r="I32">
            <v>100</v>
          </cell>
        </row>
        <row r="33">
          <cell r="H33">
            <v>54.8</v>
          </cell>
          <cell r="I33">
            <v>53.6</v>
          </cell>
        </row>
        <row r="34">
          <cell r="H34">
            <v>329</v>
          </cell>
          <cell r="I34">
            <v>335.17</v>
          </cell>
        </row>
        <row r="39">
          <cell r="H39">
            <v>7.5</v>
          </cell>
          <cell r="I39">
            <v>2.4</v>
          </cell>
        </row>
        <row r="40">
          <cell r="H40">
            <v>100</v>
          </cell>
          <cell r="I40">
            <v>100</v>
          </cell>
        </row>
        <row r="41">
          <cell r="H41">
            <v>55</v>
          </cell>
          <cell r="I41">
            <v>75</v>
          </cell>
        </row>
        <row r="42">
          <cell r="H42">
            <v>0.5</v>
          </cell>
          <cell r="I42">
            <v>0.5</v>
          </cell>
        </row>
        <row r="63">
          <cell r="H63">
            <v>6.6</v>
          </cell>
          <cell r="I63">
            <v>0.8</v>
          </cell>
        </row>
        <row r="64">
          <cell r="H64">
            <v>100</v>
          </cell>
          <cell r="I64">
            <v>100</v>
          </cell>
        </row>
        <row r="65">
          <cell r="H65">
            <v>71</v>
          </cell>
          <cell r="I65">
            <v>75</v>
          </cell>
        </row>
        <row r="66">
          <cell r="H66">
            <v>0.5</v>
          </cell>
          <cell r="I66">
            <v>0.5</v>
          </cell>
        </row>
        <row r="71">
          <cell r="H71">
            <v>100</v>
          </cell>
          <cell r="I71">
            <v>100</v>
          </cell>
        </row>
        <row r="72">
          <cell r="H72">
            <v>7.5</v>
          </cell>
          <cell r="I72">
            <v>2.4</v>
          </cell>
        </row>
        <row r="73">
          <cell r="H73">
            <v>100</v>
          </cell>
          <cell r="I73">
            <v>100</v>
          </cell>
        </row>
        <row r="74">
          <cell r="H74">
            <v>0.5</v>
          </cell>
          <cell r="I74">
            <v>0.5</v>
          </cell>
        </row>
        <row r="79">
          <cell r="H79">
            <v>100</v>
          </cell>
          <cell r="I79">
            <v>100</v>
          </cell>
        </row>
        <row r="80">
          <cell r="H80">
            <v>6.6</v>
          </cell>
          <cell r="I80">
            <v>0.8</v>
          </cell>
        </row>
        <row r="81">
          <cell r="H81">
            <v>100</v>
          </cell>
          <cell r="I81">
            <v>100</v>
          </cell>
        </row>
        <row r="82">
          <cell r="H82">
            <v>0.5</v>
          </cell>
          <cell r="I82">
            <v>0.5</v>
          </cell>
        </row>
        <row r="91">
          <cell r="H91">
            <v>100</v>
          </cell>
          <cell r="I91">
            <v>100</v>
          </cell>
        </row>
        <row r="92">
          <cell r="H92">
            <v>3.8</v>
          </cell>
          <cell r="I92">
            <v>2.2000000000000002</v>
          </cell>
        </row>
        <row r="93">
          <cell r="H93">
            <v>100</v>
          </cell>
          <cell r="I93">
            <v>100</v>
          </cell>
        </row>
        <row r="94">
          <cell r="H94">
            <v>3</v>
          </cell>
          <cell r="I94">
            <v>3.17</v>
          </cell>
        </row>
        <row r="95">
          <cell r="H95">
            <v>100</v>
          </cell>
          <cell r="I95">
            <v>100</v>
          </cell>
        </row>
        <row r="96">
          <cell r="H96">
            <v>3.8</v>
          </cell>
          <cell r="I96">
            <v>6.5</v>
          </cell>
        </row>
        <row r="97">
          <cell r="H97">
            <v>100</v>
          </cell>
          <cell r="I97">
            <v>100</v>
          </cell>
        </row>
        <row r="98">
          <cell r="H98">
            <v>26</v>
          </cell>
          <cell r="I98">
            <v>26.33</v>
          </cell>
        </row>
        <row r="99">
          <cell r="H99">
            <v>100</v>
          </cell>
          <cell r="I99">
            <v>100</v>
          </cell>
        </row>
        <row r="100">
          <cell r="H100">
            <v>3.8</v>
          </cell>
          <cell r="I100">
            <v>0.4</v>
          </cell>
        </row>
        <row r="101">
          <cell r="H101">
            <v>100</v>
          </cell>
          <cell r="I101">
            <v>100</v>
          </cell>
        </row>
        <row r="102">
          <cell r="H102">
            <v>1</v>
          </cell>
          <cell r="I102">
            <v>1</v>
          </cell>
        </row>
        <row r="103">
          <cell r="H103">
            <v>100</v>
          </cell>
          <cell r="I103">
            <v>100</v>
          </cell>
        </row>
        <row r="104">
          <cell r="H104">
            <v>3.8</v>
          </cell>
          <cell r="I104">
            <v>1.9</v>
          </cell>
        </row>
        <row r="105">
          <cell r="H105">
            <v>100</v>
          </cell>
          <cell r="I105">
            <v>100</v>
          </cell>
        </row>
        <row r="106">
          <cell r="H106">
            <v>374</v>
          </cell>
          <cell r="I106">
            <v>347.83</v>
          </cell>
        </row>
      </sheetData>
      <sheetData sheetId="14"/>
      <sheetData sheetId="15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7"/>
      <sheetName val="8"/>
      <sheetName val="14"/>
      <sheetName val="15"/>
      <sheetName val="16"/>
      <sheetName val="19"/>
      <sheetName val="20"/>
      <sheetName val="25"/>
      <sheetName val="26"/>
      <sheetName val="Оценка от учреждения"/>
      <sheetName val="СВЕРКА ДЕТЕЙ"/>
      <sheetName val="Отчет 20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7">
          <cell r="H27">
            <v>3.8</v>
          </cell>
          <cell r="I27">
            <v>4</v>
          </cell>
        </row>
        <row r="28">
          <cell r="H28">
            <v>100</v>
          </cell>
          <cell r="I28">
            <v>100</v>
          </cell>
        </row>
        <row r="29">
          <cell r="H29">
            <v>54.8</v>
          </cell>
          <cell r="I29">
            <v>50</v>
          </cell>
        </row>
        <row r="30">
          <cell r="H30">
            <v>3.08</v>
          </cell>
          <cell r="I30">
            <v>2.92</v>
          </cell>
        </row>
        <row r="31">
          <cell r="H31">
            <v>10</v>
          </cell>
          <cell r="I31">
            <v>1.8</v>
          </cell>
        </row>
        <row r="32">
          <cell r="H32">
            <v>100</v>
          </cell>
          <cell r="I32">
            <v>100</v>
          </cell>
        </row>
        <row r="33">
          <cell r="H33">
            <v>54.8</v>
          </cell>
          <cell r="I33">
            <v>57.1</v>
          </cell>
        </row>
        <row r="34">
          <cell r="H34">
            <v>130</v>
          </cell>
          <cell r="I34">
            <v>130.16999999999999</v>
          </cell>
        </row>
        <row r="55">
          <cell r="H55">
            <v>10</v>
          </cell>
          <cell r="I55">
            <v>3.8</v>
          </cell>
        </row>
        <row r="56">
          <cell r="H56">
            <v>100</v>
          </cell>
          <cell r="I56">
            <v>100</v>
          </cell>
        </row>
        <row r="57">
          <cell r="H57">
            <v>54.8</v>
          </cell>
          <cell r="I57">
            <v>50</v>
          </cell>
        </row>
        <row r="58">
          <cell r="H58">
            <v>1.5</v>
          </cell>
          <cell r="I58">
            <v>1.5</v>
          </cell>
        </row>
        <row r="59">
          <cell r="H59">
            <v>8</v>
          </cell>
          <cell r="I59">
            <v>4.5</v>
          </cell>
        </row>
        <row r="60">
          <cell r="H60">
            <v>100</v>
          </cell>
          <cell r="I60">
            <v>100</v>
          </cell>
        </row>
        <row r="61">
          <cell r="H61">
            <v>54.8</v>
          </cell>
          <cell r="I61">
            <v>50</v>
          </cell>
        </row>
        <row r="62">
          <cell r="H62">
            <v>1</v>
          </cell>
          <cell r="I62">
            <v>1</v>
          </cell>
        </row>
        <row r="63">
          <cell r="H63">
            <v>8</v>
          </cell>
          <cell r="I63">
            <v>4</v>
          </cell>
        </row>
        <row r="64">
          <cell r="H64">
            <v>100</v>
          </cell>
          <cell r="I64">
            <v>100</v>
          </cell>
        </row>
        <row r="65">
          <cell r="H65">
            <v>54.8</v>
          </cell>
          <cell r="I65">
            <v>50</v>
          </cell>
        </row>
        <row r="66">
          <cell r="H66">
            <v>1.5</v>
          </cell>
          <cell r="I66">
            <v>1.5</v>
          </cell>
        </row>
        <row r="75">
          <cell r="H75">
            <v>100</v>
          </cell>
          <cell r="I75">
            <v>100</v>
          </cell>
        </row>
        <row r="76">
          <cell r="H76">
            <v>8</v>
          </cell>
          <cell r="I76">
            <v>4.5</v>
          </cell>
        </row>
        <row r="77">
          <cell r="H77">
            <v>100</v>
          </cell>
          <cell r="I77">
            <v>100</v>
          </cell>
        </row>
        <row r="78">
          <cell r="H78">
            <v>1</v>
          </cell>
          <cell r="I78">
            <v>1</v>
          </cell>
        </row>
        <row r="79">
          <cell r="H79">
            <v>100</v>
          </cell>
          <cell r="I79">
            <v>100</v>
          </cell>
        </row>
        <row r="80">
          <cell r="H80">
            <v>8</v>
          </cell>
          <cell r="I80">
            <v>4</v>
          </cell>
        </row>
        <row r="81">
          <cell r="H81">
            <v>100</v>
          </cell>
          <cell r="I81">
            <v>100</v>
          </cell>
        </row>
        <row r="82">
          <cell r="H82">
            <v>1.5</v>
          </cell>
          <cell r="I82">
            <v>1.5</v>
          </cell>
        </row>
        <row r="99">
          <cell r="H99">
            <v>100</v>
          </cell>
          <cell r="I99">
            <v>100</v>
          </cell>
        </row>
        <row r="100">
          <cell r="H100">
            <v>3.8</v>
          </cell>
          <cell r="I100">
            <v>4</v>
          </cell>
        </row>
        <row r="101">
          <cell r="H101">
            <v>100</v>
          </cell>
          <cell r="I101">
            <v>100</v>
          </cell>
        </row>
        <row r="102">
          <cell r="H102">
            <v>3.08</v>
          </cell>
          <cell r="I102">
            <v>2.92</v>
          </cell>
        </row>
        <row r="103">
          <cell r="H103">
            <v>100</v>
          </cell>
          <cell r="I103">
            <v>100</v>
          </cell>
        </row>
        <row r="104">
          <cell r="H104">
            <v>10</v>
          </cell>
          <cell r="I104">
            <v>1.8</v>
          </cell>
        </row>
        <row r="105">
          <cell r="H105">
            <v>100</v>
          </cell>
          <cell r="I105">
            <v>100</v>
          </cell>
        </row>
        <row r="106">
          <cell r="H106">
            <v>131.5</v>
          </cell>
          <cell r="I106">
            <v>131.66999999999999</v>
          </cell>
        </row>
      </sheetData>
      <sheetData sheetId="11"/>
      <sheetData sheetId="1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2"/>
      <sheetName val="4"/>
      <sheetName val="5"/>
      <sheetName val="6"/>
      <sheetName val="7"/>
      <sheetName val="8"/>
      <sheetName val="14"/>
      <sheetName val="18"/>
      <sheetName val="20"/>
      <sheetName val="23"/>
      <sheetName val="24"/>
      <sheetName val="25"/>
      <sheetName val="26"/>
      <sheetName val="Оценка от учреждения"/>
      <sheetName val="СВЕРКА ДЕТЕЙ"/>
      <sheetName val="Отчет 20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7">
          <cell r="H7">
            <v>10</v>
          </cell>
          <cell r="I7">
            <v>4</v>
          </cell>
        </row>
        <row r="8">
          <cell r="H8">
            <v>100</v>
          </cell>
          <cell r="I8">
            <v>100</v>
          </cell>
        </row>
        <row r="9">
          <cell r="H9">
            <v>100</v>
          </cell>
          <cell r="I9">
            <v>50</v>
          </cell>
        </row>
        <row r="10">
          <cell r="H10">
            <v>0.5</v>
          </cell>
          <cell r="I10">
            <v>0.5</v>
          </cell>
        </row>
        <row r="15">
          <cell r="H15">
            <v>10</v>
          </cell>
          <cell r="I15">
            <v>4.7</v>
          </cell>
        </row>
        <row r="16">
          <cell r="H16">
            <v>100</v>
          </cell>
          <cell r="I16">
            <v>100</v>
          </cell>
        </row>
        <row r="17">
          <cell r="H17">
            <v>100</v>
          </cell>
          <cell r="I17">
            <v>100</v>
          </cell>
        </row>
        <row r="18">
          <cell r="H18">
            <v>3</v>
          </cell>
          <cell r="I18">
            <v>3</v>
          </cell>
        </row>
        <row r="19">
          <cell r="H19">
            <v>10</v>
          </cell>
          <cell r="I19">
            <v>5.6</v>
          </cell>
        </row>
        <row r="20">
          <cell r="H20">
            <v>100</v>
          </cell>
          <cell r="I20">
            <v>100</v>
          </cell>
        </row>
        <row r="21">
          <cell r="H21">
            <v>50</v>
          </cell>
          <cell r="I21">
            <v>50</v>
          </cell>
        </row>
        <row r="22">
          <cell r="H22">
            <v>9</v>
          </cell>
          <cell r="I22">
            <v>9</v>
          </cell>
        </row>
        <row r="23">
          <cell r="H23">
            <v>10</v>
          </cell>
          <cell r="I23">
            <v>8.4</v>
          </cell>
        </row>
        <row r="24">
          <cell r="H24">
            <v>100</v>
          </cell>
          <cell r="I24">
            <v>100</v>
          </cell>
        </row>
        <row r="25">
          <cell r="H25">
            <v>100</v>
          </cell>
          <cell r="I25">
            <v>50</v>
          </cell>
        </row>
        <row r="26">
          <cell r="H26">
            <v>19</v>
          </cell>
          <cell r="I26">
            <v>20.67</v>
          </cell>
        </row>
        <row r="27">
          <cell r="H27">
            <v>3.8</v>
          </cell>
          <cell r="I27">
            <v>3.2</v>
          </cell>
        </row>
        <row r="28">
          <cell r="H28">
            <v>100</v>
          </cell>
          <cell r="I28">
            <v>100</v>
          </cell>
        </row>
        <row r="29">
          <cell r="H29">
            <v>54.8</v>
          </cell>
          <cell r="I29">
            <v>80</v>
          </cell>
        </row>
        <row r="30">
          <cell r="H30">
            <v>7</v>
          </cell>
          <cell r="I30">
            <v>7.67</v>
          </cell>
        </row>
        <row r="31">
          <cell r="H31">
            <v>10</v>
          </cell>
          <cell r="I31">
            <v>5</v>
          </cell>
        </row>
        <row r="32">
          <cell r="H32">
            <v>100</v>
          </cell>
          <cell r="I32">
            <v>100</v>
          </cell>
        </row>
        <row r="33">
          <cell r="H33">
            <v>54.8</v>
          </cell>
          <cell r="I33">
            <v>80</v>
          </cell>
        </row>
        <row r="34">
          <cell r="H34">
            <v>325</v>
          </cell>
          <cell r="I34">
            <v>333.67</v>
          </cell>
        </row>
        <row r="55">
          <cell r="H55">
            <v>10</v>
          </cell>
          <cell r="I55">
            <v>2.5</v>
          </cell>
        </row>
        <row r="56">
          <cell r="H56">
            <v>100</v>
          </cell>
          <cell r="I56">
            <v>100</v>
          </cell>
        </row>
        <row r="57">
          <cell r="H57">
            <v>54.8</v>
          </cell>
          <cell r="I57">
            <v>50</v>
          </cell>
        </row>
        <row r="58">
          <cell r="H58">
            <v>36</v>
          </cell>
          <cell r="I58">
            <v>34.5</v>
          </cell>
        </row>
        <row r="71">
          <cell r="H71">
            <v>100</v>
          </cell>
          <cell r="I71">
            <v>100</v>
          </cell>
        </row>
        <row r="72">
          <cell r="H72">
            <v>10</v>
          </cell>
          <cell r="I72">
            <v>4</v>
          </cell>
        </row>
        <row r="73">
          <cell r="H73">
            <v>100</v>
          </cell>
          <cell r="I73">
            <v>100</v>
          </cell>
        </row>
        <row r="74">
          <cell r="H74">
            <v>0.5</v>
          </cell>
          <cell r="I74">
            <v>0.5</v>
          </cell>
        </row>
        <row r="79">
          <cell r="H79">
            <v>100</v>
          </cell>
          <cell r="I79">
            <v>100</v>
          </cell>
        </row>
        <row r="80">
          <cell r="H80">
            <v>10</v>
          </cell>
          <cell r="I80">
            <v>4.7</v>
          </cell>
        </row>
        <row r="81">
          <cell r="H81">
            <v>100</v>
          </cell>
          <cell r="I81">
            <v>100</v>
          </cell>
        </row>
        <row r="82">
          <cell r="H82">
            <v>3</v>
          </cell>
          <cell r="I82">
            <v>3</v>
          </cell>
        </row>
        <row r="91">
          <cell r="H91">
            <v>100</v>
          </cell>
          <cell r="I91">
            <v>100</v>
          </cell>
        </row>
        <row r="92">
          <cell r="H92">
            <v>10</v>
          </cell>
          <cell r="I92">
            <v>5.6</v>
          </cell>
        </row>
        <row r="93">
          <cell r="H93">
            <v>100</v>
          </cell>
          <cell r="I93">
            <v>100</v>
          </cell>
        </row>
        <row r="94">
          <cell r="H94">
            <v>9</v>
          </cell>
          <cell r="I94">
            <v>9</v>
          </cell>
        </row>
        <row r="95">
          <cell r="H95">
            <v>100</v>
          </cell>
          <cell r="I95">
            <v>100</v>
          </cell>
        </row>
        <row r="96">
          <cell r="H96">
            <v>10</v>
          </cell>
          <cell r="I96">
            <v>8.4</v>
          </cell>
        </row>
        <row r="97">
          <cell r="H97">
            <v>100</v>
          </cell>
          <cell r="I97">
            <v>91.666666666666671</v>
          </cell>
        </row>
        <row r="98">
          <cell r="H98">
            <v>19</v>
          </cell>
          <cell r="I98">
            <v>20.67</v>
          </cell>
        </row>
        <row r="99">
          <cell r="H99">
            <v>100</v>
          </cell>
          <cell r="I99">
            <v>100</v>
          </cell>
        </row>
        <row r="100">
          <cell r="H100">
            <v>9</v>
          </cell>
          <cell r="I100">
            <v>3.2</v>
          </cell>
        </row>
        <row r="101">
          <cell r="H101">
            <v>100</v>
          </cell>
          <cell r="I101">
            <v>100</v>
          </cell>
        </row>
        <row r="102">
          <cell r="H102">
            <v>7</v>
          </cell>
          <cell r="I102">
            <v>7.67</v>
          </cell>
        </row>
        <row r="103">
          <cell r="H103">
            <v>100</v>
          </cell>
          <cell r="I103">
            <v>100</v>
          </cell>
        </row>
        <row r="104">
          <cell r="H104">
            <v>10</v>
          </cell>
          <cell r="I104">
            <v>4.7</v>
          </cell>
        </row>
        <row r="105">
          <cell r="H105">
            <v>100</v>
          </cell>
          <cell r="I105">
            <v>100</v>
          </cell>
        </row>
        <row r="106">
          <cell r="H106">
            <v>361</v>
          </cell>
          <cell r="I106">
            <v>368.17</v>
          </cell>
        </row>
      </sheetData>
      <sheetData sheetId="15"/>
      <sheetData sheetId="1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"/>
      <sheetName val="26"/>
      <sheetName val="СВЕРКА ДЕТЕЙ"/>
      <sheetName val="Оценка от учреждения"/>
      <sheetName val="Отчет 2018"/>
      <sheetName val="Название листов"/>
    </sheetNames>
    <sheetDataSet>
      <sheetData sheetId="0"/>
      <sheetData sheetId="1"/>
      <sheetData sheetId="2"/>
      <sheetData sheetId="3">
        <row r="31">
          <cell r="H31">
            <v>8.8000000000000007</v>
          </cell>
          <cell r="I31">
            <v>5.7</v>
          </cell>
        </row>
        <row r="32">
          <cell r="H32">
            <v>100</v>
          </cell>
          <cell r="I32">
            <v>84.195774040534701</v>
          </cell>
        </row>
        <row r="33">
          <cell r="H33">
            <v>54.8</v>
          </cell>
          <cell r="I33">
            <v>54.5</v>
          </cell>
        </row>
        <row r="34">
          <cell r="H34">
            <v>154</v>
          </cell>
          <cell r="I34">
            <v>152.58000000000001</v>
          </cell>
        </row>
        <row r="103">
          <cell r="H103">
            <v>100</v>
          </cell>
          <cell r="I103">
            <v>84.195774040534701</v>
          </cell>
        </row>
        <row r="104">
          <cell r="H104">
            <v>8.8000000000000007</v>
          </cell>
          <cell r="I104">
            <v>5.7</v>
          </cell>
        </row>
        <row r="105">
          <cell r="H105">
            <v>100</v>
          </cell>
          <cell r="I105">
            <v>100</v>
          </cell>
        </row>
        <row r="106">
          <cell r="H106">
            <v>154</v>
          </cell>
          <cell r="I106">
            <v>152.58000000000001</v>
          </cell>
        </row>
      </sheetData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5"/>
      <sheetName val="6"/>
      <sheetName val="8"/>
      <sheetName val="9"/>
      <sheetName val="11"/>
      <sheetName val="13"/>
      <sheetName val="14"/>
      <sheetName val="16"/>
      <sheetName val="19"/>
      <sheetName val="20"/>
      <sheetName val="21"/>
      <sheetName val="22"/>
      <sheetName val="23"/>
      <sheetName val="24"/>
      <sheetName val="оценка Учреждения"/>
      <sheetName val="Отчет"/>
      <sheetName val="Сверка дете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5">
          <cell r="H15">
            <v>100</v>
          </cell>
          <cell r="I15">
            <v>100</v>
          </cell>
        </row>
        <row r="16">
          <cell r="H16">
            <v>95</v>
          </cell>
          <cell r="I16">
            <v>100</v>
          </cell>
        </row>
        <row r="17">
          <cell r="H17">
            <v>100</v>
          </cell>
          <cell r="I17">
            <v>100</v>
          </cell>
        </row>
        <row r="18">
          <cell r="H18">
            <v>8.33</v>
          </cell>
          <cell r="I18">
            <v>8.33</v>
          </cell>
        </row>
        <row r="19">
          <cell r="H19">
            <v>100</v>
          </cell>
          <cell r="I19">
            <v>100</v>
          </cell>
        </row>
        <row r="20">
          <cell r="H20">
            <v>95</v>
          </cell>
          <cell r="I20">
            <v>100</v>
          </cell>
        </row>
        <row r="21">
          <cell r="H21">
            <v>0</v>
          </cell>
          <cell r="I21">
            <v>0</v>
          </cell>
        </row>
        <row r="22">
          <cell r="H22">
            <v>1</v>
          </cell>
          <cell r="I22">
            <v>1</v>
          </cell>
        </row>
        <row r="23">
          <cell r="H23">
            <v>100</v>
          </cell>
          <cell r="I23">
            <v>100</v>
          </cell>
        </row>
        <row r="24">
          <cell r="H24">
            <v>95</v>
          </cell>
          <cell r="I24">
            <v>96.4</v>
          </cell>
        </row>
        <row r="25">
          <cell r="H25">
            <v>100</v>
          </cell>
          <cell r="I25">
            <v>100</v>
          </cell>
        </row>
        <row r="26">
          <cell r="H26">
            <v>442.22</v>
          </cell>
          <cell r="I26">
            <v>443.11</v>
          </cell>
        </row>
        <row r="31">
          <cell r="H31">
            <v>100</v>
          </cell>
          <cell r="I31">
            <v>100</v>
          </cell>
        </row>
        <row r="32">
          <cell r="H32">
            <v>100</v>
          </cell>
          <cell r="I32">
            <v>90.9</v>
          </cell>
        </row>
        <row r="33">
          <cell r="H33">
            <v>0</v>
          </cell>
          <cell r="I33">
            <v>0</v>
          </cell>
        </row>
        <row r="34">
          <cell r="H34">
            <v>0.44</v>
          </cell>
          <cell r="I34">
            <v>0.44</v>
          </cell>
        </row>
        <row r="35">
          <cell r="H35">
            <v>100</v>
          </cell>
          <cell r="I35">
            <v>100</v>
          </cell>
        </row>
        <row r="36">
          <cell r="H36">
            <v>95</v>
          </cell>
          <cell r="I36">
            <v>95</v>
          </cell>
        </row>
        <row r="37">
          <cell r="H37">
            <v>100</v>
          </cell>
          <cell r="I37">
            <v>100</v>
          </cell>
        </row>
        <row r="38">
          <cell r="H38">
            <v>344.33</v>
          </cell>
          <cell r="I38">
            <v>344.33</v>
          </cell>
        </row>
        <row r="43">
          <cell r="H43">
            <v>100</v>
          </cell>
          <cell r="I43">
            <v>100</v>
          </cell>
        </row>
        <row r="44">
          <cell r="H44">
            <v>90.9</v>
          </cell>
          <cell r="I44">
            <v>90.9</v>
          </cell>
        </row>
        <row r="45">
          <cell r="H45">
            <v>100</v>
          </cell>
          <cell r="I45">
            <v>95.8</v>
          </cell>
        </row>
        <row r="46">
          <cell r="H46">
            <v>184.56</v>
          </cell>
          <cell r="I46">
            <v>185.89</v>
          </cell>
        </row>
        <row r="51">
          <cell r="H51">
            <v>100</v>
          </cell>
          <cell r="I51">
            <v>100</v>
          </cell>
        </row>
        <row r="52">
          <cell r="H52">
            <v>100</v>
          </cell>
          <cell r="I52">
            <v>100</v>
          </cell>
        </row>
        <row r="53">
          <cell r="H53">
            <v>0</v>
          </cell>
          <cell r="I53">
            <v>0</v>
          </cell>
        </row>
        <row r="54">
          <cell r="H54">
            <v>0.44</v>
          </cell>
          <cell r="I54">
            <v>0.44</v>
          </cell>
        </row>
        <row r="55">
          <cell r="H55">
            <v>100</v>
          </cell>
          <cell r="I55">
            <v>100</v>
          </cell>
        </row>
        <row r="56">
          <cell r="H56">
            <v>100</v>
          </cell>
          <cell r="I56">
            <v>100</v>
          </cell>
        </row>
        <row r="57">
          <cell r="H57">
            <v>100</v>
          </cell>
          <cell r="I57">
            <v>100</v>
          </cell>
        </row>
        <row r="58">
          <cell r="H58">
            <v>99.44</v>
          </cell>
          <cell r="I58">
            <v>100.44</v>
          </cell>
        </row>
        <row r="63">
          <cell r="H63">
            <v>100</v>
          </cell>
          <cell r="I63">
            <v>100</v>
          </cell>
        </row>
        <row r="64">
          <cell r="H64">
            <v>100</v>
          </cell>
          <cell r="I64">
            <v>100</v>
          </cell>
        </row>
        <row r="65">
          <cell r="H65">
            <v>100</v>
          </cell>
          <cell r="I65">
            <v>100</v>
          </cell>
        </row>
        <row r="66">
          <cell r="H66">
            <v>47.89</v>
          </cell>
          <cell r="I66">
            <v>47.33</v>
          </cell>
        </row>
        <row r="75">
          <cell r="H75">
            <v>3.44</v>
          </cell>
          <cell r="I75">
            <v>5.16</v>
          </cell>
        </row>
        <row r="76">
          <cell r="H76">
            <v>12</v>
          </cell>
          <cell r="I76">
            <v>12</v>
          </cell>
        </row>
        <row r="77">
          <cell r="H77">
            <v>100</v>
          </cell>
          <cell r="I77">
            <v>100</v>
          </cell>
        </row>
        <row r="78">
          <cell r="H78">
            <v>5192.2000000000007</v>
          </cell>
          <cell r="I78">
            <v>5192.2000000000007</v>
          </cell>
        </row>
        <row r="79">
          <cell r="H79">
            <v>10.029999999999999</v>
          </cell>
          <cell r="I79">
            <v>15.06</v>
          </cell>
        </row>
        <row r="80">
          <cell r="H80">
            <v>2.9</v>
          </cell>
          <cell r="I80">
            <v>16.2</v>
          </cell>
        </row>
        <row r="81">
          <cell r="H81">
            <v>100</v>
          </cell>
          <cell r="I81">
            <v>100</v>
          </cell>
        </row>
        <row r="82">
          <cell r="H82">
            <v>16183.739999999998</v>
          </cell>
          <cell r="I82">
            <v>16183.739999999998</v>
          </cell>
        </row>
        <row r="83">
          <cell r="H83">
            <v>19.05</v>
          </cell>
          <cell r="I83">
            <v>16.89</v>
          </cell>
        </row>
        <row r="84">
          <cell r="H84">
            <v>7.4</v>
          </cell>
          <cell r="I84">
            <v>7.9</v>
          </cell>
        </row>
        <row r="85">
          <cell r="H85">
            <v>100</v>
          </cell>
          <cell r="I85">
            <v>100</v>
          </cell>
        </row>
        <row r="86">
          <cell r="H86">
            <v>20454.399999999998</v>
          </cell>
          <cell r="I86">
            <v>18560.199999999997</v>
          </cell>
        </row>
        <row r="87">
          <cell r="H87">
            <v>2.16</v>
          </cell>
          <cell r="I87">
            <v>4.8600000000000003</v>
          </cell>
        </row>
        <row r="88">
          <cell r="H88">
            <v>0</v>
          </cell>
          <cell r="I88">
            <v>0</v>
          </cell>
        </row>
        <row r="89">
          <cell r="H89">
            <v>100</v>
          </cell>
          <cell r="I89">
            <v>100</v>
          </cell>
        </row>
        <row r="90">
          <cell r="H90">
            <v>2567.4</v>
          </cell>
          <cell r="I90">
            <v>2567.4</v>
          </cell>
        </row>
        <row r="91">
          <cell r="H91">
            <v>4.76</v>
          </cell>
          <cell r="I91">
            <v>7.14</v>
          </cell>
        </row>
        <row r="92">
          <cell r="H92">
            <v>2.4</v>
          </cell>
          <cell r="I92">
            <v>2.1</v>
          </cell>
        </row>
        <row r="93">
          <cell r="H93">
            <v>100</v>
          </cell>
          <cell r="I93">
            <v>100</v>
          </cell>
        </row>
        <row r="94">
          <cell r="H94">
            <v>6452.9500000000007</v>
          </cell>
          <cell r="I94">
            <v>6452.9500000000007</v>
          </cell>
        </row>
        <row r="95">
          <cell r="H95">
            <v>3.68</v>
          </cell>
          <cell r="I95">
            <v>6.04</v>
          </cell>
        </row>
        <row r="96">
          <cell r="H96">
            <v>0</v>
          </cell>
          <cell r="I96">
            <v>0</v>
          </cell>
        </row>
        <row r="97">
          <cell r="H97">
            <v>100</v>
          </cell>
          <cell r="I97">
            <v>100</v>
          </cell>
        </row>
        <row r="98">
          <cell r="H98">
            <v>5163.2999999999993</v>
          </cell>
          <cell r="I98">
            <v>5163.2999999999993</v>
          </cell>
        </row>
      </sheetData>
      <sheetData sheetId="16" refreshError="1"/>
      <sheetData sheetId="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7"/>
      <sheetName val="8"/>
      <sheetName val="14"/>
      <sheetName val="25"/>
      <sheetName val="26"/>
      <sheetName val="Оценка от учреждения"/>
      <sheetName val="СВЕРКА ДЕТЕЙ"/>
      <sheetName val="Отчет 2018"/>
    </sheetNames>
    <sheetDataSet>
      <sheetData sheetId="0"/>
      <sheetData sheetId="1"/>
      <sheetData sheetId="2"/>
      <sheetData sheetId="3"/>
      <sheetData sheetId="4"/>
      <sheetData sheetId="5"/>
      <sheetData sheetId="6">
        <row r="27">
          <cell r="H27">
            <v>2.9</v>
          </cell>
          <cell r="I27">
            <v>2.9</v>
          </cell>
        </row>
        <row r="28">
          <cell r="H28">
            <v>100</v>
          </cell>
          <cell r="I28">
            <v>100</v>
          </cell>
        </row>
        <row r="29">
          <cell r="H29">
            <v>80</v>
          </cell>
          <cell r="I29">
            <v>80</v>
          </cell>
        </row>
        <row r="30">
          <cell r="H30">
            <v>5</v>
          </cell>
          <cell r="I30">
            <v>5.58</v>
          </cell>
        </row>
        <row r="31">
          <cell r="H31">
            <v>2.9</v>
          </cell>
          <cell r="I31">
            <v>2.9</v>
          </cell>
        </row>
        <row r="32">
          <cell r="H32">
            <v>100</v>
          </cell>
          <cell r="I32">
            <v>100</v>
          </cell>
        </row>
        <row r="33">
          <cell r="H33">
            <v>80</v>
          </cell>
          <cell r="I33">
            <v>82.4</v>
          </cell>
        </row>
        <row r="34">
          <cell r="H34">
            <v>231</v>
          </cell>
          <cell r="I34">
            <v>227.75</v>
          </cell>
        </row>
        <row r="55">
          <cell r="H55">
            <v>2.9</v>
          </cell>
          <cell r="I55">
            <v>2.9</v>
          </cell>
        </row>
        <row r="56">
          <cell r="H56">
            <v>100</v>
          </cell>
          <cell r="I56">
            <v>100</v>
          </cell>
        </row>
        <row r="57">
          <cell r="H57">
            <v>80</v>
          </cell>
          <cell r="I57">
            <v>83.3</v>
          </cell>
        </row>
        <row r="58">
          <cell r="H58">
            <v>19</v>
          </cell>
          <cell r="I58">
            <v>19</v>
          </cell>
        </row>
        <row r="99">
          <cell r="H99">
            <v>100</v>
          </cell>
          <cell r="I99">
            <v>100</v>
          </cell>
        </row>
        <row r="100">
          <cell r="H100">
            <v>2.9</v>
          </cell>
          <cell r="I100">
            <v>2.9</v>
          </cell>
        </row>
        <row r="101">
          <cell r="H101">
            <v>100</v>
          </cell>
          <cell r="I101">
            <v>100</v>
          </cell>
        </row>
        <row r="102">
          <cell r="H102">
            <v>5</v>
          </cell>
          <cell r="I102">
            <v>5.58</v>
          </cell>
        </row>
        <row r="103">
          <cell r="H103">
            <v>100</v>
          </cell>
          <cell r="I103">
            <v>100</v>
          </cell>
        </row>
        <row r="104">
          <cell r="H104">
            <v>2.9</v>
          </cell>
          <cell r="I104">
            <v>2.9</v>
          </cell>
        </row>
        <row r="105">
          <cell r="H105">
            <v>100</v>
          </cell>
          <cell r="I105">
            <v>100</v>
          </cell>
        </row>
        <row r="106">
          <cell r="H106">
            <v>260</v>
          </cell>
          <cell r="I106">
            <v>256.17</v>
          </cell>
        </row>
      </sheetData>
      <sheetData sheetId="7"/>
      <sheetData sheetId="8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7"/>
      <sheetName val="8"/>
      <sheetName val="14"/>
      <sheetName val="25"/>
      <sheetName val="26"/>
      <sheetName val="Оценка от учреждения"/>
      <sheetName val="СВЕРКА ДЕТЕЙ"/>
      <sheetName val="Отчет 2018"/>
    </sheetNames>
    <sheetDataSet>
      <sheetData sheetId="0"/>
      <sheetData sheetId="1"/>
      <sheetData sheetId="2"/>
      <sheetData sheetId="3"/>
      <sheetData sheetId="4"/>
      <sheetData sheetId="5"/>
      <sheetData sheetId="6">
        <row r="27">
          <cell r="H27">
            <v>8.6999999999999993</v>
          </cell>
          <cell r="I27">
            <v>9.6999999999999993</v>
          </cell>
        </row>
        <row r="28">
          <cell r="H28">
            <v>100</v>
          </cell>
          <cell r="I28">
            <v>100</v>
          </cell>
        </row>
        <row r="29">
          <cell r="H29">
            <v>58.8</v>
          </cell>
          <cell r="I29">
            <v>60</v>
          </cell>
        </row>
        <row r="30">
          <cell r="H30">
            <v>0.75</v>
          </cell>
          <cell r="I30">
            <v>0.67</v>
          </cell>
        </row>
        <row r="31">
          <cell r="H31">
            <v>8.6999999999999993</v>
          </cell>
          <cell r="I31">
            <v>6.6</v>
          </cell>
        </row>
        <row r="32">
          <cell r="H32">
            <v>100</v>
          </cell>
          <cell r="I32">
            <v>94.559303590859628</v>
          </cell>
        </row>
        <row r="33">
          <cell r="H33">
            <v>58.8</v>
          </cell>
          <cell r="I33">
            <v>58.8</v>
          </cell>
        </row>
        <row r="34">
          <cell r="H34">
            <v>147</v>
          </cell>
          <cell r="I34">
            <v>148.08000000000001</v>
          </cell>
        </row>
        <row r="55">
          <cell r="H55">
            <v>8.6999999999999993</v>
          </cell>
          <cell r="I55">
            <v>7.9</v>
          </cell>
        </row>
        <row r="56">
          <cell r="H56">
            <v>100</v>
          </cell>
          <cell r="I56">
            <v>100</v>
          </cell>
        </row>
        <row r="57">
          <cell r="H57">
            <v>58.8</v>
          </cell>
          <cell r="I57">
            <v>57.1</v>
          </cell>
        </row>
        <row r="58">
          <cell r="H58">
            <v>17</v>
          </cell>
          <cell r="I58">
            <v>17</v>
          </cell>
        </row>
        <row r="99">
          <cell r="H99">
            <v>100</v>
          </cell>
          <cell r="I99">
            <v>100</v>
          </cell>
        </row>
        <row r="100">
          <cell r="H100">
            <v>8.6999999999999993</v>
          </cell>
          <cell r="I100">
            <v>9.6999999999999993</v>
          </cell>
        </row>
        <row r="101">
          <cell r="H101">
            <v>100</v>
          </cell>
          <cell r="I101">
            <v>100</v>
          </cell>
        </row>
        <row r="102">
          <cell r="H102">
            <v>0.75</v>
          </cell>
          <cell r="I102">
            <v>0.67</v>
          </cell>
        </row>
        <row r="103">
          <cell r="H103">
            <v>100</v>
          </cell>
          <cell r="I103">
            <v>100</v>
          </cell>
        </row>
        <row r="104">
          <cell r="H104">
            <v>8.6999999999999993</v>
          </cell>
          <cell r="I104">
            <v>6.6</v>
          </cell>
        </row>
        <row r="105">
          <cell r="H105">
            <v>100</v>
          </cell>
          <cell r="I105">
            <v>100</v>
          </cell>
        </row>
        <row r="106">
          <cell r="H106">
            <v>179</v>
          </cell>
          <cell r="I106">
            <v>167.25</v>
          </cell>
        </row>
      </sheetData>
      <sheetData sheetId="7"/>
      <sheetData sheetId="8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2"/>
      <sheetName val="4"/>
      <sheetName val="5"/>
      <sheetName val="6"/>
      <sheetName val="7"/>
      <sheetName val="8"/>
      <sheetName val="14"/>
      <sheetName val="18"/>
      <sheetName val="20"/>
      <sheetName val="23"/>
      <sheetName val="24"/>
      <sheetName val="25"/>
      <sheetName val="26"/>
      <sheetName val="Оценка от учреждения"/>
      <sheetName val="СВЕРКА ДЕТЕЙ"/>
      <sheetName val="Отчет 20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7">
          <cell r="H7">
            <v>10</v>
          </cell>
          <cell r="I7">
            <v>12.1</v>
          </cell>
        </row>
        <row r="8">
          <cell r="H8">
            <v>100</v>
          </cell>
          <cell r="I8">
            <v>100</v>
          </cell>
        </row>
        <row r="9">
          <cell r="H9">
            <v>77</v>
          </cell>
          <cell r="I9">
            <v>77.8</v>
          </cell>
        </row>
        <row r="10">
          <cell r="H10">
            <v>0.67</v>
          </cell>
          <cell r="I10">
            <v>0.67</v>
          </cell>
        </row>
        <row r="15">
          <cell r="H15">
            <v>10</v>
          </cell>
          <cell r="I15">
            <v>5.6</v>
          </cell>
        </row>
        <row r="16">
          <cell r="H16">
            <v>100</v>
          </cell>
          <cell r="I16">
            <v>100</v>
          </cell>
        </row>
        <row r="17">
          <cell r="H17">
            <v>77</v>
          </cell>
          <cell r="I17">
            <v>77.8</v>
          </cell>
        </row>
        <row r="18">
          <cell r="H18">
            <v>2</v>
          </cell>
          <cell r="I18">
            <v>2.58</v>
          </cell>
        </row>
        <row r="19">
          <cell r="H19">
            <v>10</v>
          </cell>
          <cell r="I19">
            <v>5.9</v>
          </cell>
        </row>
        <row r="20">
          <cell r="H20">
            <v>100</v>
          </cell>
          <cell r="I20">
            <v>100</v>
          </cell>
        </row>
        <row r="21">
          <cell r="H21">
            <v>77</v>
          </cell>
          <cell r="I21">
            <v>77.8</v>
          </cell>
        </row>
        <row r="22">
          <cell r="H22">
            <v>5</v>
          </cell>
          <cell r="I22">
            <v>5.92</v>
          </cell>
        </row>
        <row r="23">
          <cell r="H23">
            <v>10</v>
          </cell>
          <cell r="I23">
            <v>9.9</v>
          </cell>
        </row>
        <row r="24">
          <cell r="H24">
            <v>100</v>
          </cell>
          <cell r="I24">
            <v>100</v>
          </cell>
        </row>
        <row r="25">
          <cell r="H25">
            <v>77</v>
          </cell>
          <cell r="I25">
            <v>77.8</v>
          </cell>
        </row>
        <row r="26">
          <cell r="H26">
            <v>22</v>
          </cell>
          <cell r="I26">
            <v>24.42</v>
          </cell>
        </row>
        <row r="27">
          <cell r="H27">
            <v>10</v>
          </cell>
          <cell r="I27">
            <v>5.2</v>
          </cell>
        </row>
        <row r="28">
          <cell r="H28">
            <v>100</v>
          </cell>
          <cell r="I28">
            <v>100</v>
          </cell>
        </row>
        <row r="29">
          <cell r="H29">
            <v>77</v>
          </cell>
          <cell r="I29">
            <v>80</v>
          </cell>
        </row>
        <row r="30">
          <cell r="H30">
            <v>3</v>
          </cell>
          <cell r="I30">
            <v>5</v>
          </cell>
        </row>
        <row r="31">
          <cell r="H31">
            <v>8</v>
          </cell>
          <cell r="I31">
            <v>6.1</v>
          </cell>
        </row>
        <row r="32">
          <cell r="H32">
            <v>100</v>
          </cell>
          <cell r="I32">
            <v>100</v>
          </cell>
        </row>
        <row r="33">
          <cell r="H33">
            <v>77</v>
          </cell>
          <cell r="I33">
            <v>76.7</v>
          </cell>
        </row>
        <row r="34">
          <cell r="H34">
            <v>316</v>
          </cell>
          <cell r="I34">
            <v>312.5</v>
          </cell>
        </row>
        <row r="55">
          <cell r="H55">
            <v>10</v>
          </cell>
          <cell r="I55">
            <v>9.6999999999999993</v>
          </cell>
        </row>
        <row r="56">
          <cell r="H56">
            <v>100</v>
          </cell>
          <cell r="I56">
            <v>100</v>
          </cell>
        </row>
        <row r="57">
          <cell r="H57">
            <v>77</v>
          </cell>
          <cell r="I57">
            <v>76.900000000000006</v>
          </cell>
        </row>
        <row r="58">
          <cell r="H58">
            <v>1.33</v>
          </cell>
          <cell r="I58">
            <v>1.25</v>
          </cell>
        </row>
        <row r="71">
          <cell r="H71">
            <v>100</v>
          </cell>
          <cell r="I71">
            <v>100</v>
          </cell>
        </row>
        <row r="72">
          <cell r="H72">
            <v>10</v>
          </cell>
          <cell r="I72">
            <v>12.1</v>
          </cell>
        </row>
        <row r="73">
          <cell r="H73">
            <v>100</v>
          </cell>
          <cell r="I73">
            <v>100</v>
          </cell>
        </row>
        <row r="74">
          <cell r="H74">
            <v>0.67</v>
          </cell>
          <cell r="I74">
            <v>0.67</v>
          </cell>
        </row>
        <row r="79">
          <cell r="H79">
            <v>100</v>
          </cell>
          <cell r="I79">
            <v>100</v>
          </cell>
        </row>
        <row r="80">
          <cell r="H80">
            <v>10</v>
          </cell>
          <cell r="I80">
            <v>5.6</v>
          </cell>
        </row>
        <row r="81">
          <cell r="H81">
            <v>100</v>
          </cell>
          <cell r="I81">
            <v>100</v>
          </cell>
        </row>
        <row r="82">
          <cell r="H82">
            <v>2</v>
          </cell>
          <cell r="I82">
            <v>2.58</v>
          </cell>
        </row>
        <row r="91">
          <cell r="H91">
            <v>100</v>
          </cell>
          <cell r="I91">
            <v>100</v>
          </cell>
        </row>
        <row r="92">
          <cell r="H92">
            <v>10</v>
          </cell>
          <cell r="I92">
            <v>5.9</v>
          </cell>
        </row>
        <row r="93">
          <cell r="H93">
            <v>100</v>
          </cell>
          <cell r="I93">
            <v>100</v>
          </cell>
        </row>
        <row r="94">
          <cell r="H94">
            <v>5</v>
          </cell>
          <cell r="I94">
            <v>5.92</v>
          </cell>
        </row>
        <row r="95">
          <cell r="H95">
            <v>100</v>
          </cell>
          <cell r="I95">
            <v>100</v>
          </cell>
        </row>
        <row r="96">
          <cell r="H96">
            <v>10</v>
          </cell>
          <cell r="I96">
            <v>9.3000000000000007</v>
          </cell>
        </row>
        <row r="97">
          <cell r="H97">
            <v>100</v>
          </cell>
          <cell r="I97">
            <v>100</v>
          </cell>
        </row>
        <row r="98">
          <cell r="H98">
            <v>22</v>
          </cell>
          <cell r="I98">
            <v>24.42</v>
          </cell>
        </row>
        <row r="99">
          <cell r="H99">
            <v>100</v>
          </cell>
          <cell r="I99">
            <v>100</v>
          </cell>
        </row>
        <row r="100">
          <cell r="H100">
            <v>10</v>
          </cell>
          <cell r="I100">
            <v>5.2</v>
          </cell>
        </row>
        <row r="101">
          <cell r="H101">
            <v>100</v>
          </cell>
          <cell r="I101">
            <v>100</v>
          </cell>
        </row>
        <row r="102">
          <cell r="H102">
            <v>3</v>
          </cell>
          <cell r="I102">
            <v>5</v>
          </cell>
        </row>
        <row r="103">
          <cell r="H103">
            <v>100</v>
          </cell>
          <cell r="I103">
            <v>100</v>
          </cell>
        </row>
        <row r="104">
          <cell r="H104">
            <v>8</v>
          </cell>
          <cell r="I104">
            <v>5.4</v>
          </cell>
        </row>
        <row r="105">
          <cell r="H105">
            <v>100</v>
          </cell>
          <cell r="I105">
            <v>91.666666666666671</v>
          </cell>
        </row>
        <row r="106">
          <cell r="H106">
            <v>357.33</v>
          </cell>
          <cell r="I106">
            <v>353.25</v>
          </cell>
        </row>
      </sheetData>
      <sheetData sheetId="15" refreshError="1"/>
      <sheetData sheetId="1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2"/>
      <sheetName val="5"/>
      <sheetName val="6"/>
      <sheetName val="7"/>
      <sheetName val="8"/>
      <sheetName val="16"/>
      <sheetName val="18"/>
      <sheetName val="20"/>
      <sheetName val="23"/>
      <sheetName val="24"/>
      <sheetName val="25"/>
      <sheetName val="26"/>
      <sheetName val="Оценка от учреждения"/>
      <sheetName val="СВЕРКА ДЕТЕЙ"/>
      <sheetName val="Отчет 20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7">
          <cell r="H7">
            <v>10</v>
          </cell>
          <cell r="I7">
            <v>9.6999999999999993</v>
          </cell>
        </row>
        <row r="8">
          <cell r="H8">
            <v>100</v>
          </cell>
          <cell r="I8">
            <v>100</v>
          </cell>
        </row>
        <row r="9">
          <cell r="H9">
            <v>100</v>
          </cell>
          <cell r="I9">
            <v>100</v>
          </cell>
        </row>
        <row r="10">
          <cell r="H10">
            <v>0.83</v>
          </cell>
          <cell r="I10">
            <v>0.92</v>
          </cell>
        </row>
        <row r="19">
          <cell r="H19">
            <v>10</v>
          </cell>
        </row>
        <row r="20">
          <cell r="H20">
            <v>100</v>
          </cell>
          <cell r="I20">
            <v>100</v>
          </cell>
        </row>
        <row r="21">
          <cell r="H21">
            <v>73.5</v>
          </cell>
          <cell r="I21">
            <v>75</v>
          </cell>
        </row>
        <row r="22">
          <cell r="H22">
            <v>2</v>
          </cell>
          <cell r="I22">
            <v>1.75</v>
          </cell>
        </row>
        <row r="23">
          <cell r="H23">
            <v>10</v>
          </cell>
          <cell r="I23">
            <v>8.5</v>
          </cell>
        </row>
        <row r="24">
          <cell r="H24">
            <v>100</v>
          </cell>
          <cell r="I24">
            <v>100</v>
          </cell>
        </row>
        <row r="25">
          <cell r="H25">
            <v>73.5</v>
          </cell>
          <cell r="I25">
            <v>75</v>
          </cell>
        </row>
        <row r="26">
          <cell r="H26">
            <v>22</v>
          </cell>
          <cell r="I26">
            <v>23.58</v>
          </cell>
        </row>
        <row r="27">
          <cell r="H27">
            <v>7.7</v>
          </cell>
          <cell r="I27">
            <v>9.1</v>
          </cell>
        </row>
        <row r="28">
          <cell r="H28">
            <v>100</v>
          </cell>
          <cell r="I28">
            <v>100</v>
          </cell>
        </row>
        <row r="29">
          <cell r="H29">
            <v>73.5</v>
          </cell>
          <cell r="I29">
            <v>80</v>
          </cell>
        </row>
        <row r="30">
          <cell r="H30">
            <v>1</v>
          </cell>
          <cell r="I30">
            <v>1.33</v>
          </cell>
        </row>
        <row r="31">
          <cell r="H31">
            <v>7.7</v>
          </cell>
          <cell r="I31">
            <v>5</v>
          </cell>
        </row>
        <row r="32">
          <cell r="H32">
            <v>100</v>
          </cell>
          <cell r="I32">
            <v>100</v>
          </cell>
        </row>
        <row r="33">
          <cell r="H33">
            <v>73.5</v>
          </cell>
          <cell r="I33">
            <v>76</v>
          </cell>
        </row>
        <row r="34">
          <cell r="H34">
            <v>309</v>
          </cell>
          <cell r="I34">
            <v>310.08</v>
          </cell>
        </row>
        <row r="63">
          <cell r="H63">
            <v>7.7</v>
          </cell>
          <cell r="I63">
            <v>1.4</v>
          </cell>
        </row>
        <row r="64">
          <cell r="H64">
            <v>100</v>
          </cell>
          <cell r="I64">
            <v>100</v>
          </cell>
        </row>
        <row r="65">
          <cell r="H65">
            <v>80</v>
          </cell>
          <cell r="I65">
            <v>87.5</v>
          </cell>
        </row>
        <row r="66">
          <cell r="H66">
            <v>2</v>
          </cell>
          <cell r="I66">
            <v>2</v>
          </cell>
        </row>
        <row r="71">
          <cell r="H71">
            <v>100</v>
          </cell>
          <cell r="I71">
            <v>100</v>
          </cell>
        </row>
        <row r="72">
          <cell r="H72">
            <v>7.7</v>
          </cell>
          <cell r="I72">
            <v>1.4</v>
          </cell>
        </row>
        <row r="73">
          <cell r="H73">
            <v>100</v>
          </cell>
          <cell r="I73">
            <v>100</v>
          </cell>
        </row>
        <row r="74">
          <cell r="H74">
            <v>0.83</v>
          </cell>
          <cell r="I74">
            <v>0.92</v>
          </cell>
        </row>
        <row r="79">
          <cell r="H79">
            <v>100</v>
          </cell>
          <cell r="I79">
            <v>100</v>
          </cell>
        </row>
        <row r="80">
          <cell r="H80">
            <v>7.7</v>
          </cell>
          <cell r="I80">
            <v>1.4</v>
          </cell>
        </row>
        <row r="81">
          <cell r="H81">
            <v>100</v>
          </cell>
          <cell r="I81">
            <v>100</v>
          </cell>
        </row>
        <row r="82">
          <cell r="H82">
            <v>2</v>
          </cell>
          <cell r="I82">
            <v>2</v>
          </cell>
        </row>
        <row r="91">
          <cell r="H91">
            <v>100</v>
          </cell>
          <cell r="I91">
            <v>100</v>
          </cell>
        </row>
        <row r="92">
          <cell r="H92">
            <v>10</v>
          </cell>
        </row>
        <row r="93">
          <cell r="H93">
            <v>100</v>
          </cell>
          <cell r="I93">
            <v>100</v>
          </cell>
        </row>
        <row r="94">
          <cell r="H94">
            <v>2</v>
          </cell>
          <cell r="I94">
            <v>1.75</v>
          </cell>
        </row>
        <row r="95">
          <cell r="H95">
            <v>100</v>
          </cell>
          <cell r="I95">
            <v>100</v>
          </cell>
        </row>
        <row r="96">
          <cell r="H96">
            <v>10</v>
          </cell>
          <cell r="I96">
            <v>8.5</v>
          </cell>
        </row>
        <row r="97">
          <cell r="H97">
            <v>100</v>
          </cell>
          <cell r="I97">
            <v>100</v>
          </cell>
        </row>
        <row r="98">
          <cell r="H98">
            <v>22</v>
          </cell>
          <cell r="I98">
            <v>23.58</v>
          </cell>
        </row>
        <row r="99">
          <cell r="H99">
            <v>100</v>
          </cell>
          <cell r="I99">
            <v>100</v>
          </cell>
        </row>
        <row r="100">
          <cell r="H100">
            <v>7.7</v>
          </cell>
          <cell r="I100">
            <v>9.1</v>
          </cell>
        </row>
        <row r="101">
          <cell r="H101">
            <v>100</v>
          </cell>
          <cell r="I101">
            <v>100</v>
          </cell>
        </row>
        <row r="102">
          <cell r="H102">
            <v>1</v>
          </cell>
          <cell r="I102">
            <v>1.33</v>
          </cell>
        </row>
        <row r="103">
          <cell r="H103">
            <v>100</v>
          </cell>
          <cell r="I103">
            <v>100</v>
          </cell>
        </row>
        <row r="104">
          <cell r="H104">
            <v>7.7</v>
          </cell>
          <cell r="I104">
            <v>4.0999999999999996</v>
          </cell>
        </row>
        <row r="105">
          <cell r="H105">
            <v>100</v>
          </cell>
          <cell r="I105">
            <v>100</v>
          </cell>
        </row>
        <row r="106">
          <cell r="H106">
            <v>399</v>
          </cell>
          <cell r="I106">
            <v>377.92</v>
          </cell>
        </row>
      </sheetData>
      <sheetData sheetId="14"/>
      <sheetData sheetId="1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0"/>
      <sheetName val="11"/>
      <sheetName val="12"/>
      <sheetName val="13"/>
      <sheetName val="14"/>
      <sheetName val="15"/>
      <sheetName val="16"/>
      <sheetName val="18"/>
      <sheetName val="19"/>
      <sheetName val="20"/>
      <sheetName val="23"/>
      <sheetName val="24"/>
      <sheetName val="25"/>
      <sheetName val="26"/>
      <sheetName val="Оценка от учреждения"/>
      <sheetName val="СВЕРКА ДЕТЕЙ"/>
      <sheetName val="Отчет 20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9">
          <cell r="H39">
            <v>15</v>
          </cell>
          <cell r="I39">
            <v>4.7</v>
          </cell>
        </row>
        <row r="40">
          <cell r="H40">
            <v>100</v>
          </cell>
          <cell r="I40">
            <v>100</v>
          </cell>
        </row>
        <row r="41">
          <cell r="H41">
            <v>55</v>
          </cell>
          <cell r="I41">
            <v>50</v>
          </cell>
        </row>
        <row r="42">
          <cell r="H42">
            <v>3</v>
          </cell>
          <cell r="I42">
            <v>2.75</v>
          </cell>
        </row>
        <row r="43">
          <cell r="H43">
            <v>9</v>
          </cell>
          <cell r="I43">
            <v>8</v>
          </cell>
        </row>
        <row r="44">
          <cell r="H44">
            <v>100</v>
          </cell>
          <cell r="I44">
            <v>100</v>
          </cell>
        </row>
        <row r="45">
          <cell r="H45">
            <v>55</v>
          </cell>
          <cell r="I45">
            <v>60</v>
          </cell>
        </row>
        <row r="46">
          <cell r="H46">
            <v>1</v>
          </cell>
          <cell r="I46">
            <v>1.17</v>
          </cell>
        </row>
        <row r="47">
          <cell r="H47">
            <v>9</v>
          </cell>
          <cell r="I47">
            <v>8.3000000000000007</v>
          </cell>
        </row>
        <row r="48">
          <cell r="H48">
            <v>100</v>
          </cell>
          <cell r="I48">
            <v>100</v>
          </cell>
        </row>
        <row r="49">
          <cell r="H49">
            <v>55</v>
          </cell>
          <cell r="I49">
            <v>50</v>
          </cell>
        </row>
        <row r="50">
          <cell r="H50">
            <v>14</v>
          </cell>
          <cell r="I50">
            <v>11.75</v>
          </cell>
        </row>
        <row r="51">
          <cell r="H51">
            <v>9</v>
          </cell>
          <cell r="I51">
            <v>5</v>
          </cell>
        </row>
        <row r="52">
          <cell r="H52">
            <v>100</v>
          </cell>
          <cell r="I52">
            <v>100</v>
          </cell>
        </row>
        <row r="53">
          <cell r="H53">
            <v>55</v>
          </cell>
          <cell r="I53">
            <v>50</v>
          </cell>
        </row>
        <row r="54">
          <cell r="H54">
            <v>2</v>
          </cell>
          <cell r="I54">
            <v>3.33</v>
          </cell>
        </row>
        <row r="55">
          <cell r="H55">
            <v>9</v>
          </cell>
          <cell r="I55">
            <v>8.1999999999999993</v>
          </cell>
        </row>
        <row r="56">
          <cell r="H56">
            <v>100</v>
          </cell>
          <cell r="I56">
            <v>100</v>
          </cell>
        </row>
        <row r="57">
          <cell r="H57">
            <v>55</v>
          </cell>
          <cell r="I57">
            <v>57.1</v>
          </cell>
        </row>
        <row r="58">
          <cell r="H58">
            <v>125</v>
          </cell>
          <cell r="I58">
            <v>124.75</v>
          </cell>
        </row>
        <row r="59">
          <cell r="H59">
            <v>9</v>
          </cell>
          <cell r="I59">
            <v>3.3</v>
          </cell>
        </row>
        <row r="60">
          <cell r="H60">
            <v>100</v>
          </cell>
          <cell r="I60">
            <v>100</v>
          </cell>
        </row>
        <row r="61">
          <cell r="H61">
            <v>55</v>
          </cell>
          <cell r="I61">
            <v>57.1</v>
          </cell>
        </row>
        <row r="62">
          <cell r="H62">
            <v>4</v>
          </cell>
          <cell r="I62">
            <v>5.08</v>
          </cell>
        </row>
        <row r="63">
          <cell r="H63">
            <v>9</v>
          </cell>
          <cell r="I63">
            <v>7.2</v>
          </cell>
        </row>
        <row r="64">
          <cell r="H64">
            <v>100</v>
          </cell>
          <cell r="I64">
            <v>100</v>
          </cell>
        </row>
        <row r="65">
          <cell r="H65">
            <v>55</v>
          </cell>
          <cell r="I65">
            <v>57.1</v>
          </cell>
        </row>
        <row r="66">
          <cell r="H66">
            <v>42</v>
          </cell>
          <cell r="I66">
            <v>40.25</v>
          </cell>
        </row>
        <row r="71">
          <cell r="H71">
            <v>100</v>
          </cell>
          <cell r="I71">
            <v>100</v>
          </cell>
        </row>
        <row r="72">
          <cell r="H72">
            <v>10</v>
          </cell>
          <cell r="I72">
            <v>4.7</v>
          </cell>
        </row>
        <row r="73">
          <cell r="H73">
            <v>100</v>
          </cell>
          <cell r="I73">
            <v>100</v>
          </cell>
        </row>
        <row r="74">
          <cell r="H74">
            <v>3</v>
          </cell>
          <cell r="I74">
            <v>2.75</v>
          </cell>
        </row>
        <row r="75">
          <cell r="H75">
            <v>100</v>
          </cell>
          <cell r="I75">
            <v>100</v>
          </cell>
        </row>
        <row r="76">
          <cell r="H76">
            <v>9</v>
          </cell>
          <cell r="I76">
            <v>3.3</v>
          </cell>
        </row>
        <row r="77">
          <cell r="H77">
            <v>100</v>
          </cell>
          <cell r="I77">
            <v>100</v>
          </cell>
        </row>
        <row r="78">
          <cell r="H78">
            <v>4</v>
          </cell>
          <cell r="I78">
            <v>5.08</v>
          </cell>
        </row>
        <row r="79">
          <cell r="H79">
            <v>100</v>
          </cell>
          <cell r="I79">
            <v>100</v>
          </cell>
        </row>
        <row r="80">
          <cell r="H80">
            <v>9</v>
          </cell>
          <cell r="I80">
            <v>7.2</v>
          </cell>
        </row>
        <row r="81">
          <cell r="H81">
            <v>100</v>
          </cell>
          <cell r="I81">
            <v>100</v>
          </cell>
        </row>
        <row r="82">
          <cell r="H82">
            <v>42</v>
          </cell>
          <cell r="I82">
            <v>40.25</v>
          </cell>
        </row>
        <row r="91">
          <cell r="H91">
            <v>100</v>
          </cell>
          <cell r="I91">
            <v>100</v>
          </cell>
        </row>
        <row r="92">
          <cell r="H92">
            <v>9</v>
          </cell>
          <cell r="I92">
            <v>8</v>
          </cell>
        </row>
        <row r="93">
          <cell r="H93">
            <v>100</v>
          </cell>
          <cell r="I93">
            <v>100</v>
          </cell>
        </row>
        <row r="94">
          <cell r="H94">
            <v>1</v>
          </cell>
          <cell r="I94">
            <v>1.17</v>
          </cell>
        </row>
        <row r="95">
          <cell r="H95">
            <v>100</v>
          </cell>
          <cell r="I95">
            <v>100</v>
          </cell>
        </row>
        <row r="96">
          <cell r="H96">
            <v>9</v>
          </cell>
          <cell r="I96">
            <v>8.3000000000000007</v>
          </cell>
        </row>
        <row r="97">
          <cell r="H97">
            <v>100</v>
          </cell>
          <cell r="I97">
            <v>100</v>
          </cell>
        </row>
        <row r="98">
          <cell r="H98">
            <v>14</v>
          </cell>
          <cell r="I98">
            <v>11.75</v>
          </cell>
        </row>
        <row r="99">
          <cell r="H99">
            <v>100</v>
          </cell>
          <cell r="I99">
            <v>100</v>
          </cell>
        </row>
        <row r="100">
          <cell r="H100">
            <v>9</v>
          </cell>
          <cell r="I100">
            <v>5</v>
          </cell>
        </row>
        <row r="101">
          <cell r="H101">
            <v>100</v>
          </cell>
          <cell r="I101">
            <v>100</v>
          </cell>
        </row>
        <row r="102">
          <cell r="H102">
            <v>2</v>
          </cell>
          <cell r="I102">
            <v>3.33</v>
          </cell>
        </row>
        <row r="103">
          <cell r="H103">
            <v>100</v>
          </cell>
          <cell r="I103">
            <v>100</v>
          </cell>
        </row>
        <row r="104">
          <cell r="H104">
            <v>9</v>
          </cell>
          <cell r="I104">
            <v>8.1999999999999993</v>
          </cell>
        </row>
        <row r="105">
          <cell r="H105">
            <v>100</v>
          </cell>
          <cell r="I105">
            <v>100</v>
          </cell>
        </row>
        <row r="106">
          <cell r="H106">
            <v>125</v>
          </cell>
          <cell r="I106">
            <v>124.75</v>
          </cell>
        </row>
      </sheetData>
      <sheetData sheetId="16"/>
      <sheetData sheetId="17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"/>
      <sheetName val="26"/>
      <sheetName val="СВЕРКА ДЕТЕЙ"/>
      <sheetName val="Оценка от учреждения"/>
      <sheetName val="Отчет 2018"/>
      <sheetName val="Название листов"/>
    </sheetNames>
    <sheetDataSet>
      <sheetData sheetId="0"/>
      <sheetData sheetId="1"/>
      <sheetData sheetId="2"/>
      <sheetData sheetId="3">
        <row r="31">
          <cell r="H31">
            <v>7.2</v>
          </cell>
          <cell r="I31">
            <v>3.2</v>
          </cell>
        </row>
        <row r="32">
          <cell r="H32">
            <v>100</v>
          </cell>
          <cell r="I32">
            <v>100</v>
          </cell>
        </row>
        <row r="33">
          <cell r="H33">
            <v>57.7</v>
          </cell>
          <cell r="I33">
            <v>58.8</v>
          </cell>
        </row>
        <row r="34">
          <cell r="H34">
            <v>182</v>
          </cell>
          <cell r="I34">
            <v>179.67</v>
          </cell>
        </row>
        <row r="103">
          <cell r="H103">
            <v>100</v>
          </cell>
          <cell r="I103">
            <v>100</v>
          </cell>
        </row>
        <row r="104">
          <cell r="H104">
            <v>7.2</v>
          </cell>
          <cell r="I104">
            <v>3.2</v>
          </cell>
        </row>
        <row r="105">
          <cell r="H105">
            <v>100</v>
          </cell>
          <cell r="I105">
            <v>100</v>
          </cell>
        </row>
        <row r="106">
          <cell r="H106">
            <v>182</v>
          </cell>
          <cell r="I106">
            <v>179.67</v>
          </cell>
        </row>
      </sheetData>
      <sheetData sheetId="4"/>
      <sheetData sheetId="5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5"/>
      <sheetName val="6"/>
      <sheetName val="7"/>
      <sheetName val="8"/>
      <sheetName val="23"/>
      <sheetName val="24"/>
      <sheetName val="25"/>
      <sheetName val="26"/>
      <sheetName val="Оценка от учреждения"/>
      <sheetName val="СВЕРКА ДЕТЕЙ"/>
      <sheetName val="Отчет 20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9">
          <cell r="H19">
            <v>9</v>
          </cell>
          <cell r="I19">
            <v>4</v>
          </cell>
        </row>
        <row r="20">
          <cell r="H20">
            <v>100</v>
          </cell>
          <cell r="I20">
            <v>100</v>
          </cell>
        </row>
        <row r="21">
          <cell r="H21">
            <v>65.8</v>
          </cell>
          <cell r="I21">
            <v>67.7</v>
          </cell>
        </row>
        <row r="22">
          <cell r="H22">
            <v>2</v>
          </cell>
          <cell r="I22">
            <v>3.5</v>
          </cell>
        </row>
        <row r="23">
          <cell r="H23">
            <v>9</v>
          </cell>
          <cell r="I23">
            <v>9.1999999999999993</v>
          </cell>
        </row>
        <row r="24">
          <cell r="H24">
            <v>100</v>
          </cell>
          <cell r="I24">
            <v>100</v>
          </cell>
        </row>
        <row r="25">
          <cell r="H25">
            <v>65.8</v>
          </cell>
          <cell r="I25">
            <v>75</v>
          </cell>
        </row>
        <row r="26">
          <cell r="H26">
            <v>18</v>
          </cell>
          <cell r="I26">
            <v>21</v>
          </cell>
        </row>
        <row r="27">
          <cell r="H27">
            <v>6.7</v>
          </cell>
          <cell r="I27">
            <v>9.1999999999999993</v>
          </cell>
        </row>
        <row r="28">
          <cell r="H28">
            <v>100</v>
          </cell>
          <cell r="I28">
            <v>100</v>
          </cell>
        </row>
        <row r="29">
          <cell r="H29">
            <v>70</v>
          </cell>
          <cell r="I29">
            <v>80</v>
          </cell>
        </row>
        <row r="30">
          <cell r="H30">
            <v>1.42</v>
          </cell>
          <cell r="I30">
            <v>1.5</v>
          </cell>
        </row>
        <row r="31">
          <cell r="H31">
            <v>9</v>
          </cell>
          <cell r="I31">
            <v>5.4</v>
          </cell>
        </row>
        <row r="32">
          <cell r="H32">
            <v>100</v>
          </cell>
          <cell r="I32">
            <v>100</v>
          </cell>
        </row>
        <row r="33">
          <cell r="H33">
            <v>65.8</v>
          </cell>
          <cell r="I33">
            <v>67.7</v>
          </cell>
        </row>
        <row r="34">
          <cell r="H34">
            <v>284</v>
          </cell>
          <cell r="I34">
            <v>306.33</v>
          </cell>
        </row>
        <row r="91">
          <cell r="H91">
            <v>100</v>
          </cell>
          <cell r="I91">
            <v>100</v>
          </cell>
        </row>
        <row r="92">
          <cell r="H92">
            <v>9</v>
          </cell>
          <cell r="I92">
            <v>4</v>
          </cell>
        </row>
        <row r="93">
          <cell r="H93">
            <v>100</v>
          </cell>
          <cell r="I93">
            <v>100</v>
          </cell>
        </row>
        <row r="94">
          <cell r="H94">
            <v>2</v>
          </cell>
          <cell r="I94">
            <v>3.5</v>
          </cell>
        </row>
        <row r="95">
          <cell r="H95">
            <v>100</v>
          </cell>
          <cell r="I95">
            <v>100</v>
          </cell>
        </row>
        <row r="96">
          <cell r="H96">
            <v>9</v>
          </cell>
          <cell r="I96">
            <v>9.1999999999999993</v>
          </cell>
        </row>
        <row r="97">
          <cell r="H97">
            <v>100</v>
          </cell>
          <cell r="I97">
            <v>100</v>
          </cell>
        </row>
        <row r="98">
          <cell r="H98">
            <v>18</v>
          </cell>
          <cell r="I98">
            <v>21</v>
          </cell>
        </row>
        <row r="99">
          <cell r="H99">
            <v>100</v>
          </cell>
          <cell r="I99">
            <v>100</v>
          </cell>
        </row>
        <row r="100">
          <cell r="H100">
            <v>6.7</v>
          </cell>
          <cell r="I100">
            <v>9.1999999999999993</v>
          </cell>
        </row>
        <row r="101">
          <cell r="H101">
            <v>100</v>
          </cell>
          <cell r="I101">
            <v>100</v>
          </cell>
        </row>
        <row r="102">
          <cell r="H102">
            <v>1.42</v>
          </cell>
          <cell r="I102">
            <v>1.5</v>
          </cell>
        </row>
        <row r="103">
          <cell r="H103">
            <v>100</v>
          </cell>
          <cell r="I103">
            <v>100</v>
          </cell>
        </row>
        <row r="104">
          <cell r="H104">
            <v>9</v>
          </cell>
          <cell r="I104">
            <v>5.4</v>
          </cell>
        </row>
        <row r="105">
          <cell r="H105">
            <v>100</v>
          </cell>
          <cell r="I105">
            <v>100</v>
          </cell>
        </row>
        <row r="106">
          <cell r="H106">
            <v>304</v>
          </cell>
          <cell r="I106">
            <v>306.58</v>
          </cell>
        </row>
      </sheetData>
      <sheetData sheetId="10"/>
      <sheetData sheetId="1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"/>
      <sheetName val="14"/>
      <sheetName val="16"/>
      <sheetName val="20"/>
      <sheetName val="26"/>
      <sheetName val="СВЕРКА ДЕТЕЙ"/>
      <sheetName val="Оценка от учреждения"/>
      <sheetName val="Отчет 2018 (2)"/>
      <sheetName val="Название листов"/>
    </sheetNames>
    <sheetDataSet>
      <sheetData sheetId="0"/>
      <sheetData sheetId="1"/>
      <sheetData sheetId="2"/>
      <sheetData sheetId="3"/>
      <sheetData sheetId="4"/>
      <sheetData sheetId="5"/>
      <sheetData sheetId="6">
        <row r="31">
          <cell r="H31">
            <v>7.1</v>
          </cell>
          <cell r="I31">
            <v>7.1</v>
          </cell>
        </row>
        <row r="32">
          <cell r="H32">
            <v>100</v>
          </cell>
          <cell r="I32">
            <v>100</v>
          </cell>
        </row>
        <row r="33">
          <cell r="H33">
            <v>61.3</v>
          </cell>
          <cell r="I33">
            <v>63.2</v>
          </cell>
        </row>
        <row r="34">
          <cell r="H34">
            <v>217</v>
          </cell>
          <cell r="I34">
            <v>219.58</v>
          </cell>
        </row>
        <row r="55">
          <cell r="H55">
            <v>7.1</v>
          </cell>
          <cell r="I55">
            <v>6.5</v>
          </cell>
        </row>
        <row r="56">
          <cell r="H56">
            <v>100</v>
          </cell>
          <cell r="I56">
            <v>100</v>
          </cell>
        </row>
        <row r="57">
          <cell r="H57">
            <v>61.3</v>
          </cell>
          <cell r="I57">
            <v>63.2</v>
          </cell>
        </row>
        <row r="58">
          <cell r="H58">
            <v>1</v>
          </cell>
          <cell r="I58">
            <v>1</v>
          </cell>
        </row>
        <row r="63">
          <cell r="H63">
            <v>7.1</v>
          </cell>
          <cell r="I63">
            <v>4</v>
          </cell>
        </row>
        <row r="64">
          <cell r="H64">
            <v>100</v>
          </cell>
          <cell r="I64">
            <v>100</v>
          </cell>
        </row>
        <row r="65">
          <cell r="H65">
            <v>61.3</v>
          </cell>
          <cell r="I65">
            <v>63.2</v>
          </cell>
        </row>
        <row r="66">
          <cell r="H66">
            <v>1</v>
          </cell>
          <cell r="I66">
            <v>1</v>
          </cell>
        </row>
        <row r="79">
          <cell r="H79">
            <v>100</v>
          </cell>
          <cell r="I79">
            <v>100</v>
          </cell>
        </row>
        <row r="80">
          <cell r="H80">
            <v>7.1</v>
          </cell>
          <cell r="I80">
            <v>4</v>
          </cell>
        </row>
        <row r="81">
          <cell r="H81">
            <v>100</v>
          </cell>
          <cell r="I81">
            <v>100</v>
          </cell>
        </row>
        <row r="82">
          <cell r="H82">
            <v>1</v>
          </cell>
          <cell r="I82">
            <v>1</v>
          </cell>
        </row>
        <row r="103">
          <cell r="H103">
            <v>100</v>
          </cell>
          <cell r="I103">
            <v>100</v>
          </cell>
        </row>
        <row r="104">
          <cell r="H104">
            <v>7.1</v>
          </cell>
          <cell r="I104">
            <v>5</v>
          </cell>
        </row>
        <row r="105">
          <cell r="H105">
            <v>100</v>
          </cell>
          <cell r="I105">
            <v>100</v>
          </cell>
        </row>
        <row r="106">
          <cell r="H106">
            <v>311</v>
          </cell>
          <cell r="I106">
            <v>313.33</v>
          </cell>
        </row>
      </sheetData>
      <sheetData sheetId="7"/>
      <sheetData sheetId="8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4"/>
      <sheetName val="5"/>
      <sheetName val="6"/>
      <sheetName val="7"/>
      <sheetName val="8"/>
      <sheetName val="14"/>
      <sheetName val="27"/>
      <sheetName val="20"/>
      <sheetName val="23"/>
      <sheetName val="24"/>
      <sheetName val="25"/>
      <sheetName val="26"/>
      <sheetName val="28"/>
      <sheetName val="Оценка от учреждения"/>
      <sheetName val="СВЕРКА ДЕТЕЙ"/>
      <sheetName val="Отчет 20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5">
          <cell r="H15">
            <v>10</v>
          </cell>
          <cell r="I15">
            <v>8</v>
          </cell>
        </row>
        <row r="16">
          <cell r="H16">
            <v>100</v>
          </cell>
          <cell r="I16">
            <v>100</v>
          </cell>
        </row>
        <row r="17">
          <cell r="H17">
            <v>70</v>
          </cell>
          <cell r="I17">
            <v>80</v>
          </cell>
        </row>
        <row r="18">
          <cell r="H18">
            <v>1.33</v>
          </cell>
          <cell r="I18">
            <v>1.17</v>
          </cell>
        </row>
        <row r="19">
          <cell r="H19">
            <v>10</v>
          </cell>
          <cell r="I19">
            <v>8.6</v>
          </cell>
        </row>
        <row r="20">
          <cell r="H20">
            <v>100</v>
          </cell>
          <cell r="I20">
            <v>100</v>
          </cell>
        </row>
        <row r="21">
          <cell r="H21">
            <v>70</v>
          </cell>
          <cell r="I21">
            <v>80</v>
          </cell>
        </row>
        <row r="22">
          <cell r="H22">
            <v>4</v>
          </cell>
          <cell r="I22">
            <v>5.25</v>
          </cell>
        </row>
        <row r="23">
          <cell r="H23">
            <v>10</v>
          </cell>
          <cell r="I23">
            <v>9</v>
          </cell>
        </row>
        <row r="24">
          <cell r="H24">
            <v>100</v>
          </cell>
          <cell r="I24">
            <v>100</v>
          </cell>
        </row>
        <row r="25">
          <cell r="H25">
            <v>70</v>
          </cell>
          <cell r="I25">
            <v>80</v>
          </cell>
        </row>
        <row r="26">
          <cell r="H26">
            <v>12.67</v>
          </cell>
          <cell r="I26">
            <v>12.67</v>
          </cell>
        </row>
        <row r="27">
          <cell r="H27">
            <v>10</v>
          </cell>
          <cell r="I27">
            <v>4.5</v>
          </cell>
        </row>
        <row r="28">
          <cell r="H28">
            <v>100</v>
          </cell>
          <cell r="I28">
            <v>100</v>
          </cell>
        </row>
        <row r="29">
          <cell r="H29">
            <v>66.7</v>
          </cell>
          <cell r="I29">
            <v>68.8</v>
          </cell>
        </row>
        <row r="30">
          <cell r="H30">
            <v>9.33</v>
          </cell>
          <cell r="I30">
            <v>9</v>
          </cell>
        </row>
        <row r="31">
          <cell r="H31">
            <v>10</v>
          </cell>
          <cell r="I31">
            <v>6</v>
          </cell>
        </row>
        <row r="32">
          <cell r="H32">
            <v>100</v>
          </cell>
          <cell r="I32">
            <v>100</v>
          </cell>
        </row>
        <row r="33">
          <cell r="H33">
            <v>66.7</v>
          </cell>
          <cell r="I33">
            <v>68.8</v>
          </cell>
        </row>
        <row r="34">
          <cell r="H34">
            <v>231.67</v>
          </cell>
          <cell r="I34">
            <v>228.42</v>
          </cell>
        </row>
        <row r="55">
          <cell r="H55">
            <v>12</v>
          </cell>
          <cell r="I55">
            <v>7.8</v>
          </cell>
        </row>
        <row r="56">
          <cell r="H56">
            <v>100</v>
          </cell>
          <cell r="I56">
            <v>100</v>
          </cell>
        </row>
        <row r="57">
          <cell r="H57">
            <v>70</v>
          </cell>
          <cell r="I57">
            <v>80</v>
          </cell>
        </row>
        <row r="58">
          <cell r="H58">
            <v>35</v>
          </cell>
          <cell r="I58">
            <v>36.33</v>
          </cell>
        </row>
        <row r="79">
          <cell r="H79">
            <v>100</v>
          </cell>
          <cell r="I79">
            <v>100</v>
          </cell>
        </row>
        <row r="80">
          <cell r="H80">
            <v>10</v>
          </cell>
          <cell r="I80">
            <v>8</v>
          </cell>
        </row>
        <row r="81">
          <cell r="H81">
            <v>100</v>
          </cell>
          <cell r="I81">
            <v>100</v>
          </cell>
        </row>
        <row r="82">
          <cell r="H82">
            <v>1.33</v>
          </cell>
          <cell r="I82">
            <v>1.17</v>
          </cell>
        </row>
        <row r="91">
          <cell r="H91">
            <v>100</v>
          </cell>
          <cell r="I91">
            <v>100</v>
          </cell>
        </row>
        <row r="92">
          <cell r="H92">
            <v>10</v>
          </cell>
          <cell r="I92">
            <v>8.6</v>
          </cell>
        </row>
        <row r="93">
          <cell r="H93">
            <v>100</v>
          </cell>
          <cell r="I93">
            <v>100</v>
          </cell>
        </row>
        <row r="94">
          <cell r="H94">
            <v>4</v>
          </cell>
          <cell r="I94">
            <v>5.25</v>
          </cell>
        </row>
        <row r="95">
          <cell r="H95">
            <v>100</v>
          </cell>
          <cell r="I95">
            <v>100</v>
          </cell>
        </row>
        <row r="96">
          <cell r="H96">
            <v>10</v>
          </cell>
          <cell r="I96">
            <v>9</v>
          </cell>
        </row>
        <row r="97">
          <cell r="H97">
            <v>100</v>
          </cell>
          <cell r="I97">
            <v>100</v>
          </cell>
        </row>
        <row r="98">
          <cell r="H98">
            <v>12.67</v>
          </cell>
          <cell r="I98">
            <v>12.67</v>
          </cell>
        </row>
        <row r="99">
          <cell r="H99">
            <v>100</v>
          </cell>
          <cell r="I99">
            <v>100</v>
          </cell>
        </row>
        <row r="100">
          <cell r="H100">
            <v>10</v>
          </cell>
          <cell r="I100">
            <v>4.5</v>
          </cell>
        </row>
        <row r="101">
          <cell r="H101">
            <v>100</v>
          </cell>
          <cell r="I101">
            <v>100</v>
          </cell>
        </row>
        <row r="102">
          <cell r="H102">
            <v>9.33</v>
          </cell>
          <cell r="I102">
            <v>9</v>
          </cell>
        </row>
        <row r="103">
          <cell r="H103">
            <v>100</v>
          </cell>
          <cell r="I103">
            <v>100</v>
          </cell>
        </row>
        <row r="104">
          <cell r="H104">
            <v>10</v>
          </cell>
          <cell r="I104">
            <v>6.2</v>
          </cell>
        </row>
        <row r="105">
          <cell r="H105">
            <v>100</v>
          </cell>
          <cell r="I105">
            <v>91.7</v>
          </cell>
        </row>
        <row r="106">
          <cell r="H106">
            <v>266.67</v>
          </cell>
          <cell r="I106">
            <v>264.75</v>
          </cell>
        </row>
        <row r="111">
          <cell r="H111">
            <v>100</v>
          </cell>
          <cell r="I111">
            <v>100</v>
          </cell>
        </row>
        <row r="112">
          <cell r="H112">
            <v>10</v>
          </cell>
          <cell r="I112">
            <v>4.5</v>
          </cell>
        </row>
        <row r="113">
          <cell r="H113">
            <v>100</v>
          </cell>
          <cell r="I113">
            <v>100</v>
          </cell>
        </row>
        <row r="114">
          <cell r="H114">
            <v>30</v>
          </cell>
          <cell r="I114">
            <v>30.17</v>
          </cell>
        </row>
      </sheetData>
      <sheetData sheetId="15"/>
      <sheetData sheetId="16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4"/>
      <sheetName val="6"/>
      <sheetName val="7"/>
      <sheetName val="8"/>
      <sheetName val="13"/>
      <sheetName val="14"/>
      <sheetName val="16"/>
      <sheetName val="20"/>
      <sheetName val="24"/>
      <sheetName val="25"/>
      <sheetName val="26"/>
      <sheetName val="Оценка от учреждения"/>
      <sheetName val="СВЕРКА ДЕТЕЙ"/>
      <sheetName val="Отчет 20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5">
          <cell r="H15">
            <v>6.5</v>
          </cell>
          <cell r="I15">
            <v>5.3</v>
          </cell>
        </row>
        <row r="16">
          <cell r="H16">
            <v>100</v>
          </cell>
          <cell r="I16">
            <v>100</v>
          </cell>
        </row>
        <row r="17">
          <cell r="H17">
            <v>80</v>
          </cell>
          <cell r="I17">
            <v>80</v>
          </cell>
        </row>
        <row r="18">
          <cell r="H18">
            <v>1</v>
          </cell>
          <cell r="I18">
            <v>1</v>
          </cell>
        </row>
        <row r="23">
          <cell r="H23">
            <v>9</v>
          </cell>
          <cell r="I23">
            <v>10.5</v>
          </cell>
        </row>
        <row r="24">
          <cell r="H24">
            <v>100</v>
          </cell>
          <cell r="I24">
            <v>100</v>
          </cell>
        </row>
        <row r="25">
          <cell r="H25">
            <v>80</v>
          </cell>
          <cell r="I25">
            <v>83.3</v>
          </cell>
        </row>
        <row r="26">
          <cell r="H26">
            <v>24</v>
          </cell>
          <cell r="I26">
            <v>25.75</v>
          </cell>
        </row>
        <row r="27">
          <cell r="H27">
            <v>6.5</v>
          </cell>
          <cell r="I27">
            <v>3.5</v>
          </cell>
        </row>
        <row r="28">
          <cell r="H28">
            <v>100</v>
          </cell>
          <cell r="I28">
            <v>100</v>
          </cell>
        </row>
        <row r="29">
          <cell r="H29">
            <v>62.8</v>
          </cell>
          <cell r="I29">
            <v>71.400000000000006</v>
          </cell>
        </row>
        <row r="30">
          <cell r="H30">
            <v>0.57999999999999996</v>
          </cell>
          <cell r="I30">
            <v>0.57999999999999996</v>
          </cell>
        </row>
        <row r="31">
          <cell r="H31">
            <v>6.5</v>
          </cell>
          <cell r="I31">
            <v>6.3</v>
          </cell>
        </row>
        <row r="32">
          <cell r="H32">
            <v>100</v>
          </cell>
          <cell r="I32">
            <v>100</v>
          </cell>
        </row>
        <row r="33">
          <cell r="H33">
            <v>62.8</v>
          </cell>
          <cell r="I33">
            <v>69.2</v>
          </cell>
        </row>
        <row r="34">
          <cell r="H34">
            <v>299</v>
          </cell>
          <cell r="I34">
            <v>296.83</v>
          </cell>
        </row>
        <row r="51">
          <cell r="H51">
            <v>9</v>
          </cell>
          <cell r="I51">
            <v>1</v>
          </cell>
        </row>
        <row r="52">
          <cell r="H52">
            <v>100</v>
          </cell>
          <cell r="I52">
            <v>100</v>
          </cell>
        </row>
        <row r="53">
          <cell r="H53">
            <v>55</v>
          </cell>
          <cell r="I53">
            <v>50</v>
          </cell>
        </row>
        <row r="54">
          <cell r="H54">
            <v>0.42</v>
          </cell>
          <cell r="I54">
            <v>0.42</v>
          </cell>
        </row>
        <row r="55">
          <cell r="H55">
            <v>7</v>
          </cell>
          <cell r="I55">
            <v>2.9</v>
          </cell>
        </row>
        <row r="56">
          <cell r="H56">
            <v>100</v>
          </cell>
          <cell r="I56">
            <v>100</v>
          </cell>
        </row>
        <row r="57">
          <cell r="H57">
            <v>80</v>
          </cell>
          <cell r="I57">
            <v>84.6</v>
          </cell>
        </row>
        <row r="58">
          <cell r="H58">
            <v>45</v>
          </cell>
          <cell r="I58">
            <v>46.67</v>
          </cell>
        </row>
        <row r="63">
          <cell r="H63">
            <v>6.5</v>
          </cell>
          <cell r="I63">
            <v>4.9000000000000004</v>
          </cell>
        </row>
        <row r="64">
          <cell r="H64">
            <v>100</v>
          </cell>
          <cell r="I64">
            <v>100</v>
          </cell>
        </row>
        <row r="65">
          <cell r="H65">
            <v>80</v>
          </cell>
          <cell r="I65">
            <v>85.7</v>
          </cell>
        </row>
        <row r="66">
          <cell r="H66">
            <v>1</v>
          </cell>
          <cell r="I66">
            <v>1.25</v>
          </cell>
        </row>
        <row r="79">
          <cell r="H79">
            <v>100</v>
          </cell>
          <cell r="I79">
            <v>100</v>
          </cell>
        </row>
        <row r="80">
          <cell r="H80">
            <v>7</v>
          </cell>
          <cell r="I80">
            <v>5</v>
          </cell>
        </row>
        <row r="81">
          <cell r="H81">
            <v>100</v>
          </cell>
          <cell r="I81">
            <v>100</v>
          </cell>
        </row>
        <row r="82">
          <cell r="H82">
            <v>2</v>
          </cell>
          <cell r="I82">
            <v>2.25</v>
          </cell>
        </row>
        <row r="95">
          <cell r="H95">
            <v>100</v>
          </cell>
          <cell r="I95">
            <v>100</v>
          </cell>
        </row>
        <row r="96">
          <cell r="H96">
            <v>9</v>
          </cell>
          <cell r="I96">
            <v>10.5</v>
          </cell>
        </row>
        <row r="97">
          <cell r="H97">
            <v>100</v>
          </cell>
          <cell r="I97">
            <v>100</v>
          </cell>
        </row>
        <row r="98">
          <cell r="H98">
            <v>24</v>
          </cell>
          <cell r="I98">
            <v>25.75</v>
          </cell>
        </row>
        <row r="99">
          <cell r="H99">
            <v>100</v>
          </cell>
          <cell r="I99">
            <v>100</v>
          </cell>
        </row>
        <row r="100">
          <cell r="H100">
            <v>9</v>
          </cell>
          <cell r="I100">
            <v>2</v>
          </cell>
        </row>
        <row r="101">
          <cell r="H101">
            <v>100</v>
          </cell>
          <cell r="I101">
            <v>100</v>
          </cell>
        </row>
        <row r="102">
          <cell r="H102">
            <v>1</v>
          </cell>
          <cell r="I102">
            <v>1</v>
          </cell>
        </row>
        <row r="103">
          <cell r="H103">
            <v>100</v>
          </cell>
          <cell r="I103">
            <v>100</v>
          </cell>
        </row>
        <row r="104">
          <cell r="H104">
            <v>9</v>
          </cell>
          <cell r="I104">
            <v>4.7</v>
          </cell>
        </row>
        <row r="105">
          <cell r="H105">
            <v>100</v>
          </cell>
          <cell r="I105">
            <v>100</v>
          </cell>
        </row>
        <row r="106">
          <cell r="H106">
            <v>431</v>
          </cell>
          <cell r="I106">
            <v>430</v>
          </cell>
        </row>
      </sheetData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5"/>
      <sheetName val="6"/>
      <sheetName val="8"/>
      <sheetName val="10"/>
      <sheetName val="11"/>
      <sheetName val="13"/>
      <sheetName val="16"/>
      <sheetName val="18"/>
      <sheetName val="19"/>
      <sheetName val="20"/>
      <sheetName val="21"/>
      <sheetName val="23"/>
      <sheetName val="24"/>
      <sheetName val="оценка Учреждения"/>
      <sheetName val="Отчет"/>
      <sheetName val="Сверка дете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5">
          <cell r="H15">
            <v>100</v>
          </cell>
          <cell r="I15">
            <v>100</v>
          </cell>
        </row>
        <row r="16">
          <cell r="H16">
            <v>85.7</v>
          </cell>
          <cell r="I16">
            <v>85.7</v>
          </cell>
        </row>
        <row r="17">
          <cell r="H17">
            <v>0</v>
          </cell>
          <cell r="I17">
            <v>0</v>
          </cell>
        </row>
        <row r="18">
          <cell r="H18">
            <v>16.440000000000001</v>
          </cell>
          <cell r="I18">
            <v>16.440000000000001</v>
          </cell>
        </row>
        <row r="19">
          <cell r="H19">
            <v>100</v>
          </cell>
          <cell r="I19">
            <v>100</v>
          </cell>
        </row>
        <row r="20">
          <cell r="H20">
            <v>100</v>
          </cell>
          <cell r="I20">
            <v>100</v>
          </cell>
        </row>
        <row r="21">
          <cell r="H21">
            <v>100</v>
          </cell>
          <cell r="I21">
            <v>100</v>
          </cell>
        </row>
        <row r="22">
          <cell r="H22">
            <v>2.44</v>
          </cell>
          <cell r="I22">
            <v>2.44</v>
          </cell>
        </row>
        <row r="23">
          <cell r="H23">
            <v>100</v>
          </cell>
          <cell r="I23">
            <v>100</v>
          </cell>
        </row>
        <row r="24">
          <cell r="H24">
            <v>91.7</v>
          </cell>
          <cell r="I24">
            <v>91.7</v>
          </cell>
        </row>
        <row r="25">
          <cell r="H25">
            <v>100</v>
          </cell>
          <cell r="I25">
            <v>100</v>
          </cell>
        </row>
        <row r="26">
          <cell r="H26">
            <v>635.78</v>
          </cell>
          <cell r="I26">
            <v>632.22</v>
          </cell>
        </row>
        <row r="31">
          <cell r="H31">
            <v>100</v>
          </cell>
          <cell r="I31">
            <v>100</v>
          </cell>
        </row>
        <row r="32">
          <cell r="H32">
            <v>92.9</v>
          </cell>
          <cell r="I32">
            <v>92.9</v>
          </cell>
        </row>
        <row r="33">
          <cell r="H33">
            <v>0</v>
          </cell>
          <cell r="I33">
            <v>0</v>
          </cell>
        </row>
        <row r="34">
          <cell r="H34">
            <v>6.22</v>
          </cell>
          <cell r="I34">
            <v>6.22</v>
          </cell>
        </row>
        <row r="39">
          <cell r="H39">
            <v>100</v>
          </cell>
          <cell r="I39">
            <v>100</v>
          </cell>
        </row>
        <row r="40">
          <cell r="H40">
            <v>92.9</v>
          </cell>
          <cell r="I40">
            <v>92.9</v>
          </cell>
        </row>
        <row r="41">
          <cell r="H41">
            <v>100</v>
          </cell>
          <cell r="I41">
            <v>100</v>
          </cell>
        </row>
        <row r="42">
          <cell r="H42">
            <v>0.56000000000000005</v>
          </cell>
          <cell r="I42">
            <v>0.56000000000000005</v>
          </cell>
        </row>
        <row r="43">
          <cell r="H43">
            <v>100</v>
          </cell>
          <cell r="I43">
            <v>100</v>
          </cell>
        </row>
        <row r="44">
          <cell r="H44">
            <v>92.9</v>
          </cell>
          <cell r="I44">
            <v>92.9</v>
          </cell>
        </row>
        <row r="45">
          <cell r="H45">
            <v>100</v>
          </cell>
          <cell r="I45">
            <v>100</v>
          </cell>
        </row>
        <row r="46">
          <cell r="H46">
            <v>570.78</v>
          </cell>
          <cell r="I46">
            <v>566.55999999999995</v>
          </cell>
        </row>
        <row r="51">
          <cell r="H51">
            <v>100</v>
          </cell>
          <cell r="I51">
            <v>100</v>
          </cell>
        </row>
        <row r="52">
          <cell r="H52">
            <v>100</v>
          </cell>
          <cell r="I52">
            <v>100</v>
          </cell>
        </row>
        <row r="53">
          <cell r="H53">
            <v>0</v>
          </cell>
          <cell r="I53">
            <v>0</v>
          </cell>
        </row>
        <row r="54">
          <cell r="H54">
            <v>0.44</v>
          </cell>
          <cell r="I54">
            <v>0.44</v>
          </cell>
        </row>
        <row r="63">
          <cell r="H63">
            <v>100</v>
          </cell>
          <cell r="I63">
            <v>100</v>
          </cell>
        </row>
        <row r="64">
          <cell r="H64">
            <v>100</v>
          </cell>
          <cell r="I64">
            <v>100</v>
          </cell>
        </row>
        <row r="65">
          <cell r="H65">
            <v>100</v>
          </cell>
          <cell r="I65">
            <v>100</v>
          </cell>
        </row>
        <row r="66">
          <cell r="H66">
            <v>103.22</v>
          </cell>
          <cell r="I66">
            <v>105</v>
          </cell>
        </row>
        <row r="71">
          <cell r="H71">
            <v>1.33</v>
          </cell>
          <cell r="I71">
            <v>1.3</v>
          </cell>
        </row>
        <row r="72">
          <cell r="H72">
            <v>3.7</v>
          </cell>
          <cell r="I72">
            <v>11.1</v>
          </cell>
        </row>
        <row r="73">
          <cell r="H73">
            <v>100</v>
          </cell>
          <cell r="I73">
            <v>100</v>
          </cell>
        </row>
        <row r="74">
          <cell r="H74">
            <v>1244.8</v>
          </cell>
          <cell r="I74">
            <v>1244.8</v>
          </cell>
        </row>
        <row r="75">
          <cell r="H75">
            <v>3.12</v>
          </cell>
          <cell r="I75">
            <v>3.14</v>
          </cell>
        </row>
        <row r="76">
          <cell r="H76">
            <v>7.1</v>
          </cell>
          <cell r="I76">
            <v>11.8</v>
          </cell>
        </row>
        <row r="77">
          <cell r="H77">
            <v>100</v>
          </cell>
          <cell r="I77">
            <v>100</v>
          </cell>
        </row>
        <row r="78">
          <cell r="H78">
            <v>1633.1599999999999</v>
          </cell>
          <cell r="I78">
            <v>1633.8799999999999</v>
          </cell>
        </row>
        <row r="79">
          <cell r="H79">
            <v>13.66</v>
          </cell>
          <cell r="I79">
            <v>13.74</v>
          </cell>
        </row>
        <row r="80">
          <cell r="H80">
            <v>2.9</v>
          </cell>
          <cell r="I80">
            <v>5.7</v>
          </cell>
        </row>
        <row r="81">
          <cell r="H81">
            <v>100</v>
          </cell>
          <cell r="I81">
            <v>100</v>
          </cell>
        </row>
        <row r="82">
          <cell r="H82">
            <v>13714.320000000003</v>
          </cell>
          <cell r="I82">
            <v>13712.800000000003</v>
          </cell>
        </row>
        <row r="83">
          <cell r="H83">
            <v>15.38</v>
          </cell>
          <cell r="I83">
            <v>15.47</v>
          </cell>
        </row>
        <row r="84">
          <cell r="H84">
            <v>20</v>
          </cell>
          <cell r="I84">
            <v>23.6</v>
          </cell>
        </row>
        <row r="85">
          <cell r="H85">
            <v>100</v>
          </cell>
          <cell r="I85">
            <v>100</v>
          </cell>
        </row>
        <row r="86">
          <cell r="H86">
            <v>15753.279999999999</v>
          </cell>
          <cell r="I86">
            <v>15754.079999999998</v>
          </cell>
        </row>
        <row r="91">
          <cell r="H91">
            <v>7.92</v>
          </cell>
          <cell r="I91">
            <v>7.96</v>
          </cell>
        </row>
        <row r="92">
          <cell r="H92">
            <v>31.3</v>
          </cell>
          <cell r="I92">
            <v>64</v>
          </cell>
        </row>
        <row r="93">
          <cell r="H93">
            <v>100</v>
          </cell>
          <cell r="I93">
            <v>100</v>
          </cell>
        </row>
        <row r="94">
          <cell r="H94">
            <v>7117.4750000000004</v>
          </cell>
          <cell r="I94">
            <v>7117.9610000000011</v>
          </cell>
        </row>
        <row r="95">
          <cell r="H95">
            <v>1.41</v>
          </cell>
          <cell r="I95">
            <v>1.42</v>
          </cell>
        </row>
        <row r="96">
          <cell r="H96">
            <v>2.7</v>
          </cell>
          <cell r="I96">
            <v>14.1</v>
          </cell>
        </row>
        <row r="97">
          <cell r="H97">
            <v>100</v>
          </cell>
          <cell r="I97">
            <v>100</v>
          </cell>
        </row>
        <row r="98">
          <cell r="H98">
            <v>1213.1599999999999</v>
          </cell>
          <cell r="I98">
            <v>1213.2159999999999</v>
          </cell>
        </row>
      </sheetData>
      <sheetData sheetId="15" refreshError="1"/>
      <sheetData sheetId="1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5"/>
      <sheetName val="6"/>
      <sheetName val="7"/>
      <sheetName val="8"/>
      <sheetName val="14"/>
      <sheetName val="16"/>
      <sheetName val="20"/>
      <sheetName val="23"/>
      <sheetName val="24"/>
      <sheetName val="25"/>
      <sheetName val="26"/>
      <sheetName val="Оценка от учреждения"/>
      <sheetName val="СВЕРКА ДЕТЕЙ"/>
      <sheetName val="Отчет 20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9">
          <cell r="H19">
            <v>9</v>
          </cell>
          <cell r="I19">
            <v>0.3</v>
          </cell>
        </row>
        <row r="20">
          <cell r="H20">
            <v>100</v>
          </cell>
          <cell r="I20">
            <v>100</v>
          </cell>
        </row>
        <row r="21">
          <cell r="H21">
            <v>55</v>
          </cell>
          <cell r="I21">
            <v>60</v>
          </cell>
        </row>
        <row r="22">
          <cell r="H22">
            <v>1</v>
          </cell>
          <cell r="I22">
            <v>1.17</v>
          </cell>
        </row>
        <row r="23">
          <cell r="H23">
            <v>9</v>
          </cell>
          <cell r="I23">
            <v>8.6999999999999993</v>
          </cell>
        </row>
        <row r="24">
          <cell r="H24">
            <v>100</v>
          </cell>
          <cell r="I24">
            <v>100</v>
          </cell>
        </row>
        <row r="25">
          <cell r="H25">
            <v>55</v>
          </cell>
          <cell r="I25">
            <v>60</v>
          </cell>
        </row>
        <row r="26">
          <cell r="H26">
            <v>19</v>
          </cell>
          <cell r="I26">
            <v>21.75</v>
          </cell>
        </row>
        <row r="27">
          <cell r="H27">
            <v>4.9000000000000004</v>
          </cell>
          <cell r="I27">
            <v>0.7</v>
          </cell>
        </row>
        <row r="28">
          <cell r="H28">
            <v>100</v>
          </cell>
          <cell r="I28">
            <v>100</v>
          </cell>
        </row>
        <row r="29">
          <cell r="H29">
            <v>55</v>
          </cell>
          <cell r="I29">
            <v>50</v>
          </cell>
        </row>
        <row r="30">
          <cell r="H30">
            <v>0.5</v>
          </cell>
          <cell r="I30">
            <v>0.57999999999999996</v>
          </cell>
        </row>
        <row r="31">
          <cell r="H31">
            <v>4.9000000000000004</v>
          </cell>
          <cell r="I31">
            <v>4</v>
          </cell>
        </row>
        <row r="32">
          <cell r="H32">
            <v>100</v>
          </cell>
          <cell r="I32">
            <v>100</v>
          </cell>
        </row>
        <row r="33">
          <cell r="H33">
            <v>55</v>
          </cell>
          <cell r="I33">
            <v>45.5</v>
          </cell>
        </row>
        <row r="34">
          <cell r="H34">
            <v>226</v>
          </cell>
          <cell r="I34">
            <v>219.58</v>
          </cell>
        </row>
        <row r="55">
          <cell r="H55">
            <v>4.9000000000000004</v>
          </cell>
          <cell r="I55">
            <v>2.2999999999999998</v>
          </cell>
        </row>
        <row r="56">
          <cell r="H56">
            <v>100</v>
          </cell>
          <cell r="I56">
            <v>100</v>
          </cell>
        </row>
        <row r="57">
          <cell r="H57">
            <v>70</v>
          </cell>
          <cell r="I57">
            <v>78.599999999999994</v>
          </cell>
        </row>
        <row r="58">
          <cell r="H58">
            <v>48</v>
          </cell>
          <cell r="I58">
            <v>48.58</v>
          </cell>
        </row>
        <row r="63">
          <cell r="H63">
            <v>4.9000000000000004</v>
          </cell>
          <cell r="I63">
            <v>6.1</v>
          </cell>
        </row>
        <row r="64">
          <cell r="H64">
            <v>100</v>
          </cell>
          <cell r="I64">
            <v>100</v>
          </cell>
        </row>
        <row r="65">
          <cell r="H65">
            <v>70</v>
          </cell>
          <cell r="I65">
            <v>78.599999999999994</v>
          </cell>
        </row>
        <row r="66">
          <cell r="H66">
            <v>1</v>
          </cell>
          <cell r="I66">
            <v>1</v>
          </cell>
        </row>
        <row r="79">
          <cell r="H79">
            <v>100</v>
          </cell>
          <cell r="I79">
            <v>100</v>
          </cell>
        </row>
        <row r="80">
          <cell r="H80">
            <v>9</v>
          </cell>
          <cell r="I80">
            <v>6.1</v>
          </cell>
        </row>
        <row r="81">
          <cell r="H81">
            <v>100</v>
          </cell>
          <cell r="I81">
            <v>100</v>
          </cell>
        </row>
        <row r="82">
          <cell r="H82">
            <v>1</v>
          </cell>
          <cell r="I82">
            <v>1</v>
          </cell>
        </row>
        <row r="91">
          <cell r="H91">
            <v>100</v>
          </cell>
          <cell r="I91">
            <v>100</v>
          </cell>
        </row>
        <row r="92">
          <cell r="H92">
            <v>9</v>
          </cell>
          <cell r="I92">
            <v>0.3</v>
          </cell>
        </row>
        <row r="93">
          <cell r="H93">
            <v>100</v>
          </cell>
          <cell r="I93">
            <v>100</v>
          </cell>
        </row>
        <row r="94">
          <cell r="H94">
            <v>1</v>
          </cell>
          <cell r="I94">
            <v>1.17</v>
          </cell>
        </row>
        <row r="95">
          <cell r="H95">
            <v>100</v>
          </cell>
          <cell r="I95">
            <v>100</v>
          </cell>
        </row>
        <row r="96">
          <cell r="H96">
            <v>9</v>
          </cell>
          <cell r="I96">
            <v>8.6999999999999993</v>
          </cell>
        </row>
        <row r="97">
          <cell r="H97">
            <v>100</v>
          </cell>
          <cell r="I97">
            <v>100</v>
          </cell>
        </row>
        <row r="98">
          <cell r="H98">
            <v>19</v>
          </cell>
          <cell r="I98">
            <v>21.75</v>
          </cell>
        </row>
        <row r="99">
          <cell r="H99">
            <v>100</v>
          </cell>
          <cell r="I99">
            <v>100</v>
          </cell>
        </row>
        <row r="100">
          <cell r="H100">
            <v>4.9000000000000004</v>
          </cell>
          <cell r="I100">
            <v>0.7</v>
          </cell>
        </row>
        <row r="101">
          <cell r="H101">
            <v>100</v>
          </cell>
          <cell r="I101">
            <v>100</v>
          </cell>
        </row>
        <row r="102">
          <cell r="H102">
            <v>0.5</v>
          </cell>
          <cell r="I102">
            <v>0.57999999999999996</v>
          </cell>
        </row>
        <row r="103">
          <cell r="H103">
            <v>100</v>
          </cell>
          <cell r="I103">
            <v>100</v>
          </cell>
        </row>
        <row r="104">
          <cell r="H104">
            <v>4.9000000000000004</v>
          </cell>
          <cell r="I104">
            <v>3.5</v>
          </cell>
        </row>
        <row r="105">
          <cell r="H105">
            <v>100</v>
          </cell>
          <cell r="I105">
            <v>100</v>
          </cell>
        </row>
        <row r="106">
          <cell r="H106">
            <v>294</v>
          </cell>
          <cell r="I106">
            <v>288.17</v>
          </cell>
        </row>
      </sheetData>
      <sheetData sheetId="13"/>
      <sheetData sheetId="1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4"/>
      <sheetName val="7"/>
      <sheetName val="8"/>
      <sheetName val="14"/>
      <sheetName val="20"/>
      <sheetName val="25"/>
      <sheetName val="26"/>
      <sheetName val="Оценка от учреждения"/>
      <sheetName val="СВЕРКА ДЕТЕЙ"/>
      <sheetName val="Отчет 20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5">
          <cell r="H15">
            <v>7.4</v>
          </cell>
          <cell r="I15">
            <v>4.9000000000000004</v>
          </cell>
        </row>
        <row r="16">
          <cell r="H16">
            <v>100</v>
          </cell>
          <cell r="I16">
            <v>100</v>
          </cell>
        </row>
        <row r="17">
          <cell r="H17">
            <v>81.8</v>
          </cell>
          <cell r="I17">
            <v>75</v>
          </cell>
        </row>
        <row r="18">
          <cell r="H18">
            <v>1</v>
          </cell>
          <cell r="I18">
            <v>1.08</v>
          </cell>
        </row>
        <row r="27">
          <cell r="H27">
            <v>7.4</v>
          </cell>
          <cell r="I27">
            <v>7.9</v>
          </cell>
        </row>
        <row r="28">
          <cell r="H28">
            <v>100</v>
          </cell>
          <cell r="I28">
            <v>100</v>
          </cell>
        </row>
        <row r="29">
          <cell r="H29">
            <v>81.8</v>
          </cell>
          <cell r="I29">
            <v>57.1</v>
          </cell>
        </row>
        <row r="30">
          <cell r="H30">
            <v>1.75</v>
          </cell>
          <cell r="I30">
            <v>1.75</v>
          </cell>
        </row>
        <row r="31">
          <cell r="H31">
            <v>7.4</v>
          </cell>
          <cell r="I31">
            <v>7.6</v>
          </cell>
        </row>
        <row r="32">
          <cell r="H32">
            <v>100</v>
          </cell>
          <cell r="I32">
            <v>100</v>
          </cell>
        </row>
        <row r="33">
          <cell r="H33">
            <v>81.8</v>
          </cell>
          <cell r="I33">
            <v>46.7</v>
          </cell>
        </row>
        <row r="34">
          <cell r="H34">
            <v>199</v>
          </cell>
          <cell r="I34">
            <v>202.75</v>
          </cell>
        </row>
        <row r="55">
          <cell r="H55">
            <v>7.4</v>
          </cell>
          <cell r="I55">
            <v>0.6</v>
          </cell>
        </row>
        <row r="56">
          <cell r="H56">
            <v>100</v>
          </cell>
          <cell r="I56">
            <v>100</v>
          </cell>
        </row>
        <row r="57">
          <cell r="H57">
            <v>81.8</v>
          </cell>
          <cell r="I57">
            <v>50</v>
          </cell>
        </row>
        <row r="58">
          <cell r="H58">
            <v>15</v>
          </cell>
          <cell r="I58">
            <v>16.579999999999998</v>
          </cell>
        </row>
        <row r="79">
          <cell r="H79">
            <v>100</v>
          </cell>
          <cell r="I79">
            <v>100</v>
          </cell>
        </row>
        <row r="80">
          <cell r="H80">
            <v>7.4</v>
          </cell>
          <cell r="I80">
            <v>4.9000000000000004</v>
          </cell>
        </row>
        <row r="81">
          <cell r="H81">
            <v>100</v>
          </cell>
          <cell r="I81">
            <v>100</v>
          </cell>
        </row>
        <row r="82">
          <cell r="H82">
            <v>1</v>
          </cell>
          <cell r="I82">
            <v>1.08</v>
          </cell>
        </row>
        <row r="99">
          <cell r="H99">
            <v>100</v>
          </cell>
          <cell r="I99">
            <v>100</v>
          </cell>
        </row>
        <row r="100">
          <cell r="H100">
            <v>7.4</v>
          </cell>
          <cell r="I100">
            <v>7.9</v>
          </cell>
        </row>
        <row r="101">
          <cell r="H101">
            <v>100</v>
          </cell>
          <cell r="I101">
            <v>100</v>
          </cell>
        </row>
        <row r="102">
          <cell r="H102">
            <v>1.75</v>
          </cell>
          <cell r="I102">
            <v>1.75</v>
          </cell>
        </row>
        <row r="103">
          <cell r="H103">
            <v>100</v>
          </cell>
          <cell r="I103">
            <v>100</v>
          </cell>
        </row>
        <row r="104">
          <cell r="H104">
            <v>7.4</v>
          </cell>
          <cell r="I104">
            <v>7</v>
          </cell>
        </row>
        <row r="105">
          <cell r="H105">
            <v>100</v>
          </cell>
          <cell r="I105">
            <v>100</v>
          </cell>
        </row>
        <row r="106">
          <cell r="H106">
            <v>214</v>
          </cell>
          <cell r="I106">
            <v>219.33</v>
          </cell>
        </row>
      </sheetData>
      <sheetData sheetId="9"/>
      <sheetData sheetId="10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5"/>
      <sheetName val="6"/>
      <sheetName val="7"/>
      <sheetName val="8"/>
      <sheetName val="23"/>
      <sheetName val="24"/>
      <sheetName val="25"/>
      <sheetName val="26"/>
      <sheetName val="Оценка от учреждения"/>
      <sheetName val="СВЕРКА ДЕТЕЙ"/>
      <sheetName val="Отчет 20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9">
          <cell r="H19">
            <v>8</v>
          </cell>
          <cell r="I19">
            <v>7.1</v>
          </cell>
        </row>
        <row r="20">
          <cell r="H20">
            <v>100</v>
          </cell>
          <cell r="I20">
            <v>100</v>
          </cell>
        </row>
        <row r="21">
          <cell r="H21">
            <v>65.5</v>
          </cell>
          <cell r="I21">
            <v>66.7</v>
          </cell>
        </row>
        <row r="22">
          <cell r="H22">
            <v>3</v>
          </cell>
          <cell r="I22">
            <v>4.25</v>
          </cell>
        </row>
        <row r="23">
          <cell r="H23">
            <v>10.4</v>
          </cell>
          <cell r="I23">
            <v>16.5</v>
          </cell>
        </row>
        <row r="24">
          <cell r="H24">
            <v>100</v>
          </cell>
          <cell r="I24">
            <v>100</v>
          </cell>
        </row>
        <row r="25">
          <cell r="H25">
            <v>65.5</v>
          </cell>
          <cell r="I25">
            <v>66.7</v>
          </cell>
        </row>
        <row r="26">
          <cell r="H26">
            <v>17</v>
          </cell>
          <cell r="I26">
            <v>19.25</v>
          </cell>
        </row>
        <row r="27">
          <cell r="H27">
            <v>8</v>
          </cell>
          <cell r="I27">
            <v>16.3</v>
          </cell>
        </row>
        <row r="28">
          <cell r="H28">
            <v>100</v>
          </cell>
          <cell r="I28">
            <v>100</v>
          </cell>
        </row>
        <row r="29">
          <cell r="H29">
            <v>65.5</v>
          </cell>
          <cell r="I29">
            <v>60</v>
          </cell>
        </row>
        <row r="30">
          <cell r="H30">
            <v>3</v>
          </cell>
          <cell r="I30">
            <v>3.83</v>
          </cell>
        </row>
        <row r="31">
          <cell r="H31">
            <v>8</v>
          </cell>
          <cell r="I31">
            <v>11.1</v>
          </cell>
        </row>
        <row r="32">
          <cell r="H32">
            <v>100</v>
          </cell>
          <cell r="I32">
            <v>100</v>
          </cell>
        </row>
        <row r="33">
          <cell r="H33">
            <v>65.5</v>
          </cell>
          <cell r="I33">
            <v>63.2</v>
          </cell>
        </row>
        <row r="34">
          <cell r="H34">
            <v>213</v>
          </cell>
          <cell r="I34">
            <v>220</v>
          </cell>
        </row>
        <row r="91">
          <cell r="H91">
            <v>100</v>
          </cell>
          <cell r="I91">
            <v>100</v>
          </cell>
        </row>
        <row r="92">
          <cell r="H92">
            <v>10.4</v>
          </cell>
          <cell r="I92">
            <v>7.1</v>
          </cell>
        </row>
        <row r="93">
          <cell r="H93">
            <v>100</v>
          </cell>
          <cell r="I93">
            <v>100</v>
          </cell>
        </row>
        <row r="94">
          <cell r="H94">
            <v>3</v>
          </cell>
          <cell r="I94">
            <v>4.25</v>
          </cell>
        </row>
        <row r="95">
          <cell r="H95">
            <v>100</v>
          </cell>
          <cell r="I95">
            <v>100</v>
          </cell>
        </row>
        <row r="96">
          <cell r="H96">
            <v>8</v>
          </cell>
          <cell r="I96">
            <v>16.5</v>
          </cell>
        </row>
        <row r="97">
          <cell r="H97">
            <v>100</v>
          </cell>
          <cell r="I97">
            <v>100</v>
          </cell>
        </row>
        <row r="98">
          <cell r="H98">
            <v>17</v>
          </cell>
          <cell r="I98">
            <v>19.25</v>
          </cell>
        </row>
        <row r="99">
          <cell r="H99">
            <v>100</v>
          </cell>
          <cell r="I99">
            <v>100</v>
          </cell>
        </row>
        <row r="100">
          <cell r="H100">
            <v>8</v>
          </cell>
          <cell r="I100">
            <v>16.3</v>
          </cell>
        </row>
        <row r="101">
          <cell r="H101">
            <v>100</v>
          </cell>
          <cell r="I101">
            <v>100</v>
          </cell>
        </row>
        <row r="102">
          <cell r="H102">
            <v>3</v>
          </cell>
          <cell r="I102">
            <v>3.83</v>
          </cell>
        </row>
        <row r="103">
          <cell r="H103">
            <v>100</v>
          </cell>
          <cell r="I103">
            <v>100</v>
          </cell>
        </row>
        <row r="104">
          <cell r="H104">
            <v>8</v>
          </cell>
          <cell r="I104">
            <v>8.5</v>
          </cell>
        </row>
        <row r="105">
          <cell r="H105">
            <v>100</v>
          </cell>
          <cell r="I105">
            <v>100</v>
          </cell>
        </row>
        <row r="106">
          <cell r="H106">
            <v>293</v>
          </cell>
          <cell r="I106">
            <v>286.5</v>
          </cell>
        </row>
      </sheetData>
      <sheetData sheetId="10"/>
      <sheetData sheetId="1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8"/>
      <sheetName val="14"/>
      <sheetName val="16"/>
      <sheetName val="20"/>
      <sheetName val="26"/>
      <sheetName val="Оценка от учреждения"/>
      <sheetName val="СВЕРКА ДЕТЕЙ"/>
      <sheetName val="Отчет 2018"/>
    </sheetNames>
    <sheetDataSet>
      <sheetData sheetId="0"/>
      <sheetData sheetId="1"/>
      <sheetData sheetId="2"/>
      <sheetData sheetId="3"/>
      <sheetData sheetId="4"/>
      <sheetData sheetId="5"/>
      <sheetData sheetId="6">
        <row r="31">
          <cell r="H31">
            <v>7</v>
          </cell>
          <cell r="I31">
            <v>7.2</v>
          </cell>
        </row>
        <row r="32">
          <cell r="H32">
            <v>100</v>
          </cell>
          <cell r="I32">
            <v>100</v>
          </cell>
        </row>
        <row r="33">
          <cell r="H33">
            <v>80</v>
          </cell>
          <cell r="I33">
            <v>82.4</v>
          </cell>
        </row>
        <row r="34">
          <cell r="H34">
            <v>304</v>
          </cell>
          <cell r="I34">
            <v>457.89</v>
          </cell>
        </row>
        <row r="55">
          <cell r="H55">
            <v>7</v>
          </cell>
          <cell r="I55">
            <v>6.4</v>
          </cell>
        </row>
        <row r="56">
          <cell r="H56">
            <v>100</v>
          </cell>
          <cell r="I56">
            <v>100</v>
          </cell>
        </row>
        <row r="57">
          <cell r="H57">
            <v>80</v>
          </cell>
          <cell r="I57">
            <v>88.9</v>
          </cell>
        </row>
        <row r="58">
          <cell r="H58">
            <v>29</v>
          </cell>
          <cell r="I58">
            <v>37.78</v>
          </cell>
        </row>
        <row r="63">
          <cell r="H63">
            <v>7</v>
          </cell>
          <cell r="I63">
            <v>6.3</v>
          </cell>
        </row>
        <row r="64">
          <cell r="H64">
            <v>100</v>
          </cell>
          <cell r="I64">
            <v>100</v>
          </cell>
        </row>
        <row r="65">
          <cell r="H65">
            <v>80</v>
          </cell>
          <cell r="I65">
            <v>83.3</v>
          </cell>
        </row>
        <row r="66">
          <cell r="H66">
            <v>2</v>
          </cell>
          <cell r="I66">
            <v>2.78</v>
          </cell>
        </row>
        <row r="79">
          <cell r="H79">
            <v>100</v>
          </cell>
          <cell r="I79">
            <v>100</v>
          </cell>
        </row>
        <row r="80">
          <cell r="H80">
            <v>7</v>
          </cell>
          <cell r="I80">
            <v>6.3</v>
          </cell>
        </row>
        <row r="81">
          <cell r="H81">
            <v>100</v>
          </cell>
          <cell r="I81">
            <v>100</v>
          </cell>
        </row>
        <row r="82">
          <cell r="H82">
            <v>2</v>
          </cell>
          <cell r="I82">
            <v>2.78</v>
          </cell>
        </row>
        <row r="103">
          <cell r="H103">
            <v>100</v>
          </cell>
          <cell r="I103">
            <v>100</v>
          </cell>
        </row>
        <row r="104">
          <cell r="H104">
            <v>7</v>
          </cell>
          <cell r="I104">
            <v>7.2</v>
          </cell>
        </row>
        <row r="105">
          <cell r="H105">
            <v>100</v>
          </cell>
          <cell r="I105">
            <v>100</v>
          </cell>
        </row>
        <row r="106">
          <cell r="H106">
            <v>333</v>
          </cell>
          <cell r="I106">
            <v>495.67</v>
          </cell>
        </row>
      </sheetData>
      <sheetData sheetId="7"/>
      <sheetData sheetId="8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5"/>
      <sheetName val="6"/>
      <sheetName val="8"/>
      <sheetName val="14"/>
      <sheetName val="16"/>
      <sheetName val="20"/>
      <sheetName val="23"/>
      <sheetName val="24"/>
      <sheetName val="26"/>
      <sheetName val="Оценка от учреждения"/>
      <sheetName val="СВЕРКА ДЕТЕЙ"/>
      <sheetName val="Отчет 20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9">
          <cell r="H19">
            <v>8.5</v>
          </cell>
          <cell r="I19">
            <v>3.3</v>
          </cell>
        </row>
        <row r="20">
          <cell r="H20">
            <v>100</v>
          </cell>
          <cell r="I20">
            <v>100</v>
          </cell>
        </row>
        <row r="21">
          <cell r="H21">
            <v>84.2</v>
          </cell>
          <cell r="I21">
            <v>90</v>
          </cell>
        </row>
        <row r="22">
          <cell r="H22">
            <v>3</v>
          </cell>
          <cell r="I22">
            <v>4</v>
          </cell>
        </row>
        <row r="23">
          <cell r="H23">
            <v>8.5</v>
          </cell>
          <cell r="I23">
            <v>8.6</v>
          </cell>
        </row>
        <row r="24">
          <cell r="H24">
            <v>100</v>
          </cell>
          <cell r="I24">
            <v>100</v>
          </cell>
        </row>
        <row r="25">
          <cell r="H25">
            <v>84.2</v>
          </cell>
          <cell r="I25">
            <v>80</v>
          </cell>
        </row>
        <row r="26">
          <cell r="H26">
            <v>20</v>
          </cell>
          <cell r="I26">
            <v>20</v>
          </cell>
        </row>
        <row r="31">
          <cell r="H31">
            <v>8.5</v>
          </cell>
          <cell r="I31">
            <v>7.7</v>
          </cell>
        </row>
        <row r="32">
          <cell r="H32">
            <v>100</v>
          </cell>
          <cell r="I32">
            <v>100</v>
          </cell>
        </row>
        <row r="33">
          <cell r="H33">
            <v>84.2</v>
          </cell>
          <cell r="I33">
            <v>80</v>
          </cell>
        </row>
        <row r="34">
          <cell r="H34">
            <v>164</v>
          </cell>
          <cell r="I34">
            <v>159</v>
          </cell>
        </row>
        <row r="55">
          <cell r="H55">
            <v>8.5</v>
          </cell>
          <cell r="I55">
            <v>3.8</v>
          </cell>
        </row>
        <row r="56">
          <cell r="H56">
            <v>100</v>
          </cell>
          <cell r="I56">
            <v>100</v>
          </cell>
        </row>
        <row r="57">
          <cell r="H57">
            <v>84.2</v>
          </cell>
          <cell r="I57">
            <v>80</v>
          </cell>
        </row>
        <row r="58">
          <cell r="H58">
            <v>34</v>
          </cell>
          <cell r="I58">
            <v>33</v>
          </cell>
        </row>
        <row r="63">
          <cell r="H63">
            <v>8.5</v>
          </cell>
          <cell r="I63">
            <v>2.6</v>
          </cell>
        </row>
        <row r="64">
          <cell r="H64">
            <v>100</v>
          </cell>
          <cell r="I64">
            <v>100</v>
          </cell>
        </row>
        <row r="65">
          <cell r="H65">
            <v>84.2</v>
          </cell>
          <cell r="I65">
            <v>76.900000000000006</v>
          </cell>
        </row>
        <row r="66">
          <cell r="H66">
            <v>1</v>
          </cell>
          <cell r="I66">
            <v>2</v>
          </cell>
        </row>
        <row r="79">
          <cell r="H79">
            <v>100</v>
          </cell>
          <cell r="I79">
            <v>100</v>
          </cell>
        </row>
        <row r="80">
          <cell r="H80">
            <v>8.5</v>
          </cell>
          <cell r="I80">
            <v>3.2</v>
          </cell>
        </row>
        <row r="81">
          <cell r="H81">
            <v>100</v>
          </cell>
          <cell r="I81">
            <v>100</v>
          </cell>
        </row>
        <row r="82">
          <cell r="H82">
            <v>1</v>
          </cell>
          <cell r="I82">
            <v>1.67</v>
          </cell>
        </row>
        <row r="91">
          <cell r="H91">
            <v>100</v>
          </cell>
          <cell r="I91">
            <v>100</v>
          </cell>
        </row>
        <row r="92">
          <cell r="H92">
            <v>8.5</v>
          </cell>
          <cell r="I92">
            <v>3.6</v>
          </cell>
        </row>
        <row r="93">
          <cell r="H93">
            <v>100</v>
          </cell>
          <cell r="I93">
            <v>100</v>
          </cell>
        </row>
        <row r="94">
          <cell r="H94">
            <v>3</v>
          </cell>
          <cell r="I94">
            <v>3.75</v>
          </cell>
        </row>
        <row r="95">
          <cell r="H95">
            <v>100</v>
          </cell>
          <cell r="I95">
            <v>100</v>
          </cell>
        </row>
        <row r="96">
          <cell r="H96">
            <v>8.5</v>
          </cell>
          <cell r="I96">
            <v>8.6999999999999993</v>
          </cell>
        </row>
        <row r="97">
          <cell r="H97">
            <v>100</v>
          </cell>
          <cell r="I97">
            <v>100</v>
          </cell>
        </row>
        <row r="98">
          <cell r="H98">
            <v>20</v>
          </cell>
          <cell r="I98">
            <v>19.829999999999998</v>
          </cell>
        </row>
        <row r="103">
          <cell r="H103">
            <v>100</v>
          </cell>
          <cell r="I103">
            <v>100</v>
          </cell>
        </row>
        <row r="104">
          <cell r="H104">
            <v>8.5</v>
          </cell>
          <cell r="I104">
            <v>5.3</v>
          </cell>
        </row>
        <row r="105">
          <cell r="H105">
            <v>100</v>
          </cell>
          <cell r="I105">
            <v>100</v>
          </cell>
        </row>
        <row r="106">
          <cell r="H106">
            <v>273</v>
          </cell>
          <cell r="I106">
            <v>252.67</v>
          </cell>
        </row>
      </sheetData>
      <sheetData sheetId="11"/>
      <sheetData sheetId="12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8"/>
      <sheetName val="14"/>
      <sheetName val="16"/>
      <sheetName val="20"/>
      <sheetName val="26"/>
      <sheetName val="Оценка от учреждения"/>
      <sheetName val="СВЕРКА ДЕТЕЙ"/>
      <sheetName val="Отчет 2017"/>
    </sheetNames>
    <sheetDataSet>
      <sheetData sheetId="0"/>
      <sheetData sheetId="1"/>
      <sheetData sheetId="2"/>
      <sheetData sheetId="3"/>
      <sheetData sheetId="4"/>
      <sheetData sheetId="5"/>
      <sheetData sheetId="6">
        <row r="31">
          <cell r="H31">
            <v>10</v>
          </cell>
          <cell r="I31">
            <v>9.1</v>
          </cell>
        </row>
        <row r="32">
          <cell r="H32">
            <v>100</v>
          </cell>
          <cell r="I32">
            <v>100</v>
          </cell>
        </row>
        <row r="33">
          <cell r="H33">
            <v>77.400000000000006</v>
          </cell>
          <cell r="I33">
            <v>70.8</v>
          </cell>
        </row>
        <row r="34">
          <cell r="H34">
            <v>190</v>
          </cell>
          <cell r="I34">
            <v>185.42</v>
          </cell>
        </row>
        <row r="55">
          <cell r="H55">
            <v>10</v>
          </cell>
          <cell r="I55">
            <v>4.7</v>
          </cell>
        </row>
        <row r="56">
          <cell r="H56">
            <v>100</v>
          </cell>
          <cell r="I56">
            <v>100</v>
          </cell>
        </row>
        <row r="57">
          <cell r="H57">
            <v>77.400000000000006</v>
          </cell>
          <cell r="I57">
            <v>70</v>
          </cell>
        </row>
        <row r="58">
          <cell r="H58">
            <v>32</v>
          </cell>
          <cell r="I58">
            <v>30.75</v>
          </cell>
        </row>
        <row r="63">
          <cell r="H63">
            <v>10</v>
          </cell>
          <cell r="I63">
            <v>6.9</v>
          </cell>
        </row>
        <row r="64">
          <cell r="H64">
            <v>100</v>
          </cell>
          <cell r="I64">
            <v>100</v>
          </cell>
        </row>
        <row r="65">
          <cell r="H65">
            <v>77.400000000000006</v>
          </cell>
          <cell r="I65">
            <v>70</v>
          </cell>
        </row>
        <row r="66">
          <cell r="H66">
            <v>1</v>
          </cell>
          <cell r="I66">
            <v>1</v>
          </cell>
        </row>
        <row r="79">
          <cell r="H79">
            <v>100</v>
          </cell>
          <cell r="I79">
            <v>100</v>
          </cell>
        </row>
        <row r="80">
          <cell r="H80">
            <v>10</v>
          </cell>
          <cell r="I80">
            <v>6.9</v>
          </cell>
        </row>
        <row r="81">
          <cell r="H81">
            <v>100</v>
          </cell>
          <cell r="I81">
            <v>100</v>
          </cell>
        </row>
        <row r="82">
          <cell r="H82">
            <v>1</v>
          </cell>
          <cell r="I82">
            <v>1</v>
          </cell>
        </row>
        <row r="103">
          <cell r="H103">
            <v>100</v>
          </cell>
          <cell r="I103">
            <v>100</v>
          </cell>
        </row>
        <row r="104">
          <cell r="H104">
            <v>10</v>
          </cell>
          <cell r="I104">
            <v>8.5</v>
          </cell>
        </row>
        <row r="105">
          <cell r="H105">
            <v>100</v>
          </cell>
          <cell r="I105">
            <v>100</v>
          </cell>
        </row>
        <row r="106">
          <cell r="H106">
            <v>222</v>
          </cell>
          <cell r="I106">
            <v>216.17</v>
          </cell>
        </row>
      </sheetData>
      <sheetData sheetId="7"/>
      <sheetData sheetId="8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5"/>
      <sheetName val="6"/>
      <sheetName val="7"/>
      <sheetName val="8"/>
      <sheetName val="14"/>
      <sheetName val="15"/>
      <sheetName val="16"/>
      <sheetName val="19"/>
      <sheetName val="20"/>
      <sheetName val="23"/>
      <sheetName val="24"/>
      <sheetName val="25"/>
      <sheetName val="26"/>
      <sheetName val="Оценка от учреждения"/>
      <sheetName val="СВЕРКА ДЕТЕЙ"/>
      <sheetName val="Отчет 20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9">
          <cell r="H19">
            <v>8.1</v>
          </cell>
          <cell r="I19">
            <v>6.2</v>
          </cell>
        </row>
        <row r="20">
          <cell r="H20">
            <v>100</v>
          </cell>
          <cell r="I20">
            <v>100</v>
          </cell>
        </row>
        <row r="21">
          <cell r="H21">
            <v>75.900000000000006</v>
          </cell>
          <cell r="I21">
            <v>75</v>
          </cell>
        </row>
        <row r="22">
          <cell r="H22">
            <v>2</v>
          </cell>
          <cell r="I22">
            <v>2.08</v>
          </cell>
        </row>
        <row r="23">
          <cell r="H23">
            <v>8.1</v>
          </cell>
          <cell r="I23">
            <v>5.7</v>
          </cell>
        </row>
        <row r="24">
          <cell r="H24">
            <v>100</v>
          </cell>
          <cell r="I24">
            <v>100</v>
          </cell>
        </row>
        <row r="25">
          <cell r="H25">
            <v>75.900000000000006</v>
          </cell>
          <cell r="I25">
            <v>75</v>
          </cell>
        </row>
        <row r="26">
          <cell r="H26">
            <v>22</v>
          </cell>
          <cell r="I26">
            <v>22.08</v>
          </cell>
        </row>
        <row r="27">
          <cell r="H27">
            <v>8.1</v>
          </cell>
          <cell r="I27">
            <v>4.9000000000000004</v>
          </cell>
        </row>
        <row r="28">
          <cell r="H28">
            <v>100</v>
          </cell>
          <cell r="I28">
            <v>100</v>
          </cell>
        </row>
        <row r="29">
          <cell r="H29">
            <v>75.900000000000006</v>
          </cell>
          <cell r="I29">
            <v>75</v>
          </cell>
        </row>
        <row r="30">
          <cell r="H30">
            <v>1.58</v>
          </cell>
          <cell r="I30">
            <v>1.58</v>
          </cell>
        </row>
        <row r="31">
          <cell r="H31">
            <v>8.1</v>
          </cell>
          <cell r="I31">
            <v>5.0999999999999996</v>
          </cell>
        </row>
        <row r="32">
          <cell r="H32">
            <v>100</v>
          </cell>
          <cell r="I32">
            <v>100</v>
          </cell>
        </row>
        <row r="33">
          <cell r="H33">
            <v>75.900000000000006</v>
          </cell>
          <cell r="I33">
            <v>76.5</v>
          </cell>
        </row>
        <row r="34">
          <cell r="H34">
            <v>133</v>
          </cell>
          <cell r="I34">
            <v>132.41999999999999</v>
          </cell>
        </row>
        <row r="55">
          <cell r="H55">
            <v>8.1</v>
          </cell>
          <cell r="I55">
            <v>4.5999999999999996</v>
          </cell>
        </row>
        <row r="56">
          <cell r="H56">
            <v>100</v>
          </cell>
          <cell r="I56">
            <v>100</v>
          </cell>
        </row>
        <row r="57">
          <cell r="H57">
            <v>75.900000000000006</v>
          </cell>
          <cell r="I57">
            <v>80</v>
          </cell>
        </row>
        <row r="58">
          <cell r="H58">
            <v>15.58</v>
          </cell>
          <cell r="I58">
            <v>15.33</v>
          </cell>
        </row>
        <row r="59">
          <cell r="H59">
            <v>8.1</v>
          </cell>
          <cell r="I59">
            <v>4.8</v>
          </cell>
        </row>
        <row r="60">
          <cell r="H60">
            <v>100</v>
          </cell>
          <cell r="I60">
            <v>100</v>
          </cell>
        </row>
        <row r="61">
          <cell r="H61">
            <v>75.900000000000006</v>
          </cell>
          <cell r="I61">
            <v>80</v>
          </cell>
        </row>
        <row r="62">
          <cell r="H62">
            <v>0.42</v>
          </cell>
          <cell r="I62">
            <v>0.42</v>
          </cell>
        </row>
        <row r="63">
          <cell r="H63">
            <v>8.1</v>
          </cell>
          <cell r="I63">
            <v>7.3</v>
          </cell>
        </row>
        <row r="64">
          <cell r="H64">
            <v>100</v>
          </cell>
          <cell r="I64">
            <v>100</v>
          </cell>
        </row>
        <row r="65">
          <cell r="H65">
            <v>75.900000000000006</v>
          </cell>
          <cell r="I65">
            <v>80</v>
          </cell>
        </row>
        <row r="66">
          <cell r="H66">
            <v>1</v>
          </cell>
          <cell r="I66">
            <v>1</v>
          </cell>
        </row>
        <row r="75">
          <cell r="H75">
            <v>100</v>
          </cell>
          <cell r="I75">
            <v>100</v>
          </cell>
        </row>
        <row r="76">
          <cell r="H76">
            <v>8.1</v>
          </cell>
          <cell r="I76">
            <v>4.8</v>
          </cell>
        </row>
        <row r="77">
          <cell r="H77">
            <v>100</v>
          </cell>
          <cell r="I77">
            <v>100</v>
          </cell>
        </row>
        <row r="78">
          <cell r="H78">
            <v>0.42</v>
          </cell>
          <cell r="I78">
            <v>0.42</v>
          </cell>
        </row>
        <row r="79">
          <cell r="H79">
            <v>100</v>
          </cell>
          <cell r="I79">
            <v>100</v>
          </cell>
        </row>
        <row r="80">
          <cell r="H80">
            <v>8.1</v>
          </cell>
          <cell r="I80">
            <v>7.3</v>
          </cell>
        </row>
        <row r="81">
          <cell r="H81">
            <v>100</v>
          </cell>
          <cell r="I81">
            <v>100</v>
          </cell>
        </row>
        <row r="82">
          <cell r="H82">
            <v>1</v>
          </cell>
          <cell r="I82">
            <v>1</v>
          </cell>
        </row>
        <row r="91">
          <cell r="H91">
            <v>100</v>
          </cell>
          <cell r="I91">
            <v>100</v>
          </cell>
        </row>
        <row r="92">
          <cell r="H92">
            <v>8.1</v>
          </cell>
          <cell r="I92">
            <v>6.2</v>
          </cell>
        </row>
        <row r="93">
          <cell r="H93">
            <v>100</v>
          </cell>
          <cell r="I93">
            <v>100</v>
          </cell>
        </row>
        <row r="94">
          <cell r="H94">
            <v>2</v>
          </cell>
          <cell r="I94">
            <v>2.08</v>
          </cell>
        </row>
        <row r="95">
          <cell r="H95">
            <v>100</v>
          </cell>
          <cell r="I95">
            <v>100</v>
          </cell>
        </row>
        <row r="96">
          <cell r="H96">
            <v>8.1</v>
          </cell>
          <cell r="I96">
            <v>5.7</v>
          </cell>
        </row>
        <row r="97">
          <cell r="H97">
            <v>100</v>
          </cell>
          <cell r="I97">
            <v>100</v>
          </cell>
        </row>
        <row r="98">
          <cell r="H98">
            <v>22</v>
          </cell>
          <cell r="I98">
            <v>22.08</v>
          </cell>
        </row>
        <row r="99">
          <cell r="H99">
            <v>100</v>
          </cell>
          <cell r="I99">
            <v>100</v>
          </cell>
        </row>
        <row r="100">
          <cell r="H100">
            <v>8.1</v>
          </cell>
          <cell r="I100">
            <v>4.9000000000000004</v>
          </cell>
        </row>
        <row r="101">
          <cell r="H101">
            <v>100</v>
          </cell>
          <cell r="I101">
            <v>100</v>
          </cell>
        </row>
        <row r="102">
          <cell r="H102">
            <v>1.58</v>
          </cell>
          <cell r="I102">
            <v>1.58</v>
          </cell>
        </row>
        <row r="103">
          <cell r="H103">
            <v>100</v>
          </cell>
          <cell r="I103">
            <v>100</v>
          </cell>
        </row>
        <row r="104">
          <cell r="H104">
            <v>8.1</v>
          </cell>
          <cell r="I104">
            <v>3.8</v>
          </cell>
        </row>
        <row r="105">
          <cell r="H105">
            <v>100</v>
          </cell>
          <cell r="I105">
            <v>100</v>
          </cell>
        </row>
        <row r="106">
          <cell r="H106">
            <v>197.58</v>
          </cell>
          <cell r="I106">
            <v>196.58</v>
          </cell>
        </row>
      </sheetData>
      <sheetData sheetId="15"/>
      <sheetData sheetId="16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7"/>
      <sheetName val="8"/>
      <sheetName val="25"/>
      <sheetName val="26"/>
      <sheetName val="Оценка от учреждения"/>
      <sheetName val="СВЕРКА ДЕТЕЙ"/>
      <sheetName val="Отчет 20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7">
          <cell r="H27">
            <v>7.4</v>
          </cell>
          <cell r="I27">
            <v>4.5</v>
          </cell>
        </row>
        <row r="28">
          <cell r="H28">
            <v>100</v>
          </cell>
          <cell r="I28">
            <v>100</v>
          </cell>
        </row>
        <row r="29">
          <cell r="H29">
            <v>70</v>
          </cell>
          <cell r="I29">
            <v>71.400000000000006</v>
          </cell>
        </row>
        <row r="30">
          <cell r="H30">
            <v>1</v>
          </cell>
          <cell r="I30">
            <v>1</v>
          </cell>
        </row>
        <row r="31">
          <cell r="H31">
            <v>4.5999999999999996</v>
          </cell>
          <cell r="I31">
            <v>2.2000000000000002</v>
          </cell>
        </row>
        <row r="32">
          <cell r="H32">
            <v>100</v>
          </cell>
          <cell r="I32">
            <v>100</v>
          </cell>
        </row>
        <row r="33">
          <cell r="H33">
            <v>74.599999999999994</v>
          </cell>
          <cell r="I33">
            <v>90</v>
          </cell>
        </row>
        <row r="34">
          <cell r="H34">
            <v>193</v>
          </cell>
          <cell r="I34">
            <v>190.33</v>
          </cell>
        </row>
        <row r="99">
          <cell r="H99">
            <v>100</v>
          </cell>
          <cell r="I99">
            <v>100</v>
          </cell>
        </row>
        <row r="100">
          <cell r="H100">
            <v>7.4</v>
          </cell>
          <cell r="I100">
            <v>4.5</v>
          </cell>
        </row>
        <row r="101">
          <cell r="H101">
            <v>100</v>
          </cell>
          <cell r="I101">
            <v>100</v>
          </cell>
        </row>
        <row r="102">
          <cell r="H102">
            <v>1</v>
          </cell>
          <cell r="I102">
            <v>1</v>
          </cell>
        </row>
        <row r="103">
          <cell r="H103">
            <v>100</v>
          </cell>
          <cell r="I103">
            <v>100</v>
          </cell>
        </row>
        <row r="104">
          <cell r="H104">
            <v>4.5999999999999996</v>
          </cell>
          <cell r="I104">
            <v>5.0999999999999996</v>
          </cell>
        </row>
        <row r="105">
          <cell r="H105">
            <v>100</v>
          </cell>
          <cell r="I105">
            <v>100</v>
          </cell>
        </row>
        <row r="106">
          <cell r="H106">
            <v>193</v>
          </cell>
          <cell r="I106">
            <v>190.33</v>
          </cell>
        </row>
      </sheetData>
      <sheetData sheetId="6" refreshError="1"/>
      <sheetData sheetId="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6"/>
      <sheetName val="8"/>
      <sheetName val="10"/>
      <sheetName val="12"/>
      <sheetName val="14"/>
      <sheetName val="16"/>
      <sheetName val="18"/>
      <sheetName val="20"/>
      <sheetName val="24"/>
      <sheetName val="26"/>
      <sheetName val="Оценка от учреждения"/>
      <sheetName val="СВЕРКА ДЕТЕЙ"/>
      <sheetName val="Отчет 20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3">
          <cell r="H23">
            <v>10</v>
          </cell>
          <cell r="I23">
            <v>9.6</v>
          </cell>
        </row>
        <row r="24">
          <cell r="H24">
            <v>100</v>
          </cell>
          <cell r="I24">
            <v>100</v>
          </cell>
        </row>
        <row r="25">
          <cell r="H25">
            <v>74.599999999999994</v>
          </cell>
          <cell r="I25">
            <v>75</v>
          </cell>
        </row>
        <row r="26">
          <cell r="H26">
            <v>48</v>
          </cell>
          <cell r="I26">
            <v>50.5</v>
          </cell>
        </row>
        <row r="31">
          <cell r="H31">
            <v>9</v>
          </cell>
          <cell r="I31">
            <v>5.0999999999999996</v>
          </cell>
        </row>
        <row r="32">
          <cell r="H32">
            <v>100</v>
          </cell>
          <cell r="I32">
            <v>100</v>
          </cell>
        </row>
        <row r="33">
          <cell r="H33">
            <v>74.599999999999994</v>
          </cell>
          <cell r="I33">
            <v>76.5</v>
          </cell>
        </row>
        <row r="34">
          <cell r="H34">
            <v>238</v>
          </cell>
          <cell r="I34">
            <v>230</v>
          </cell>
        </row>
        <row r="39">
          <cell r="H39">
            <v>4.5999999999999996</v>
          </cell>
          <cell r="I39">
            <v>2.9</v>
          </cell>
        </row>
        <row r="40">
          <cell r="H40">
            <v>100</v>
          </cell>
          <cell r="I40">
            <v>100</v>
          </cell>
        </row>
        <row r="41">
          <cell r="H41">
            <v>74.599999999999994</v>
          </cell>
          <cell r="I41">
            <v>75</v>
          </cell>
        </row>
        <row r="42">
          <cell r="H42">
            <v>1.67</v>
          </cell>
          <cell r="I42">
            <v>1.67</v>
          </cell>
        </row>
        <row r="47">
          <cell r="H47">
            <v>8</v>
          </cell>
          <cell r="I47">
            <v>4.4000000000000004</v>
          </cell>
        </row>
        <row r="48">
          <cell r="H48">
            <v>100</v>
          </cell>
          <cell r="I48">
            <v>100</v>
          </cell>
        </row>
        <row r="49">
          <cell r="H49">
            <v>74.599999999999994</v>
          </cell>
          <cell r="I49">
            <v>80</v>
          </cell>
        </row>
        <row r="50">
          <cell r="H50">
            <v>2</v>
          </cell>
          <cell r="I50">
            <v>1.92</v>
          </cell>
        </row>
        <row r="55">
          <cell r="H55">
            <v>8</v>
          </cell>
          <cell r="I55">
            <v>4.4000000000000004</v>
          </cell>
        </row>
        <row r="56">
          <cell r="H56">
            <v>100</v>
          </cell>
          <cell r="I56">
            <v>100</v>
          </cell>
        </row>
        <row r="57">
          <cell r="H57">
            <v>74.599999999999994</v>
          </cell>
          <cell r="I57">
            <v>80</v>
          </cell>
        </row>
        <row r="58">
          <cell r="H58">
            <v>37</v>
          </cell>
          <cell r="I58">
            <v>37.5</v>
          </cell>
        </row>
        <row r="63">
          <cell r="H63">
            <v>4.5999999999999996</v>
          </cell>
          <cell r="I63">
            <v>1.7</v>
          </cell>
        </row>
        <row r="64">
          <cell r="H64">
            <v>100</v>
          </cell>
          <cell r="I64">
            <v>100</v>
          </cell>
        </row>
        <row r="65">
          <cell r="H65">
            <v>74.599999999999994</v>
          </cell>
          <cell r="I65">
            <v>77.8</v>
          </cell>
        </row>
        <row r="66">
          <cell r="H66">
            <v>7.67</v>
          </cell>
          <cell r="I66">
            <v>7.67</v>
          </cell>
        </row>
        <row r="71">
          <cell r="H71">
            <v>100</v>
          </cell>
          <cell r="I71">
            <v>100</v>
          </cell>
        </row>
        <row r="72">
          <cell r="H72">
            <v>4.5999999999999996</v>
          </cell>
          <cell r="I72">
            <v>2.9</v>
          </cell>
        </row>
        <row r="73">
          <cell r="H73">
            <v>100</v>
          </cell>
          <cell r="I73">
            <v>100</v>
          </cell>
        </row>
        <row r="74">
          <cell r="H74">
            <v>1.67</v>
          </cell>
          <cell r="I74">
            <v>1.67</v>
          </cell>
        </row>
        <row r="79">
          <cell r="H79">
            <v>100</v>
          </cell>
          <cell r="I79">
            <v>100</v>
          </cell>
        </row>
        <row r="80">
          <cell r="H80">
            <v>4.5999999999999996</v>
          </cell>
          <cell r="I80">
            <v>1.7</v>
          </cell>
        </row>
        <row r="81">
          <cell r="H81">
            <v>100</v>
          </cell>
          <cell r="I81">
            <v>100</v>
          </cell>
        </row>
        <row r="82">
          <cell r="H82">
            <v>7.67</v>
          </cell>
          <cell r="I82">
            <v>7.67</v>
          </cell>
        </row>
        <row r="95">
          <cell r="H95">
            <v>100</v>
          </cell>
          <cell r="I95">
            <v>100</v>
          </cell>
        </row>
        <row r="96">
          <cell r="H96">
            <v>10</v>
          </cell>
          <cell r="I96">
            <v>9.4</v>
          </cell>
        </row>
        <row r="97">
          <cell r="H97">
            <v>100</v>
          </cell>
          <cell r="I97">
            <v>100</v>
          </cell>
        </row>
        <row r="98">
          <cell r="H98">
            <v>50</v>
          </cell>
          <cell r="I98">
            <v>52.42</v>
          </cell>
        </row>
        <row r="103">
          <cell r="H103">
            <v>100</v>
          </cell>
          <cell r="I103">
            <v>100</v>
          </cell>
        </row>
        <row r="104">
          <cell r="H104">
            <v>9</v>
          </cell>
          <cell r="I104">
            <v>4.7</v>
          </cell>
        </row>
        <row r="105">
          <cell r="H105">
            <v>100</v>
          </cell>
          <cell r="I105">
            <v>100</v>
          </cell>
        </row>
        <row r="106">
          <cell r="H106">
            <v>295</v>
          </cell>
          <cell r="I106">
            <v>285.5</v>
          </cell>
        </row>
      </sheetData>
      <sheetData sheetId="12"/>
      <sheetData sheetId="1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3"/>
      <sheetName val="4"/>
      <sheetName val="5"/>
      <sheetName val="6"/>
      <sheetName val="8"/>
      <sheetName val="14"/>
      <sheetName val="19"/>
      <sheetName val="20"/>
      <sheetName val="23"/>
      <sheetName val="24"/>
      <sheetName val="26"/>
      <sheetName val="Оценка от учреждения"/>
      <sheetName val="СВЕРКА ДЕТЕЙ"/>
      <sheetName val="Отчет 20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1">
          <cell r="H11">
            <v>6.6</v>
          </cell>
          <cell r="I11">
            <v>6.3</v>
          </cell>
        </row>
        <row r="12">
          <cell r="H12">
            <v>100</v>
          </cell>
          <cell r="I12">
            <v>100</v>
          </cell>
        </row>
        <row r="13">
          <cell r="H13">
            <v>90</v>
          </cell>
          <cell r="I13">
            <v>85.7</v>
          </cell>
        </row>
        <row r="14">
          <cell r="H14">
            <v>1</v>
          </cell>
          <cell r="I14">
            <v>1.42</v>
          </cell>
        </row>
        <row r="15">
          <cell r="H15">
            <v>6.6</v>
          </cell>
          <cell r="I15">
            <v>6.4</v>
          </cell>
        </row>
        <row r="16">
          <cell r="H16">
            <v>100</v>
          </cell>
          <cell r="I16">
            <v>100</v>
          </cell>
        </row>
        <row r="17">
          <cell r="H17">
            <v>90</v>
          </cell>
          <cell r="I17">
            <v>100</v>
          </cell>
        </row>
        <row r="18">
          <cell r="H18">
            <v>3</v>
          </cell>
          <cell r="I18">
            <v>2.67</v>
          </cell>
        </row>
        <row r="19">
          <cell r="H19">
            <v>6.6</v>
          </cell>
          <cell r="I19">
            <v>6.7</v>
          </cell>
        </row>
        <row r="20">
          <cell r="H20">
            <v>100</v>
          </cell>
          <cell r="I20">
            <v>100</v>
          </cell>
        </row>
        <row r="21">
          <cell r="H21">
            <v>90</v>
          </cell>
          <cell r="I21">
            <v>100</v>
          </cell>
        </row>
        <row r="22">
          <cell r="H22">
            <v>2</v>
          </cell>
          <cell r="I22">
            <v>2.25</v>
          </cell>
        </row>
        <row r="23">
          <cell r="H23">
            <v>6.6</v>
          </cell>
          <cell r="I23">
            <v>6.1</v>
          </cell>
        </row>
        <row r="24">
          <cell r="H24">
            <v>100</v>
          </cell>
          <cell r="I24">
            <v>100</v>
          </cell>
        </row>
        <row r="25">
          <cell r="H25">
            <v>90</v>
          </cell>
          <cell r="I25">
            <v>100</v>
          </cell>
        </row>
        <row r="26">
          <cell r="H26">
            <v>32</v>
          </cell>
          <cell r="I26">
            <v>33.42</v>
          </cell>
        </row>
        <row r="31">
          <cell r="H31">
            <v>6.6</v>
          </cell>
          <cell r="I31">
            <v>6.2</v>
          </cell>
        </row>
        <row r="32">
          <cell r="H32">
            <v>100</v>
          </cell>
          <cell r="I32">
            <v>100</v>
          </cell>
        </row>
        <row r="33">
          <cell r="H33">
            <v>75</v>
          </cell>
          <cell r="I33">
            <v>84.6</v>
          </cell>
        </row>
        <row r="34">
          <cell r="H34">
            <v>173</v>
          </cell>
          <cell r="I34">
            <v>179.83</v>
          </cell>
        </row>
        <row r="55">
          <cell r="H55">
            <v>6.6</v>
          </cell>
          <cell r="I55">
            <v>4.9000000000000004</v>
          </cell>
        </row>
        <row r="56">
          <cell r="H56">
            <v>100</v>
          </cell>
          <cell r="I56">
            <v>100</v>
          </cell>
        </row>
        <row r="57">
          <cell r="H57">
            <v>90</v>
          </cell>
          <cell r="I57">
            <v>100</v>
          </cell>
        </row>
        <row r="58">
          <cell r="H58">
            <v>30</v>
          </cell>
          <cell r="I58">
            <v>29</v>
          </cell>
        </row>
        <row r="75">
          <cell r="H75">
            <v>100</v>
          </cell>
          <cell r="I75">
            <v>100</v>
          </cell>
        </row>
        <row r="76">
          <cell r="H76">
            <v>10</v>
          </cell>
          <cell r="I76">
            <v>6.3</v>
          </cell>
        </row>
        <row r="77">
          <cell r="H77">
            <v>100</v>
          </cell>
          <cell r="I77">
            <v>100</v>
          </cell>
        </row>
        <row r="78">
          <cell r="H78">
            <v>1</v>
          </cell>
          <cell r="I78">
            <v>1.42</v>
          </cell>
        </row>
        <row r="79">
          <cell r="H79">
            <v>100</v>
          </cell>
          <cell r="I79">
            <v>100</v>
          </cell>
        </row>
        <row r="80">
          <cell r="H80">
            <v>10</v>
          </cell>
          <cell r="I80">
            <v>6.4</v>
          </cell>
        </row>
        <row r="81">
          <cell r="H81">
            <v>100</v>
          </cell>
          <cell r="I81">
            <v>100</v>
          </cell>
        </row>
        <row r="82">
          <cell r="H82">
            <v>3</v>
          </cell>
          <cell r="I82">
            <v>2.67</v>
          </cell>
        </row>
        <row r="91">
          <cell r="H91">
            <v>100</v>
          </cell>
          <cell r="I91">
            <v>100</v>
          </cell>
        </row>
        <row r="92">
          <cell r="H92">
            <v>6.6</v>
          </cell>
          <cell r="I92">
            <v>6.7</v>
          </cell>
        </row>
        <row r="93">
          <cell r="H93">
            <v>100</v>
          </cell>
          <cell r="I93">
            <v>100</v>
          </cell>
        </row>
        <row r="94">
          <cell r="H94">
            <v>2</v>
          </cell>
          <cell r="I94">
            <v>2.25</v>
          </cell>
        </row>
        <row r="95">
          <cell r="H95">
            <v>100</v>
          </cell>
          <cell r="I95">
            <v>100</v>
          </cell>
        </row>
        <row r="96">
          <cell r="H96">
            <v>6.6</v>
          </cell>
          <cell r="I96">
            <v>6.1</v>
          </cell>
        </row>
        <row r="97">
          <cell r="H97">
            <v>100</v>
          </cell>
          <cell r="I97">
            <v>100</v>
          </cell>
        </row>
        <row r="98">
          <cell r="H98">
            <v>32</v>
          </cell>
          <cell r="I98">
            <v>33.42</v>
          </cell>
        </row>
        <row r="103">
          <cell r="H103">
            <v>100</v>
          </cell>
          <cell r="I103">
            <v>100</v>
          </cell>
        </row>
        <row r="104">
          <cell r="H104">
            <v>6.6</v>
          </cell>
          <cell r="I104">
            <v>6</v>
          </cell>
        </row>
        <row r="105">
          <cell r="H105">
            <v>100</v>
          </cell>
          <cell r="I105">
            <v>100</v>
          </cell>
        </row>
        <row r="106">
          <cell r="H106">
            <v>203</v>
          </cell>
          <cell r="I106">
            <v>208.83</v>
          </cell>
        </row>
      </sheetData>
      <sheetData sheetId="13"/>
      <sheetData sheetId="1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6"/>
      <sheetName val="18"/>
      <sheetName val="19"/>
      <sheetName val="20"/>
      <sheetName val="21"/>
      <sheetName val="23"/>
      <sheetName val="24"/>
      <sheetName val="оценка Учреждения"/>
      <sheetName val="Отчет"/>
      <sheetName val="Сверка дете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5">
          <cell r="H15">
            <v>100</v>
          </cell>
          <cell r="I15">
            <v>100</v>
          </cell>
        </row>
        <row r="16">
          <cell r="H16">
            <v>100</v>
          </cell>
          <cell r="I16">
            <v>100</v>
          </cell>
        </row>
        <row r="17">
          <cell r="H17">
            <v>100</v>
          </cell>
          <cell r="I17">
            <v>100</v>
          </cell>
        </row>
        <row r="18">
          <cell r="H18">
            <v>24.89</v>
          </cell>
          <cell r="I18">
            <v>21.67</v>
          </cell>
        </row>
        <row r="19">
          <cell r="H19">
            <v>100</v>
          </cell>
          <cell r="I19">
            <v>100</v>
          </cell>
        </row>
        <row r="20">
          <cell r="H20">
            <v>66.7</v>
          </cell>
          <cell r="I20">
            <v>75</v>
          </cell>
        </row>
        <row r="21">
          <cell r="H21">
            <v>0</v>
          </cell>
          <cell r="I21">
            <v>0</v>
          </cell>
        </row>
        <row r="22">
          <cell r="H22">
            <v>0.44</v>
          </cell>
          <cell r="I22">
            <v>0.44</v>
          </cell>
        </row>
        <row r="23">
          <cell r="H23">
            <v>100</v>
          </cell>
          <cell r="I23">
            <v>100</v>
          </cell>
        </row>
        <row r="24">
          <cell r="H24">
            <v>100</v>
          </cell>
          <cell r="I24">
            <v>100</v>
          </cell>
        </row>
        <row r="25">
          <cell r="H25">
            <v>100</v>
          </cell>
          <cell r="I25">
            <v>100</v>
          </cell>
        </row>
        <row r="26">
          <cell r="H26">
            <v>299.67</v>
          </cell>
          <cell r="I26">
            <v>296.44</v>
          </cell>
        </row>
        <row r="27">
          <cell r="H27">
            <v>100</v>
          </cell>
          <cell r="I27">
            <v>100</v>
          </cell>
        </row>
        <row r="28">
          <cell r="H28">
            <v>87.1</v>
          </cell>
          <cell r="I28">
            <v>75</v>
          </cell>
        </row>
        <row r="29">
          <cell r="H29">
            <v>0</v>
          </cell>
          <cell r="I29">
            <v>0</v>
          </cell>
        </row>
        <row r="30">
          <cell r="H30">
            <v>0.44</v>
          </cell>
          <cell r="I30">
            <v>0.44</v>
          </cell>
        </row>
        <row r="31">
          <cell r="H31">
            <v>100</v>
          </cell>
          <cell r="I31">
            <v>100</v>
          </cell>
        </row>
        <row r="32">
          <cell r="H32">
            <v>100</v>
          </cell>
          <cell r="I32">
            <v>87.5</v>
          </cell>
        </row>
        <row r="33">
          <cell r="H33">
            <v>0</v>
          </cell>
          <cell r="I33">
            <v>0</v>
          </cell>
        </row>
        <row r="34">
          <cell r="H34">
            <v>0.44</v>
          </cell>
          <cell r="I34">
            <v>0.44</v>
          </cell>
        </row>
        <row r="35">
          <cell r="H35">
            <v>100</v>
          </cell>
          <cell r="I35">
            <v>100</v>
          </cell>
        </row>
        <row r="36">
          <cell r="H36">
            <v>100</v>
          </cell>
          <cell r="I36">
            <v>91.7</v>
          </cell>
        </row>
        <row r="37">
          <cell r="H37">
            <v>100</v>
          </cell>
          <cell r="I37">
            <v>96.2</v>
          </cell>
        </row>
        <row r="38">
          <cell r="H38">
            <v>38.89</v>
          </cell>
          <cell r="I38">
            <v>38.89</v>
          </cell>
        </row>
        <row r="39">
          <cell r="H39">
            <v>100</v>
          </cell>
          <cell r="I39">
            <v>100</v>
          </cell>
        </row>
        <row r="40">
          <cell r="H40">
            <v>100</v>
          </cell>
          <cell r="I40">
            <v>87.5</v>
          </cell>
        </row>
        <row r="41">
          <cell r="H41">
            <v>0</v>
          </cell>
          <cell r="I41">
            <v>0</v>
          </cell>
        </row>
        <row r="42">
          <cell r="H42">
            <v>0.44</v>
          </cell>
          <cell r="I42">
            <v>0.44</v>
          </cell>
        </row>
        <row r="43">
          <cell r="H43">
            <v>100</v>
          </cell>
          <cell r="I43">
            <v>100</v>
          </cell>
        </row>
        <row r="44">
          <cell r="H44">
            <v>100</v>
          </cell>
          <cell r="I44">
            <v>91.7</v>
          </cell>
        </row>
        <row r="45">
          <cell r="H45">
            <v>100</v>
          </cell>
          <cell r="I45">
            <v>65.400000000000006</v>
          </cell>
        </row>
        <row r="46">
          <cell r="H46">
            <v>274.77999999999997</v>
          </cell>
          <cell r="I46">
            <v>277.44</v>
          </cell>
        </row>
        <row r="47">
          <cell r="H47">
            <v>100</v>
          </cell>
          <cell r="I47">
            <v>100</v>
          </cell>
        </row>
        <row r="48">
          <cell r="H48">
            <v>100</v>
          </cell>
          <cell r="I48">
            <v>87.5</v>
          </cell>
        </row>
        <row r="49">
          <cell r="H49">
            <v>0</v>
          </cell>
          <cell r="I49">
            <v>0</v>
          </cell>
        </row>
        <row r="50">
          <cell r="H50">
            <v>0.44</v>
          </cell>
          <cell r="I50">
            <v>0.44</v>
          </cell>
        </row>
        <row r="63">
          <cell r="H63">
            <v>100</v>
          </cell>
          <cell r="I63">
            <v>100</v>
          </cell>
        </row>
        <row r="64">
          <cell r="H64">
            <v>100</v>
          </cell>
          <cell r="I64">
            <v>100</v>
          </cell>
        </row>
        <row r="65">
          <cell r="H65">
            <v>100</v>
          </cell>
          <cell r="I65">
            <v>96.4</v>
          </cell>
        </row>
        <row r="66">
          <cell r="H66">
            <v>54.67</v>
          </cell>
          <cell r="I66">
            <v>55.56</v>
          </cell>
        </row>
        <row r="71">
          <cell r="H71">
            <v>25.83</v>
          </cell>
          <cell r="I71">
            <v>25.9</v>
          </cell>
        </row>
        <row r="72">
          <cell r="H72">
            <v>21.2</v>
          </cell>
          <cell r="I72">
            <v>28.3</v>
          </cell>
        </row>
        <row r="73">
          <cell r="H73">
            <v>100</v>
          </cell>
          <cell r="I73">
            <v>100</v>
          </cell>
        </row>
        <row r="74">
          <cell r="H74">
            <v>17168.320000000003</v>
          </cell>
          <cell r="I74">
            <v>17168.320000000003</v>
          </cell>
        </row>
        <row r="75">
          <cell r="H75">
            <v>2.96</v>
          </cell>
          <cell r="I75">
            <v>2.97</v>
          </cell>
        </row>
        <row r="76">
          <cell r="H76">
            <v>11.8</v>
          </cell>
          <cell r="I76">
            <v>5.9</v>
          </cell>
        </row>
        <row r="77">
          <cell r="H77">
            <v>100</v>
          </cell>
          <cell r="I77">
            <v>100</v>
          </cell>
        </row>
        <row r="78">
          <cell r="H78">
            <v>4216.1499999999996</v>
          </cell>
          <cell r="I78">
            <v>4216.1499999999996</v>
          </cell>
        </row>
        <row r="79">
          <cell r="H79">
            <v>7.48</v>
          </cell>
          <cell r="I79">
            <v>7.51</v>
          </cell>
        </row>
        <row r="80">
          <cell r="H80">
            <v>20.2</v>
          </cell>
          <cell r="I80">
            <v>12.7</v>
          </cell>
        </row>
        <row r="81">
          <cell r="H81">
            <v>100</v>
          </cell>
          <cell r="I81">
            <v>100</v>
          </cell>
        </row>
        <row r="82">
          <cell r="H82">
            <v>6678.8799999999992</v>
          </cell>
          <cell r="I82">
            <v>7268.0399999999991</v>
          </cell>
        </row>
        <row r="83">
          <cell r="H83">
            <v>25.27</v>
          </cell>
          <cell r="I83">
            <v>25.38</v>
          </cell>
        </row>
        <row r="84">
          <cell r="H84">
            <v>19</v>
          </cell>
          <cell r="I84">
            <v>19</v>
          </cell>
        </row>
        <row r="85">
          <cell r="H85">
            <v>100</v>
          </cell>
          <cell r="I85">
            <v>75</v>
          </cell>
        </row>
        <row r="86">
          <cell r="H86">
            <v>17150.060000000001</v>
          </cell>
          <cell r="I86">
            <v>17150.060000000001</v>
          </cell>
        </row>
        <row r="91">
          <cell r="H91">
            <v>10.69</v>
          </cell>
          <cell r="I91">
            <v>9.89</v>
          </cell>
        </row>
        <row r="92">
          <cell r="H92">
            <v>5.4</v>
          </cell>
          <cell r="I92">
            <v>2.7</v>
          </cell>
        </row>
        <row r="93">
          <cell r="H93">
            <v>100</v>
          </cell>
          <cell r="I93">
            <v>100</v>
          </cell>
        </row>
        <row r="94">
          <cell r="H94">
            <v>5032.9599999999991</v>
          </cell>
          <cell r="I94">
            <v>5032.9599999999991</v>
          </cell>
        </row>
        <row r="95">
          <cell r="H95">
            <v>10.59</v>
          </cell>
          <cell r="I95">
            <v>9.7899999999999991</v>
          </cell>
        </row>
        <row r="96">
          <cell r="H96">
            <v>4.8</v>
          </cell>
          <cell r="I96">
            <v>6.5</v>
          </cell>
        </row>
        <row r="97">
          <cell r="H97">
            <v>100</v>
          </cell>
          <cell r="I97">
            <v>100</v>
          </cell>
        </row>
        <row r="98">
          <cell r="H98">
            <v>5128</v>
          </cell>
          <cell r="I98">
            <v>5128</v>
          </cell>
        </row>
      </sheetData>
      <sheetData sheetId="19" refreshError="1"/>
      <sheetData sheetId="2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2"/>
      <sheetName val="4"/>
      <sheetName val="5"/>
      <sheetName val="6"/>
      <sheetName val="7"/>
      <sheetName val="8"/>
      <sheetName val="14"/>
      <sheetName val="16"/>
      <sheetName val="18"/>
      <sheetName val="20"/>
      <sheetName val="23"/>
      <sheetName val="24"/>
      <sheetName val="25"/>
      <sheetName val="26"/>
      <sheetName val="Оценка от учреждения"/>
      <sheetName val="СВЕРКА ДЕТЕЙ"/>
      <sheetName val="Отчет 20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7">
          <cell r="H7">
            <v>10</v>
          </cell>
          <cell r="I7">
            <v>7.4</v>
          </cell>
        </row>
        <row r="8">
          <cell r="H8">
            <v>100</v>
          </cell>
          <cell r="I8">
            <v>100</v>
          </cell>
        </row>
        <row r="9">
          <cell r="H9">
            <v>100</v>
          </cell>
          <cell r="I9">
            <v>83.3</v>
          </cell>
        </row>
        <row r="10">
          <cell r="H10">
            <v>0.33</v>
          </cell>
          <cell r="I10">
            <v>0.33</v>
          </cell>
        </row>
        <row r="15">
          <cell r="H15">
            <v>4.7</v>
          </cell>
          <cell r="I15">
            <v>0.4</v>
          </cell>
        </row>
        <row r="16">
          <cell r="H16">
            <v>100</v>
          </cell>
          <cell r="I16">
            <v>100</v>
          </cell>
        </row>
        <row r="17">
          <cell r="H17">
            <v>85.4</v>
          </cell>
          <cell r="I17">
            <v>83.3</v>
          </cell>
        </row>
        <row r="18">
          <cell r="H18">
            <v>1</v>
          </cell>
          <cell r="I18">
            <v>1</v>
          </cell>
        </row>
        <row r="19">
          <cell r="H19">
            <v>4.7</v>
          </cell>
          <cell r="I19">
            <v>1.6</v>
          </cell>
        </row>
        <row r="20">
          <cell r="H20">
            <v>100</v>
          </cell>
          <cell r="I20">
            <v>100</v>
          </cell>
        </row>
        <row r="21">
          <cell r="H21">
            <v>85.4</v>
          </cell>
          <cell r="I21">
            <v>83.3</v>
          </cell>
        </row>
        <row r="22">
          <cell r="H22">
            <v>9.08</v>
          </cell>
          <cell r="I22">
            <v>9.1199999999999992</v>
          </cell>
        </row>
        <row r="23">
          <cell r="H23">
            <v>4.7</v>
          </cell>
          <cell r="I23">
            <v>4.5999999999999996</v>
          </cell>
        </row>
        <row r="24">
          <cell r="H24">
            <v>100</v>
          </cell>
          <cell r="I24">
            <v>100</v>
          </cell>
        </row>
        <row r="25">
          <cell r="H25">
            <v>85.4</v>
          </cell>
          <cell r="I25">
            <v>83.3</v>
          </cell>
        </row>
        <row r="26">
          <cell r="H26">
            <v>18</v>
          </cell>
          <cell r="I26">
            <v>21.08</v>
          </cell>
        </row>
        <row r="27">
          <cell r="H27">
            <v>4.7</v>
          </cell>
          <cell r="I27">
            <v>2.7</v>
          </cell>
        </row>
        <row r="28">
          <cell r="H28">
            <v>100</v>
          </cell>
          <cell r="I28">
            <v>100</v>
          </cell>
        </row>
        <row r="29">
          <cell r="H29">
            <v>85.4</v>
          </cell>
          <cell r="I29">
            <v>100</v>
          </cell>
        </row>
        <row r="30">
          <cell r="H30">
            <v>3.42</v>
          </cell>
          <cell r="I30">
            <v>3.19</v>
          </cell>
        </row>
        <row r="31">
          <cell r="H31">
            <v>4.7</v>
          </cell>
          <cell r="I31">
            <v>2.4</v>
          </cell>
        </row>
        <row r="32">
          <cell r="H32">
            <v>100</v>
          </cell>
          <cell r="I32">
            <v>100</v>
          </cell>
        </row>
        <row r="33">
          <cell r="H33">
            <v>85.4</v>
          </cell>
          <cell r="I33">
            <v>86.2</v>
          </cell>
        </row>
        <row r="34">
          <cell r="H34">
            <v>268.75</v>
          </cell>
          <cell r="I34">
            <v>269.23</v>
          </cell>
        </row>
        <row r="55">
          <cell r="H55">
            <v>4.7</v>
          </cell>
          <cell r="I55">
            <v>2.8</v>
          </cell>
        </row>
        <row r="56">
          <cell r="H56">
            <v>100</v>
          </cell>
          <cell r="I56">
            <v>100</v>
          </cell>
        </row>
        <row r="57">
          <cell r="H57">
            <v>85.4</v>
          </cell>
          <cell r="I57">
            <v>100</v>
          </cell>
        </row>
        <row r="58">
          <cell r="H58">
            <v>31.33</v>
          </cell>
          <cell r="I58">
            <v>29.33</v>
          </cell>
        </row>
        <row r="63">
          <cell r="H63">
            <v>4.7</v>
          </cell>
          <cell r="I63">
            <v>1.7</v>
          </cell>
        </row>
        <row r="64">
          <cell r="H64">
            <v>100</v>
          </cell>
          <cell r="I64">
            <v>100</v>
          </cell>
        </row>
        <row r="65">
          <cell r="H65">
            <v>85.4</v>
          </cell>
          <cell r="I65">
            <v>88.9</v>
          </cell>
        </row>
        <row r="66">
          <cell r="H66">
            <v>1.67</v>
          </cell>
          <cell r="I66">
            <v>2.33</v>
          </cell>
        </row>
        <row r="71">
          <cell r="H71">
            <v>100</v>
          </cell>
          <cell r="I71">
            <v>100</v>
          </cell>
        </row>
        <row r="72">
          <cell r="H72">
            <v>7.5</v>
          </cell>
          <cell r="I72">
            <v>6.1</v>
          </cell>
        </row>
        <row r="73">
          <cell r="H73">
            <v>100</v>
          </cell>
          <cell r="I73">
            <v>100</v>
          </cell>
        </row>
        <row r="74">
          <cell r="H74">
            <v>0.33</v>
          </cell>
          <cell r="I74">
            <v>0.33</v>
          </cell>
        </row>
        <row r="79">
          <cell r="H79">
            <v>100</v>
          </cell>
          <cell r="I79">
            <v>100</v>
          </cell>
        </row>
        <row r="80">
          <cell r="H80">
            <v>4.7</v>
          </cell>
          <cell r="I80">
            <v>1.3</v>
          </cell>
        </row>
        <row r="81">
          <cell r="H81">
            <v>100</v>
          </cell>
          <cell r="I81">
            <v>100</v>
          </cell>
        </row>
        <row r="82">
          <cell r="H82">
            <v>2.67</v>
          </cell>
          <cell r="I82">
            <v>3.33</v>
          </cell>
        </row>
        <row r="91">
          <cell r="H91">
            <v>100</v>
          </cell>
          <cell r="I91">
            <v>100</v>
          </cell>
        </row>
        <row r="92">
          <cell r="H92">
            <v>4.7</v>
          </cell>
          <cell r="I92">
            <v>1.6</v>
          </cell>
        </row>
        <row r="93">
          <cell r="H93">
            <v>100</v>
          </cell>
          <cell r="I93">
            <v>100</v>
          </cell>
        </row>
        <row r="94">
          <cell r="H94">
            <v>9.08</v>
          </cell>
          <cell r="I94">
            <v>9.1199999999999992</v>
          </cell>
        </row>
        <row r="95">
          <cell r="H95">
            <v>100</v>
          </cell>
          <cell r="I95">
            <v>100</v>
          </cell>
        </row>
        <row r="96">
          <cell r="H96">
            <v>4.7</v>
          </cell>
          <cell r="I96">
            <v>4.5999999999999996</v>
          </cell>
        </row>
        <row r="97">
          <cell r="H97">
            <v>100</v>
          </cell>
          <cell r="I97">
            <v>100</v>
          </cell>
        </row>
        <row r="98">
          <cell r="H98">
            <v>18</v>
          </cell>
          <cell r="I98">
            <v>21.08</v>
          </cell>
        </row>
        <row r="99">
          <cell r="H99">
            <v>100</v>
          </cell>
          <cell r="I99">
            <v>100</v>
          </cell>
        </row>
        <row r="100">
          <cell r="H100">
            <v>4.7</v>
          </cell>
          <cell r="I100">
            <v>2.7</v>
          </cell>
        </row>
        <row r="101">
          <cell r="H101">
            <v>100</v>
          </cell>
          <cell r="I101">
            <v>100</v>
          </cell>
        </row>
        <row r="102">
          <cell r="H102">
            <v>3.42</v>
          </cell>
          <cell r="I102">
            <v>3.19</v>
          </cell>
        </row>
        <row r="103">
          <cell r="H103">
            <v>100</v>
          </cell>
          <cell r="I103">
            <v>100</v>
          </cell>
        </row>
        <row r="104">
          <cell r="H104">
            <v>4.7</v>
          </cell>
          <cell r="I104">
            <v>2.1</v>
          </cell>
        </row>
        <row r="105">
          <cell r="H105">
            <v>100</v>
          </cell>
          <cell r="I105">
            <v>100</v>
          </cell>
        </row>
        <row r="106">
          <cell r="H106">
            <v>360.08</v>
          </cell>
          <cell r="I106">
            <v>357.9</v>
          </cell>
        </row>
      </sheetData>
      <sheetData sheetId="16" refreshError="1"/>
      <sheetData sheetId="17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5"/>
      <sheetName val="6"/>
      <sheetName val="8"/>
      <sheetName val="14"/>
      <sheetName val="23"/>
      <sheetName val="24"/>
      <sheetName val="26"/>
      <sheetName val="Оценка от учреждения"/>
      <sheetName val="СВЕРКА ДЕТЕЙ"/>
      <sheetName val="Отчет 20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9">
          <cell r="H19">
            <v>8</v>
          </cell>
          <cell r="I19">
            <v>9.3000000000000007</v>
          </cell>
        </row>
        <row r="20">
          <cell r="H20">
            <v>100</v>
          </cell>
          <cell r="I20">
            <v>100</v>
          </cell>
        </row>
        <row r="21">
          <cell r="H21">
            <v>70</v>
          </cell>
          <cell r="I21">
            <v>80</v>
          </cell>
        </row>
        <row r="22">
          <cell r="H22">
            <v>3.42</v>
          </cell>
          <cell r="I22">
            <v>3.08</v>
          </cell>
        </row>
        <row r="23">
          <cell r="H23">
            <v>8</v>
          </cell>
          <cell r="I23">
            <v>5.5</v>
          </cell>
        </row>
        <row r="24">
          <cell r="H24">
            <v>100</v>
          </cell>
          <cell r="I24">
            <v>100</v>
          </cell>
        </row>
        <row r="25">
          <cell r="H25">
            <v>70</v>
          </cell>
          <cell r="I25">
            <v>77.8</v>
          </cell>
        </row>
        <row r="26">
          <cell r="H26">
            <v>23</v>
          </cell>
          <cell r="I26">
            <v>25.25</v>
          </cell>
        </row>
        <row r="31">
          <cell r="H31">
            <v>8</v>
          </cell>
          <cell r="I31">
            <v>3</v>
          </cell>
        </row>
        <row r="32">
          <cell r="H32">
            <v>100</v>
          </cell>
          <cell r="I32">
            <v>100</v>
          </cell>
        </row>
        <row r="33">
          <cell r="H33">
            <v>61</v>
          </cell>
          <cell r="I33">
            <v>62.1</v>
          </cell>
        </row>
        <row r="34">
          <cell r="H34">
            <v>268</v>
          </cell>
          <cell r="I34">
            <v>263.25</v>
          </cell>
        </row>
        <row r="55">
          <cell r="H55">
            <v>8</v>
          </cell>
          <cell r="I55">
            <v>3.4</v>
          </cell>
        </row>
        <row r="56">
          <cell r="H56">
            <v>100</v>
          </cell>
          <cell r="I56">
            <v>100</v>
          </cell>
        </row>
        <row r="57">
          <cell r="H57">
            <v>75</v>
          </cell>
          <cell r="I57">
            <v>81.8</v>
          </cell>
        </row>
        <row r="58">
          <cell r="H58">
            <v>33</v>
          </cell>
          <cell r="I58">
            <v>33.17</v>
          </cell>
        </row>
        <row r="91">
          <cell r="H91">
            <v>100</v>
          </cell>
          <cell r="I91">
            <v>100</v>
          </cell>
        </row>
        <row r="92">
          <cell r="H92">
            <v>8</v>
          </cell>
          <cell r="I92">
            <v>9.3000000000000007</v>
          </cell>
        </row>
        <row r="93">
          <cell r="H93">
            <v>100</v>
          </cell>
          <cell r="I93">
            <v>100</v>
          </cell>
        </row>
        <row r="94">
          <cell r="H94">
            <v>3.42</v>
          </cell>
          <cell r="I94">
            <v>3.08</v>
          </cell>
        </row>
        <row r="95">
          <cell r="H95">
            <v>100</v>
          </cell>
          <cell r="I95">
            <v>100</v>
          </cell>
        </row>
        <row r="96">
          <cell r="H96">
            <v>8</v>
          </cell>
          <cell r="I96">
            <v>5.5</v>
          </cell>
        </row>
        <row r="97">
          <cell r="H97">
            <v>100</v>
          </cell>
          <cell r="I97">
            <v>100</v>
          </cell>
        </row>
        <row r="98">
          <cell r="H98">
            <v>23</v>
          </cell>
          <cell r="I98">
            <v>25.25</v>
          </cell>
        </row>
        <row r="103">
          <cell r="H103">
            <v>100</v>
          </cell>
          <cell r="I103">
            <v>100</v>
          </cell>
        </row>
        <row r="104">
          <cell r="H104">
            <v>8</v>
          </cell>
          <cell r="I104">
            <v>2.8</v>
          </cell>
        </row>
        <row r="105">
          <cell r="H105">
            <v>100</v>
          </cell>
          <cell r="I105">
            <v>100</v>
          </cell>
        </row>
        <row r="106">
          <cell r="H106">
            <v>341</v>
          </cell>
          <cell r="I106">
            <v>334.67</v>
          </cell>
        </row>
      </sheetData>
      <sheetData sheetId="9"/>
      <sheetData sheetId="10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4"/>
      <sheetName val="5"/>
      <sheetName val="6"/>
      <sheetName val="8"/>
      <sheetName val="20"/>
      <sheetName val="23"/>
      <sheetName val="24"/>
      <sheetName val="26"/>
      <sheetName val="Оценка от учреждения"/>
      <sheetName val="СВЕРКА ДЕТЕЙ"/>
      <sheetName val="Отчет 20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5">
          <cell r="H15">
            <v>7.4</v>
          </cell>
          <cell r="I15">
            <v>3.2</v>
          </cell>
        </row>
        <row r="16">
          <cell r="H16">
            <v>100</v>
          </cell>
          <cell r="I16">
            <v>100</v>
          </cell>
        </row>
        <row r="17">
          <cell r="H17">
            <v>55</v>
          </cell>
          <cell r="I17">
            <v>62.5</v>
          </cell>
        </row>
        <row r="18">
          <cell r="H18">
            <v>1</v>
          </cell>
          <cell r="I18">
            <v>1</v>
          </cell>
        </row>
        <row r="19">
          <cell r="H19">
            <v>7.4</v>
          </cell>
          <cell r="I19">
            <v>7.7</v>
          </cell>
        </row>
        <row r="20">
          <cell r="H20">
            <v>100</v>
          </cell>
          <cell r="I20">
            <v>100</v>
          </cell>
        </row>
        <row r="21">
          <cell r="H21">
            <v>55</v>
          </cell>
          <cell r="I21">
            <v>50</v>
          </cell>
        </row>
        <row r="22">
          <cell r="H22">
            <v>4</v>
          </cell>
          <cell r="I22">
            <v>5.17</v>
          </cell>
        </row>
        <row r="23">
          <cell r="H23">
            <v>7.4</v>
          </cell>
          <cell r="I23">
            <v>8.6</v>
          </cell>
        </row>
        <row r="24">
          <cell r="H24">
            <v>100</v>
          </cell>
          <cell r="I24">
            <v>100</v>
          </cell>
        </row>
        <row r="25">
          <cell r="H25">
            <v>55</v>
          </cell>
          <cell r="I25">
            <v>50</v>
          </cell>
        </row>
        <row r="26">
          <cell r="H26">
            <v>21</v>
          </cell>
          <cell r="I26">
            <v>19.829999999999998</v>
          </cell>
        </row>
        <row r="31">
          <cell r="H31">
            <v>7.4</v>
          </cell>
          <cell r="I31">
            <v>4.5999999999999996</v>
          </cell>
        </row>
        <row r="32">
          <cell r="H32">
            <v>100</v>
          </cell>
          <cell r="I32">
            <v>100</v>
          </cell>
        </row>
        <row r="33">
          <cell r="H33">
            <v>55</v>
          </cell>
          <cell r="I33">
            <v>57.1</v>
          </cell>
        </row>
        <row r="34">
          <cell r="H34">
            <v>244</v>
          </cell>
          <cell r="I34">
            <v>240.17</v>
          </cell>
        </row>
        <row r="79">
          <cell r="H79">
            <v>100</v>
          </cell>
          <cell r="I79">
            <v>100</v>
          </cell>
        </row>
        <row r="80">
          <cell r="H80">
            <v>7.4</v>
          </cell>
          <cell r="I80">
            <v>3.2</v>
          </cell>
        </row>
        <row r="81">
          <cell r="H81">
            <v>100</v>
          </cell>
          <cell r="I81">
            <v>100</v>
          </cell>
        </row>
        <row r="82">
          <cell r="H82">
            <v>1</v>
          </cell>
          <cell r="I82">
            <v>1</v>
          </cell>
        </row>
        <row r="91">
          <cell r="H91">
            <v>100</v>
          </cell>
          <cell r="I91">
            <v>100</v>
          </cell>
        </row>
        <row r="92">
          <cell r="H92">
            <v>7.4</v>
          </cell>
          <cell r="I92">
            <v>7.7</v>
          </cell>
        </row>
        <row r="93">
          <cell r="H93">
            <v>100</v>
          </cell>
          <cell r="I93">
            <v>100</v>
          </cell>
        </row>
        <row r="94">
          <cell r="H94">
            <v>4</v>
          </cell>
          <cell r="I94">
            <v>5.17</v>
          </cell>
        </row>
        <row r="95">
          <cell r="H95">
            <v>100</v>
          </cell>
          <cell r="I95">
            <v>100</v>
          </cell>
        </row>
        <row r="96">
          <cell r="H96">
            <v>7.4</v>
          </cell>
          <cell r="I96">
            <v>8.6</v>
          </cell>
        </row>
        <row r="97">
          <cell r="H97">
            <v>100</v>
          </cell>
          <cell r="I97">
            <v>100</v>
          </cell>
        </row>
        <row r="98">
          <cell r="H98">
            <v>21</v>
          </cell>
          <cell r="I98">
            <v>19.829999999999998</v>
          </cell>
        </row>
        <row r="103">
          <cell r="H103">
            <v>100</v>
          </cell>
          <cell r="I103">
            <v>100</v>
          </cell>
        </row>
        <row r="104">
          <cell r="H104">
            <v>7.4</v>
          </cell>
          <cell r="I104">
            <v>4.5999999999999996</v>
          </cell>
        </row>
        <row r="105">
          <cell r="H105">
            <v>100</v>
          </cell>
          <cell r="I105">
            <v>100</v>
          </cell>
        </row>
        <row r="106">
          <cell r="H106">
            <v>244</v>
          </cell>
          <cell r="I106">
            <v>240.17</v>
          </cell>
        </row>
      </sheetData>
      <sheetData sheetId="10"/>
      <sheetData sheetId="1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6"/>
      <sheetName val="8"/>
      <sheetName val="21"/>
      <sheetName val="22"/>
      <sheetName val="Оценка от учреждения"/>
      <sheetName val="СВЕРКА ДЕТЕЙ"/>
      <sheetName val="Отчет 2018"/>
    </sheetNames>
    <sheetDataSet>
      <sheetData sheetId="0"/>
      <sheetData sheetId="1"/>
      <sheetData sheetId="2"/>
      <sheetData sheetId="3"/>
      <sheetData sheetId="4"/>
      <sheetData sheetId="5">
        <row r="23">
          <cell r="H23">
            <v>11</v>
          </cell>
          <cell r="I23">
            <v>9.8000000000000007</v>
          </cell>
        </row>
        <row r="24">
          <cell r="H24">
            <v>100</v>
          </cell>
          <cell r="I24">
            <v>100</v>
          </cell>
        </row>
        <row r="25">
          <cell r="H25">
            <v>55</v>
          </cell>
          <cell r="I25">
            <v>60</v>
          </cell>
        </row>
        <row r="26">
          <cell r="H26">
            <v>31</v>
          </cell>
          <cell r="I26">
            <v>33.42</v>
          </cell>
        </row>
        <row r="31">
          <cell r="H31">
            <v>13</v>
          </cell>
          <cell r="I31">
            <v>4</v>
          </cell>
        </row>
        <row r="32">
          <cell r="H32">
            <v>100</v>
          </cell>
          <cell r="I32">
            <v>100</v>
          </cell>
        </row>
        <row r="33">
          <cell r="H33">
            <v>55</v>
          </cell>
          <cell r="I33">
            <v>32.1</v>
          </cell>
        </row>
        <row r="34">
          <cell r="H34">
            <v>181</v>
          </cell>
          <cell r="I34">
            <v>178.67</v>
          </cell>
        </row>
        <row r="83">
          <cell r="H83">
            <v>100</v>
          </cell>
          <cell r="I83">
            <v>100</v>
          </cell>
        </row>
        <row r="84">
          <cell r="H84">
            <v>11</v>
          </cell>
          <cell r="I84">
            <v>9.8000000000000007</v>
          </cell>
        </row>
        <row r="85">
          <cell r="H85">
            <v>100</v>
          </cell>
          <cell r="I85">
            <v>100</v>
          </cell>
        </row>
        <row r="86">
          <cell r="H86">
            <v>31</v>
          </cell>
          <cell r="I86">
            <v>33.42</v>
          </cell>
        </row>
        <row r="87">
          <cell r="H87">
            <v>100</v>
          </cell>
          <cell r="I87">
            <v>100</v>
          </cell>
        </row>
        <row r="88">
          <cell r="H88">
            <v>13</v>
          </cell>
          <cell r="I88">
            <v>4</v>
          </cell>
        </row>
        <row r="89">
          <cell r="H89">
            <v>100</v>
          </cell>
          <cell r="I89">
            <v>100</v>
          </cell>
        </row>
        <row r="90">
          <cell r="H90">
            <v>181</v>
          </cell>
          <cell r="I90">
            <v>178.67</v>
          </cell>
        </row>
      </sheetData>
      <sheetData sheetId="6"/>
      <sheetData sheetId="7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5"/>
      <sheetName val="6"/>
      <sheetName val="7"/>
      <sheetName val="8"/>
      <sheetName val="23"/>
      <sheetName val="24"/>
      <sheetName val="25"/>
      <sheetName val="26"/>
      <sheetName val="Оценка от учреждения"/>
      <sheetName val="СВЕРКА ДЕТЕЙ"/>
      <sheetName val="Отчет 20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9">
          <cell r="H19">
            <v>11</v>
          </cell>
          <cell r="I19">
            <v>6.8</v>
          </cell>
        </row>
        <row r="20">
          <cell r="H20">
            <v>100</v>
          </cell>
          <cell r="I20">
            <v>100</v>
          </cell>
        </row>
        <row r="21">
          <cell r="H21">
            <v>55</v>
          </cell>
          <cell r="I21">
            <v>50</v>
          </cell>
        </row>
        <row r="22">
          <cell r="H22">
            <v>3</v>
          </cell>
          <cell r="I22">
            <v>2.5</v>
          </cell>
        </row>
        <row r="23">
          <cell r="H23">
            <v>12</v>
          </cell>
          <cell r="I23">
            <v>9.4</v>
          </cell>
        </row>
        <row r="24">
          <cell r="H24">
            <v>100</v>
          </cell>
          <cell r="I24">
            <v>100</v>
          </cell>
        </row>
        <row r="25">
          <cell r="H25">
            <v>55</v>
          </cell>
          <cell r="I25">
            <v>50</v>
          </cell>
        </row>
        <row r="26">
          <cell r="H26">
            <v>18</v>
          </cell>
          <cell r="I26">
            <v>23.5</v>
          </cell>
        </row>
        <row r="27">
          <cell r="H27">
            <v>3.8</v>
          </cell>
          <cell r="I27">
            <v>1.2</v>
          </cell>
        </row>
        <row r="28">
          <cell r="H28">
            <v>100</v>
          </cell>
          <cell r="I28">
            <v>100</v>
          </cell>
        </row>
        <row r="29">
          <cell r="H29">
            <v>54.8</v>
          </cell>
          <cell r="I29">
            <v>50</v>
          </cell>
        </row>
        <row r="30">
          <cell r="H30">
            <v>0.33</v>
          </cell>
          <cell r="I30">
            <v>0.33</v>
          </cell>
        </row>
        <row r="31">
          <cell r="H31">
            <v>10</v>
          </cell>
          <cell r="I31">
            <v>9.9</v>
          </cell>
        </row>
        <row r="32">
          <cell r="H32">
            <v>100</v>
          </cell>
          <cell r="I32">
            <v>100</v>
          </cell>
        </row>
        <row r="33">
          <cell r="H33">
            <v>55</v>
          </cell>
          <cell r="I33">
            <v>53.8</v>
          </cell>
        </row>
        <row r="34">
          <cell r="H34">
            <v>132</v>
          </cell>
          <cell r="I34">
            <v>130.16999999999999</v>
          </cell>
        </row>
        <row r="91">
          <cell r="H91">
            <v>100</v>
          </cell>
          <cell r="I91">
            <v>100</v>
          </cell>
        </row>
        <row r="92">
          <cell r="H92">
            <v>11</v>
          </cell>
          <cell r="I92">
            <v>6.8</v>
          </cell>
        </row>
        <row r="93">
          <cell r="H93">
            <v>100</v>
          </cell>
          <cell r="I93">
            <v>100</v>
          </cell>
        </row>
        <row r="94">
          <cell r="H94">
            <v>3</v>
          </cell>
          <cell r="I94">
            <v>2.5</v>
          </cell>
        </row>
        <row r="95">
          <cell r="H95">
            <v>100</v>
          </cell>
          <cell r="I95">
            <v>100</v>
          </cell>
        </row>
        <row r="96">
          <cell r="H96">
            <v>12</v>
          </cell>
          <cell r="I96">
            <v>9.4</v>
          </cell>
        </row>
        <row r="97">
          <cell r="H97">
            <v>100</v>
          </cell>
          <cell r="I97">
            <v>100</v>
          </cell>
        </row>
        <row r="98">
          <cell r="H98">
            <v>18</v>
          </cell>
          <cell r="I98">
            <v>23.5</v>
          </cell>
        </row>
        <row r="99">
          <cell r="H99">
            <v>100</v>
          </cell>
          <cell r="I99">
            <v>100</v>
          </cell>
        </row>
        <row r="100">
          <cell r="H100">
            <v>9</v>
          </cell>
          <cell r="I100">
            <v>1.2</v>
          </cell>
        </row>
        <row r="101">
          <cell r="H101">
            <v>100</v>
          </cell>
          <cell r="I101">
            <v>100</v>
          </cell>
        </row>
        <row r="102">
          <cell r="H102">
            <v>0.33</v>
          </cell>
          <cell r="I102">
            <v>0.33</v>
          </cell>
        </row>
        <row r="103">
          <cell r="H103">
            <v>100</v>
          </cell>
          <cell r="I103">
            <v>100</v>
          </cell>
        </row>
        <row r="104">
          <cell r="H104">
            <v>8.8000000000000007</v>
          </cell>
          <cell r="I104">
            <v>9.9</v>
          </cell>
        </row>
        <row r="105">
          <cell r="H105">
            <v>100</v>
          </cell>
          <cell r="I105">
            <v>100</v>
          </cell>
        </row>
        <row r="106">
          <cell r="H106">
            <v>132</v>
          </cell>
          <cell r="I106">
            <v>130.16999999999999</v>
          </cell>
        </row>
      </sheetData>
      <sheetData sheetId="10"/>
      <sheetData sheetId="1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7"/>
      <sheetName val="8"/>
      <sheetName val="14"/>
      <sheetName val="15"/>
      <sheetName val="16"/>
      <sheetName val="19"/>
      <sheetName val="20"/>
      <sheetName val="25"/>
      <sheetName val="26"/>
      <sheetName val="Оценка от учреждения"/>
      <sheetName val="СВЕРКА ДЕТЕЙ"/>
      <sheetName val="Отчет 2018"/>
    </sheetNames>
    <sheetDataSet>
      <sheetData sheetId="0"/>
      <sheetData sheetId="1">
        <row r="19">
          <cell r="F19">
            <v>100</v>
          </cell>
        </row>
        <row r="20">
          <cell r="F20">
            <v>100</v>
          </cell>
        </row>
        <row r="21">
          <cell r="F21">
            <v>68.212824010914048</v>
          </cell>
        </row>
        <row r="22">
          <cell r="J22">
            <v>100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7">
          <cell r="H27">
            <v>9</v>
          </cell>
          <cell r="I27">
            <v>7.7</v>
          </cell>
        </row>
        <row r="28">
          <cell r="H28">
            <v>100</v>
          </cell>
          <cell r="I28">
            <v>100</v>
          </cell>
        </row>
        <row r="29">
          <cell r="H29">
            <v>73.3</v>
          </cell>
          <cell r="I29">
            <v>50</v>
          </cell>
        </row>
        <row r="30">
          <cell r="H30">
            <v>1</v>
          </cell>
          <cell r="I30">
            <v>1.83</v>
          </cell>
        </row>
        <row r="31">
          <cell r="H31">
            <v>9</v>
          </cell>
          <cell r="I31">
            <v>4.8</v>
          </cell>
        </row>
        <row r="32">
          <cell r="H32">
            <v>100</v>
          </cell>
          <cell r="I32">
            <v>100</v>
          </cell>
        </row>
        <row r="33">
          <cell r="H33">
            <v>73.3</v>
          </cell>
          <cell r="I33">
            <v>58.3</v>
          </cell>
        </row>
        <row r="34">
          <cell r="H34">
            <v>98</v>
          </cell>
          <cell r="I34">
            <v>97.67</v>
          </cell>
        </row>
        <row r="55">
          <cell r="H55">
            <v>8</v>
          </cell>
          <cell r="I55">
            <v>6.6</v>
          </cell>
        </row>
        <row r="56">
          <cell r="H56">
            <v>100</v>
          </cell>
          <cell r="I56">
            <v>100</v>
          </cell>
        </row>
        <row r="57">
          <cell r="H57">
            <v>73.3</v>
          </cell>
          <cell r="I57">
            <v>77.8</v>
          </cell>
        </row>
        <row r="58">
          <cell r="H58">
            <v>4</v>
          </cell>
          <cell r="I58">
            <v>4.17</v>
          </cell>
        </row>
        <row r="59">
          <cell r="H59">
            <v>7</v>
          </cell>
          <cell r="I59">
            <v>7.4</v>
          </cell>
        </row>
        <row r="60">
          <cell r="H60">
            <v>100</v>
          </cell>
          <cell r="I60">
            <v>100</v>
          </cell>
        </row>
        <row r="61">
          <cell r="H61">
            <v>73.3</v>
          </cell>
          <cell r="I61">
            <v>77.8</v>
          </cell>
        </row>
        <row r="62">
          <cell r="H62">
            <v>2</v>
          </cell>
          <cell r="I62">
            <v>1.92</v>
          </cell>
        </row>
        <row r="63">
          <cell r="H63">
            <v>7</v>
          </cell>
          <cell r="I63">
            <v>11</v>
          </cell>
        </row>
        <row r="64">
          <cell r="H64">
            <v>100</v>
          </cell>
          <cell r="I64">
            <v>100</v>
          </cell>
        </row>
        <row r="65">
          <cell r="H65">
            <v>73.3</v>
          </cell>
          <cell r="I65">
            <v>77.8</v>
          </cell>
        </row>
        <row r="66">
          <cell r="H66">
            <v>17</v>
          </cell>
          <cell r="I66">
            <v>17.079999999999998</v>
          </cell>
        </row>
        <row r="75">
          <cell r="H75">
            <v>100</v>
          </cell>
          <cell r="I75">
            <v>100</v>
          </cell>
        </row>
        <row r="76">
          <cell r="H76">
            <v>7</v>
          </cell>
          <cell r="I76">
            <v>7.4</v>
          </cell>
        </row>
        <row r="77">
          <cell r="H77">
            <v>100</v>
          </cell>
          <cell r="I77">
            <v>100</v>
          </cell>
        </row>
        <row r="78">
          <cell r="H78">
            <v>2</v>
          </cell>
          <cell r="I78">
            <v>1.92</v>
          </cell>
        </row>
        <row r="79">
          <cell r="H79">
            <v>100</v>
          </cell>
          <cell r="I79">
            <v>100</v>
          </cell>
        </row>
        <row r="80">
          <cell r="H80">
            <v>7</v>
          </cell>
          <cell r="I80">
            <v>11</v>
          </cell>
        </row>
        <row r="81">
          <cell r="H81">
            <v>100</v>
          </cell>
          <cell r="I81">
            <v>100</v>
          </cell>
        </row>
        <row r="82">
          <cell r="H82">
            <v>17</v>
          </cell>
          <cell r="I82">
            <v>17.079999999999998</v>
          </cell>
        </row>
        <row r="99">
          <cell r="H99">
            <v>100</v>
          </cell>
          <cell r="I99">
            <v>100</v>
          </cell>
        </row>
        <row r="100">
          <cell r="H100">
            <v>9</v>
          </cell>
          <cell r="I100">
            <v>0</v>
          </cell>
        </row>
        <row r="101">
          <cell r="H101">
            <v>100</v>
          </cell>
          <cell r="I101">
            <v>100</v>
          </cell>
        </row>
        <row r="102">
          <cell r="H102">
            <v>1</v>
          </cell>
          <cell r="I102">
            <v>1.83</v>
          </cell>
        </row>
        <row r="103">
          <cell r="H103">
            <v>100</v>
          </cell>
          <cell r="I103">
            <v>100</v>
          </cell>
        </row>
        <row r="104">
          <cell r="H104">
            <v>9</v>
          </cell>
          <cell r="I104">
            <v>4.8</v>
          </cell>
        </row>
        <row r="105">
          <cell r="H105">
            <v>100</v>
          </cell>
          <cell r="I105">
            <v>100</v>
          </cell>
        </row>
        <row r="106">
          <cell r="H106">
            <v>102</v>
          </cell>
          <cell r="I106">
            <v>101.83</v>
          </cell>
        </row>
      </sheetData>
      <sheetData sheetId="11"/>
      <sheetData sheetId="12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4"/>
      <sheetName val="5"/>
      <sheetName val="6"/>
      <sheetName val="7"/>
      <sheetName val="8"/>
      <sheetName val="20"/>
      <sheetName val="23"/>
      <sheetName val="24"/>
      <sheetName val="25"/>
      <sheetName val="26"/>
      <sheetName val="Оценка от учреждения"/>
      <sheetName val="СВЕРКА ДЕТЕЙ"/>
      <sheetName val="Отчет 20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5">
          <cell r="H15">
            <v>8.5</v>
          </cell>
          <cell r="I15">
            <v>4.9000000000000004</v>
          </cell>
        </row>
        <row r="16">
          <cell r="H16">
            <v>100</v>
          </cell>
          <cell r="I16">
            <v>100</v>
          </cell>
        </row>
        <row r="17">
          <cell r="H17">
            <v>55</v>
          </cell>
          <cell r="I17">
            <v>60</v>
          </cell>
        </row>
        <row r="18">
          <cell r="H18">
            <v>1</v>
          </cell>
          <cell r="I18">
            <v>1</v>
          </cell>
        </row>
        <row r="19">
          <cell r="H19">
            <v>8.5</v>
          </cell>
          <cell r="I19">
            <v>5.7</v>
          </cell>
        </row>
        <row r="20">
          <cell r="H20">
            <v>100</v>
          </cell>
          <cell r="I20">
            <v>100</v>
          </cell>
        </row>
        <row r="21">
          <cell r="H21">
            <v>55</v>
          </cell>
          <cell r="I21">
            <v>60</v>
          </cell>
        </row>
        <row r="22">
          <cell r="H22">
            <v>1</v>
          </cell>
          <cell r="I22">
            <v>1</v>
          </cell>
        </row>
        <row r="23">
          <cell r="H23">
            <v>8.5</v>
          </cell>
          <cell r="I23">
            <v>1.3</v>
          </cell>
        </row>
        <row r="24">
          <cell r="H24">
            <v>100</v>
          </cell>
          <cell r="I24">
            <v>100</v>
          </cell>
        </row>
        <row r="25">
          <cell r="H25">
            <v>55</v>
          </cell>
          <cell r="I25">
            <v>60</v>
          </cell>
        </row>
        <row r="26">
          <cell r="H26">
            <v>19</v>
          </cell>
          <cell r="I26">
            <v>18.829999999999998</v>
          </cell>
        </row>
        <row r="27">
          <cell r="H27">
            <v>8.5</v>
          </cell>
          <cell r="I27">
            <v>0</v>
          </cell>
        </row>
        <row r="28">
          <cell r="H28">
            <v>100</v>
          </cell>
          <cell r="I28">
            <v>100</v>
          </cell>
        </row>
        <row r="29">
          <cell r="H29">
            <v>55</v>
          </cell>
          <cell r="I29">
            <v>60</v>
          </cell>
        </row>
        <row r="30">
          <cell r="H30">
            <v>1</v>
          </cell>
          <cell r="I30">
            <v>0.83</v>
          </cell>
        </row>
        <row r="31">
          <cell r="H31">
            <v>8.5</v>
          </cell>
          <cell r="I31">
            <v>2.9</v>
          </cell>
        </row>
        <row r="32">
          <cell r="H32">
            <v>100</v>
          </cell>
          <cell r="I32">
            <v>100</v>
          </cell>
        </row>
        <row r="33">
          <cell r="H33">
            <v>55</v>
          </cell>
          <cell r="I33">
            <v>45.5</v>
          </cell>
        </row>
        <row r="34">
          <cell r="H34">
            <v>109</v>
          </cell>
          <cell r="I34">
            <v>108.17</v>
          </cell>
        </row>
        <row r="79">
          <cell r="H79">
            <v>100</v>
          </cell>
          <cell r="I79">
            <v>100</v>
          </cell>
        </row>
        <row r="80">
          <cell r="H80">
            <v>8.5</v>
          </cell>
          <cell r="I80">
            <v>4.9000000000000004</v>
          </cell>
        </row>
        <row r="81">
          <cell r="H81">
            <v>100</v>
          </cell>
          <cell r="I81">
            <v>100</v>
          </cell>
        </row>
        <row r="82">
          <cell r="H82">
            <v>1</v>
          </cell>
          <cell r="I82">
            <v>1</v>
          </cell>
        </row>
        <row r="91">
          <cell r="H91">
            <v>100</v>
          </cell>
          <cell r="I91">
            <v>100</v>
          </cell>
        </row>
        <row r="92">
          <cell r="H92">
            <v>8.5</v>
          </cell>
          <cell r="I92">
            <v>5.7</v>
          </cell>
        </row>
        <row r="93">
          <cell r="H93">
            <v>100</v>
          </cell>
          <cell r="I93">
            <v>100</v>
          </cell>
        </row>
        <row r="94">
          <cell r="H94">
            <v>1</v>
          </cell>
          <cell r="I94">
            <v>1</v>
          </cell>
        </row>
        <row r="95">
          <cell r="H95">
            <v>100</v>
          </cell>
          <cell r="I95">
            <v>100</v>
          </cell>
        </row>
        <row r="96">
          <cell r="H96">
            <v>8.5</v>
          </cell>
          <cell r="I96">
            <v>1.3</v>
          </cell>
        </row>
        <row r="97">
          <cell r="H97">
            <v>100</v>
          </cell>
          <cell r="I97">
            <v>100</v>
          </cell>
        </row>
        <row r="98">
          <cell r="H98">
            <v>19</v>
          </cell>
          <cell r="I98">
            <v>18.829999999999998</v>
          </cell>
        </row>
        <row r="99">
          <cell r="H99">
            <v>100</v>
          </cell>
          <cell r="I99">
            <v>100</v>
          </cell>
        </row>
        <row r="100">
          <cell r="H100">
            <v>8.5</v>
          </cell>
          <cell r="I100">
            <v>0</v>
          </cell>
        </row>
        <row r="101">
          <cell r="H101">
            <v>100</v>
          </cell>
          <cell r="I101">
            <v>100</v>
          </cell>
        </row>
        <row r="102">
          <cell r="H102">
            <v>1</v>
          </cell>
          <cell r="I102">
            <v>0.83</v>
          </cell>
        </row>
        <row r="103">
          <cell r="H103">
            <v>100</v>
          </cell>
          <cell r="I103">
            <v>100</v>
          </cell>
        </row>
        <row r="104">
          <cell r="H104">
            <v>8.5</v>
          </cell>
          <cell r="I104">
            <v>2.9</v>
          </cell>
        </row>
        <row r="105">
          <cell r="H105">
            <v>100</v>
          </cell>
          <cell r="I105">
            <v>100</v>
          </cell>
        </row>
        <row r="106">
          <cell r="H106">
            <v>109</v>
          </cell>
          <cell r="I106">
            <v>108.17</v>
          </cell>
        </row>
      </sheetData>
      <sheetData sheetId="12"/>
      <sheetData sheetId="13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5"/>
      <sheetName val="6"/>
      <sheetName val="7"/>
      <sheetName val="8"/>
      <sheetName val="16"/>
      <sheetName val="20"/>
      <sheetName val="23"/>
      <sheetName val="24"/>
      <sheetName val="25"/>
      <sheetName val="26"/>
      <sheetName val="Оценка от учреждения"/>
      <sheetName val="СВЕРКА ДЕТЕЙ"/>
      <sheetName val="Отчет 20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9">
          <cell r="H19">
            <v>8.3000000000000007</v>
          </cell>
          <cell r="I19">
            <v>7.7</v>
          </cell>
        </row>
        <row r="20">
          <cell r="H20">
            <v>100</v>
          </cell>
          <cell r="I20">
            <v>100</v>
          </cell>
        </row>
        <row r="21">
          <cell r="H21">
            <v>55</v>
          </cell>
          <cell r="I21">
            <v>60</v>
          </cell>
        </row>
        <row r="22">
          <cell r="H22">
            <v>2</v>
          </cell>
          <cell r="I22">
            <v>2</v>
          </cell>
        </row>
        <row r="23">
          <cell r="H23">
            <v>8.3000000000000007</v>
          </cell>
          <cell r="I23">
            <v>8.1</v>
          </cell>
        </row>
        <row r="24">
          <cell r="H24">
            <v>100</v>
          </cell>
          <cell r="I24">
            <v>100</v>
          </cell>
        </row>
        <row r="25">
          <cell r="H25">
            <v>55</v>
          </cell>
          <cell r="I25">
            <v>60</v>
          </cell>
        </row>
        <row r="26">
          <cell r="H26">
            <v>21</v>
          </cell>
          <cell r="I26">
            <v>21.83</v>
          </cell>
        </row>
        <row r="27">
          <cell r="H27">
            <v>8.3000000000000007</v>
          </cell>
          <cell r="I27">
            <v>5.4</v>
          </cell>
        </row>
        <row r="28">
          <cell r="H28">
            <v>100</v>
          </cell>
          <cell r="I28">
            <v>100</v>
          </cell>
        </row>
        <row r="29">
          <cell r="H29">
            <v>55</v>
          </cell>
          <cell r="I29">
            <v>60</v>
          </cell>
        </row>
        <row r="30">
          <cell r="H30">
            <v>0.67</v>
          </cell>
          <cell r="I30">
            <v>0.67</v>
          </cell>
        </row>
        <row r="31">
          <cell r="H31">
            <v>8.3000000000000007</v>
          </cell>
          <cell r="I31">
            <v>7.8</v>
          </cell>
        </row>
        <row r="32">
          <cell r="H32">
            <v>100</v>
          </cell>
          <cell r="I32">
            <v>100</v>
          </cell>
        </row>
        <row r="33">
          <cell r="H33">
            <v>55</v>
          </cell>
          <cell r="I33">
            <v>55</v>
          </cell>
        </row>
        <row r="34">
          <cell r="H34">
            <v>249</v>
          </cell>
          <cell r="I34">
            <v>252.25</v>
          </cell>
        </row>
        <row r="63">
          <cell r="H63">
            <v>8.3000000000000007</v>
          </cell>
          <cell r="I63">
            <v>8.5</v>
          </cell>
        </row>
        <row r="64">
          <cell r="H64">
            <v>100</v>
          </cell>
          <cell r="I64">
            <v>100</v>
          </cell>
        </row>
        <row r="65">
          <cell r="H65">
            <v>55</v>
          </cell>
          <cell r="I65">
            <v>50</v>
          </cell>
        </row>
        <row r="66">
          <cell r="H66">
            <v>0.67</v>
          </cell>
          <cell r="I66">
            <v>0.67</v>
          </cell>
        </row>
        <row r="79">
          <cell r="H79">
            <v>100</v>
          </cell>
          <cell r="I79">
            <v>100</v>
          </cell>
        </row>
        <row r="80">
          <cell r="H80">
            <v>8.3000000000000007</v>
          </cell>
          <cell r="I80">
            <v>8.5</v>
          </cell>
        </row>
        <row r="81">
          <cell r="H81">
            <v>100</v>
          </cell>
          <cell r="I81">
            <v>100</v>
          </cell>
        </row>
        <row r="82">
          <cell r="H82">
            <v>0.67</v>
          </cell>
          <cell r="I82">
            <v>0.67</v>
          </cell>
        </row>
        <row r="91">
          <cell r="H91">
            <v>100</v>
          </cell>
          <cell r="I91">
            <v>100</v>
          </cell>
        </row>
        <row r="92">
          <cell r="H92">
            <v>8.3000000000000007</v>
          </cell>
          <cell r="I92">
            <v>7.7</v>
          </cell>
        </row>
        <row r="93">
          <cell r="H93">
            <v>100</v>
          </cell>
          <cell r="I93">
            <v>100</v>
          </cell>
        </row>
        <row r="94">
          <cell r="H94">
            <v>2</v>
          </cell>
          <cell r="I94">
            <v>2</v>
          </cell>
        </row>
        <row r="95">
          <cell r="H95">
            <v>100</v>
          </cell>
          <cell r="I95">
            <v>100</v>
          </cell>
        </row>
        <row r="96">
          <cell r="H96">
            <v>8.3000000000000007</v>
          </cell>
          <cell r="I96">
            <v>8.1</v>
          </cell>
        </row>
        <row r="97">
          <cell r="H97">
            <v>100</v>
          </cell>
          <cell r="I97">
            <v>100</v>
          </cell>
        </row>
        <row r="98">
          <cell r="H98">
            <v>21</v>
          </cell>
          <cell r="I98">
            <v>21.83</v>
          </cell>
        </row>
        <row r="99">
          <cell r="H99">
            <v>100</v>
          </cell>
          <cell r="I99">
            <v>100</v>
          </cell>
        </row>
        <row r="100">
          <cell r="H100">
            <v>8.3000000000000007</v>
          </cell>
          <cell r="I100">
            <v>5.4</v>
          </cell>
        </row>
        <row r="101">
          <cell r="H101">
            <v>100</v>
          </cell>
          <cell r="I101">
            <v>100</v>
          </cell>
        </row>
        <row r="102">
          <cell r="H102">
            <v>0.67</v>
          </cell>
          <cell r="I102">
            <v>0.67</v>
          </cell>
        </row>
        <row r="103">
          <cell r="H103">
            <v>100</v>
          </cell>
          <cell r="I103">
            <v>100</v>
          </cell>
        </row>
        <row r="104">
          <cell r="H104">
            <v>8.3000000000000007</v>
          </cell>
          <cell r="I104">
            <v>8</v>
          </cell>
        </row>
        <row r="105">
          <cell r="H105">
            <v>100</v>
          </cell>
          <cell r="I105">
            <v>100</v>
          </cell>
        </row>
        <row r="106">
          <cell r="H106">
            <v>283</v>
          </cell>
          <cell r="I106">
            <v>271.92</v>
          </cell>
        </row>
      </sheetData>
      <sheetData sheetId="12"/>
      <sheetData sheetId="13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5"/>
      <sheetName val="6"/>
      <sheetName val="7"/>
      <sheetName val="8"/>
      <sheetName val="10"/>
      <sheetName val="16"/>
      <sheetName val="18"/>
      <sheetName val="20"/>
      <sheetName val="23"/>
      <sheetName val="24"/>
      <sheetName val="25"/>
      <sheetName val="26"/>
      <sheetName val="Оценка от учреждения"/>
      <sheetName val="СВЕРКА ДЕТЕЙ"/>
      <sheetName val="Отчет 20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9">
          <cell r="H19">
            <v>2.9</v>
          </cell>
          <cell r="I19">
            <v>2.8</v>
          </cell>
        </row>
        <row r="20">
          <cell r="H20">
            <v>100</v>
          </cell>
          <cell r="I20">
            <v>100</v>
          </cell>
        </row>
        <row r="21">
          <cell r="H21">
            <v>74.400000000000006</v>
          </cell>
          <cell r="I21">
            <v>66.7</v>
          </cell>
        </row>
        <row r="22">
          <cell r="H22">
            <v>1.67</v>
          </cell>
          <cell r="I22">
            <v>1.58</v>
          </cell>
        </row>
        <row r="23">
          <cell r="H23">
            <v>2.9</v>
          </cell>
          <cell r="I23">
            <v>2.9</v>
          </cell>
        </row>
        <row r="24">
          <cell r="H24">
            <v>100</v>
          </cell>
          <cell r="I24">
            <v>100</v>
          </cell>
        </row>
        <row r="25">
          <cell r="H25">
            <v>74.400000000000006</v>
          </cell>
          <cell r="I25">
            <v>66.7</v>
          </cell>
        </row>
        <row r="26">
          <cell r="H26">
            <v>24</v>
          </cell>
          <cell r="I26">
            <v>23.08</v>
          </cell>
        </row>
        <row r="27">
          <cell r="H27">
            <v>2.9</v>
          </cell>
          <cell r="I27">
            <v>3</v>
          </cell>
        </row>
        <row r="28">
          <cell r="H28">
            <v>100</v>
          </cell>
          <cell r="I28">
            <v>100</v>
          </cell>
        </row>
        <row r="29">
          <cell r="H29">
            <v>74.400000000000006</v>
          </cell>
          <cell r="I29">
            <v>66.7</v>
          </cell>
        </row>
        <row r="30">
          <cell r="H30">
            <v>0.67</v>
          </cell>
          <cell r="I30">
            <v>0.67</v>
          </cell>
        </row>
        <row r="31">
          <cell r="H31">
            <v>3.2</v>
          </cell>
          <cell r="I31">
            <v>3.1</v>
          </cell>
        </row>
        <row r="32">
          <cell r="H32">
            <v>100</v>
          </cell>
          <cell r="I32">
            <v>100</v>
          </cell>
        </row>
        <row r="33">
          <cell r="H33">
            <v>74.400000000000006</v>
          </cell>
          <cell r="I33">
            <v>77.8</v>
          </cell>
        </row>
        <row r="34">
          <cell r="H34">
            <v>106</v>
          </cell>
          <cell r="I34">
            <v>108.5</v>
          </cell>
        </row>
        <row r="39">
          <cell r="H39">
            <v>2.9</v>
          </cell>
          <cell r="I39">
            <v>2.4</v>
          </cell>
        </row>
        <row r="40">
          <cell r="H40">
            <v>100</v>
          </cell>
          <cell r="I40">
            <v>100</v>
          </cell>
        </row>
        <row r="41">
          <cell r="H41">
            <v>74.599999999999994</v>
          </cell>
          <cell r="I41">
            <v>75</v>
          </cell>
        </row>
        <row r="42">
          <cell r="H42">
            <v>0.67</v>
          </cell>
          <cell r="I42">
            <v>0.67</v>
          </cell>
        </row>
        <row r="63">
          <cell r="H63">
            <v>2.9</v>
          </cell>
          <cell r="I63">
            <v>2.7</v>
          </cell>
        </row>
        <row r="64">
          <cell r="H64">
            <v>100</v>
          </cell>
          <cell r="I64">
            <v>100</v>
          </cell>
        </row>
        <row r="65">
          <cell r="H65">
            <v>74.599999999999994</v>
          </cell>
          <cell r="I65">
            <v>77.8</v>
          </cell>
        </row>
        <row r="66">
          <cell r="H66">
            <v>2.67</v>
          </cell>
          <cell r="I66">
            <v>2.67</v>
          </cell>
        </row>
        <row r="71">
          <cell r="H71">
            <v>100</v>
          </cell>
          <cell r="I71">
            <v>100</v>
          </cell>
        </row>
        <row r="72">
          <cell r="H72">
            <v>2.9</v>
          </cell>
          <cell r="I72">
            <v>2.4</v>
          </cell>
        </row>
        <row r="73">
          <cell r="H73">
            <v>100</v>
          </cell>
          <cell r="I73">
            <v>100</v>
          </cell>
        </row>
        <row r="74">
          <cell r="H74">
            <v>0.67</v>
          </cell>
          <cell r="I74">
            <v>0.67</v>
          </cell>
        </row>
        <row r="79">
          <cell r="H79">
            <v>100</v>
          </cell>
          <cell r="I79">
            <v>100</v>
          </cell>
        </row>
        <row r="80">
          <cell r="H80">
            <v>2.9</v>
          </cell>
          <cell r="I80">
            <v>2.7</v>
          </cell>
        </row>
        <row r="81">
          <cell r="H81">
            <v>100</v>
          </cell>
          <cell r="I81">
            <v>100</v>
          </cell>
        </row>
        <row r="82">
          <cell r="H82">
            <v>2.67</v>
          </cell>
          <cell r="I82">
            <v>2.67</v>
          </cell>
        </row>
        <row r="91">
          <cell r="H91">
            <v>100</v>
          </cell>
          <cell r="I91">
            <v>100</v>
          </cell>
        </row>
        <row r="92">
          <cell r="H92">
            <v>2.9</v>
          </cell>
          <cell r="I92">
            <v>2.8</v>
          </cell>
        </row>
        <row r="93">
          <cell r="H93">
            <v>100</v>
          </cell>
          <cell r="I93">
            <v>100</v>
          </cell>
        </row>
        <row r="94">
          <cell r="H94">
            <v>1.67</v>
          </cell>
          <cell r="I94">
            <v>1.58</v>
          </cell>
        </row>
        <row r="95">
          <cell r="H95">
            <v>100</v>
          </cell>
          <cell r="I95">
            <v>100</v>
          </cell>
        </row>
        <row r="96">
          <cell r="H96">
            <v>2.9</v>
          </cell>
          <cell r="I96">
            <v>2.9</v>
          </cell>
        </row>
        <row r="97">
          <cell r="H97">
            <v>100</v>
          </cell>
          <cell r="I97">
            <v>100</v>
          </cell>
        </row>
        <row r="98">
          <cell r="H98">
            <v>24</v>
          </cell>
          <cell r="I98">
            <v>23.08</v>
          </cell>
        </row>
        <row r="99">
          <cell r="H99">
            <v>100</v>
          </cell>
          <cell r="I99">
            <v>100</v>
          </cell>
        </row>
        <row r="100">
          <cell r="H100">
            <v>2.9</v>
          </cell>
          <cell r="I100">
            <v>3</v>
          </cell>
        </row>
        <row r="101">
          <cell r="H101">
            <v>100</v>
          </cell>
          <cell r="I101">
            <v>100</v>
          </cell>
        </row>
        <row r="102">
          <cell r="H102">
            <v>0.67</v>
          </cell>
          <cell r="I102">
            <v>0.67</v>
          </cell>
        </row>
        <row r="103">
          <cell r="H103">
            <v>100</v>
          </cell>
          <cell r="I103">
            <v>100</v>
          </cell>
        </row>
        <row r="104">
          <cell r="H104">
            <v>3.2</v>
          </cell>
          <cell r="I104">
            <v>3.1</v>
          </cell>
        </row>
        <row r="105">
          <cell r="H105">
            <v>100</v>
          </cell>
          <cell r="I105">
            <v>100</v>
          </cell>
        </row>
        <row r="106">
          <cell r="H106">
            <v>106</v>
          </cell>
          <cell r="I106">
            <v>108.5</v>
          </cell>
        </row>
      </sheetData>
      <sheetData sheetId="14"/>
      <sheetData sheetId="15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4"/>
      <sheetName val="5"/>
      <sheetName val="6"/>
      <sheetName val="8"/>
      <sheetName val="14"/>
      <sheetName val="20"/>
      <sheetName val="23"/>
      <sheetName val="24"/>
      <sheetName val="26"/>
      <sheetName val="Оценка от учреждения"/>
      <sheetName val="СВЕРКА ДЕТЕЙ"/>
      <sheetName val="Отчет 20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5">
          <cell r="H15">
            <v>4.5999999999999996</v>
          </cell>
          <cell r="I15">
            <v>4.4000000000000004</v>
          </cell>
        </row>
        <row r="16">
          <cell r="H16">
            <v>100</v>
          </cell>
          <cell r="I16">
            <v>100</v>
          </cell>
        </row>
        <row r="17">
          <cell r="H17">
            <v>57.3</v>
          </cell>
          <cell r="I17">
            <v>60</v>
          </cell>
        </row>
        <row r="18">
          <cell r="H18">
            <v>2</v>
          </cell>
          <cell r="I18">
            <v>1.67</v>
          </cell>
        </row>
        <row r="19">
          <cell r="H19">
            <v>11</v>
          </cell>
          <cell r="I19">
            <v>14.1</v>
          </cell>
        </row>
        <row r="20">
          <cell r="H20">
            <v>100</v>
          </cell>
          <cell r="I20">
            <v>100</v>
          </cell>
        </row>
        <row r="21">
          <cell r="H21">
            <v>57.3</v>
          </cell>
          <cell r="I21">
            <v>60</v>
          </cell>
        </row>
        <row r="22">
          <cell r="H22">
            <v>4.75</v>
          </cell>
          <cell r="I22">
            <v>4.33</v>
          </cell>
        </row>
        <row r="23">
          <cell r="H23">
            <v>11</v>
          </cell>
          <cell r="I23">
            <v>10.9</v>
          </cell>
        </row>
        <row r="24">
          <cell r="H24">
            <v>100</v>
          </cell>
          <cell r="I24">
            <v>100</v>
          </cell>
        </row>
        <row r="25">
          <cell r="H25">
            <v>57.3</v>
          </cell>
          <cell r="I25">
            <v>60</v>
          </cell>
        </row>
        <row r="26">
          <cell r="H26">
            <v>21</v>
          </cell>
          <cell r="I26">
            <v>21.5</v>
          </cell>
        </row>
        <row r="31">
          <cell r="H31">
            <v>4.5999999999999996</v>
          </cell>
          <cell r="I31">
            <v>5.9</v>
          </cell>
        </row>
        <row r="32">
          <cell r="H32">
            <v>100</v>
          </cell>
          <cell r="I32">
            <v>100</v>
          </cell>
        </row>
        <row r="33">
          <cell r="H33">
            <v>57.3</v>
          </cell>
          <cell r="I33">
            <v>56</v>
          </cell>
        </row>
        <row r="34">
          <cell r="H34">
            <v>173</v>
          </cell>
          <cell r="I34">
            <v>168.5</v>
          </cell>
        </row>
        <row r="55">
          <cell r="H55">
            <v>11</v>
          </cell>
          <cell r="I55">
            <v>4.5</v>
          </cell>
        </row>
        <row r="56">
          <cell r="H56">
            <v>100</v>
          </cell>
          <cell r="I56">
            <v>100</v>
          </cell>
        </row>
        <row r="57">
          <cell r="H57">
            <v>57.3</v>
          </cell>
          <cell r="I57">
            <v>60</v>
          </cell>
        </row>
        <row r="58">
          <cell r="H58">
            <v>40</v>
          </cell>
          <cell r="I58">
            <v>38.83</v>
          </cell>
        </row>
        <row r="79">
          <cell r="H79">
            <v>100</v>
          </cell>
          <cell r="I79">
            <v>100</v>
          </cell>
        </row>
        <row r="80">
          <cell r="H80">
            <v>4.5999999999999996</v>
          </cell>
          <cell r="I80">
            <v>4.4000000000000004</v>
          </cell>
        </row>
        <row r="81">
          <cell r="H81">
            <v>100</v>
          </cell>
          <cell r="I81">
            <v>100</v>
          </cell>
        </row>
        <row r="82">
          <cell r="H82">
            <v>2</v>
          </cell>
          <cell r="I82">
            <v>1.67</v>
          </cell>
        </row>
        <row r="91">
          <cell r="H91">
            <v>100</v>
          </cell>
          <cell r="I91">
            <v>100</v>
          </cell>
        </row>
        <row r="92">
          <cell r="H92">
            <v>11</v>
          </cell>
          <cell r="I92">
            <v>14.1</v>
          </cell>
        </row>
        <row r="93">
          <cell r="H93">
            <v>100</v>
          </cell>
          <cell r="I93">
            <v>100</v>
          </cell>
        </row>
        <row r="94">
          <cell r="H94">
            <v>4.75</v>
          </cell>
          <cell r="I94">
            <v>4.33</v>
          </cell>
        </row>
        <row r="95">
          <cell r="H95">
            <v>100</v>
          </cell>
          <cell r="I95">
            <v>100</v>
          </cell>
        </row>
        <row r="96">
          <cell r="H96">
            <v>11</v>
          </cell>
          <cell r="I96">
            <v>10.9</v>
          </cell>
        </row>
        <row r="97">
          <cell r="H97">
            <v>100</v>
          </cell>
          <cell r="I97">
            <v>100</v>
          </cell>
        </row>
        <row r="98">
          <cell r="H98">
            <v>21</v>
          </cell>
          <cell r="I98">
            <v>21.5</v>
          </cell>
        </row>
        <row r="103">
          <cell r="H103">
            <v>100</v>
          </cell>
          <cell r="I103">
            <v>100</v>
          </cell>
        </row>
        <row r="104">
          <cell r="H104">
            <v>7</v>
          </cell>
          <cell r="I104">
            <v>5.7</v>
          </cell>
        </row>
        <row r="105">
          <cell r="H105">
            <v>100</v>
          </cell>
          <cell r="I105">
            <v>100</v>
          </cell>
        </row>
        <row r="106">
          <cell r="H106">
            <v>213</v>
          </cell>
          <cell r="I106">
            <v>207.33</v>
          </cell>
        </row>
      </sheetData>
      <sheetData sheetId="11"/>
      <sheetData sheetId="1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5"/>
      <sheetName val="6"/>
      <sheetName val="7"/>
      <sheetName val="8"/>
      <sheetName val="10"/>
      <sheetName val="11"/>
      <sheetName val="12"/>
      <sheetName val="13"/>
      <sheetName val="15"/>
      <sheetName val="16"/>
      <sheetName val="18"/>
      <sheetName val="19"/>
      <sheetName val="20"/>
      <sheetName val="21"/>
      <sheetName val="22"/>
      <sheetName val="23"/>
      <sheetName val="24"/>
      <sheetName val="оценка Учреждения"/>
      <sheetName val="Отчет"/>
      <sheetName val="Сверка дете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5">
          <cell r="H15">
            <v>100</v>
          </cell>
          <cell r="I15">
            <v>100</v>
          </cell>
        </row>
        <row r="16">
          <cell r="H16">
            <v>95.5</v>
          </cell>
          <cell r="I16">
            <v>95.5</v>
          </cell>
        </row>
        <row r="17">
          <cell r="H17">
            <v>100</v>
          </cell>
          <cell r="I17">
            <v>100</v>
          </cell>
        </row>
        <row r="18">
          <cell r="H18">
            <v>35.44</v>
          </cell>
          <cell r="I18">
            <v>37.67</v>
          </cell>
        </row>
        <row r="19">
          <cell r="H19">
            <v>100</v>
          </cell>
          <cell r="I19">
            <v>100</v>
          </cell>
        </row>
        <row r="20">
          <cell r="H20">
            <v>66.7</v>
          </cell>
          <cell r="I20">
            <v>66.7</v>
          </cell>
        </row>
        <row r="21">
          <cell r="H21">
            <v>100</v>
          </cell>
          <cell r="I21">
            <v>100</v>
          </cell>
        </row>
        <row r="22">
          <cell r="H22">
            <v>3</v>
          </cell>
          <cell r="I22">
            <v>3.44</v>
          </cell>
        </row>
        <row r="23">
          <cell r="H23">
            <v>100</v>
          </cell>
          <cell r="I23">
            <v>100</v>
          </cell>
        </row>
        <row r="24">
          <cell r="H24">
            <v>94</v>
          </cell>
          <cell r="I24">
            <v>87.1</v>
          </cell>
        </row>
        <row r="25">
          <cell r="H25">
            <v>100</v>
          </cell>
          <cell r="I25">
            <v>100</v>
          </cell>
        </row>
        <row r="26">
          <cell r="H26">
            <v>745</v>
          </cell>
          <cell r="I26">
            <v>746.33</v>
          </cell>
        </row>
        <row r="27">
          <cell r="H27">
            <v>100</v>
          </cell>
          <cell r="I27">
            <v>100</v>
          </cell>
        </row>
        <row r="28">
          <cell r="H28">
            <v>87.1</v>
          </cell>
          <cell r="I28">
            <v>50</v>
          </cell>
        </row>
        <row r="29">
          <cell r="H29">
            <v>100</v>
          </cell>
          <cell r="I29">
            <v>100</v>
          </cell>
        </row>
        <row r="30">
          <cell r="H30">
            <v>1.1100000000000001</v>
          </cell>
          <cell r="I30">
            <v>1.67</v>
          </cell>
        </row>
        <row r="31">
          <cell r="H31">
            <v>100</v>
          </cell>
          <cell r="I31">
            <v>100</v>
          </cell>
        </row>
        <row r="32">
          <cell r="H32">
            <v>100</v>
          </cell>
          <cell r="I32">
            <v>100</v>
          </cell>
        </row>
        <row r="33">
          <cell r="H33">
            <v>0</v>
          </cell>
          <cell r="I33">
            <v>0</v>
          </cell>
        </row>
        <row r="34">
          <cell r="H34">
            <v>4.22</v>
          </cell>
          <cell r="I34">
            <v>4.1100000000000003</v>
          </cell>
        </row>
        <row r="39">
          <cell r="H39">
            <v>100</v>
          </cell>
          <cell r="I39">
            <v>100</v>
          </cell>
        </row>
        <row r="40">
          <cell r="H40">
            <v>100</v>
          </cell>
          <cell r="I40">
            <v>100</v>
          </cell>
        </row>
        <row r="41">
          <cell r="H41">
            <v>100</v>
          </cell>
          <cell r="I41">
            <v>100</v>
          </cell>
        </row>
        <row r="42">
          <cell r="H42">
            <v>2</v>
          </cell>
          <cell r="I42">
            <v>2</v>
          </cell>
        </row>
        <row r="43">
          <cell r="H43">
            <v>100</v>
          </cell>
          <cell r="I43">
            <v>100</v>
          </cell>
        </row>
        <row r="44">
          <cell r="H44">
            <v>100</v>
          </cell>
          <cell r="I44">
            <v>100</v>
          </cell>
        </row>
        <row r="45">
          <cell r="H45">
            <v>100</v>
          </cell>
          <cell r="I45">
            <v>97.2</v>
          </cell>
        </row>
        <row r="46">
          <cell r="H46">
            <v>729.11</v>
          </cell>
          <cell r="I46">
            <v>726.33</v>
          </cell>
        </row>
        <row r="47">
          <cell r="H47">
            <v>100</v>
          </cell>
          <cell r="I47">
            <v>100</v>
          </cell>
        </row>
        <row r="48">
          <cell r="H48">
            <v>100</v>
          </cell>
          <cell r="I48">
            <v>100</v>
          </cell>
        </row>
        <row r="49">
          <cell r="H49">
            <v>0</v>
          </cell>
          <cell r="I49">
            <v>0</v>
          </cell>
        </row>
        <row r="50">
          <cell r="H50">
            <v>1.44</v>
          </cell>
          <cell r="I50">
            <v>2.44</v>
          </cell>
        </row>
        <row r="51">
          <cell r="H51">
            <v>100</v>
          </cell>
          <cell r="I51">
            <v>100</v>
          </cell>
        </row>
        <row r="52">
          <cell r="H52">
            <v>100</v>
          </cell>
          <cell r="I52">
            <v>100</v>
          </cell>
        </row>
        <row r="53">
          <cell r="H53">
            <v>0</v>
          </cell>
          <cell r="I53">
            <v>0</v>
          </cell>
        </row>
        <row r="54">
          <cell r="H54">
            <v>1.44</v>
          </cell>
          <cell r="I54">
            <v>1.78</v>
          </cell>
        </row>
        <row r="59">
          <cell r="H59">
            <v>100</v>
          </cell>
          <cell r="I59">
            <v>100</v>
          </cell>
        </row>
        <row r="60">
          <cell r="H60">
            <v>100</v>
          </cell>
          <cell r="I60">
            <v>100</v>
          </cell>
        </row>
        <row r="61">
          <cell r="H61">
            <v>0</v>
          </cell>
          <cell r="I61">
            <v>0</v>
          </cell>
        </row>
        <row r="62">
          <cell r="H62">
            <v>0.56000000000000005</v>
          </cell>
          <cell r="I62">
            <v>0.56000000000000005</v>
          </cell>
        </row>
        <row r="63">
          <cell r="H63">
            <v>100</v>
          </cell>
          <cell r="I63">
            <v>100</v>
          </cell>
        </row>
        <row r="64">
          <cell r="H64">
            <v>100</v>
          </cell>
          <cell r="I64">
            <v>100</v>
          </cell>
        </row>
        <row r="65">
          <cell r="H65">
            <v>100</v>
          </cell>
          <cell r="I65">
            <v>100</v>
          </cell>
        </row>
        <row r="66">
          <cell r="H66">
            <v>148.66999999999999</v>
          </cell>
          <cell r="I66">
            <v>148.66999999999999</v>
          </cell>
        </row>
        <row r="71">
          <cell r="H71">
            <v>4.32</v>
          </cell>
          <cell r="I71">
            <v>4.5999999999999996</v>
          </cell>
        </row>
        <row r="72">
          <cell r="H72">
            <v>0</v>
          </cell>
          <cell r="I72">
            <v>0</v>
          </cell>
        </row>
        <row r="73">
          <cell r="H73">
            <v>100</v>
          </cell>
          <cell r="I73">
            <v>100</v>
          </cell>
        </row>
        <row r="74">
          <cell r="H74">
            <v>7389</v>
          </cell>
          <cell r="I74">
            <v>7389</v>
          </cell>
        </row>
        <row r="75">
          <cell r="H75">
            <v>15.75</v>
          </cell>
          <cell r="I75">
            <v>16.75</v>
          </cell>
        </row>
        <row r="76">
          <cell r="H76">
            <v>0</v>
          </cell>
          <cell r="I76">
            <v>0</v>
          </cell>
        </row>
        <row r="77">
          <cell r="H77">
            <v>100</v>
          </cell>
          <cell r="I77">
            <v>100</v>
          </cell>
        </row>
        <row r="78">
          <cell r="H78">
            <v>35068.699999999997</v>
          </cell>
          <cell r="I78">
            <v>35068.699999999997</v>
          </cell>
        </row>
        <row r="79">
          <cell r="H79">
            <v>19.34</v>
          </cell>
          <cell r="I79">
            <v>20.57</v>
          </cell>
        </row>
        <row r="80">
          <cell r="H80">
            <v>0</v>
          </cell>
          <cell r="I80">
            <v>0</v>
          </cell>
        </row>
        <row r="81">
          <cell r="H81">
            <v>100</v>
          </cell>
          <cell r="I81">
            <v>100</v>
          </cell>
        </row>
        <row r="82">
          <cell r="H82">
            <v>46333.090000000011</v>
          </cell>
          <cell r="I82">
            <v>46333.090000000011</v>
          </cell>
        </row>
        <row r="83">
          <cell r="H83">
            <v>13.82</v>
          </cell>
          <cell r="I83">
            <v>14.7</v>
          </cell>
        </row>
        <row r="84">
          <cell r="H84">
            <v>0</v>
          </cell>
          <cell r="I84">
            <v>8.8000000000000007</v>
          </cell>
        </row>
        <row r="85">
          <cell r="H85">
            <v>100</v>
          </cell>
          <cell r="I85">
            <v>100</v>
          </cell>
        </row>
        <row r="86">
          <cell r="H86">
            <v>29029.999999999996</v>
          </cell>
          <cell r="I86">
            <v>29029.999999999996</v>
          </cell>
        </row>
        <row r="87">
          <cell r="H87">
            <v>0.33</v>
          </cell>
          <cell r="I87">
            <v>0.35</v>
          </cell>
        </row>
        <row r="88">
          <cell r="H88">
            <v>0</v>
          </cell>
          <cell r="I88">
            <v>0</v>
          </cell>
        </row>
        <row r="89">
          <cell r="H89">
            <v>100</v>
          </cell>
          <cell r="I89">
            <v>100</v>
          </cell>
        </row>
        <row r="90">
          <cell r="H90">
            <v>389</v>
          </cell>
          <cell r="I90">
            <v>389</v>
          </cell>
        </row>
        <row r="91">
          <cell r="H91">
            <v>11.5</v>
          </cell>
          <cell r="I91">
            <v>12.23</v>
          </cell>
        </row>
        <row r="92">
          <cell r="H92">
            <v>0</v>
          </cell>
          <cell r="I92">
            <v>5.6</v>
          </cell>
        </row>
        <row r="93">
          <cell r="H93">
            <v>100</v>
          </cell>
          <cell r="I93">
            <v>100</v>
          </cell>
        </row>
        <row r="94">
          <cell r="H94">
            <v>19360.300000000003</v>
          </cell>
          <cell r="I94">
            <v>19360.300000000003</v>
          </cell>
        </row>
        <row r="95">
          <cell r="H95">
            <v>4.26</v>
          </cell>
          <cell r="I95">
            <v>4.53</v>
          </cell>
        </row>
        <row r="96">
          <cell r="H96">
            <v>0</v>
          </cell>
          <cell r="I96">
            <v>8.9</v>
          </cell>
        </row>
        <row r="97">
          <cell r="H97">
            <v>100</v>
          </cell>
          <cell r="I97">
            <v>100</v>
          </cell>
        </row>
        <row r="98">
          <cell r="H98">
            <v>5749.2800000000007</v>
          </cell>
          <cell r="I98">
            <v>5749.2800000000007</v>
          </cell>
        </row>
      </sheetData>
      <sheetData sheetId="19" refreshError="1"/>
      <sheetData sheetId="2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5"/>
      <sheetName val="6"/>
      <sheetName val="7"/>
      <sheetName val="8"/>
      <sheetName val="9"/>
      <sheetName val="10"/>
      <sheetName val="14"/>
      <sheetName val="15"/>
      <sheetName val="16"/>
      <sheetName val="17"/>
      <sheetName val="18"/>
      <sheetName val="19"/>
      <sheetName val="20"/>
      <sheetName val="23"/>
      <sheetName val="24"/>
      <sheetName val="25"/>
      <sheetName val="26"/>
      <sheetName val="Оценка от учреждения"/>
      <sheetName val="СВЕРКА ДЕТЕЙ"/>
      <sheetName val="Отчет 20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9">
          <cell r="H19">
            <v>12</v>
          </cell>
          <cell r="I19">
            <v>10.3</v>
          </cell>
        </row>
        <row r="20">
          <cell r="H20">
            <v>100</v>
          </cell>
          <cell r="I20">
            <v>100</v>
          </cell>
        </row>
        <row r="21">
          <cell r="H21">
            <v>70</v>
          </cell>
          <cell r="I21">
            <v>80</v>
          </cell>
        </row>
        <row r="22">
          <cell r="H22">
            <v>3.75</v>
          </cell>
          <cell r="I22">
            <v>3.08</v>
          </cell>
        </row>
        <row r="23">
          <cell r="H23">
            <v>12</v>
          </cell>
          <cell r="I23">
            <v>12.8</v>
          </cell>
        </row>
        <row r="24">
          <cell r="H24">
            <v>100</v>
          </cell>
          <cell r="I24">
            <v>100</v>
          </cell>
        </row>
        <row r="25">
          <cell r="H25">
            <v>70</v>
          </cell>
          <cell r="I25">
            <v>80</v>
          </cell>
        </row>
        <row r="26">
          <cell r="H26">
            <v>16</v>
          </cell>
          <cell r="I26">
            <v>24.17</v>
          </cell>
        </row>
        <row r="27">
          <cell r="H27">
            <v>2.9</v>
          </cell>
          <cell r="I27">
            <v>0.4</v>
          </cell>
        </row>
        <row r="28">
          <cell r="H28">
            <v>100</v>
          </cell>
          <cell r="I28">
            <v>100</v>
          </cell>
        </row>
        <row r="29">
          <cell r="H29">
            <v>70</v>
          </cell>
          <cell r="I29">
            <v>66.7</v>
          </cell>
        </row>
        <row r="30">
          <cell r="H30">
            <v>1</v>
          </cell>
          <cell r="I30">
            <v>1.08</v>
          </cell>
        </row>
        <row r="31">
          <cell r="H31">
            <v>9.3000000000000007</v>
          </cell>
          <cell r="I31">
            <v>8.4</v>
          </cell>
        </row>
        <row r="32">
          <cell r="H32">
            <v>100</v>
          </cell>
          <cell r="I32">
            <v>100</v>
          </cell>
        </row>
        <row r="33">
          <cell r="H33">
            <v>70</v>
          </cell>
          <cell r="I33">
            <v>69.2</v>
          </cell>
        </row>
        <row r="34">
          <cell r="H34">
            <v>233</v>
          </cell>
          <cell r="I34">
            <v>235.33</v>
          </cell>
        </row>
        <row r="35">
          <cell r="H35">
            <v>12</v>
          </cell>
          <cell r="I35">
            <v>15.7</v>
          </cell>
        </row>
        <row r="36">
          <cell r="H36">
            <v>100</v>
          </cell>
          <cell r="I36">
            <v>100</v>
          </cell>
        </row>
        <row r="37">
          <cell r="H37">
            <v>70</v>
          </cell>
          <cell r="I37">
            <v>80</v>
          </cell>
        </row>
        <row r="38">
          <cell r="H38">
            <v>0.75</v>
          </cell>
          <cell r="I38">
            <v>0.67</v>
          </cell>
        </row>
        <row r="39">
          <cell r="H39">
            <v>9.3000000000000007</v>
          </cell>
          <cell r="I39">
            <v>12.1</v>
          </cell>
        </row>
        <row r="40">
          <cell r="H40">
            <v>100</v>
          </cell>
          <cell r="I40">
            <v>100</v>
          </cell>
        </row>
        <row r="41">
          <cell r="H41">
            <v>70</v>
          </cell>
          <cell r="I41">
            <v>66.7</v>
          </cell>
        </row>
        <row r="42">
          <cell r="H42">
            <v>0.75</v>
          </cell>
          <cell r="I42">
            <v>0.67</v>
          </cell>
        </row>
        <row r="55">
          <cell r="H55">
            <v>9.3000000000000007</v>
          </cell>
          <cell r="I55">
            <v>4.9000000000000004</v>
          </cell>
        </row>
        <row r="56">
          <cell r="H56">
            <v>100</v>
          </cell>
          <cell r="I56">
            <v>100</v>
          </cell>
        </row>
        <row r="57">
          <cell r="H57">
            <v>70</v>
          </cell>
          <cell r="I57">
            <v>66.7</v>
          </cell>
        </row>
        <row r="58">
          <cell r="H58">
            <v>31</v>
          </cell>
          <cell r="I58">
            <v>35.75</v>
          </cell>
        </row>
        <row r="59">
          <cell r="H59">
            <v>12</v>
          </cell>
          <cell r="I59">
            <v>0.4</v>
          </cell>
        </row>
        <row r="60">
          <cell r="H60">
            <v>100</v>
          </cell>
          <cell r="I60">
            <v>100</v>
          </cell>
        </row>
        <row r="61">
          <cell r="H61">
            <v>70</v>
          </cell>
          <cell r="I61">
            <v>80</v>
          </cell>
        </row>
        <row r="62">
          <cell r="H62">
            <v>2</v>
          </cell>
          <cell r="I62">
            <v>2.17</v>
          </cell>
        </row>
        <row r="63">
          <cell r="H63">
            <v>12</v>
          </cell>
          <cell r="I63">
            <v>7.5</v>
          </cell>
        </row>
        <row r="64">
          <cell r="H64">
            <v>100</v>
          </cell>
          <cell r="I64">
            <v>100</v>
          </cell>
        </row>
        <row r="65">
          <cell r="H65">
            <v>70</v>
          </cell>
          <cell r="I65">
            <v>66.7</v>
          </cell>
        </row>
        <row r="66">
          <cell r="H66">
            <v>1</v>
          </cell>
          <cell r="I66">
            <v>2</v>
          </cell>
        </row>
        <row r="67">
          <cell r="H67">
            <v>100</v>
          </cell>
          <cell r="I67">
            <v>100</v>
          </cell>
        </row>
        <row r="68">
          <cell r="H68">
            <v>12</v>
          </cell>
          <cell r="I68">
            <v>15.7</v>
          </cell>
        </row>
        <row r="69">
          <cell r="H69">
            <v>100</v>
          </cell>
          <cell r="I69">
            <v>100</v>
          </cell>
        </row>
        <row r="70">
          <cell r="H70">
            <v>0.75</v>
          </cell>
          <cell r="I70">
            <v>9</v>
          </cell>
        </row>
        <row r="71">
          <cell r="H71">
            <v>100</v>
          </cell>
          <cell r="I71">
            <v>100</v>
          </cell>
        </row>
        <row r="72">
          <cell r="H72">
            <v>12</v>
          </cell>
          <cell r="I72">
            <v>12.1</v>
          </cell>
        </row>
        <row r="73">
          <cell r="H73">
            <v>100</v>
          </cell>
          <cell r="I73">
            <v>100</v>
          </cell>
        </row>
        <row r="74">
          <cell r="H74">
            <v>0.75</v>
          </cell>
          <cell r="I74">
            <v>0.67</v>
          </cell>
        </row>
        <row r="75">
          <cell r="H75">
            <v>100</v>
          </cell>
          <cell r="I75">
            <v>100</v>
          </cell>
        </row>
        <row r="76">
          <cell r="H76">
            <v>12</v>
          </cell>
          <cell r="I76">
            <v>0.4</v>
          </cell>
        </row>
        <row r="77">
          <cell r="H77">
            <v>100</v>
          </cell>
          <cell r="I77">
            <v>100</v>
          </cell>
        </row>
        <row r="78">
          <cell r="H78">
            <v>2</v>
          </cell>
          <cell r="I78">
            <v>2.17</v>
          </cell>
        </row>
        <row r="79">
          <cell r="H79">
            <v>100</v>
          </cell>
          <cell r="I79">
            <v>100</v>
          </cell>
        </row>
        <row r="80">
          <cell r="H80">
            <v>12</v>
          </cell>
          <cell r="I80">
            <v>7.5</v>
          </cell>
        </row>
        <row r="81">
          <cell r="H81">
            <v>100</v>
          </cell>
          <cell r="I81">
            <v>100</v>
          </cell>
        </row>
        <row r="82">
          <cell r="H82">
            <v>1</v>
          </cell>
          <cell r="I82">
            <v>2</v>
          </cell>
        </row>
        <row r="91">
          <cell r="H91">
            <v>100</v>
          </cell>
          <cell r="I91">
            <v>100</v>
          </cell>
        </row>
        <row r="92">
          <cell r="H92">
            <v>12</v>
          </cell>
          <cell r="I92">
            <v>10.3</v>
          </cell>
        </row>
        <row r="93">
          <cell r="H93">
            <v>100</v>
          </cell>
          <cell r="I93">
            <v>100</v>
          </cell>
        </row>
        <row r="94">
          <cell r="H94">
            <v>3.75</v>
          </cell>
          <cell r="I94">
            <v>3.08</v>
          </cell>
        </row>
        <row r="95">
          <cell r="H95">
            <v>100</v>
          </cell>
          <cell r="I95">
            <v>100</v>
          </cell>
        </row>
        <row r="96">
          <cell r="H96">
            <v>12</v>
          </cell>
          <cell r="I96">
            <v>12.8</v>
          </cell>
        </row>
        <row r="97">
          <cell r="H97">
            <v>100</v>
          </cell>
          <cell r="I97">
            <v>100</v>
          </cell>
        </row>
        <row r="98">
          <cell r="H98">
            <v>16</v>
          </cell>
          <cell r="I98">
            <v>24.17</v>
          </cell>
        </row>
        <row r="99">
          <cell r="H99">
            <v>100</v>
          </cell>
          <cell r="I99">
            <v>100</v>
          </cell>
        </row>
        <row r="100">
          <cell r="H100">
            <v>12</v>
          </cell>
          <cell r="I100">
            <v>0.4</v>
          </cell>
        </row>
        <row r="101">
          <cell r="H101">
            <v>100</v>
          </cell>
          <cell r="I101">
            <v>100</v>
          </cell>
        </row>
        <row r="102">
          <cell r="H102">
            <v>1</v>
          </cell>
          <cell r="I102">
            <v>1.08</v>
          </cell>
        </row>
        <row r="103">
          <cell r="H103">
            <v>100</v>
          </cell>
          <cell r="I103">
            <v>100</v>
          </cell>
        </row>
        <row r="104">
          <cell r="H104">
            <v>9.3000000000000007</v>
          </cell>
          <cell r="I104">
            <v>8</v>
          </cell>
        </row>
        <row r="105">
          <cell r="H105">
            <v>100</v>
          </cell>
          <cell r="I105">
            <v>100</v>
          </cell>
        </row>
        <row r="106">
          <cell r="H106">
            <v>264</v>
          </cell>
          <cell r="I106">
            <v>271.08</v>
          </cell>
        </row>
      </sheetData>
      <sheetData sheetId="19"/>
      <sheetData sheetId="20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5"/>
      <sheetName val="6"/>
      <sheetName val="7"/>
      <sheetName val="8"/>
      <sheetName val="23"/>
      <sheetName val="24"/>
      <sheetName val="25"/>
      <sheetName val="26"/>
      <sheetName val="Оценка от учреждения"/>
      <sheetName val="СВЕРКА ДЕТЕЙ"/>
      <sheetName val="Отчет 20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9">
          <cell r="H19">
            <v>8.3000000000000007</v>
          </cell>
          <cell r="I19">
            <v>11.9</v>
          </cell>
        </row>
        <row r="20">
          <cell r="H20">
            <v>100</v>
          </cell>
          <cell r="I20">
            <v>100</v>
          </cell>
        </row>
        <row r="21">
          <cell r="H21">
            <v>74.8</v>
          </cell>
          <cell r="I21">
            <v>66.7</v>
          </cell>
        </row>
        <row r="22">
          <cell r="H22">
            <v>2</v>
          </cell>
          <cell r="I22">
            <v>3</v>
          </cell>
        </row>
        <row r="23">
          <cell r="H23">
            <v>11</v>
          </cell>
          <cell r="I23">
            <v>2.1</v>
          </cell>
        </row>
        <row r="24">
          <cell r="H24">
            <v>100</v>
          </cell>
          <cell r="I24">
            <v>100</v>
          </cell>
        </row>
        <row r="25">
          <cell r="H25">
            <v>60</v>
          </cell>
          <cell r="I25">
            <v>66.7</v>
          </cell>
        </row>
        <row r="26">
          <cell r="H26">
            <v>18</v>
          </cell>
          <cell r="I26">
            <v>23</v>
          </cell>
        </row>
        <row r="27">
          <cell r="H27">
            <v>10</v>
          </cell>
          <cell r="I27">
            <v>0.2</v>
          </cell>
        </row>
        <row r="28">
          <cell r="H28">
            <v>100</v>
          </cell>
          <cell r="I28">
            <v>100</v>
          </cell>
        </row>
        <row r="29">
          <cell r="H29">
            <v>74.8</v>
          </cell>
          <cell r="I29">
            <v>75</v>
          </cell>
        </row>
        <row r="30">
          <cell r="H30">
            <v>2</v>
          </cell>
          <cell r="I30">
            <v>1.92</v>
          </cell>
        </row>
        <row r="31">
          <cell r="H31">
            <v>10</v>
          </cell>
          <cell r="I31">
            <v>2.8</v>
          </cell>
        </row>
        <row r="32">
          <cell r="H32">
            <v>100</v>
          </cell>
          <cell r="I32">
            <v>100</v>
          </cell>
        </row>
        <row r="33">
          <cell r="H33">
            <v>74.8</v>
          </cell>
          <cell r="I33">
            <v>69.599999999999994</v>
          </cell>
        </row>
        <row r="34">
          <cell r="H34">
            <v>225</v>
          </cell>
          <cell r="I34">
            <v>213.17</v>
          </cell>
        </row>
        <row r="91">
          <cell r="H91">
            <v>100</v>
          </cell>
          <cell r="I91">
            <v>100</v>
          </cell>
        </row>
        <row r="92">
          <cell r="H92">
            <v>8.3000000000000007</v>
          </cell>
          <cell r="I92">
            <v>11.9</v>
          </cell>
        </row>
        <row r="93">
          <cell r="H93">
            <v>100</v>
          </cell>
          <cell r="I93">
            <v>100</v>
          </cell>
        </row>
        <row r="94">
          <cell r="H94">
            <v>2</v>
          </cell>
          <cell r="I94">
            <v>3</v>
          </cell>
        </row>
        <row r="95">
          <cell r="H95">
            <v>100</v>
          </cell>
          <cell r="I95">
            <v>100</v>
          </cell>
        </row>
        <row r="96">
          <cell r="H96">
            <v>11</v>
          </cell>
          <cell r="I96">
            <v>2.1</v>
          </cell>
        </row>
        <row r="97">
          <cell r="H97">
            <v>100</v>
          </cell>
          <cell r="I97">
            <v>100</v>
          </cell>
        </row>
        <row r="98">
          <cell r="H98">
            <v>18</v>
          </cell>
          <cell r="I98">
            <v>23</v>
          </cell>
        </row>
        <row r="99">
          <cell r="H99">
            <v>100</v>
          </cell>
          <cell r="I99">
            <v>100</v>
          </cell>
        </row>
        <row r="100">
          <cell r="H100">
            <v>10</v>
          </cell>
          <cell r="I100">
            <v>0.2</v>
          </cell>
        </row>
        <row r="101">
          <cell r="H101">
            <v>100</v>
          </cell>
          <cell r="I101">
            <v>100</v>
          </cell>
        </row>
        <row r="102">
          <cell r="H102">
            <v>2</v>
          </cell>
          <cell r="I102">
            <v>1.92</v>
          </cell>
        </row>
        <row r="103">
          <cell r="H103">
            <v>100</v>
          </cell>
          <cell r="I103">
            <v>100</v>
          </cell>
        </row>
        <row r="104">
          <cell r="H104">
            <v>10</v>
          </cell>
          <cell r="I104">
            <v>2.8</v>
          </cell>
        </row>
        <row r="105">
          <cell r="H105">
            <v>100</v>
          </cell>
          <cell r="I105">
            <v>100</v>
          </cell>
        </row>
        <row r="106">
          <cell r="H106">
            <v>225</v>
          </cell>
          <cell r="I106">
            <v>213.17</v>
          </cell>
        </row>
      </sheetData>
      <sheetData sheetId="10"/>
      <sheetData sheetId="1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0"/>
      <sheetName val="12"/>
      <sheetName val="13"/>
      <sheetName val="14"/>
      <sheetName val="16"/>
      <sheetName val="18"/>
      <sheetName val="20"/>
      <sheetName val="24"/>
      <sheetName val="25"/>
      <sheetName val="26"/>
      <sheetName val="Оценка от учреждения"/>
      <sheetName val="СВЕРКА ДЕТЕЙ"/>
      <sheetName val="Отчет 20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9">
          <cell r="H39">
            <v>7.5</v>
          </cell>
          <cell r="I39">
            <v>11.4</v>
          </cell>
        </row>
        <row r="40">
          <cell r="H40">
            <v>100</v>
          </cell>
          <cell r="I40">
            <v>100</v>
          </cell>
        </row>
        <row r="41">
          <cell r="H41">
            <v>72.5</v>
          </cell>
          <cell r="I41">
            <v>80</v>
          </cell>
        </row>
        <row r="42">
          <cell r="H42">
            <v>1.42</v>
          </cell>
          <cell r="I42">
            <v>1.42</v>
          </cell>
        </row>
        <row r="47">
          <cell r="H47">
            <v>11</v>
          </cell>
          <cell r="I47">
            <v>7.9</v>
          </cell>
        </row>
        <row r="48">
          <cell r="H48">
            <v>100</v>
          </cell>
          <cell r="I48">
            <v>100</v>
          </cell>
        </row>
        <row r="49">
          <cell r="H49">
            <v>72.5</v>
          </cell>
          <cell r="I49">
            <v>80</v>
          </cell>
        </row>
        <row r="50">
          <cell r="H50">
            <v>14</v>
          </cell>
          <cell r="I50">
            <v>15</v>
          </cell>
        </row>
        <row r="51">
          <cell r="H51">
            <v>8</v>
          </cell>
          <cell r="I51">
            <v>8.9</v>
          </cell>
        </row>
        <row r="52">
          <cell r="H52">
            <v>100</v>
          </cell>
          <cell r="I52">
            <v>100</v>
          </cell>
        </row>
        <row r="53">
          <cell r="H53">
            <v>72.5</v>
          </cell>
          <cell r="I53">
            <v>66.7</v>
          </cell>
        </row>
        <row r="54">
          <cell r="H54">
            <v>0.5</v>
          </cell>
          <cell r="I54">
            <v>0.5</v>
          </cell>
        </row>
        <row r="55">
          <cell r="H55">
            <v>7.5</v>
          </cell>
          <cell r="I55">
            <v>6.7</v>
          </cell>
        </row>
        <row r="56">
          <cell r="H56">
            <v>100</v>
          </cell>
          <cell r="I56">
            <v>100</v>
          </cell>
        </row>
        <row r="57">
          <cell r="H57">
            <v>72.5</v>
          </cell>
          <cell r="I57">
            <v>74.099999999999994</v>
          </cell>
        </row>
        <row r="58">
          <cell r="H58">
            <v>131.5</v>
          </cell>
          <cell r="I58">
            <v>128.25</v>
          </cell>
        </row>
        <row r="63">
          <cell r="H63">
            <v>7.5</v>
          </cell>
          <cell r="I63">
            <v>6.4</v>
          </cell>
        </row>
        <row r="64">
          <cell r="H64">
            <v>100</v>
          </cell>
          <cell r="I64">
            <v>100</v>
          </cell>
        </row>
        <row r="65">
          <cell r="H65">
            <v>72.5</v>
          </cell>
          <cell r="I65">
            <v>74.099999999999994</v>
          </cell>
        </row>
        <row r="66">
          <cell r="H66">
            <v>11</v>
          </cell>
          <cell r="I66">
            <v>11.5</v>
          </cell>
        </row>
        <row r="71">
          <cell r="H71">
            <v>100</v>
          </cell>
          <cell r="I71">
            <v>100</v>
          </cell>
        </row>
        <row r="72">
          <cell r="H72">
            <v>7.5</v>
          </cell>
          <cell r="I72">
            <v>11.4</v>
          </cell>
        </row>
        <row r="73">
          <cell r="H73">
            <v>100</v>
          </cell>
          <cell r="I73">
            <v>100</v>
          </cell>
        </row>
        <row r="74">
          <cell r="H74">
            <v>1.42</v>
          </cell>
          <cell r="I74">
            <v>1.42</v>
          </cell>
        </row>
        <row r="79">
          <cell r="H79">
            <v>100</v>
          </cell>
          <cell r="I79">
            <v>100</v>
          </cell>
        </row>
        <row r="80">
          <cell r="H80">
            <v>7.5</v>
          </cell>
          <cell r="I80">
            <v>6.4</v>
          </cell>
        </row>
        <row r="81">
          <cell r="H81">
            <v>100</v>
          </cell>
          <cell r="I81">
            <v>100</v>
          </cell>
        </row>
        <row r="82">
          <cell r="H82">
            <v>11</v>
          </cell>
          <cell r="I82">
            <v>11.5</v>
          </cell>
        </row>
        <row r="95">
          <cell r="H95">
            <v>100</v>
          </cell>
          <cell r="I95">
            <v>100</v>
          </cell>
        </row>
        <row r="96">
          <cell r="H96">
            <v>11</v>
          </cell>
          <cell r="I96">
            <v>7.9</v>
          </cell>
        </row>
        <row r="97">
          <cell r="H97">
            <v>100</v>
          </cell>
          <cell r="I97">
            <v>100</v>
          </cell>
        </row>
        <row r="98">
          <cell r="H98">
            <v>14</v>
          </cell>
          <cell r="I98">
            <v>15</v>
          </cell>
        </row>
        <row r="99">
          <cell r="H99">
            <v>100</v>
          </cell>
          <cell r="I99">
            <v>100</v>
          </cell>
        </row>
        <row r="100">
          <cell r="H100">
            <v>8</v>
          </cell>
          <cell r="I100">
            <v>8.9</v>
          </cell>
        </row>
        <row r="101">
          <cell r="H101">
            <v>100</v>
          </cell>
          <cell r="I101">
            <v>100</v>
          </cell>
        </row>
        <row r="102">
          <cell r="H102">
            <v>0.5</v>
          </cell>
          <cell r="I102">
            <v>0.5</v>
          </cell>
        </row>
        <row r="103">
          <cell r="H103">
            <v>100</v>
          </cell>
          <cell r="I103">
            <v>100</v>
          </cell>
        </row>
        <row r="104">
          <cell r="H104">
            <v>7.5</v>
          </cell>
          <cell r="I104">
            <v>6.7</v>
          </cell>
        </row>
        <row r="105">
          <cell r="H105">
            <v>100</v>
          </cell>
          <cell r="I105">
            <v>100</v>
          </cell>
        </row>
        <row r="106">
          <cell r="H106">
            <v>131.5</v>
          </cell>
          <cell r="I106">
            <v>128.25</v>
          </cell>
        </row>
      </sheetData>
      <sheetData sheetId="12"/>
      <sheetData sheetId="13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5"/>
      <sheetName val="6"/>
      <sheetName val="7"/>
      <sheetName val="8"/>
      <sheetName val="10"/>
      <sheetName val="11"/>
      <sheetName val="14"/>
      <sheetName val="16"/>
      <sheetName val="18"/>
      <sheetName val="20"/>
      <sheetName val="23"/>
      <sheetName val="24"/>
      <sheetName val="25"/>
      <sheetName val="26"/>
      <sheetName val="Оценка от учреждения"/>
      <sheetName val="СВЕРКА ДЕТЕЙ"/>
      <sheetName val="Отчет 20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9">
          <cell r="H19">
            <v>6.5</v>
          </cell>
          <cell r="I19">
            <v>3.7</v>
          </cell>
        </row>
        <row r="20">
          <cell r="H20">
            <v>100</v>
          </cell>
          <cell r="I20">
            <v>100</v>
          </cell>
        </row>
        <row r="21">
          <cell r="H21">
            <v>67.2</v>
          </cell>
          <cell r="I21">
            <v>80</v>
          </cell>
        </row>
        <row r="22">
          <cell r="H22">
            <v>4</v>
          </cell>
          <cell r="I22">
            <v>4.83</v>
          </cell>
        </row>
        <row r="23">
          <cell r="H23">
            <v>11</v>
          </cell>
          <cell r="I23">
            <v>7.4</v>
          </cell>
        </row>
        <row r="24">
          <cell r="H24">
            <v>100</v>
          </cell>
          <cell r="I24">
            <v>100</v>
          </cell>
        </row>
        <row r="25">
          <cell r="H25">
            <v>67.2</v>
          </cell>
          <cell r="I25">
            <v>80</v>
          </cell>
        </row>
        <row r="26">
          <cell r="H26">
            <v>21</v>
          </cell>
          <cell r="I26">
            <v>22</v>
          </cell>
        </row>
        <row r="27">
          <cell r="H27">
            <v>9</v>
          </cell>
          <cell r="I27">
            <v>6</v>
          </cell>
        </row>
        <row r="28">
          <cell r="H28">
            <v>100</v>
          </cell>
          <cell r="I28">
            <v>100</v>
          </cell>
        </row>
        <row r="29">
          <cell r="H29">
            <v>67.2</v>
          </cell>
          <cell r="I29">
            <v>66.7</v>
          </cell>
        </row>
        <row r="30">
          <cell r="H30">
            <v>1</v>
          </cell>
          <cell r="I30">
            <v>1.42</v>
          </cell>
        </row>
        <row r="31">
          <cell r="H31">
            <v>6.5</v>
          </cell>
          <cell r="I31">
            <v>3.3</v>
          </cell>
        </row>
        <row r="32">
          <cell r="H32">
            <v>100</v>
          </cell>
          <cell r="I32">
            <v>100</v>
          </cell>
        </row>
        <row r="33">
          <cell r="H33">
            <v>67.2</v>
          </cell>
          <cell r="I33">
            <v>59.1</v>
          </cell>
        </row>
        <row r="34">
          <cell r="H34">
            <v>210</v>
          </cell>
          <cell r="I34">
            <v>207.33</v>
          </cell>
        </row>
        <row r="39">
          <cell r="H39">
            <v>6.5</v>
          </cell>
          <cell r="I39">
            <v>1.8</v>
          </cell>
        </row>
        <row r="40">
          <cell r="H40">
            <v>100</v>
          </cell>
          <cell r="I40">
            <v>100</v>
          </cell>
        </row>
        <row r="41">
          <cell r="H41">
            <v>67.2</v>
          </cell>
          <cell r="I41">
            <v>80</v>
          </cell>
        </row>
        <row r="42">
          <cell r="H42">
            <v>0.67</v>
          </cell>
          <cell r="I42">
            <v>0.67</v>
          </cell>
        </row>
        <row r="43">
          <cell r="H43">
            <v>7.5</v>
          </cell>
          <cell r="I43">
            <v>5.8</v>
          </cell>
        </row>
        <row r="44">
          <cell r="H44">
            <v>100</v>
          </cell>
          <cell r="I44">
            <v>100</v>
          </cell>
        </row>
        <row r="45">
          <cell r="H45">
            <v>72.5</v>
          </cell>
          <cell r="I45">
            <v>80</v>
          </cell>
        </row>
        <row r="46">
          <cell r="H46">
            <v>0.42</v>
          </cell>
          <cell r="I46">
            <v>0.42</v>
          </cell>
        </row>
        <row r="55">
          <cell r="H55">
            <v>6.5</v>
          </cell>
          <cell r="I55">
            <v>2.1</v>
          </cell>
        </row>
        <row r="56">
          <cell r="H56">
            <v>100</v>
          </cell>
          <cell r="I56">
            <v>100</v>
          </cell>
        </row>
        <row r="57">
          <cell r="H57">
            <v>67.2</v>
          </cell>
          <cell r="I57">
            <v>81.8</v>
          </cell>
        </row>
        <row r="58">
          <cell r="H58">
            <v>38</v>
          </cell>
          <cell r="I58">
            <v>38.33</v>
          </cell>
        </row>
        <row r="63">
          <cell r="H63">
            <v>6.5</v>
          </cell>
          <cell r="I63">
            <v>2.9</v>
          </cell>
        </row>
        <row r="64">
          <cell r="H64">
            <v>100</v>
          </cell>
          <cell r="I64">
            <v>100</v>
          </cell>
        </row>
        <row r="65">
          <cell r="H65">
            <v>67.2</v>
          </cell>
          <cell r="I65">
            <v>87.5</v>
          </cell>
        </row>
        <row r="66">
          <cell r="H66">
            <v>4</v>
          </cell>
          <cell r="I66">
            <v>4.42</v>
          </cell>
        </row>
        <row r="71">
          <cell r="H71">
            <v>100</v>
          </cell>
          <cell r="I71">
            <v>100</v>
          </cell>
        </row>
        <row r="72">
          <cell r="H72">
            <v>6.5</v>
          </cell>
          <cell r="I72">
            <v>1.8</v>
          </cell>
        </row>
        <row r="73">
          <cell r="H73">
            <v>100</v>
          </cell>
          <cell r="I73">
            <v>100</v>
          </cell>
        </row>
        <row r="74">
          <cell r="H74">
            <v>0.67</v>
          </cell>
          <cell r="I74">
            <v>0.67</v>
          </cell>
        </row>
        <row r="79">
          <cell r="H79">
            <v>100</v>
          </cell>
          <cell r="I79">
            <v>100</v>
          </cell>
        </row>
        <row r="80">
          <cell r="H80">
            <v>11</v>
          </cell>
          <cell r="I80">
            <v>2.9</v>
          </cell>
        </row>
        <row r="81">
          <cell r="H81">
            <v>100</v>
          </cell>
          <cell r="I81">
            <v>100</v>
          </cell>
        </row>
        <row r="82">
          <cell r="H82">
            <v>4</v>
          </cell>
          <cell r="I82">
            <v>4.42</v>
          </cell>
        </row>
        <row r="91">
          <cell r="H91">
            <v>100</v>
          </cell>
          <cell r="I91">
            <v>100</v>
          </cell>
        </row>
        <row r="92">
          <cell r="H92">
            <v>6.5</v>
          </cell>
          <cell r="I92">
            <v>3.4</v>
          </cell>
        </row>
        <row r="93">
          <cell r="H93">
            <v>100</v>
          </cell>
          <cell r="I93">
            <v>100</v>
          </cell>
        </row>
        <row r="94">
          <cell r="H94">
            <v>4.42</v>
          </cell>
          <cell r="I94">
            <v>5.25</v>
          </cell>
        </row>
        <row r="95">
          <cell r="H95">
            <v>100</v>
          </cell>
          <cell r="I95">
            <v>100</v>
          </cell>
        </row>
        <row r="96">
          <cell r="H96">
            <v>11</v>
          </cell>
          <cell r="I96">
            <v>7.4</v>
          </cell>
        </row>
        <row r="97">
          <cell r="H97">
            <v>100</v>
          </cell>
          <cell r="I97">
            <v>100</v>
          </cell>
        </row>
        <row r="98">
          <cell r="H98">
            <v>21</v>
          </cell>
          <cell r="I98">
            <v>22</v>
          </cell>
        </row>
        <row r="99">
          <cell r="H99">
            <v>100</v>
          </cell>
          <cell r="I99">
            <v>100</v>
          </cell>
        </row>
        <row r="100">
          <cell r="H100">
            <v>9</v>
          </cell>
          <cell r="I100">
            <v>6</v>
          </cell>
        </row>
        <row r="101">
          <cell r="H101">
            <v>100</v>
          </cell>
          <cell r="I101">
            <v>100</v>
          </cell>
        </row>
        <row r="102">
          <cell r="H102">
            <v>1</v>
          </cell>
          <cell r="I102">
            <v>1.42</v>
          </cell>
        </row>
        <row r="103">
          <cell r="H103">
            <v>100</v>
          </cell>
          <cell r="I103">
            <v>100</v>
          </cell>
        </row>
        <row r="104">
          <cell r="H104">
            <v>6.5</v>
          </cell>
          <cell r="I104">
            <v>3.1</v>
          </cell>
        </row>
        <row r="105">
          <cell r="H105">
            <v>100</v>
          </cell>
          <cell r="I105">
            <v>100</v>
          </cell>
        </row>
        <row r="106">
          <cell r="H106">
            <v>248</v>
          </cell>
          <cell r="I106">
            <v>245.67</v>
          </cell>
        </row>
      </sheetData>
      <sheetData sheetId="16"/>
      <sheetData sheetId="17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5"/>
      <sheetName val="6"/>
      <sheetName val="7"/>
      <sheetName val="8"/>
      <sheetName val="23"/>
      <sheetName val="24"/>
      <sheetName val="25"/>
      <sheetName val="26"/>
      <sheetName val="Оценка от учреждения"/>
      <sheetName val="СВЕРКА ДЕТЕЙ"/>
      <sheetName val="Отчет 20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9">
          <cell r="H19">
            <v>7.3</v>
          </cell>
          <cell r="I19">
            <v>5.7</v>
          </cell>
        </row>
        <row r="20">
          <cell r="H20">
            <v>100</v>
          </cell>
          <cell r="I20">
            <v>100</v>
          </cell>
        </row>
        <row r="21">
          <cell r="H21">
            <v>55</v>
          </cell>
          <cell r="I21">
            <v>60</v>
          </cell>
        </row>
        <row r="22">
          <cell r="H22">
            <v>3</v>
          </cell>
          <cell r="I22">
            <v>3.58</v>
          </cell>
        </row>
        <row r="23">
          <cell r="H23">
            <v>7.3</v>
          </cell>
          <cell r="I23">
            <v>6.2</v>
          </cell>
        </row>
        <row r="24">
          <cell r="H24">
            <v>100</v>
          </cell>
          <cell r="I24">
            <v>100</v>
          </cell>
        </row>
        <row r="25">
          <cell r="H25">
            <v>55</v>
          </cell>
          <cell r="I25">
            <v>60</v>
          </cell>
        </row>
        <row r="26">
          <cell r="H26">
            <v>22</v>
          </cell>
          <cell r="I26">
            <v>24</v>
          </cell>
        </row>
        <row r="27">
          <cell r="H27">
            <v>7.3</v>
          </cell>
          <cell r="I27">
            <v>1.6</v>
          </cell>
        </row>
        <row r="28">
          <cell r="H28">
            <v>100</v>
          </cell>
          <cell r="I28">
            <v>100</v>
          </cell>
        </row>
        <row r="29">
          <cell r="H29">
            <v>55</v>
          </cell>
          <cell r="I29">
            <v>50</v>
          </cell>
        </row>
        <row r="30">
          <cell r="H30">
            <v>1</v>
          </cell>
          <cell r="I30">
            <v>1</v>
          </cell>
        </row>
        <row r="31">
          <cell r="H31">
            <v>7.3</v>
          </cell>
          <cell r="I31">
            <v>6.3</v>
          </cell>
        </row>
        <row r="32">
          <cell r="H32">
            <v>100</v>
          </cell>
          <cell r="I32">
            <v>100</v>
          </cell>
        </row>
        <row r="33">
          <cell r="H33">
            <v>55</v>
          </cell>
          <cell r="I33">
            <v>50</v>
          </cell>
        </row>
        <row r="34">
          <cell r="H34">
            <v>259</v>
          </cell>
          <cell r="I34">
            <v>261</v>
          </cell>
        </row>
        <row r="91">
          <cell r="H91">
            <v>100</v>
          </cell>
          <cell r="I91">
            <v>100</v>
          </cell>
        </row>
        <row r="92">
          <cell r="H92">
            <v>7.3</v>
          </cell>
          <cell r="I92">
            <v>5.7</v>
          </cell>
        </row>
        <row r="93">
          <cell r="H93">
            <v>100</v>
          </cell>
          <cell r="I93">
            <v>100</v>
          </cell>
        </row>
        <row r="94">
          <cell r="H94">
            <v>3</v>
          </cell>
          <cell r="I94">
            <v>3.58</v>
          </cell>
        </row>
        <row r="95">
          <cell r="H95">
            <v>100</v>
          </cell>
          <cell r="I95">
            <v>100</v>
          </cell>
        </row>
        <row r="96">
          <cell r="H96">
            <v>7.3</v>
          </cell>
          <cell r="I96">
            <v>6.2</v>
          </cell>
        </row>
        <row r="97">
          <cell r="H97">
            <v>100</v>
          </cell>
          <cell r="I97">
            <v>100</v>
          </cell>
        </row>
        <row r="98">
          <cell r="H98">
            <v>22</v>
          </cell>
          <cell r="I98">
            <v>24</v>
          </cell>
        </row>
        <row r="99">
          <cell r="H99">
            <v>100</v>
          </cell>
          <cell r="I99">
            <v>100</v>
          </cell>
        </row>
        <row r="100">
          <cell r="H100">
            <v>7.3</v>
          </cell>
          <cell r="I100">
            <v>1.6</v>
          </cell>
        </row>
        <row r="101">
          <cell r="H101">
            <v>100</v>
          </cell>
          <cell r="I101">
            <v>100</v>
          </cell>
        </row>
        <row r="102">
          <cell r="H102">
            <v>1</v>
          </cell>
          <cell r="I102">
            <v>1</v>
          </cell>
        </row>
        <row r="103">
          <cell r="H103">
            <v>100</v>
          </cell>
          <cell r="I103">
            <v>100</v>
          </cell>
        </row>
        <row r="104">
          <cell r="H104">
            <v>7.3</v>
          </cell>
          <cell r="I104">
            <v>6.3</v>
          </cell>
        </row>
        <row r="105">
          <cell r="H105">
            <v>100</v>
          </cell>
          <cell r="I105">
            <v>100</v>
          </cell>
        </row>
        <row r="106">
          <cell r="H106">
            <v>259</v>
          </cell>
          <cell r="I106">
            <v>261</v>
          </cell>
        </row>
      </sheetData>
      <sheetData sheetId="10"/>
      <sheetData sheetId="1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4"/>
      <sheetName val="7"/>
      <sheetName val="8"/>
      <sheetName val="14"/>
      <sheetName val="15"/>
      <sheetName val="16"/>
      <sheetName val="19"/>
      <sheetName val="20"/>
      <sheetName val="25"/>
      <sheetName val="26"/>
      <sheetName val="Оценка от учреждения"/>
      <sheetName val="СВЕРКА ДЕТЕЙ"/>
      <sheetName val="Отчет 20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5">
          <cell r="H15">
            <v>10</v>
          </cell>
          <cell r="I15">
            <v>1.2</v>
          </cell>
        </row>
        <row r="16">
          <cell r="H16">
            <v>100</v>
          </cell>
          <cell r="I16">
            <v>100</v>
          </cell>
        </row>
        <row r="17">
          <cell r="H17">
            <v>100</v>
          </cell>
          <cell r="I17">
            <v>100</v>
          </cell>
        </row>
        <row r="18">
          <cell r="H18">
            <v>0.33</v>
          </cell>
          <cell r="I18">
            <v>0.33</v>
          </cell>
        </row>
        <row r="27">
          <cell r="H27">
            <v>3.3</v>
          </cell>
          <cell r="I27">
            <v>3.6</v>
          </cell>
        </row>
        <row r="28">
          <cell r="H28">
            <v>100</v>
          </cell>
          <cell r="I28">
            <v>100</v>
          </cell>
        </row>
        <row r="29">
          <cell r="H29">
            <v>70</v>
          </cell>
          <cell r="I29">
            <v>66.7</v>
          </cell>
        </row>
        <row r="30">
          <cell r="H30">
            <v>4.33</v>
          </cell>
          <cell r="I30">
            <v>3.92</v>
          </cell>
        </row>
        <row r="31">
          <cell r="H31">
            <v>3.3</v>
          </cell>
          <cell r="I31">
            <v>5.4</v>
          </cell>
        </row>
        <row r="32">
          <cell r="H32">
            <v>100</v>
          </cell>
          <cell r="I32">
            <v>100</v>
          </cell>
        </row>
        <row r="33">
          <cell r="H33">
            <v>83.4</v>
          </cell>
          <cell r="I33">
            <v>86.4</v>
          </cell>
        </row>
        <row r="34">
          <cell r="H34">
            <v>197.67</v>
          </cell>
          <cell r="I34">
            <v>206.42</v>
          </cell>
        </row>
        <row r="55">
          <cell r="H55">
            <v>3.3</v>
          </cell>
          <cell r="I55">
            <v>4.5</v>
          </cell>
        </row>
        <row r="56">
          <cell r="H56">
            <v>100</v>
          </cell>
          <cell r="I56">
            <v>100</v>
          </cell>
        </row>
        <row r="57">
          <cell r="H57">
            <v>83.4</v>
          </cell>
          <cell r="I57">
            <v>90</v>
          </cell>
        </row>
        <row r="58">
          <cell r="H58">
            <v>39.33</v>
          </cell>
          <cell r="I58">
            <v>41.17</v>
          </cell>
        </row>
        <row r="59">
          <cell r="H59">
            <v>7.5</v>
          </cell>
          <cell r="I59">
            <v>0.6</v>
          </cell>
        </row>
        <row r="60">
          <cell r="H60">
            <v>100</v>
          </cell>
          <cell r="I60">
            <v>100</v>
          </cell>
        </row>
        <row r="61">
          <cell r="H61">
            <v>70.8</v>
          </cell>
          <cell r="I61">
            <v>75</v>
          </cell>
        </row>
        <row r="62">
          <cell r="H62">
            <v>0.67</v>
          </cell>
          <cell r="I62">
            <v>0.67</v>
          </cell>
        </row>
        <row r="63">
          <cell r="H63">
            <v>3.3</v>
          </cell>
          <cell r="I63">
            <v>0.3</v>
          </cell>
        </row>
        <row r="64">
          <cell r="H64">
            <v>100</v>
          </cell>
          <cell r="I64">
            <v>100</v>
          </cell>
        </row>
        <row r="65">
          <cell r="H65">
            <v>83.4</v>
          </cell>
          <cell r="I65">
            <v>83.3</v>
          </cell>
        </row>
        <row r="66">
          <cell r="H66">
            <v>0.67</v>
          </cell>
          <cell r="I66">
            <v>1.25</v>
          </cell>
        </row>
        <row r="75">
          <cell r="H75">
            <v>100</v>
          </cell>
          <cell r="I75">
            <v>100</v>
          </cell>
        </row>
        <row r="76">
          <cell r="H76">
            <v>7.5</v>
          </cell>
          <cell r="I76">
            <v>0.6</v>
          </cell>
        </row>
        <row r="77">
          <cell r="H77">
            <v>100</v>
          </cell>
          <cell r="I77">
            <v>100</v>
          </cell>
        </row>
        <row r="78">
          <cell r="H78">
            <v>0.67</v>
          </cell>
          <cell r="I78">
            <v>0.67</v>
          </cell>
        </row>
        <row r="79">
          <cell r="H79">
            <v>100</v>
          </cell>
          <cell r="I79">
            <v>100</v>
          </cell>
        </row>
        <row r="80">
          <cell r="H80">
            <v>3.3</v>
          </cell>
          <cell r="I80">
            <v>0.5</v>
          </cell>
        </row>
        <row r="81">
          <cell r="H81">
            <v>100</v>
          </cell>
          <cell r="I81">
            <v>100</v>
          </cell>
        </row>
        <row r="82">
          <cell r="H82">
            <v>1</v>
          </cell>
          <cell r="I82">
            <v>1.58</v>
          </cell>
        </row>
        <row r="99">
          <cell r="H99">
            <v>100</v>
          </cell>
          <cell r="I99">
            <v>100</v>
          </cell>
        </row>
        <row r="100">
          <cell r="H100">
            <v>3.3</v>
          </cell>
          <cell r="I100">
            <v>3.6</v>
          </cell>
        </row>
        <row r="101">
          <cell r="H101">
            <v>100</v>
          </cell>
          <cell r="I101">
            <v>100</v>
          </cell>
        </row>
        <row r="102">
          <cell r="H102">
            <v>4.33</v>
          </cell>
          <cell r="I102">
            <v>3.92</v>
          </cell>
        </row>
        <row r="103">
          <cell r="H103">
            <v>100</v>
          </cell>
          <cell r="I103">
            <v>100</v>
          </cell>
        </row>
        <row r="104">
          <cell r="H104">
            <v>3.3</v>
          </cell>
          <cell r="I104">
            <v>5.3</v>
          </cell>
        </row>
        <row r="105">
          <cell r="H105">
            <v>100</v>
          </cell>
          <cell r="I105">
            <v>100</v>
          </cell>
        </row>
        <row r="106">
          <cell r="H106">
            <v>237</v>
          </cell>
          <cell r="I106">
            <v>247.58</v>
          </cell>
        </row>
      </sheetData>
      <sheetData sheetId="12"/>
      <sheetData sheetId="13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5"/>
      <sheetName val="6"/>
      <sheetName val="8"/>
      <sheetName val="23"/>
      <sheetName val="24"/>
      <sheetName val="26"/>
      <sheetName val="Оценка от учреждения"/>
      <sheetName val="СВЕРКА ДЕТЕЙ"/>
      <sheetName val="Отчет 20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9">
          <cell r="H19">
            <v>10</v>
          </cell>
          <cell r="I19">
            <v>7.8</v>
          </cell>
        </row>
        <row r="20">
          <cell r="H20">
            <v>100</v>
          </cell>
          <cell r="I20">
            <v>100</v>
          </cell>
        </row>
        <row r="21">
          <cell r="H21">
            <v>55</v>
          </cell>
          <cell r="I21">
            <v>60</v>
          </cell>
        </row>
        <row r="22">
          <cell r="H22">
            <v>1</v>
          </cell>
          <cell r="I22">
            <v>1.92</v>
          </cell>
        </row>
        <row r="23">
          <cell r="H23">
            <v>10</v>
          </cell>
          <cell r="I23">
            <v>5.9</v>
          </cell>
        </row>
        <row r="24">
          <cell r="H24">
            <v>100</v>
          </cell>
          <cell r="I24">
            <v>100</v>
          </cell>
        </row>
        <row r="25">
          <cell r="H25">
            <v>55</v>
          </cell>
          <cell r="I25">
            <v>60</v>
          </cell>
        </row>
        <row r="26">
          <cell r="H26">
            <v>19</v>
          </cell>
          <cell r="I26">
            <v>23.42</v>
          </cell>
        </row>
        <row r="31">
          <cell r="H31">
            <v>10</v>
          </cell>
          <cell r="I31">
            <v>6.3</v>
          </cell>
        </row>
        <row r="32">
          <cell r="H32">
            <v>100</v>
          </cell>
          <cell r="I32">
            <v>100</v>
          </cell>
        </row>
        <row r="33">
          <cell r="H33">
            <v>55</v>
          </cell>
          <cell r="I33">
            <v>56</v>
          </cell>
        </row>
        <row r="34">
          <cell r="H34">
            <v>242</v>
          </cell>
          <cell r="I34">
            <v>245.42</v>
          </cell>
        </row>
        <row r="91">
          <cell r="H91">
            <v>100</v>
          </cell>
          <cell r="I91">
            <v>100</v>
          </cell>
        </row>
        <row r="92">
          <cell r="H92">
            <v>10</v>
          </cell>
          <cell r="I92">
            <v>7.8</v>
          </cell>
        </row>
        <row r="93">
          <cell r="H93">
            <v>100</v>
          </cell>
          <cell r="I93">
            <v>100</v>
          </cell>
        </row>
        <row r="94">
          <cell r="H94">
            <v>1</v>
          </cell>
          <cell r="I94">
            <v>23.42</v>
          </cell>
        </row>
        <row r="95">
          <cell r="H95">
            <v>100</v>
          </cell>
          <cell r="I95">
            <v>100</v>
          </cell>
        </row>
        <row r="96">
          <cell r="H96">
            <v>10</v>
          </cell>
          <cell r="I96">
            <v>5.9</v>
          </cell>
        </row>
        <row r="97">
          <cell r="H97">
            <v>100</v>
          </cell>
          <cell r="I97">
            <v>100</v>
          </cell>
        </row>
        <row r="98">
          <cell r="H98">
            <v>19</v>
          </cell>
          <cell r="I98">
            <v>23.42</v>
          </cell>
        </row>
        <row r="103">
          <cell r="H103">
            <v>100</v>
          </cell>
          <cell r="I103">
            <v>100</v>
          </cell>
        </row>
        <row r="104">
          <cell r="H104">
            <v>10</v>
          </cell>
          <cell r="I104">
            <v>5.3</v>
          </cell>
        </row>
        <row r="105">
          <cell r="H105">
            <v>100</v>
          </cell>
          <cell r="I105">
            <v>100</v>
          </cell>
        </row>
        <row r="106">
          <cell r="H106">
            <v>312</v>
          </cell>
          <cell r="I106">
            <v>292.92</v>
          </cell>
        </row>
      </sheetData>
      <sheetData sheetId="8"/>
      <sheetData sheetId="9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4"/>
      <sheetName val="6"/>
      <sheetName val="8"/>
      <sheetName val="14"/>
      <sheetName val="15"/>
      <sheetName val="16"/>
      <sheetName val="19"/>
      <sheetName val="20"/>
      <sheetName val="24"/>
      <sheetName val="26"/>
      <sheetName val="Оценка от учреждения"/>
      <sheetName val="СВЕРКА ДЕТЕЙ"/>
      <sheetName val="Отчет 20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5">
          <cell r="H15">
            <v>7.9</v>
          </cell>
          <cell r="I15">
            <v>8.8000000000000007</v>
          </cell>
        </row>
        <row r="16">
          <cell r="H16">
            <v>100</v>
          </cell>
          <cell r="I16">
            <v>100</v>
          </cell>
        </row>
        <row r="17">
          <cell r="H17">
            <v>68.900000000000006</v>
          </cell>
          <cell r="I17">
            <v>100</v>
          </cell>
        </row>
        <row r="18">
          <cell r="H18">
            <v>0.67</v>
          </cell>
          <cell r="I18">
            <v>0.92</v>
          </cell>
        </row>
        <row r="23">
          <cell r="H23">
            <v>7.9</v>
          </cell>
          <cell r="I23">
            <v>8</v>
          </cell>
        </row>
        <row r="24">
          <cell r="H24">
            <v>100</v>
          </cell>
          <cell r="I24">
            <v>100</v>
          </cell>
        </row>
        <row r="25">
          <cell r="H25">
            <v>68.900000000000006</v>
          </cell>
          <cell r="I25">
            <v>75</v>
          </cell>
        </row>
        <row r="26">
          <cell r="H26">
            <v>17</v>
          </cell>
          <cell r="I26">
            <v>17.079999999999998</v>
          </cell>
        </row>
        <row r="31">
          <cell r="H31">
            <v>7.9</v>
          </cell>
          <cell r="I31">
            <v>7.7</v>
          </cell>
        </row>
        <row r="32">
          <cell r="H32">
            <v>100</v>
          </cell>
          <cell r="I32">
            <v>100</v>
          </cell>
        </row>
        <row r="33">
          <cell r="H33">
            <v>68.900000000000006</v>
          </cell>
          <cell r="I33">
            <v>66.7</v>
          </cell>
        </row>
        <row r="34">
          <cell r="H34">
            <v>182</v>
          </cell>
          <cell r="I34">
            <v>185.5</v>
          </cell>
        </row>
        <row r="55">
          <cell r="H55">
            <v>7.9</v>
          </cell>
          <cell r="I55">
            <v>8</v>
          </cell>
        </row>
        <row r="56">
          <cell r="H56">
            <v>100</v>
          </cell>
          <cell r="I56">
            <v>100</v>
          </cell>
        </row>
        <row r="57">
          <cell r="H57">
            <v>72</v>
          </cell>
          <cell r="I57">
            <v>80</v>
          </cell>
        </row>
        <row r="58">
          <cell r="H58">
            <v>30</v>
          </cell>
          <cell r="I58">
            <v>29.42</v>
          </cell>
        </row>
        <row r="59">
          <cell r="H59">
            <v>12</v>
          </cell>
          <cell r="I59">
            <v>11.2</v>
          </cell>
        </row>
        <row r="60">
          <cell r="H60">
            <v>100</v>
          </cell>
          <cell r="I60">
            <v>100</v>
          </cell>
        </row>
        <row r="61">
          <cell r="H61">
            <v>72</v>
          </cell>
          <cell r="I61">
            <v>77.8</v>
          </cell>
        </row>
        <row r="62">
          <cell r="H62">
            <v>0.67</v>
          </cell>
          <cell r="I62">
            <v>1.08</v>
          </cell>
        </row>
        <row r="63">
          <cell r="H63">
            <v>15</v>
          </cell>
          <cell r="I63">
            <v>12.8</v>
          </cell>
        </row>
        <row r="64">
          <cell r="H64">
            <v>100</v>
          </cell>
          <cell r="I64">
            <v>100</v>
          </cell>
        </row>
        <row r="65">
          <cell r="H65">
            <v>80</v>
          </cell>
          <cell r="I65">
            <v>88.9</v>
          </cell>
        </row>
        <row r="66">
          <cell r="H66">
            <v>3.33</v>
          </cell>
          <cell r="I66">
            <v>3.33</v>
          </cell>
        </row>
        <row r="75">
          <cell r="H75">
            <v>100</v>
          </cell>
          <cell r="I75">
            <v>100</v>
          </cell>
        </row>
        <row r="76">
          <cell r="H76">
            <v>12</v>
          </cell>
          <cell r="I76">
            <v>11.2</v>
          </cell>
        </row>
        <row r="77">
          <cell r="H77">
            <v>100</v>
          </cell>
          <cell r="I77">
            <v>100</v>
          </cell>
        </row>
        <row r="78">
          <cell r="H78">
            <v>0.67</v>
          </cell>
          <cell r="I78">
            <v>1.08</v>
          </cell>
        </row>
        <row r="79">
          <cell r="H79">
            <v>100</v>
          </cell>
          <cell r="I79">
            <v>100</v>
          </cell>
        </row>
        <row r="80">
          <cell r="H80">
            <v>15</v>
          </cell>
          <cell r="I80">
            <v>11.9</v>
          </cell>
        </row>
        <row r="81">
          <cell r="H81">
            <v>100</v>
          </cell>
          <cell r="I81">
            <v>100</v>
          </cell>
        </row>
        <row r="82">
          <cell r="H82">
            <v>4</v>
          </cell>
          <cell r="I82">
            <v>4.25</v>
          </cell>
        </row>
        <row r="95">
          <cell r="H95">
            <v>100</v>
          </cell>
          <cell r="I95">
            <v>100</v>
          </cell>
        </row>
        <row r="96">
          <cell r="H96">
            <v>7.9</v>
          </cell>
          <cell r="I96">
            <v>8</v>
          </cell>
        </row>
        <row r="97">
          <cell r="H97">
            <v>100</v>
          </cell>
          <cell r="I97">
            <v>100</v>
          </cell>
        </row>
        <row r="98">
          <cell r="H98">
            <v>17</v>
          </cell>
          <cell r="I98">
            <v>17.079999999999998</v>
          </cell>
        </row>
        <row r="103">
          <cell r="H103">
            <v>100</v>
          </cell>
          <cell r="I103">
            <v>100</v>
          </cell>
        </row>
        <row r="104">
          <cell r="H104">
            <v>7.9</v>
          </cell>
          <cell r="I104">
            <v>7.8</v>
          </cell>
        </row>
        <row r="105">
          <cell r="H105">
            <v>100</v>
          </cell>
          <cell r="I105">
            <v>100</v>
          </cell>
        </row>
        <row r="106">
          <cell r="H106">
            <v>212</v>
          </cell>
          <cell r="I106">
            <v>214.92</v>
          </cell>
        </row>
      </sheetData>
      <sheetData sheetId="12"/>
      <sheetData sheetId="13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5"/>
      <sheetName val="6"/>
      <sheetName val="7"/>
      <sheetName val="8"/>
      <sheetName val="23"/>
      <sheetName val="24"/>
      <sheetName val="25"/>
      <sheetName val="26"/>
      <sheetName val="Оценка от учреждения"/>
      <sheetName val="СВЕРКА ДЕТЕЙ"/>
      <sheetName val="Отчет 20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9">
          <cell r="H19">
            <v>8.5</v>
          </cell>
          <cell r="I19">
            <v>2.6</v>
          </cell>
        </row>
        <row r="20">
          <cell r="H20">
            <v>100</v>
          </cell>
          <cell r="I20">
            <v>100</v>
          </cell>
        </row>
        <row r="21">
          <cell r="H21">
            <v>83.4</v>
          </cell>
          <cell r="I21">
            <v>100</v>
          </cell>
        </row>
        <row r="22">
          <cell r="H22">
            <v>1.5</v>
          </cell>
          <cell r="I22">
            <v>2.33</v>
          </cell>
        </row>
        <row r="23">
          <cell r="H23">
            <v>8.5</v>
          </cell>
          <cell r="I23">
            <v>5</v>
          </cell>
        </row>
        <row r="24">
          <cell r="H24">
            <v>100</v>
          </cell>
          <cell r="I24">
            <v>100</v>
          </cell>
        </row>
        <row r="25">
          <cell r="H25">
            <v>83.4</v>
          </cell>
          <cell r="I25">
            <v>100</v>
          </cell>
        </row>
        <row r="26">
          <cell r="H26">
            <v>22</v>
          </cell>
          <cell r="I26">
            <v>24.92</v>
          </cell>
        </row>
        <row r="27">
          <cell r="H27">
            <v>8.5</v>
          </cell>
          <cell r="I27">
            <v>6.6</v>
          </cell>
        </row>
        <row r="28">
          <cell r="H28">
            <v>100</v>
          </cell>
          <cell r="I28">
            <v>100</v>
          </cell>
        </row>
        <row r="29">
          <cell r="H29">
            <v>83.4</v>
          </cell>
          <cell r="I29">
            <v>85.7</v>
          </cell>
        </row>
        <row r="30">
          <cell r="H30">
            <v>3.5</v>
          </cell>
          <cell r="I30">
            <v>3.75</v>
          </cell>
        </row>
        <row r="31">
          <cell r="H31">
            <v>8.5</v>
          </cell>
          <cell r="I31">
            <v>4</v>
          </cell>
        </row>
        <row r="32">
          <cell r="H32">
            <v>100</v>
          </cell>
          <cell r="I32">
            <v>100</v>
          </cell>
        </row>
        <row r="33">
          <cell r="H33">
            <v>83.4</v>
          </cell>
          <cell r="I33">
            <v>82.8</v>
          </cell>
        </row>
        <row r="34">
          <cell r="H34">
            <v>326</v>
          </cell>
          <cell r="I34">
            <v>321.17</v>
          </cell>
        </row>
        <row r="91">
          <cell r="H91">
            <v>100</v>
          </cell>
          <cell r="I91">
            <v>100</v>
          </cell>
        </row>
        <row r="92">
          <cell r="H92">
            <v>8.5</v>
          </cell>
          <cell r="I92">
            <v>2.6</v>
          </cell>
        </row>
        <row r="93">
          <cell r="H93">
            <v>100</v>
          </cell>
          <cell r="I93">
            <v>100</v>
          </cell>
        </row>
        <row r="94">
          <cell r="H94">
            <v>1.5</v>
          </cell>
          <cell r="I94">
            <v>2.33</v>
          </cell>
        </row>
        <row r="95">
          <cell r="H95">
            <v>100</v>
          </cell>
          <cell r="I95">
            <v>100</v>
          </cell>
        </row>
        <row r="96">
          <cell r="H96">
            <v>8.5</v>
          </cell>
          <cell r="I96">
            <v>5</v>
          </cell>
        </row>
        <row r="97">
          <cell r="H97">
            <v>100</v>
          </cell>
          <cell r="I97">
            <v>100</v>
          </cell>
        </row>
        <row r="98">
          <cell r="H98">
            <v>22</v>
          </cell>
          <cell r="I98">
            <v>24.92</v>
          </cell>
        </row>
        <row r="99">
          <cell r="H99">
            <v>100</v>
          </cell>
          <cell r="I99">
            <v>100</v>
          </cell>
        </row>
        <row r="100">
          <cell r="H100">
            <v>8.5</v>
          </cell>
          <cell r="I100">
            <v>6.6</v>
          </cell>
        </row>
        <row r="101">
          <cell r="H101">
            <v>100</v>
          </cell>
          <cell r="I101">
            <v>100</v>
          </cell>
        </row>
        <row r="102">
          <cell r="H102">
            <v>3.5</v>
          </cell>
          <cell r="I102">
            <v>3.75</v>
          </cell>
        </row>
        <row r="103">
          <cell r="H103">
            <v>100</v>
          </cell>
          <cell r="I103">
            <v>100</v>
          </cell>
        </row>
        <row r="104">
          <cell r="H104">
            <v>8.5</v>
          </cell>
          <cell r="I104">
            <v>3.9</v>
          </cell>
        </row>
        <row r="105">
          <cell r="H105">
            <v>100</v>
          </cell>
          <cell r="I105">
            <v>100</v>
          </cell>
        </row>
        <row r="106">
          <cell r="H106">
            <v>346</v>
          </cell>
          <cell r="I106">
            <v>326</v>
          </cell>
        </row>
      </sheetData>
      <sheetData sheetId="10"/>
      <sheetData sheetId="1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2"/>
      <sheetName val="4"/>
      <sheetName val="5"/>
      <sheetName val="6"/>
      <sheetName val="7"/>
      <sheetName val="8"/>
      <sheetName val="18"/>
      <sheetName val="20"/>
      <sheetName val="23"/>
      <sheetName val="24"/>
      <sheetName val="25"/>
      <sheetName val="26"/>
      <sheetName val="Оценка от учреждения"/>
      <sheetName val="СВЕРКА ДЕТЕЙ"/>
      <sheetName val="Отчет 20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7">
          <cell r="H7">
            <v>26</v>
          </cell>
          <cell r="I7">
            <v>5.3</v>
          </cell>
        </row>
        <row r="8">
          <cell r="H8">
            <v>100</v>
          </cell>
          <cell r="I8">
            <v>100</v>
          </cell>
        </row>
        <row r="9">
          <cell r="H9">
            <v>70</v>
          </cell>
          <cell r="I9">
            <v>80</v>
          </cell>
        </row>
        <row r="10">
          <cell r="H10">
            <v>1</v>
          </cell>
          <cell r="I10">
            <v>0.92</v>
          </cell>
        </row>
        <row r="15">
          <cell r="H15">
            <v>10</v>
          </cell>
          <cell r="I15">
            <v>0.8</v>
          </cell>
        </row>
        <row r="16">
          <cell r="H16">
            <v>100</v>
          </cell>
          <cell r="I16">
            <v>100</v>
          </cell>
        </row>
        <row r="17">
          <cell r="H17">
            <v>100</v>
          </cell>
          <cell r="I17">
            <v>80</v>
          </cell>
        </row>
        <row r="18">
          <cell r="H18">
            <v>0.5</v>
          </cell>
          <cell r="I18">
            <v>0.5</v>
          </cell>
        </row>
        <row r="19">
          <cell r="H19">
            <v>13</v>
          </cell>
          <cell r="I19">
            <v>17.7</v>
          </cell>
        </row>
        <row r="20">
          <cell r="H20">
            <v>100</v>
          </cell>
          <cell r="I20">
            <v>100</v>
          </cell>
        </row>
        <row r="21">
          <cell r="H21">
            <v>70</v>
          </cell>
          <cell r="I21">
            <v>80</v>
          </cell>
        </row>
        <row r="22">
          <cell r="H22">
            <v>3</v>
          </cell>
          <cell r="I22">
            <v>3.25</v>
          </cell>
        </row>
        <row r="23">
          <cell r="H23">
            <v>8.9</v>
          </cell>
          <cell r="I23">
            <v>10.9</v>
          </cell>
        </row>
        <row r="24">
          <cell r="H24">
            <v>100</v>
          </cell>
          <cell r="I24">
            <v>100</v>
          </cell>
        </row>
        <row r="25">
          <cell r="H25">
            <v>70</v>
          </cell>
          <cell r="I25">
            <v>80</v>
          </cell>
        </row>
        <row r="26">
          <cell r="H26">
            <v>15</v>
          </cell>
          <cell r="I26">
            <v>16.920000000000002</v>
          </cell>
        </row>
        <row r="27">
          <cell r="H27">
            <v>11</v>
          </cell>
          <cell r="I27">
            <v>15.8</v>
          </cell>
        </row>
        <row r="28">
          <cell r="H28">
            <v>100</v>
          </cell>
          <cell r="I28">
            <v>100</v>
          </cell>
        </row>
        <row r="29">
          <cell r="H29">
            <v>70</v>
          </cell>
          <cell r="I29">
            <v>80</v>
          </cell>
        </row>
        <row r="30">
          <cell r="H30">
            <v>2</v>
          </cell>
          <cell r="I30">
            <v>2</v>
          </cell>
        </row>
        <row r="31">
          <cell r="H31">
            <v>8.9</v>
          </cell>
          <cell r="I31">
            <v>7.2</v>
          </cell>
        </row>
        <row r="32">
          <cell r="H32">
            <v>100</v>
          </cell>
          <cell r="I32">
            <v>100</v>
          </cell>
        </row>
        <row r="33">
          <cell r="H33">
            <v>70</v>
          </cell>
          <cell r="I33">
            <v>80</v>
          </cell>
        </row>
        <row r="34">
          <cell r="H34">
            <v>242</v>
          </cell>
          <cell r="I34">
            <v>241.5</v>
          </cell>
        </row>
        <row r="71">
          <cell r="H71">
            <v>100</v>
          </cell>
          <cell r="I71">
            <v>100</v>
          </cell>
        </row>
        <row r="72">
          <cell r="H72">
            <v>26</v>
          </cell>
          <cell r="I72">
            <v>5.3</v>
          </cell>
        </row>
        <row r="73">
          <cell r="H73">
            <v>100</v>
          </cell>
          <cell r="I73">
            <v>100</v>
          </cell>
        </row>
        <row r="74">
          <cell r="H74">
            <v>1</v>
          </cell>
          <cell r="I74">
            <v>0.92</v>
          </cell>
        </row>
        <row r="79">
          <cell r="H79">
            <v>100</v>
          </cell>
          <cell r="I79">
            <v>100</v>
          </cell>
        </row>
        <row r="80">
          <cell r="H80">
            <v>10</v>
          </cell>
          <cell r="I80">
            <v>0.8</v>
          </cell>
        </row>
        <row r="81">
          <cell r="H81">
            <v>100</v>
          </cell>
          <cell r="I81">
            <v>100</v>
          </cell>
        </row>
        <row r="82">
          <cell r="H82">
            <v>0.5</v>
          </cell>
          <cell r="I82">
            <v>0.5</v>
          </cell>
        </row>
        <row r="91">
          <cell r="H91">
            <v>100</v>
          </cell>
          <cell r="I91">
            <v>100</v>
          </cell>
        </row>
        <row r="92">
          <cell r="H92">
            <v>13</v>
          </cell>
          <cell r="I92">
            <v>17.7</v>
          </cell>
        </row>
        <row r="93">
          <cell r="H93">
            <v>100</v>
          </cell>
          <cell r="I93">
            <v>100</v>
          </cell>
        </row>
        <row r="94">
          <cell r="H94">
            <v>3</v>
          </cell>
          <cell r="I94">
            <v>3.25</v>
          </cell>
        </row>
        <row r="95">
          <cell r="H95">
            <v>100</v>
          </cell>
          <cell r="I95">
            <v>100</v>
          </cell>
        </row>
        <row r="96">
          <cell r="H96">
            <v>8.9</v>
          </cell>
          <cell r="I96">
            <v>10.9</v>
          </cell>
        </row>
        <row r="97">
          <cell r="H97">
            <v>100</v>
          </cell>
          <cell r="I97">
            <v>100</v>
          </cell>
        </row>
        <row r="98">
          <cell r="H98">
            <v>15</v>
          </cell>
          <cell r="I98">
            <v>16.920000000000002</v>
          </cell>
        </row>
        <row r="99">
          <cell r="H99">
            <v>100</v>
          </cell>
          <cell r="I99">
            <v>100</v>
          </cell>
        </row>
        <row r="100">
          <cell r="H100">
            <v>11</v>
          </cell>
          <cell r="I100">
            <v>15.8</v>
          </cell>
        </row>
        <row r="101">
          <cell r="H101">
            <v>100</v>
          </cell>
          <cell r="I101">
            <v>100</v>
          </cell>
        </row>
        <row r="102">
          <cell r="H102">
            <v>2</v>
          </cell>
          <cell r="I102">
            <v>2</v>
          </cell>
        </row>
        <row r="103">
          <cell r="H103">
            <v>100</v>
          </cell>
          <cell r="I103">
            <v>100</v>
          </cell>
        </row>
        <row r="104">
          <cell r="H104">
            <v>8.9</v>
          </cell>
          <cell r="I104">
            <v>7.2</v>
          </cell>
        </row>
        <row r="105">
          <cell r="H105">
            <v>100</v>
          </cell>
          <cell r="I105">
            <v>99.585921325051757</v>
          </cell>
        </row>
        <row r="106">
          <cell r="H106">
            <v>242</v>
          </cell>
          <cell r="I106">
            <v>241.5</v>
          </cell>
        </row>
      </sheetData>
      <sheetData sheetId="14"/>
      <sheetData sheetId="1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5"/>
      <sheetName val="6"/>
      <sheetName val="8"/>
      <sheetName val="11"/>
      <sheetName val="16"/>
      <sheetName val="18"/>
      <sheetName val="19"/>
      <sheetName val="20"/>
      <sheetName val="21"/>
      <sheetName val="23"/>
      <sheetName val="24"/>
      <sheetName val="оценка Учреждения"/>
      <sheetName val="Отчет"/>
      <sheetName val="Сверка дете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5">
          <cell r="H15">
            <v>100</v>
          </cell>
          <cell r="I15">
            <v>100</v>
          </cell>
        </row>
        <row r="16">
          <cell r="H16">
            <v>73.3</v>
          </cell>
          <cell r="I16">
            <v>78.599999999999994</v>
          </cell>
        </row>
        <row r="17">
          <cell r="H17">
            <v>100</v>
          </cell>
          <cell r="I17">
            <v>100</v>
          </cell>
        </row>
        <row r="18">
          <cell r="H18">
            <v>9.89</v>
          </cell>
          <cell r="I18">
            <v>9.89</v>
          </cell>
        </row>
        <row r="19">
          <cell r="H19">
            <v>100</v>
          </cell>
          <cell r="I19">
            <v>100</v>
          </cell>
        </row>
        <row r="20">
          <cell r="H20">
            <v>100</v>
          </cell>
          <cell r="I20">
            <v>100</v>
          </cell>
        </row>
        <row r="21">
          <cell r="H21">
            <v>0</v>
          </cell>
          <cell r="I21">
            <v>0</v>
          </cell>
        </row>
        <row r="22">
          <cell r="H22">
            <v>1</v>
          </cell>
          <cell r="I22">
            <v>1</v>
          </cell>
        </row>
        <row r="23">
          <cell r="H23">
            <v>100</v>
          </cell>
          <cell r="I23">
            <v>100</v>
          </cell>
        </row>
        <row r="24">
          <cell r="H24">
            <v>76.5</v>
          </cell>
          <cell r="I24">
            <v>81.3</v>
          </cell>
        </row>
        <row r="25">
          <cell r="H25">
            <v>100</v>
          </cell>
          <cell r="I25">
            <v>100</v>
          </cell>
        </row>
        <row r="26">
          <cell r="H26">
            <v>213.67</v>
          </cell>
          <cell r="I26">
            <v>213.33</v>
          </cell>
        </row>
        <row r="31">
          <cell r="H31">
            <v>100</v>
          </cell>
          <cell r="I31">
            <v>100</v>
          </cell>
        </row>
        <row r="32">
          <cell r="H32">
            <v>81.8</v>
          </cell>
          <cell r="I32">
            <v>90</v>
          </cell>
        </row>
        <row r="33">
          <cell r="H33">
            <v>0</v>
          </cell>
          <cell r="I33">
            <v>0</v>
          </cell>
        </row>
        <row r="34">
          <cell r="H34">
            <v>1</v>
          </cell>
          <cell r="I34">
            <v>1</v>
          </cell>
        </row>
        <row r="43">
          <cell r="H43">
            <v>100</v>
          </cell>
          <cell r="I43">
            <v>100</v>
          </cell>
        </row>
        <row r="44">
          <cell r="H44">
            <v>92.6</v>
          </cell>
          <cell r="I44">
            <v>95.8</v>
          </cell>
        </row>
        <row r="45">
          <cell r="H45">
            <v>100</v>
          </cell>
          <cell r="I45">
            <v>97.8</v>
          </cell>
        </row>
        <row r="46">
          <cell r="H46">
            <v>257.56</v>
          </cell>
          <cell r="I46">
            <v>252.44</v>
          </cell>
        </row>
        <row r="63">
          <cell r="H63">
            <v>100</v>
          </cell>
          <cell r="I63">
            <v>100</v>
          </cell>
        </row>
        <row r="64">
          <cell r="H64">
            <v>100</v>
          </cell>
          <cell r="I64">
            <v>91.7</v>
          </cell>
        </row>
        <row r="65">
          <cell r="H65">
            <v>100</v>
          </cell>
          <cell r="I65">
            <v>100</v>
          </cell>
        </row>
        <row r="66">
          <cell r="H66">
            <v>15.56</v>
          </cell>
          <cell r="I66">
            <v>18.670000000000002</v>
          </cell>
        </row>
        <row r="71">
          <cell r="H71">
            <v>3.57</v>
          </cell>
          <cell r="I71">
            <v>3.6</v>
          </cell>
        </row>
        <row r="72">
          <cell r="H72">
            <v>13.6</v>
          </cell>
          <cell r="I72">
            <v>17.2</v>
          </cell>
        </row>
        <row r="73">
          <cell r="H73">
            <v>100</v>
          </cell>
          <cell r="I73">
            <v>100</v>
          </cell>
        </row>
        <row r="74">
          <cell r="H74">
            <v>1578.3999999999999</v>
          </cell>
          <cell r="I74">
            <v>1578.3999999999999</v>
          </cell>
        </row>
        <row r="75">
          <cell r="H75">
            <v>2.76</v>
          </cell>
          <cell r="I75">
            <v>2.78</v>
          </cell>
        </row>
        <row r="76">
          <cell r="H76">
            <v>28.6</v>
          </cell>
          <cell r="I76">
            <v>27.9</v>
          </cell>
        </row>
        <row r="77">
          <cell r="H77">
            <v>100</v>
          </cell>
          <cell r="I77">
            <v>100</v>
          </cell>
        </row>
        <row r="78">
          <cell r="H78">
            <v>1233.44</v>
          </cell>
          <cell r="I78">
            <v>1233.44</v>
          </cell>
        </row>
        <row r="79">
          <cell r="H79">
            <v>29.48</v>
          </cell>
          <cell r="I79">
            <v>29.62</v>
          </cell>
        </row>
        <row r="80">
          <cell r="H80">
            <v>57.1</v>
          </cell>
          <cell r="I80">
            <v>46.4</v>
          </cell>
        </row>
        <row r="81">
          <cell r="H81">
            <v>100</v>
          </cell>
          <cell r="I81">
            <v>100</v>
          </cell>
        </row>
        <row r="82">
          <cell r="H82">
            <v>13740.09</v>
          </cell>
          <cell r="I82">
            <v>13740.09</v>
          </cell>
        </row>
        <row r="83">
          <cell r="H83">
            <v>10.85</v>
          </cell>
          <cell r="I83">
            <v>10.9</v>
          </cell>
        </row>
        <row r="84">
          <cell r="H84">
            <v>0</v>
          </cell>
          <cell r="I84">
            <v>3.5</v>
          </cell>
        </row>
        <row r="85">
          <cell r="H85">
            <v>100</v>
          </cell>
          <cell r="I85">
            <v>100</v>
          </cell>
        </row>
        <row r="86">
          <cell r="H86">
            <v>4219.4699999999993</v>
          </cell>
          <cell r="I86">
            <v>4219.4699999999993</v>
          </cell>
        </row>
        <row r="91">
          <cell r="H91">
            <v>7.22</v>
          </cell>
          <cell r="I91">
            <v>7.25</v>
          </cell>
        </row>
        <row r="92">
          <cell r="H92">
            <v>15.6</v>
          </cell>
          <cell r="I92">
            <v>37.1</v>
          </cell>
        </row>
        <row r="93">
          <cell r="H93">
            <v>100</v>
          </cell>
          <cell r="I93">
            <v>100</v>
          </cell>
        </row>
        <row r="94">
          <cell r="H94">
            <v>2922.92</v>
          </cell>
          <cell r="I94">
            <v>2922.92</v>
          </cell>
        </row>
        <row r="95">
          <cell r="H95">
            <v>0.71</v>
          </cell>
          <cell r="I95">
            <v>1.07</v>
          </cell>
        </row>
        <row r="96">
          <cell r="H96">
            <v>0</v>
          </cell>
          <cell r="I96">
            <v>0</v>
          </cell>
        </row>
        <row r="97">
          <cell r="H97">
            <v>80</v>
          </cell>
          <cell r="I97">
            <v>100</v>
          </cell>
        </row>
        <row r="98">
          <cell r="H98">
            <v>394.56</v>
          </cell>
          <cell r="I98">
            <v>394.56</v>
          </cell>
        </row>
      </sheetData>
      <sheetData sheetId="13" refreshError="1"/>
      <sheetData sheetId="1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8"/>
      <sheetName val="14"/>
      <sheetName val="26"/>
      <sheetName val="Оценка от учреждения"/>
      <sheetName val="СВЕРКА ДЕТЕЙ"/>
      <sheetName val="Отчет 2018"/>
    </sheetNames>
    <sheetDataSet>
      <sheetData sheetId="0"/>
      <sheetData sheetId="1"/>
      <sheetData sheetId="2"/>
      <sheetData sheetId="3"/>
      <sheetData sheetId="4">
        <row r="31">
          <cell r="H31">
            <v>3.9</v>
          </cell>
          <cell r="I31">
            <v>3.8</v>
          </cell>
        </row>
        <row r="32">
          <cell r="H32">
            <v>100</v>
          </cell>
          <cell r="I32">
            <v>100</v>
          </cell>
        </row>
        <row r="33">
          <cell r="H33">
            <v>69.7</v>
          </cell>
          <cell r="I33">
            <v>66.7</v>
          </cell>
        </row>
        <row r="34">
          <cell r="H34">
            <v>68</v>
          </cell>
          <cell r="I34">
            <v>67.5</v>
          </cell>
        </row>
        <row r="55">
          <cell r="H55">
            <v>10</v>
          </cell>
          <cell r="I55">
            <v>2.4</v>
          </cell>
        </row>
        <row r="56">
          <cell r="H56">
            <v>100</v>
          </cell>
          <cell r="I56">
            <v>100</v>
          </cell>
        </row>
        <row r="57">
          <cell r="H57">
            <v>69.7</v>
          </cell>
          <cell r="I57">
            <v>66.7</v>
          </cell>
        </row>
        <row r="58">
          <cell r="H58">
            <v>41</v>
          </cell>
          <cell r="I58">
            <v>39.5</v>
          </cell>
        </row>
        <row r="103">
          <cell r="H103">
            <v>100</v>
          </cell>
          <cell r="I103">
            <v>100</v>
          </cell>
        </row>
        <row r="104">
          <cell r="H104">
            <v>5</v>
          </cell>
          <cell r="I104">
            <v>3.3</v>
          </cell>
        </row>
        <row r="105">
          <cell r="H105">
            <v>100</v>
          </cell>
          <cell r="I105">
            <v>75</v>
          </cell>
        </row>
        <row r="106">
          <cell r="H106">
            <v>109</v>
          </cell>
          <cell r="I106">
            <v>107</v>
          </cell>
        </row>
      </sheetData>
      <sheetData sheetId="5"/>
      <sheetData sheetId="6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2"/>
      <sheetName val="4"/>
      <sheetName val="6"/>
      <sheetName val="8"/>
      <sheetName val="18"/>
      <sheetName val="20"/>
      <sheetName val="24"/>
      <sheetName val="26"/>
      <sheetName val="Оценка от учреждения"/>
      <sheetName val="СВЕРКА ДЕТЕЙ"/>
      <sheetName val="Отчет 20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7">
          <cell r="H7">
            <v>10</v>
          </cell>
          <cell r="I7">
            <v>7.3</v>
          </cell>
        </row>
        <row r="8">
          <cell r="H8">
            <v>100</v>
          </cell>
          <cell r="I8">
            <v>100</v>
          </cell>
        </row>
        <row r="9">
          <cell r="H9">
            <v>100</v>
          </cell>
          <cell r="I9">
            <v>60</v>
          </cell>
        </row>
        <row r="10">
          <cell r="H10">
            <v>0.83</v>
          </cell>
          <cell r="I10">
            <v>0.83</v>
          </cell>
        </row>
        <row r="15">
          <cell r="H15">
            <v>5.4</v>
          </cell>
          <cell r="I15">
            <v>2</v>
          </cell>
        </row>
        <row r="16">
          <cell r="H16">
            <v>100</v>
          </cell>
          <cell r="I16">
            <v>100</v>
          </cell>
        </row>
        <row r="17">
          <cell r="H17">
            <v>55</v>
          </cell>
          <cell r="I17">
            <v>60</v>
          </cell>
        </row>
        <row r="18">
          <cell r="H18">
            <v>1</v>
          </cell>
          <cell r="I18">
            <v>1</v>
          </cell>
        </row>
        <row r="23">
          <cell r="H23">
            <v>7</v>
          </cell>
          <cell r="I23">
            <v>3.8</v>
          </cell>
        </row>
        <row r="24">
          <cell r="H24">
            <v>100</v>
          </cell>
          <cell r="I24">
            <v>100</v>
          </cell>
        </row>
        <row r="25">
          <cell r="H25">
            <v>55</v>
          </cell>
          <cell r="I25">
            <v>50</v>
          </cell>
        </row>
        <row r="26">
          <cell r="H26">
            <v>22</v>
          </cell>
          <cell r="I26">
            <v>19.670000000000002</v>
          </cell>
        </row>
        <row r="31">
          <cell r="H31">
            <v>5.4</v>
          </cell>
          <cell r="I31">
            <v>4.5</v>
          </cell>
        </row>
        <row r="32">
          <cell r="H32">
            <v>100</v>
          </cell>
          <cell r="I32">
            <v>100</v>
          </cell>
        </row>
        <row r="33">
          <cell r="H33">
            <v>55</v>
          </cell>
          <cell r="I33">
            <v>42.1</v>
          </cell>
        </row>
        <row r="34">
          <cell r="H34">
            <v>253</v>
          </cell>
          <cell r="I34">
            <v>264.17</v>
          </cell>
        </row>
        <row r="71">
          <cell r="H71">
            <v>100</v>
          </cell>
          <cell r="I71">
            <v>100</v>
          </cell>
        </row>
        <row r="72">
          <cell r="H72">
            <v>10</v>
          </cell>
          <cell r="I72">
            <v>7.3</v>
          </cell>
        </row>
        <row r="73">
          <cell r="H73">
            <v>100</v>
          </cell>
          <cell r="I73">
            <v>100</v>
          </cell>
        </row>
        <row r="74">
          <cell r="H74">
            <v>0.83</v>
          </cell>
          <cell r="I74">
            <v>0.83</v>
          </cell>
        </row>
        <row r="79">
          <cell r="H79">
            <v>100</v>
          </cell>
          <cell r="I79">
            <v>100</v>
          </cell>
        </row>
        <row r="80">
          <cell r="H80">
            <v>5.4</v>
          </cell>
          <cell r="I80">
            <v>2</v>
          </cell>
        </row>
        <row r="81">
          <cell r="H81">
            <v>100</v>
          </cell>
          <cell r="I81">
            <v>100</v>
          </cell>
        </row>
        <row r="82">
          <cell r="H82">
            <v>1</v>
          </cell>
          <cell r="I82">
            <v>1</v>
          </cell>
        </row>
        <row r="95">
          <cell r="H95">
            <v>100</v>
          </cell>
          <cell r="I95">
            <v>100</v>
          </cell>
        </row>
        <row r="96">
          <cell r="H96">
            <v>7</v>
          </cell>
          <cell r="I96">
            <v>3.8</v>
          </cell>
        </row>
        <row r="97">
          <cell r="H97">
            <v>100</v>
          </cell>
          <cell r="I97">
            <v>100</v>
          </cell>
        </row>
        <row r="98">
          <cell r="H98">
            <v>22</v>
          </cell>
          <cell r="I98">
            <v>19.670000000000002</v>
          </cell>
        </row>
        <row r="103">
          <cell r="H103">
            <v>100</v>
          </cell>
          <cell r="I103">
            <v>100</v>
          </cell>
        </row>
        <row r="104">
          <cell r="H104">
            <v>5.4</v>
          </cell>
          <cell r="I104">
            <v>4.5</v>
          </cell>
        </row>
        <row r="105">
          <cell r="H105">
            <v>100</v>
          </cell>
          <cell r="I105">
            <v>100</v>
          </cell>
        </row>
        <row r="106">
          <cell r="H106">
            <v>253</v>
          </cell>
          <cell r="I106">
            <v>264.17</v>
          </cell>
        </row>
      </sheetData>
      <sheetData sheetId="10"/>
      <sheetData sheetId="1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5"/>
      <sheetName val="6"/>
      <sheetName val="7"/>
      <sheetName val="8"/>
      <sheetName val="23"/>
      <sheetName val="24"/>
      <sheetName val="25"/>
      <sheetName val="26"/>
      <sheetName val="Оценка от учреждения"/>
      <sheetName val="СВЕРКА ДЕТЕЙ"/>
      <sheetName val="Отчет 20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9">
          <cell r="H19">
            <v>6.4</v>
          </cell>
          <cell r="I19">
            <v>6.8</v>
          </cell>
        </row>
        <row r="20">
          <cell r="H20">
            <v>100</v>
          </cell>
          <cell r="I20">
            <v>100</v>
          </cell>
        </row>
        <row r="21">
          <cell r="H21">
            <v>55</v>
          </cell>
          <cell r="I21">
            <v>50</v>
          </cell>
        </row>
        <row r="22">
          <cell r="H22">
            <v>3</v>
          </cell>
          <cell r="I22">
            <v>4.25</v>
          </cell>
        </row>
        <row r="23">
          <cell r="H23">
            <v>10</v>
          </cell>
          <cell r="I23">
            <v>6.6</v>
          </cell>
        </row>
        <row r="24">
          <cell r="H24">
            <v>100</v>
          </cell>
          <cell r="I24">
            <v>100</v>
          </cell>
        </row>
        <row r="25">
          <cell r="H25">
            <v>55</v>
          </cell>
          <cell r="I25">
            <v>50</v>
          </cell>
        </row>
        <row r="26">
          <cell r="H26">
            <v>20</v>
          </cell>
          <cell r="I26">
            <v>19.670000000000002</v>
          </cell>
        </row>
        <row r="27">
          <cell r="H27">
            <v>10</v>
          </cell>
          <cell r="I27">
            <v>0.5</v>
          </cell>
        </row>
        <row r="28">
          <cell r="H28">
            <v>100</v>
          </cell>
          <cell r="I28">
            <v>100</v>
          </cell>
        </row>
        <row r="29">
          <cell r="H29">
            <v>55</v>
          </cell>
          <cell r="I29">
            <v>60</v>
          </cell>
        </row>
        <row r="30">
          <cell r="H30">
            <v>0.75</v>
          </cell>
          <cell r="I30">
            <v>0.75</v>
          </cell>
        </row>
        <row r="31">
          <cell r="H31">
            <v>6.4</v>
          </cell>
          <cell r="I31">
            <v>5.9</v>
          </cell>
        </row>
        <row r="32">
          <cell r="H32">
            <v>100</v>
          </cell>
          <cell r="I32">
            <v>100</v>
          </cell>
        </row>
        <row r="33">
          <cell r="H33">
            <v>55</v>
          </cell>
          <cell r="I33">
            <v>60</v>
          </cell>
        </row>
        <row r="34">
          <cell r="H34">
            <v>128</v>
          </cell>
          <cell r="I34">
            <v>128.41999999999999</v>
          </cell>
        </row>
        <row r="91">
          <cell r="H91">
            <v>100</v>
          </cell>
          <cell r="I91">
            <v>100</v>
          </cell>
        </row>
        <row r="92">
          <cell r="H92">
            <v>10</v>
          </cell>
          <cell r="I92">
            <v>6.8</v>
          </cell>
        </row>
        <row r="93">
          <cell r="H93">
            <v>100</v>
          </cell>
          <cell r="I93">
            <v>100</v>
          </cell>
        </row>
        <row r="94">
          <cell r="H94">
            <v>3</v>
          </cell>
          <cell r="I94">
            <v>4.25</v>
          </cell>
        </row>
        <row r="95">
          <cell r="H95">
            <v>100</v>
          </cell>
          <cell r="I95">
            <v>100</v>
          </cell>
        </row>
        <row r="96">
          <cell r="H96">
            <v>6.4</v>
          </cell>
          <cell r="I96">
            <v>6.6</v>
          </cell>
        </row>
        <row r="97">
          <cell r="H97">
            <v>100</v>
          </cell>
          <cell r="I97">
            <v>100</v>
          </cell>
        </row>
        <row r="98">
          <cell r="H98">
            <v>20</v>
          </cell>
          <cell r="I98">
            <v>19.670000000000002</v>
          </cell>
        </row>
        <row r="99">
          <cell r="H99">
            <v>100</v>
          </cell>
          <cell r="I99">
            <v>100</v>
          </cell>
        </row>
        <row r="100">
          <cell r="H100">
            <v>10</v>
          </cell>
          <cell r="I100">
            <v>0.5</v>
          </cell>
        </row>
        <row r="101">
          <cell r="H101">
            <v>100</v>
          </cell>
          <cell r="I101">
            <v>100</v>
          </cell>
        </row>
        <row r="102">
          <cell r="H102">
            <v>0.75</v>
          </cell>
          <cell r="I102">
            <v>0.75</v>
          </cell>
        </row>
        <row r="103">
          <cell r="H103">
            <v>100</v>
          </cell>
          <cell r="I103">
            <v>100</v>
          </cell>
        </row>
        <row r="104">
          <cell r="H104">
            <v>6.4</v>
          </cell>
          <cell r="I104">
            <v>5.9</v>
          </cell>
        </row>
        <row r="105">
          <cell r="H105">
            <v>100</v>
          </cell>
          <cell r="I105">
            <v>100</v>
          </cell>
        </row>
        <row r="106">
          <cell r="H106">
            <v>128</v>
          </cell>
          <cell r="I106">
            <v>128.41999999999999</v>
          </cell>
        </row>
      </sheetData>
      <sheetData sheetId="10"/>
      <sheetData sheetId="1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4"/>
      <sheetName val="5"/>
      <sheetName val="6"/>
      <sheetName val="7"/>
      <sheetName val="8"/>
      <sheetName val="14"/>
      <sheetName val="20"/>
      <sheetName val="23"/>
      <sheetName val="24"/>
      <sheetName val="25"/>
      <sheetName val="26"/>
      <sheetName val="Оценка от учреждения"/>
      <sheetName val="СВЕРКА ДЕТЕЙ"/>
      <sheetName val="Отчет 20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5">
          <cell r="H15">
            <v>12</v>
          </cell>
          <cell r="I15">
            <v>2.4</v>
          </cell>
        </row>
        <row r="16">
          <cell r="H16">
            <v>100</v>
          </cell>
          <cell r="I16">
            <v>100</v>
          </cell>
        </row>
        <row r="17">
          <cell r="H17">
            <v>70</v>
          </cell>
          <cell r="I17">
            <v>83.3</v>
          </cell>
        </row>
        <row r="18">
          <cell r="H18">
            <v>0.17</v>
          </cell>
          <cell r="I18">
            <v>0.17</v>
          </cell>
        </row>
        <row r="19">
          <cell r="H19">
            <v>12</v>
          </cell>
          <cell r="I19">
            <v>1.5</v>
          </cell>
        </row>
        <row r="20">
          <cell r="H20">
            <v>100</v>
          </cell>
          <cell r="I20">
            <v>100</v>
          </cell>
        </row>
        <row r="21">
          <cell r="H21">
            <v>40</v>
          </cell>
          <cell r="I21">
            <v>33.299999999999997</v>
          </cell>
        </row>
        <row r="22">
          <cell r="H22">
            <v>3</v>
          </cell>
          <cell r="I22">
            <v>3.25</v>
          </cell>
        </row>
        <row r="23">
          <cell r="H23">
            <v>10</v>
          </cell>
          <cell r="I23">
            <v>4.9000000000000004</v>
          </cell>
        </row>
        <row r="24">
          <cell r="H24">
            <v>100</v>
          </cell>
          <cell r="I24">
            <v>100</v>
          </cell>
        </row>
        <row r="25">
          <cell r="H25">
            <v>40</v>
          </cell>
          <cell r="I25">
            <v>33.299999999999997</v>
          </cell>
        </row>
        <row r="26">
          <cell r="H26">
            <v>23</v>
          </cell>
          <cell r="I26">
            <v>23.75</v>
          </cell>
        </row>
        <row r="27">
          <cell r="H27">
            <v>12</v>
          </cell>
          <cell r="I27">
            <v>6</v>
          </cell>
        </row>
        <row r="28">
          <cell r="H28">
            <v>100</v>
          </cell>
          <cell r="I28">
            <v>100</v>
          </cell>
        </row>
        <row r="29">
          <cell r="H29">
            <v>70</v>
          </cell>
          <cell r="I29">
            <v>56</v>
          </cell>
        </row>
        <row r="30">
          <cell r="H30">
            <v>3.5</v>
          </cell>
          <cell r="I30">
            <v>3.58</v>
          </cell>
        </row>
        <row r="31">
          <cell r="H31">
            <v>6.4</v>
          </cell>
          <cell r="I31">
            <v>6</v>
          </cell>
        </row>
        <row r="32">
          <cell r="H32">
            <v>100</v>
          </cell>
          <cell r="I32">
            <v>100</v>
          </cell>
        </row>
        <row r="33">
          <cell r="H33">
            <v>70</v>
          </cell>
          <cell r="I33">
            <v>56</v>
          </cell>
        </row>
        <row r="34">
          <cell r="H34">
            <v>299.33</v>
          </cell>
          <cell r="I34">
            <v>296.42</v>
          </cell>
        </row>
        <row r="55">
          <cell r="H55">
            <v>12</v>
          </cell>
          <cell r="I55">
            <v>0.2</v>
          </cell>
        </row>
        <row r="56">
          <cell r="H56">
            <v>100</v>
          </cell>
          <cell r="I56">
            <v>100</v>
          </cell>
        </row>
        <row r="57">
          <cell r="H57">
            <v>70</v>
          </cell>
          <cell r="I57">
            <v>77.8</v>
          </cell>
        </row>
        <row r="58">
          <cell r="H58">
            <v>1</v>
          </cell>
          <cell r="I58">
            <v>2.08</v>
          </cell>
        </row>
        <row r="79">
          <cell r="H79">
            <v>100</v>
          </cell>
          <cell r="I79">
            <v>100</v>
          </cell>
        </row>
        <row r="80">
          <cell r="H80">
            <v>12</v>
          </cell>
          <cell r="I80">
            <v>2.4</v>
          </cell>
        </row>
        <row r="81">
          <cell r="H81">
            <v>100</v>
          </cell>
          <cell r="I81">
            <v>100</v>
          </cell>
        </row>
        <row r="82">
          <cell r="H82">
            <v>0.17</v>
          </cell>
          <cell r="I82">
            <v>0.17</v>
          </cell>
        </row>
        <row r="91">
          <cell r="H91">
            <v>100</v>
          </cell>
          <cell r="I91">
            <v>100</v>
          </cell>
        </row>
        <row r="92">
          <cell r="H92">
            <v>12</v>
          </cell>
          <cell r="I92">
            <v>1.5</v>
          </cell>
        </row>
        <row r="93">
          <cell r="H93">
            <v>100</v>
          </cell>
          <cell r="I93">
            <v>100</v>
          </cell>
        </row>
        <row r="94">
          <cell r="H94">
            <v>3</v>
          </cell>
          <cell r="I94">
            <v>3.25</v>
          </cell>
        </row>
        <row r="95">
          <cell r="H95">
            <v>100</v>
          </cell>
          <cell r="I95">
            <v>100</v>
          </cell>
        </row>
        <row r="96">
          <cell r="H96">
            <v>10</v>
          </cell>
          <cell r="I96">
            <v>4.9000000000000004</v>
          </cell>
        </row>
        <row r="97">
          <cell r="H97">
            <v>100</v>
          </cell>
          <cell r="I97">
            <v>100</v>
          </cell>
        </row>
        <row r="98">
          <cell r="H98">
            <v>23</v>
          </cell>
          <cell r="I98">
            <v>23.75</v>
          </cell>
        </row>
        <row r="99">
          <cell r="H99">
            <v>100</v>
          </cell>
          <cell r="I99">
            <v>100</v>
          </cell>
        </row>
        <row r="100">
          <cell r="H100">
            <v>12</v>
          </cell>
          <cell r="I100">
            <v>6</v>
          </cell>
        </row>
        <row r="101">
          <cell r="H101">
            <v>100</v>
          </cell>
          <cell r="I101">
            <v>100</v>
          </cell>
        </row>
        <row r="102">
          <cell r="H102">
            <v>3.5</v>
          </cell>
          <cell r="I102">
            <v>3.58</v>
          </cell>
        </row>
        <row r="103">
          <cell r="H103">
            <v>100</v>
          </cell>
          <cell r="I103">
            <v>100</v>
          </cell>
        </row>
        <row r="104">
          <cell r="H104">
            <v>6.4</v>
          </cell>
          <cell r="I104">
            <v>5.2</v>
          </cell>
        </row>
        <row r="105">
          <cell r="H105">
            <v>100</v>
          </cell>
          <cell r="I105">
            <v>100</v>
          </cell>
        </row>
        <row r="106">
          <cell r="H106">
            <v>339.33</v>
          </cell>
          <cell r="I106">
            <v>336.92</v>
          </cell>
        </row>
      </sheetData>
      <sheetData sheetId="13"/>
      <sheetData sheetId="14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6"/>
      <sheetName val="7"/>
      <sheetName val="8"/>
      <sheetName val="14"/>
      <sheetName val="15"/>
      <sheetName val="16"/>
      <sheetName val="19"/>
      <sheetName val="20"/>
      <sheetName val="24"/>
      <sheetName val="25"/>
      <sheetName val="26"/>
      <sheetName val="Оценка от учреждения"/>
      <sheetName val="СВЕРКА ДЕТЕЙ"/>
      <sheetName val="Отчет 20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3">
          <cell r="H23">
            <v>12</v>
          </cell>
          <cell r="I23">
            <v>10.5</v>
          </cell>
        </row>
        <row r="24">
          <cell r="H24">
            <v>100</v>
          </cell>
          <cell r="I24">
            <v>100</v>
          </cell>
        </row>
        <row r="25">
          <cell r="H25">
            <v>72.2</v>
          </cell>
          <cell r="I25">
            <v>66.7</v>
          </cell>
        </row>
        <row r="26">
          <cell r="H26">
            <v>25</v>
          </cell>
          <cell r="I26">
            <v>26.25</v>
          </cell>
        </row>
        <row r="27">
          <cell r="H27">
            <v>7</v>
          </cell>
          <cell r="I27">
            <v>7.4</v>
          </cell>
        </row>
        <row r="28">
          <cell r="H28">
            <v>100</v>
          </cell>
          <cell r="I28">
            <v>100</v>
          </cell>
        </row>
        <row r="29">
          <cell r="H29">
            <v>72.2</v>
          </cell>
          <cell r="I29">
            <v>66.7</v>
          </cell>
        </row>
        <row r="30">
          <cell r="H30">
            <v>52</v>
          </cell>
          <cell r="I30">
            <v>48.83</v>
          </cell>
        </row>
        <row r="31">
          <cell r="H31">
            <v>5.7</v>
          </cell>
          <cell r="I31">
            <v>7</v>
          </cell>
        </row>
        <row r="32">
          <cell r="H32">
            <v>100</v>
          </cell>
          <cell r="I32">
            <v>100</v>
          </cell>
        </row>
        <row r="33">
          <cell r="H33">
            <v>72.2</v>
          </cell>
          <cell r="I33">
            <v>77.8</v>
          </cell>
        </row>
        <row r="34">
          <cell r="H34">
            <v>377</v>
          </cell>
          <cell r="I34">
            <v>372.17</v>
          </cell>
        </row>
        <row r="55">
          <cell r="H55">
            <v>5.7</v>
          </cell>
          <cell r="I55">
            <v>6.5</v>
          </cell>
        </row>
        <row r="56">
          <cell r="H56">
            <v>100</v>
          </cell>
          <cell r="I56">
            <v>100</v>
          </cell>
        </row>
        <row r="57">
          <cell r="H57">
            <v>72.2</v>
          </cell>
          <cell r="I57">
            <v>75</v>
          </cell>
        </row>
        <row r="58">
          <cell r="H58">
            <v>32</v>
          </cell>
          <cell r="I58">
            <v>31</v>
          </cell>
        </row>
        <row r="59">
          <cell r="H59">
            <v>5.7</v>
          </cell>
          <cell r="I59">
            <v>6.1</v>
          </cell>
        </row>
        <row r="60">
          <cell r="H60">
            <v>100</v>
          </cell>
          <cell r="I60">
            <v>100</v>
          </cell>
        </row>
        <row r="61">
          <cell r="H61">
            <v>72.2</v>
          </cell>
          <cell r="I61">
            <v>66.7</v>
          </cell>
        </row>
        <row r="62">
          <cell r="H62">
            <v>1</v>
          </cell>
          <cell r="I62">
            <v>1</v>
          </cell>
        </row>
        <row r="63">
          <cell r="H63">
            <v>12</v>
          </cell>
          <cell r="I63">
            <v>12.4</v>
          </cell>
        </row>
        <row r="64">
          <cell r="H64">
            <v>100</v>
          </cell>
          <cell r="I64">
            <v>100</v>
          </cell>
        </row>
        <row r="65">
          <cell r="H65">
            <v>72.2</v>
          </cell>
          <cell r="I65">
            <v>66.7</v>
          </cell>
        </row>
        <row r="66">
          <cell r="H66">
            <v>1.5</v>
          </cell>
          <cell r="I66">
            <v>1.5</v>
          </cell>
        </row>
        <row r="75">
          <cell r="H75">
            <v>100</v>
          </cell>
          <cell r="I75">
            <v>100</v>
          </cell>
        </row>
        <row r="76">
          <cell r="H76">
            <v>5.7</v>
          </cell>
          <cell r="I76">
            <v>6.1</v>
          </cell>
        </row>
        <row r="77">
          <cell r="H77">
            <v>100</v>
          </cell>
          <cell r="I77">
            <v>100</v>
          </cell>
        </row>
        <row r="78">
          <cell r="H78">
            <v>1</v>
          </cell>
          <cell r="I78">
            <v>1</v>
          </cell>
        </row>
        <row r="79">
          <cell r="H79">
            <v>100</v>
          </cell>
          <cell r="I79">
            <v>100</v>
          </cell>
        </row>
        <row r="80">
          <cell r="H80">
            <v>12</v>
          </cell>
          <cell r="I80">
            <v>12.4</v>
          </cell>
        </row>
        <row r="81">
          <cell r="H81">
            <v>100</v>
          </cell>
          <cell r="I81">
            <v>100</v>
          </cell>
        </row>
        <row r="82">
          <cell r="H82">
            <v>1.5</v>
          </cell>
          <cell r="I82">
            <v>1.5</v>
          </cell>
        </row>
        <row r="95">
          <cell r="H95">
            <v>100</v>
          </cell>
          <cell r="I95">
            <v>100</v>
          </cell>
        </row>
        <row r="96">
          <cell r="H96">
            <v>12</v>
          </cell>
          <cell r="I96">
            <v>10.5</v>
          </cell>
        </row>
        <row r="97">
          <cell r="H97">
            <v>100</v>
          </cell>
          <cell r="I97">
            <v>100</v>
          </cell>
        </row>
        <row r="98">
          <cell r="H98">
            <v>25</v>
          </cell>
          <cell r="I98">
            <v>26.25</v>
          </cell>
        </row>
        <row r="99">
          <cell r="H99">
            <v>100</v>
          </cell>
          <cell r="I99">
            <v>100</v>
          </cell>
        </row>
        <row r="100">
          <cell r="H100">
            <v>7</v>
          </cell>
          <cell r="I100">
            <v>7.4</v>
          </cell>
        </row>
        <row r="101">
          <cell r="H101">
            <v>100</v>
          </cell>
          <cell r="I101">
            <v>100</v>
          </cell>
        </row>
        <row r="102">
          <cell r="H102">
            <v>52</v>
          </cell>
          <cell r="I102">
            <v>48.83</v>
          </cell>
        </row>
        <row r="103">
          <cell r="H103">
            <v>100</v>
          </cell>
          <cell r="I103">
            <v>100</v>
          </cell>
        </row>
        <row r="104">
          <cell r="H104">
            <v>5.7</v>
          </cell>
          <cell r="I104">
            <v>6.4</v>
          </cell>
        </row>
        <row r="105">
          <cell r="H105">
            <v>100</v>
          </cell>
          <cell r="I105">
            <v>100</v>
          </cell>
        </row>
        <row r="106">
          <cell r="H106">
            <v>444</v>
          </cell>
          <cell r="I106">
            <v>438.08</v>
          </cell>
        </row>
      </sheetData>
      <sheetData sheetId="13"/>
      <sheetData sheetId="14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6"/>
      <sheetName val="8"/>
      <sheetName val="14"/>
      <sheetName val="24"/>
      <sheetName val="26"/>
      <sheetName val="Оценка от учреждения"/>
      <sheetName val="СВЕРКА ДЕТЕЙ"/>
      <sheetName val="Отчет 2017"/>
    </sheetNames>
    <sheetDataSet>
      <sheetData sheetId="0"/>
      <sheetData sheetId="1"/>
      <sheetData sheetId="2"/>
      <sheetData sheetId="3"/>
      <sheetData sheetId="4"/>
      <sheetData sheetId="5"/>
      <sheetData sheetId="6">
        <row r="23">
          <cell r="H23">
            <v>5.8</v>
          </cell>
          <cell r="I23">
            <v>5.9</v>
          </cell>
        </row>
        <row r="24">
          <cell r="H24">
            <v>100</v>
          </cell>
          <cell r="I24">
            <v>100</v>
          </cell>
        </row>
        <row r="25">
          <cell r="H25">
            <v>53.1</v>
          </cell>
          <cell r="I25">
            <v>50</v>
          </cell>
        </row>
        <row r="26">
          <cell r="H26">
            <v>34.5</v>
          </cell>
          <cell r="I26">
            <v>30.25</v>
          </cell>
        </row>
        <row r="31">
          <cell r="H31">
            <v>5.8</v>
          </cell>
          <cell r="I31">
            <v>2.9</v>
          </cell>
        </row>
        <row r="32">
          <cell r="H32">
            <v>100</v>
          </cell>
          <cell r="I32">
            <v>100</v>
          </cell>
        </row>
        <row r="33">
          <cell r="H33">
            <v>53.1</v>
          </cell>
          <cell r="I33">
            <v>50</v>
          </cell>
        </row>
        <row r="34">
          <cell r="H34">
            <v>245.5</v>
          </cell>
          <cell r="I34">
            <v>253.58</v>
          </cell>
        </row>
        <row r="55">
          <cell r="H55">
            <v>5.8</v>
          </cell>
          <cell r="I55">
            <v>4.8</v>
          </cell>
        </row>
        <row r="56">
          <cell r="H56">
            <v>100</v>
          </cell>
          <cell r="I56">
            <v>100</v>
          </cell>
        </row>
        <row r="57">
          <cell r="H57">
            <v>53.1</v>
          </cell>
          <cell r="I57">
            <v>50</v>
          </cell>
        </row>
        <row r="58">
          <cell r="H58">
            <v>15</v>
          </cell>
          <cell r="I58">
            <v>15.08</v>
          </cell>
        </row>
        <row r="95">
          <cell r="H95">
            <v>100</v>
          </cell>
          <cell r="I95">
            <v>100</v>
          </cell>
        </row>
        <row r="96">
          <cell r="H96">
            <v>5.8</v>
          </cell>
          <cell r="I96">
            <v>5.9</v>
          </cell>
        </row>
        <row r="97">
          <cell r="H97">
            <v>100</v>
          </cell>
          <cell r="I97">
            <v>100</v>
          </cell>
        </row>
        <row r="98">
          <cell r="H98">
            <v>34.5</v>
          </cell>
          <cell r="I98">
            <v>30.25</v>
          </cell>
        </row>
        <row r="103">
          <cell r="H103">
            <v>100</v>
          </cell>
          <cell r="I103">
            <v>100</v>
          </cell>
        </row>
        <row r="104">
          <cell r="H104">
            <v>5.8</v>
          </cell>
          <cell r="I104">
            <v>3</v>
          </cell>
        </row>
        <row r="105">
          <cell r="H105">
            <v>100</v>
          </cell>
          <cell r="I105">
            <v>100</v>
          </cell>
        </row>
        <row r="106">
          <cell r="H106">
            <v>260.5</v>
          </cell>
          <cell r="I106">
            <v>268.67</v>
          </cell>
        </row>
      </sheetData>
      <sheetData sheetId="7"/>
      <sheetData sheetId="8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10"/>
      <sheetName val="12"/>
      <sheetName val="14"/>
      <sheetName val="15"/>
      <sheetName val="16"/>
      <sheetName val="19"/>
      <sheetName val="18"/>
      <sheetName val="20"/>
      <sheetName val="24"/>
      <sheetName val="26"/>
      <sheetName val="Оценка от учреждения"/>
      <sheetName val="СВЕРКА ДЕТЕЙ"/>
      <sheetName val="Отчет 20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9">
          <cell r="H39">
            <v>8</v>
          </cell>
          <cell r="I39">
            <v>11.5</v>
          </cell>
        </row>
        <row r="40">
          <cell r="H40">
            <v>100</v>
          </cell>
          <cell r="I40">
            <v>100</v>
          </cell>
        </row>
        <row r="41">
          <cell r="H41">
            <v>59.8</v>
          </cell>
          <cell r="I41">
            <v>66.7</v>
          </cell>
        </row>
        <row r="42">
          <cell r="H42">
            <v>0.67</v>
          </cell>
          <cell r="I42">
            <v>0.67</v>
          </cell>
        </row>
        <row r="47">
          <cell r="H47">
            <v>8</v>
          </cell>
          <cell r="I47">
            <v>6.7</v>
          </cell>
        </row>
        <row r="48">
          <cell r="H48">
            <v>100</v>
          </cell>
          <cell r="I48">
            <v>100</v>
          </cell>
        </row>
        <row r="49">
          <cell r="H49">
            <v>59.8</v>
          </cell>
          <cell r="I49">
            <v>60</v>
          </cell>
        </row>
        <row r="50">
          <cell r="H50">
            <v>11</v>
          </cell>
          <cell r="I50">
            <v>11.5</v>
          </cell>
        </row>
        <row r="55">
          <cell r="H55">
            <v>8</v>
          </cell>
          <cell r="I55">
            <v>3.7</v>
          </cell>
        </row>
        <row r="56">
          <cell r="H56">
            <v>100</v>
          </cell>
          <cell r="I56">
            <v>100</v>
          </cell>
        </row>
        <row r="57">
          <cell r="H57">
            <v>59.8</v>
          </cell>
          <cell r="I57">
            <v>47.8</v>
          </cell>
        </row>
        <row r="58">
          <cell r="H58">
            <v>156</v>
          </cell>
          <cell r="I58">
            <v>158.5</v>
          </cell>
        </row>
        <row r="59">
          <cell r="H59">
            <v>8</v>
          </cell>
          <cell r="I59">
            <v>0.8</v>
          </cell>
        </row>
        <row r="60">
          <cell r="H60">
            <v>100</v>
          </cell>
          <cell r="I60">
            <v>100</v>
          </cell>
        </row>
        <row r="61">
          <cell r="H61">
            <v>59.8</v>
          </cell>
          <cell r="I61">
            <v>50</v>
          </cell>
        </row>
        <row r="62">
          <cell r="H62">
            <v>0.67</v>
          </cell>
          <cell r="I62">
            <v>2.5</v>
          </cell>
        </row>
        <row r="63">
          <cell r="H63">
            <v>8</v>
          </cell>
          <cell r="I63">
            <v>1.9</v>
          </cell>
        </row>
        <row r="64">
          <cell r="H64">
            <v>100</v>
          </cell>
          <cell r="I64">
            <v>100</v>
          </cell>
        </row>
        <row r="65">
          <cell r="H65">
            <v>59.8</v>
          </cell>
          <cell r="I65">
            <v>63.6</v>
          </cell>
        </row>
        <row r="66">
          <cell r="H66">
            <v>9.33</v>
          </cell>
          <cell r="I66">
            <v>9</v>
          </cell>
        </row>
        <row r="71">
          <cell r="H71">
            <v>100</v>
          </cell>
          <cell r="I71">
            <v>100</v>
          </cell>
        </row>
        <row r="72">
          <cell r="H72">
            <v>8</v>
          </cell>
          <cell r="I72">
            <v>11.5</v>
          </cell>
        </row>
        <row r="73">
          <cell r="H73">
            <v>100</v>
          </cell>
          <cell r="I73">
            <v>100</v>
          </cell>
        </row>
        <row r="74">
          <cell r="H74">
            <v>0.67</v>
          </cell>
          <cell r="I74">
            <v>0.67</v>
          </cell>
        </row>
        <row r="75">
          <cell r="H75">
            <v>100</v>
          </cell>
          <cell r="I75">
            <v>100</v>
          </cell>
        </row>
        <row r="76">
          <cell r="H76">
            <v>8</v>
          </cell>
          <cell r="I76">
            <v>0.8</v>
          </cell>
        </row>
        <row r="77">
          <cell r="H77">
            <v>100</v>
          </cell>
          <cell r="I77">
            <v>100</v>
          </cell>
        </row>
        <row r="78">
          <cell r="H78">
            <v>0.67</v>
          </cell>
          <cell r="I78">
            <v>2.5</v>
          </cell>
        </row>
        <row r="79">
          <cell r="H79">
            <v>100</v>
          </cell>
          <cell r="I79">
            <v>100</v>
          </cell>
        </row>
        <row r="80">
          <cell r="H80">
            <v>8</v>
          </cell>
          <cell r="I80">
            <v>1.9</v>
          </cell>
        </row>
        <row r="81">
          <cell r="H81">
            <v>100</v>
          </cell>
          <cell r="I81">
            <v>100</v>
          </cell>
        </row>
        <row r="82">
          <cell r="H82">
            <v>9.33</v>
          </cell>
          <cell r="I82">
            <v>9</v>
          </cell>
        </row>
        <row r="95">
          <cell r="H95">
            <v>100</v>
          </cell>
          <cell r="I95">
            <v>100</v>
          </cell>
        </row>
        <row r="96">
          <cell r="H96">
            <v>8</v>
          </cell>
          <cell r="I96">
            <v>6.7</v>
          </cell>
        </row>
        <row r="97">
          <cell r="H97">
            <v>100</v>
          </cell>
          <cell r="I97">
            <v>100</v>
          </cell>
        </row>
        <row r="98">
          <cell r="H98">
            <v>11</v>
          </cell>
          <cell r="I98">
            <v>11.5</v>
          </cell>
        </row>
        <row r="103">
          <cell r="H103">
            <v>100</v>
          </cell>
          <cell r="I103">
            <v>100</v>
          </cell>
        </row>
        <row r="104">
          <cell r="H104">
            <v>8</v>
          </cell>
          <cell r="I104">
            <v>3.7</v>
          </cell>
        </row>
        <row r="105">
          <cell r="H105">
            <v>100</v>
          </cell>
          <cell r="I105">
            <v>100</v>
          </cell>
        </row>
        <row r="106">
          <cell r="H106">
            <v>156</v>
          </cell>
          <cell r="I106">
            <v>158.5</v>
          </cell>
        </row>
      </sheetData>
      <sheetData sheetId="12"/>
      <sheetData sheetId="13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5"/>
      <sheetName val="6"/>
      <sheetName val="7"/>
      <sheetName val="8"/>
      <sheetName val="23"/>
      <sheetName val="24"/>
      <sheetName val="25"/>
      <sheetName val="26"/>
      <sheetName val="Оценка от учреждения"/>
      <sheetName val="СВЕРКА ДЕТЕЙ"/>
      <sheetName val="Отчет 20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9">
          <cell r="H19">
            <v>11</v>
          </cell>
          <cell r="I19">
            <v>6.8</v>
          </cell>
        </row>
        <row r="20">
          <cell r="H20">
            <v>100</v>
          </cell>
          <cell r="I20">
            <v>100</v>
          </cell>
        </row>
        <row r="21">
          <cell r="H21">
            <v>55</v>
          </cell>
          <cell r="I21">
            <v>60</v>
          </cell>
        </row>
        <row r="22">
          <cell r="H22">
            <v>4</v>
          </cell>
          <cell r="I22">
            <v>4.17</v>
          </cell>
        </row>
        <row r="23">
          <cell r="H23">
            <v>11</v>
          </cell>
          <cell r="I23">
            <v>8.1</v>
          </cell>
        </row>
        <row r="24">
          <cell r="H24">
            <v>100</v>
          </cell>
          <cell r="I24">
            <v>100</v>
          </cell>
        </row>
        <row r="25">
          <cell r="H25">
            <v>55</v>
          </cell>
          <cell r="I25">
            <v>60</v>
          </cell>
        </row>
        <row r="26">
          <cell r="H26">
            <v>21</v>
          </cell>
          <cell r="I26">
            <v>21.5</v>
          </cell>
        </row>
        <row r="27">
          <cell r="H27">
            <v>11</v>
          </cell>
          <cell r="I27">
            <v>4.9000000000000004</v>
          </cell>
        </row>
        <row r="28">
          <cell r="H28">
            <v>100</v>
          </cell>
          <cell r="I28">
            <v>100</v>
          </cell>
        </row>
        <row r="29">
          <cell r="H29">
            <v>55</v>
          </cell>
          <cell r="I29">
            <v>60</v>
          </cell>
        </row>
        <row r="30">
          <cell r="H30">
            <v>1</v>
          </cell>
          <cell r="I30">
            <v>0.83</v>
          </cell>
        </row>
        <row r="31">
          <cell r="H31">
            <v>9</v>
          </cell>
          <cell r="I31">
            <v>5.2</v>
          </cell>
        </row>
        <row r="32">
          <cell r="H32">
            <v>100</v>
          </cell>
          <cell r="I32">
            <v>100</v>
          </cell>
        </row>
        <row r="33">
          <cell r="H33">
            <v>55</v>
          </cell>
          <cell r="I33">
            <v>55.2</v>
          </cell>
        </row>
        <row r="34">
          <cell r="H34">
            <v>316</v>
          </cell>
          <cell r="I34">
            <v>314.58</v>
          </cell>
        </row>
        <row r="91">
          <cell r="H91">
            <v>100</v>
          </cell>
          <cell r="I91">
            <v>100</v>
          </cell>
        </row>
        <row r="92">
          <cell r="H92">
            <v>12</v>
          </cell>
          <cell r="I92">
            <v>6.8</v>
          </cell>
        </row>
        <row r="93">
          <cell r="H93">
            <v>100</v>
          </cell>
          <cell r="I93">
            <v>100</v>
          </cell>
        </row>
        <row r="94">
          <cell r="H94">
            <v>4</v>
          </cell>
          <cell r="I94">
            <v>4.17</v>
          </cell>
        </row>
        <row r="95">
          <cell r="H95">
            <v>100</v>
          </cell>
          <cell r="I95">
            <v>100</v>
          </cell>
        </row>
        <row r="96">
          <cell r="H96">
            <v>9</v>
          </cell>
          <cell r="I96">
            <v>8.1</v>
          </cell>
        </row>
        <row r="97">
          <cell r="H97">
            <v>100</v>
          </cell>
          <cell r="I97">
            <v>100</v>
          </cell>
        </row>
        <row r="98">
          <cell r="H98">
            <v>21</v>
          </cell>
          <cell r="I98">
            <v>21.5</v>
          </cell>
        </row>
        <row r="99">
          <cell r="H99">
            <v>100</v>
          </cell>
          <cell r="I99">
            <v>100</v>
          </cell>
        </row>
        <row r="100">
          <cell r="H100">
            <v>9</v>
          </cell>
          <cell r="I100">
            <v>4.9000000000000004</v>
          </cell>
        </row>
        <row r="101">
          <cell r="H101">
            <v>100</v>
          </cell>
          <cell r="I101">
            <v>100</v>
          </cell>
        </row>
        <row r="102">
          <cell r="H102">
            <v>1</v>
          </cell>
          <cell r="I102">
            <v>0.83</v>
          </cell>
        </row>
        <row r="103">
          <cell r="H103">
            <v>100</v>
          </cell>
          <cell r="I103">
            <v>100</v>
          </cell>
        </row>
        <row r="104">
          <cell r="H104">
            <v>9</v>
          </cell>
          <cell r="I104">
            <v>5.2</v>
          </cell>
        </row>
        <row r="105">
          <cell r="H105">
            <v>100</v>
          </cell>
          <cell r="I105">
            <v>100</v>
          </cell>
        </row>
        <row r="106">
          <cell r="H106">
            <v>316</v>
          </cell>
          <cell r="I106">
            <v>314.58</v>
          </cell>
        </row>
      </sheetData>
      <sheetData sheetId="10"/>
      <sheetData sheetId="1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4"/>
      <sheetName val="6"/>
      <sheetName val="8"/>
      <sheetName val="20"/>
      <sheetName val="24"/>
      <sheetName val="26"/>
      <sheetName val="Оценка от учреждения"/>
      <sheetName val="СВЕРКА ДЕТЕЙ"/>
      <sheetName val="Отчет 20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5">
          <cell r="H15">
            <v>6.6</v>
          </cell>
          <cell r="I15">
            <v>4.9000000000000004</v>
          </cell>
        </row>
        <row r="16">
          <cell r="H16">
            <v>100</v>
          </cell>
          <cell r="I16">
            <v>100</v>
          </cell>
        </row>
        <row r="17">
          <cell r="H17">
            <v>63.7</v>
          </cell>
          <cell r="I17">
            <v>90</v>
          </cell>
        </row>
        <row r="18">
          <cell r="H18">
            <v>2</v>
          </cell>
          <cell r="I18">
            <v>2.25</v>
          </cell>
        </row>
        <row r="23">
          <cell r="H23">
            <v>6.6</v>
          </cell>
          <cell r="I23">
            <v>8.1</v>
          </cell>
        </row>
        <row r="24">
          <cell r="H24">
            <v>100</v>
          </cell>
          <cell r="I24">
            <v>100</v>
          </cell>
        </row>
        <row r="25">
          <cell r="H25">
            <v>63.7</v>
          </cell>
          <cell r="I25">
            <v>66.7</v>
          </cell>
        </row>
        <row r="26">
          <cell r="H26">
            <v>22</v>
          </cell>
          <cell r="I26">
            <v>22</v>
          </cell>
        </row>
        <row r="31">
          <cell r="H31">
            <v>6.6</v>
          </cell>
          <cell r="I31">
            <v>6.6</v>
          </cell>
        </row>
        <row r="32">
          <cell r="H32">
            <v>100</v>
          </cell>
          <cell r="I32">
            <v>100</v>
          </cell>
        </row>
        <row r="33">
          <cell r="H33">
            <v>63.7</v>
          </cell>
          <cell r="I33">
            <v>64.3</v>
          </cell>
        </row>
        <row r="34">
          <cell r="H34">
            <v>297</v>
          </cell>
          <cell r="I34">
            <v>302.92</v>
          </cell>
        </row>
        <row r="79">
          <cell r="H79">
            <v>100</v>
          </cell>
          <cell r="I79">
            <v>100</v>
          </cell>
        </row>
        <row r="80">
          <cell r="H80">
            <v>6.6</v>
          </cell>
          <cell r="I80">
            <v>4.9000000000000004</v>
          </cell>
        </row>
        <row r="81">
          <cell r="H81">
            <v>100</v>
          </cell>
          <cell r="I81">
            <v>100</v>
          </cell>
        </row>
        <row r="82">
          <cell r="H82">
            <v>2</v>
          </cell>
          <cell r="I82">
            <v>2.25</v>
          </cell>
        </row>
        <row r="95">
          <cell r="H95">
            <v>100</v>
          </cell>
          <cell r="I95">
            <v>100</v>
          </cell>
        </row>
        <row r="96">
          <cell r="H96">
            <v>6.6</v>
          </cell>
          <cell r="I96">
            <v>8.1</v>
          </cell>
        </row>
        <row r="97">
          <cell r="H97">
            <v>100</v>
          </cell>
          <cell r="I97">
            <v>100</v>
          </cell>
        </row>
        <row r="98">
          <cell r="H98">
            <v>22</v>
          </cell>
          <cell r="I98">
            <v>22</v>
          </cell>
        </row>
        <row r="103">
          <cell r="H103">
            <v>100</v>
          </cell>
          <cell r="I103">
            <v>100</v>
          </cell>
        </row>
        <row r="104">
          <cell r="H104">
            <v>6.6</v>
          </cell>
          <cell r="I104">
            <v>6.1</v>
          </cell>
        </row>
        <row r="105">
          <cell r="H105">
            <v>100</v>
          </cell>
          <cell r="I105">
            <v>100</v>
          </cell>
        </row>
        <row r="106">
          <cell r="H106">
            <v>330</v>
          </cell>
          <cell r="I106">
            <v>336.25</v>
          </cell>
        </row>
      </sheetData>
      <sheetData sheetId="8"/>
      <sheetData sheetId="9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2"/>
      <sheetName val="4"/>
      <sheetName val="5"/>
      <sheetName val="6"/>
      <sheetName val="8"/>
      <sheetName val="14"/>
      <sheetName val="18"/>
      <sheetName val="20"/>
      <sheetName val="23"/>
      <sheetName val="24"/>
      <sheetName val="26"/>
      <sheetName val="Оценка от учреждения"/>
      <sheetName val="СВЕРКА ДЕТЕЙ"/>
      <sheetName val="Отчет 20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7">
          <cell r="H7">
            <v>12</v>
          </cell>
          <cell r="I7">
            <v>4</v>
          </cell>
        </row>
        <row r="8">
          <cell r="H8">
            <v>100</v>
          </cell>
          <cell r="I8">
            <v>100</v>
          </cell>
        </row>
        <row r="9">
          <cell r="H9">
            <v>55</v>
          </cell>
          <cell r="I9">
            <v>60</v>
          </cell>
        </row>
        <row r="10">
          <cell r="H10">
            <v>0.5</v>
          </cell>
          <cell r="I10">
            <v>0.5</v>
          </cell>
        </row>
        <row r="15">
          <cell r="H15">
            <v>12</v>
          </cell>
          <cell r="I15">
            <v>10</v>
          </cell>
        </row>
        <row r="16">
          <cell r="H16">
            <v>100</v>
          </cell>
          <cell r="I16">
            <v>100</v>
          </cell>
        </row>
        <row r="17">
          <cell r="H17">
            <v>55</v>
          </cell>
          <cell r="I17">
            <v>60</v>
          </cell>
        </row>
        <row r="18">
          <cell r="H18">
            <v>1.5</v>
          </cell>
          <cell r="I18">
            <v>1.83</v>
          </cell>
        </row>
        <row r="19">
          <cell r="H19">
            <v>12</v>
          </cell>
          <cell r="I19">
            <v>13.6</v>
          </cell>
        </row>
        <row r="20">
          <cell r="H20">
            <v>100</v>
          </cell>
          <cell r="I20">
            <v>100</v>
          </cell>
        </row>
        <row r="21">
          <cell r="H21">
            <v>55</v>
          </cell>
          <cell r="I21">
            <v>60</v>
          </cell>
        </row>
        <row r="22">
          <cell r="H22">
            <v>3.67</v>
          </cell>
          <cell r="I22">
            <v>3.42</v>
          </cell>
        </row>
        <row r="23">
          <cell r="H23">
            <v>7.2</v>
          </cell>
          <cell r="I23">
            <v>11.9</v>
          </cell>
        </row>
        <row r="24">
          <cell r="H24">
            <v>100</v>
          </cell>
          <cell r="I24">
            <v>100</v>
          </cell>
        </row>
        <row r="25">
          <cell r="H25">
            <v>55</v>
          </cell>
          <cell r="I25">
            <v>60</v>
          </cell>
        </row>
        <row r="26">
          <cell r="H26">
            <v>23</v>
          </cell>
          <cell r="I26">
            <v>24.08</v>
          </cell>
        </row>
        <row r="31">
          <cell r="H31">
            <v>7.2</v>
          </cell>
          <cell r="I31">
            <v>6.6</v>
          </cell>
        </row>
        <row r="32">
          <cell r="H32">
            <v>100</v>
          </cell>
          <cell r="I32">
            <v>100</v>
          </cell>
        </row>
        <row r="33">
          <cell r="H33">
            <v>55</v>
          </cell>
          <cell r="I33">
            <v>41.7</v>
          </cell>
        </row>
        <row r="34">
          <cell r="H34">
            <v>321.5</v>
          </cell>
          <cell r="I34">
            <v>314.33</v>
          </cell>
        </row>
        <row r="55">
          <cell r="H55">
            <v>7.2</v>
          </cell>
          <cell r="I55">
            <v>10</v>
          </cell>
        </row>
        <row r="56">
          <cell r="H56">
            <v>100</v>
          </cell>
          <cell r="I56">
            <v>100</v>
          </cell>
        </row>
        <row r="57">
          <cell r="H57">
            <v>90</v>
          </cell>
          <cell r="I57">
            <v>100</v>
          </cell>
        </row>
        <row r="58">
          <cell r="H58">
            <v>2.5</v>
          </cell>
          <cell r="I58">
            <v>2.75</v>
          </cell>
        </row>
        <row r="71">
          <cell r="H71">
            <v>100</v>
          </cell>
          <cell r="I71">
            <v>100</v>
          </cell>
        </row>
        <row r="72">
          <cell r="H72">
            <v>7.2</v>
          </cell>
          <cell r="I72">
            <v>4</v>
          </cell>
        </row>
        <row r="73">
          <cell r="H73">
            <v>100</v>
          </cell>
          <cell r="I73">
            <v>100</v>
          </cell>
        </row>
        <row r="74">
          <cell r="H74">
            <v>0.5</v>
          </cell>
          <cell r="I74">
            <v>0.5</v>
          </cell>
        </row>
        <row r="79">
          <cell r="H79">
            <v>100</v>
          </cell>
          <cell r="I79">
            <v>100</v>
          </cell>
        </row>
        <row r="80">
          <cell r="H80">
            <v>7.2</v>
          </cell>
          <cell r="I80">
            <v>10</v>
          </cell>
        </row>
        <row r="81">
          <cell r="H81">
            <v>100</v>
          </cell>
          <cell r="I81">
            <v>100</v>
          </cell>
        </row>
        <row r="82">
          <cell r="H82">
            <v>1.5</v>
          </cell>
          <cell r="I82">
            <v>1.83</v>
          </cell>
        </row>
        <row r="91">
          <cell r="H91">
            <v>100</v>
          </cell>
          <cell r="I91">
            <v>100</v>
          </cell>
        </row>
        <row r="92">
          <cell r="H92">
            <v>12</v>
          </cell>
          <cell r="I92">
            <v>13.6</v>
          </cell>
        </row>
        <row r="93">
          <cell r="H93">
            <v>100</v>
          </cell>
          <cell r="I93">
            <v>100</v>
          </cell>
        </row>
        <row r="94">
          <cell r="H94">
            <v>3.67</v>
          </cell>
          <cell r="I94">
            <v>3.42</v>
          </cell>
        </row>
        <row r="95">
          <cell r="H95">
            <v>100</v>
          </cell>
          <cell r="I95">
            <v>100</v>
          </cell>
        </row>
        <row r="96">
          <cell r="H96">
            <v>7.2</v>
          </cell>
          <cell r="I96">
            <v>11.9</v>
          </cell>
        </row>
        <row r="97">
          <cell r="H97">
            <v>100</v>
          </cell>
          <cell r="I97">
            <v>100</v>
          </cell>
        </row>
        <row r="98">
          <cell r="H98">
            <v>23</v>
          </cell>
          <cell r="I98">
            <v>24.08</v>
          </cell>
        </row>
        <row r="103">
          <cell r="H103">
            <v>100</v>
          </cell>
          <cell r="I103">
            <v>100</v>
          </cell>
        </row>
        <row r="104">
          <cell r="H104">
            <v>7.2</v>
          </cell>
          <cell r="I104">
            <v>6.6</v>
          </cell>
        </row>
        <row r="105">
          <cell r="H105">
            <v>100</v>
          </cell>
          <cell r="I105">
            <v>100</v>
          </cell>
        </row>
        <row r="106">
          <cell r="H106">
            <v>324</v>
          </cell>
          <cell r="I106">
            <v>317.08</v>
          </cell>
        </row>
      </sheetData>
      <sheetData sheetId="13"/>
      <sheetData sheetId="1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5"/>
      <sheetName val="6"/>
      <sheetName val="8"/>
      <sheetName val="10"/>
      <sheetName val="11"/>
      <sheetName val="16"/>
      <sheetName val="19"/>
      <sheetName val="20"/>
      <sheetName val="21"/>
      <sheetName val="оценка Учреждения"/>
      <sheetName val="Отчет"/>
      <sheetName val="Сверка дете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5">
          <cell r="H15">
            <v>100</v>
          </cell>
          <cell r="I15">
            <v>100</v>
          </cell>
        </row>
        <row r="16">
          <cell r="H16">
            <v>100</v>
          </cell>
          <cell r="I16">
            <v>100</v>
          </cell>
        </row>
        <row r="17">
          <cell r="H17">
            <v>0</v>
          </cell>
          <cell r="I17">
            <v>0</v>
          </cell>
        </row>
        <row r="18">
          <cell r="H18">
            <v>14.22</v>
          </cell>
          <cell r="I18">
            <v>15.56</v>
          </cell>
        </row>
        <row r="19">
          <cell r="H19">
            <v>100</v>
          </cell>
          <cell r="I19">
            <v>100</v>
          </cell>
        </row>
        <row r="20">
          <cell r="H20">
            <v>100</v>
          </cell>
          <cell r="I20">
            <v>100</v>
          </cell>
        </row>
        <row r="21">
          <cell r="H21">
            <v>0</v>
          </cell>
          <cell r="I21">
            <v>0</v>
          </cell>
        </row>
        <row r="22">
          <cell r="H22">
            <v>1</v>
          </cell>
          <cell r="I22">
            <v>1</v>
          </cell>
        </row>
        <row r="23">
          <cell r="H23">
            <v>100</v>
          </cell>
          <cell r="I23">
            <v>100</v>
          </cell>
        </row>
        <row r="24">
          <cell r="H24">
            <v>100</v>
          </cell>
          <cell r="I24">
            <v>100</v>
          </cell>
        </row>
        <row r="25">
          <cell r="H25">
            <v>100</v>
          </cell>
          <cell r="I25">
            <v>100</v>
          </cell>
        </row>
        <row r="26">
          <cell r="H26">
            <v>163.56</v>
          </cell>
          <cell r="I26">
            <v>162.78</v>
          </cell>
        </row>
        <row r="31">
          <cell r="H31">
            <v>100</v>
          </cell>
          <cell r="I31">
            <v>100</v>
          </cell>
        </row>
        <row r="32">
          <cell r="H32">
            <v>100</v>
          </cell>
          <cell r="I32">
            <v>100</v>
          </cell>
        </row>
        <row r="33">
          <cell r="H33">
            <v>100</v>
          </cell>
          <cell r="I33">
            <v>100</v>
          </cell>
        </row>
        <row r="34">
          <cell r="H34">
            <v>2</v>
          </cell>
          <cell r="I34">
            <v>2</v>
          </cell>
        </row>
        <row r="39">
          <cell r="H39">
            <v>100</v>
          </cell>
          <cell r="I39">
            <v>100</v>
          </cell>
        </row>
        <row r="40">
          <cell r="H40">
            <v>100</v>
          </cell>
          <cell r="I40">
            <v>100</v>
          </cell>
        </row>
        <row r="41">
          <cell r="H41">
            <v>0</v>
          </cell>
          <cell r="I41">
            <v>0</v>
          </cell>
        </row>
        <row r="42">
          <cell r="H42">
            <v>1</v>
          </cell>
          <cell r="I42">
            <v>1</v>
          </cell>
        </row>
        <row r="43">
          <cell r="H43">
            <v>100</v>
          </cell>
          <cell r="I43">
            <v>100</v>
          </cell>
        </row>
        <row r="44">
          <cell r="H44">
            <v>100</v>
          </cell>
          <cell r="I44">
            <v>100</v>
          </cell>
        </row>
        <row r="45">
          <cell r="H45">
            <v>100</v>
          </cell>
          <cell r="I45">
            <v>96</v>
          </cell>
        </row>
        <row r="46">
          <cell r="H46">
            <v>121.44</v>
          </cell>
          <cell r="I46">
            <v>122.56</v>
          </cell>
        </row>
        <row r="63">
          <cell r="H63">
            <v>100</v>
          </cell>
          <cell r="I63">
            <v>100</v>
          </cell>
        </row>
        <row r="64">
          <cell r="H64">
            <v>100</v>
          </cell>
          <cell r="I64">
            <v>100</v>
          </cell>
        </row>
        <row r="65">
          <cell r="H65">
            <v>100</v>
          </cell>
          <cell r="I65">
            <v>100</v>
          </cell>
        </row>
        <row r="66">
          <cell r="H66">
            <v>47.22</v>
          </cell>
          <cell r="I66">
            <v>40.89</v>
          </cell>
        </row>
        <row r="75">
          <cell r="H75">
            <v>2.54</v>
          </cell>
          <cell r="I75">
            <v>2.57</v>
          </cell>
        </row>
        <row r="76">
          <cell r="H76">
            <v>0</v>
          </cell>
          <cell r="I76">
            <v>0</v>
          </cell>
        </row>
        <row r="77">
          <cell r="H77">
            <v>100</v>
          </cell>
          <cell r="I77">
            <v>100</v>
          </cell>
        </row>
        <row r="78">
          <cell r="H78">
            <v>986.4</v>
          </cell>
          <cell r="I78">
            <v>986.4</v>
          </cell>
        </row>
        <row r="79">
          <cell r="H79">
            <v>4.3499999999999996</v>
          </cell>
          <cell r="I79">
            <v>5.14</v>
          </cell>
        </row>
        <row r="80">
          <cell r="H80">
            <v>0</v>
          </cell>
          <cell r="I80">
            <v>0</v>
          </cell>
        </row>
        <row r="81">
          <cell r="H81">
            <v>100</v>
          </cell>
          <cell r="I81">
            <v>100</v>
          </cell>
        </row>
        <row r="82">
          <cell r="H82">
            <v>1972.8</v>
          </cell>
          <cell r="I82">
            <v>1972.8</v>
          </cell>
        </row>
        <row r="83">
          <cell r="H83">
            <v>2.54</v>
          </cell>
          <cell r="I83">
            <v>2.57</v>
          </cell>
        </row>
        <row r="84">
          <cell r="H84">
            <v>0</v>
          </cell>
          <cell r="I84">
            <v>0</v>
          </cell>
        </row>
        <row r="85">
          <cell r="H85">
            <v>100</v>
          </cell>
          <cell r="I85">
            <v>100</v>
          </cell>
        </row>
        <row r="86">
          <cell r="H86">
            <v>986.4</v>
          </cell>
          <cell r="I86">
            <v>986.4</v>
          </cell>
        </row>
      </sheetData>
      <sheetData sheetId="11" refreshError="1"/>
      <sheetData sheetId="1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"/>
      <sheetName val="26"/>
      <sheetName val="СВЕРКА ДЕТЕЙ"/>
      <sheetName val="Оценка от учреждения"/>
      <sheetName val="Отчет 2017"/>
      <sheetName val="Название листов"/>
    </sheetNames>
    <sheetDataSet>
      <sheetData sheetId="0"/>
      <sheetData sheetId="1"/>
      <sheetData sheetId="2"/>
      <sheetData sheetId="3">
        <row r="31">
          <cell r="H31">
            <v>10</v>
          </cell>
          <cell r="I31">
            <v>8.6999999999999993</v>
          </cell>
        </row>
        <row r="32">
          <cell r="H32">
            <v>100</v>
          </cell>
          <cell r="I32">
            <v>100</v>
          </cell>
        </row>
        <row r="33">
          <cell r="H33">
            <v>55</v>
          </cell>
          <cell r="I33">
            <v>48.1</v>
          </cell>
        </row>
        <row r="34">
          <cell r="H34">
            <v>333</v>
          </cell>
          <cell r="I34">
            <v>337.25</v>
          </cell>
        </row>
        <row r="103">
          <cell r="H103">
            <v>100</v>
          </cell>
          <cell r="I103">
            <v>100</v>
          </cell>
        </row>
        <row r="104">
          <cell r="H104">
            <v>10</v>
          </cell>
          <cell r="I104">
            <v>8.8000000000000007</v>
          </cell>
        </row>
        <row r="105">
          <cell r="H105">
            <v>100</v>
          </cell>
          <cell r="I105">
            <v>100</v>
          </cell>
        </row>
        <row r="106">
          <cell r="H106">
            <v>348</v>
          </cell>
          <cell r="I106">
            <v>349.92</v>
          </cell>
        </row>
      </sheetData>
      <sheetData sheetId="4"/>
      <sheetData sheetId="5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4"/>
      <sheetName val="5"/>
      <sheetName val="6"/>
      <sheetName val="7"/>
      <sheetName val="8"/>
      <sheetName val="14"/>
      <sheetName val="20"/>
      <sheetName val="23"/>
      <sheetName val="24"/>
      <sheetName val="25"/>
      <sheetName val="26"/>
      <sheetName val="Оценка от учреждения"/>
      <sheetName val="СВЕРКА ДЕТЕЙ"/>
      <sheetName val="Отчет 20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5">
          <cell r="H15">
            <v>8.1</v>
          </cell>
          <cell r="I15">
            <v>6.7</v>
          </cell>
        </row>
        <row r="16">
          <cell r="H16">
            <v>100</v>
          </cell>
          <cell r="I16">
            <v>100</v>
          </cell>
        </row>
        <row r="17">
          <cell r="H17">
            <v>66.599999999999994</v>
          </cell>
          <cell r="I17">
            <v>60</v>
          </cell>
        </row>
        <row r="18">
          <cell r="H18">
            <v>1.5</v>
          </cell>
          <cell r="I18">
            <v>1.5</v>
          </cell>
        </row>
        <row r="19">
          <cell r="H19">
            <v>8.1</v>
          </cell>
          <cell r="I19">
            <v>11.7</v>
          </cell>
        </row>
        <row r="20">
          <cell r="H20">
            <v>100</v>
          </cell>
          <cell r="I20">
            <v>100</v>
          </cell>
        </row>
        <row r="21">
          <cell r="H21">
            <v>66.599999999999994</v>
          </cell>
          <cell r="I21">
            <v>66.7</v>
          </cell>
        </row>
        <row r="22">
          <cell r="H22">
            <v>1.33</v>
          </cell>
          <cell r="I22">
            <v>1.42</v>
          </cell>
        </row>
        <row r="23">
          <cell r="H23">
            <v>8.1</v>
          </cell>
          <cell r="I23">
            <v>6.2</v>
          </cell>
        </row>
        <row r="24">
          <cell r="H24">
            <v>100</v>
          </cell>
          <cell r="I24">
            <v>100</v>
          </cell>
        </row>
        <row r="25">
          <cell r="H25">
            <v>66.599999999999994</v>
          </cell>
          <cell r="I25">
            <v>66.7</v>
          </cell>
        </row>
        <row r="26">
          <cell r="H26">
            <v>19.329999999999998</v>
          </cell>
          <cell r="I26">
            <v>22.5</v>
          </cell>
        </row>
        <row r="27">
          <cell r="H27">
            <v>8.1</v>
          </cell>
          <cell r="I27">
            <v>8.4</v>
          </cell>
        </row>
        <row r="28">
          <cell r="H28">
            <v>100</v>
          </cell>
          <cell r="I28">
            <v>100</v>
          </cell>
        </row>
        <row r="29">
          <cell r="H29">
            <v>66.599999999999994</v>
          </cell>
          <cell r="I29">
            <v>66.7</v>
          </cell>
        </row>
        <row r="30">
          <cell r="H30">
            <v>3</v>
          </cell>
          <cell r="I30">
            <v>3.08</v>
          </cell>
        </row>
        <row r="31">
          <cell r="H31">
            <v>8.1</v>
          </cell>
          <cell r="I31">
            <v>2.2999999999999998</v>
          </cell>
        </row>
        <row r="32">
          <cell r="H32">
            <v>100</v>
          </cell>
          <cell r="I32">
            <v>100</v>
          </cell>
        </row>
        <row r="33">
          <cell r="H33">
            <v>66.599999999999994</v>
          </cell>
          <cell r="I33">
            <v>47.4</v>
          </cell>
        </row>
        <row r="34">
          <cell r="H34">
            <v>173</v>
          </cell>
          <cell r="I34">
            <v>171.08</v>
          </cell>
        </row>
        <row r="55">
          <cell r="H55">
            <v>8.1</v>
          </cell>
          <cell r="I55">
            <v>4.4000000000000004</v>
          </cell>
        </row>
        <row r="56">
          <cell r="H56">
            <v>100</v>
          </cell>
          <cell r="I56">
            <v>100</v>
          </cell>
        </row>
        <row r="57">
          <cell r="H57">
            <v>85</v>
          </cell>
          <cell r="I57">
            <v>94.7</v>
          </cell>
        </row>
        <row r="58">
          <cell r="H58">
            <v>66</v>
          </cell>
          <cell r="I58">
            <v>64.25</v>
          </cell>
        </row>
        <row r="79">
          <cell r="H79">
            <v>100</v>
          </cell>
          <cell r="I79">
            <v>100</v>
          </cell>
        </row>
        <row r="80">
          <cell r="H80">
            <v>8.1</v>
          </cell>
          <cell r="I80">
            <v>12.1</v>
          </cell>
        </row>
        <row r="81">
          <cell r="H81">
            <v>100</v>
          </cell>
          <cell r="I81">
            <v>100</v>
          </cell>
        </row>
        <row r="82">
          <cell r="H82">
            <v>1.5</v>
          </cell>
          <cell r="I82">
            <v>1.5</v>
          </cell>
        </row>
        <row r="91">
          <cell r="H91">
            <v>100</v>
          </cell>
          <cell r="I91">
            <v>100</v>
          </cell>
        </row>
        <row r="92">
          <cell r="H92">
            <v>8.1</v>
          </cell>
          <cell r="I92">
            <v>11.7</v>
          </cell>
        </row>
        <row r="93">
          <cell r="H93">
            <v>100</v>
          </cell>
          <cell r="I93">
            <v>100</v>
          </cell>
        </row>
        <row r="94">
          <cell r="H94">
            <v>1.33</v>
          </cell>
          <cell r="I94">
            <v>1.42</v>
          </cell>
        </row>
        <row r="95">
          <cell r="H95">
            <v>100</v>
          </cell>
          <cell r="I95">
            <v>100</v>
          </cell>
        </row>
        <row r="96">
          <cell r="H96">
            <v>8.1</v>
          </cell>
          <cell r="I96">
            <v>6.2</v>
          </cell>
        </row>
        <row r="97">
          <cell r="H97">
            <v>100</v>
          </cell>
          <cell r="I97">
            <v>100</v>
          </cell>
        </row>
        <row r="98">
          <cell r="H98">
            <v>19.329999999999998</v>
          </cell>
          <cell r="I98">
            <v>22.5</v>
          </cell>
        </row>
        <row r="99">
          <cell r="H99">
            <v>100</v>
          </cell>
          <cell r="I99">
            <v>100</v>
          </cell>
        </row>
        <row r="100">
          <cell r="H100">
            <v>8.1</v>
          </cell>
          <cell r="I100">
            <v>8.4</v>
          </cell>
        </row>
        <row r="101">
          <cell r="H101">
            <v>100</v>
          </cell>
          <cell r="I101">
            <v>100</v>
          </cell>
        </row>
        <row r="102">
          <cell r="H102">
            <v>3</v>
          </cell>
          <cell r="I102">
            <v>3.08</v>
          </cell>
        </row>
        <row r="103">
          <cell r="H103">
            <v>100</v>
          </cell>
          <cell r="I103">
            <v>100</v>
          </cell>
        </row>
        <row r="104">
          <cell r="H104">
            <v>8.1</v>
          </cell>
          <cell r="I104">
            <v>2.6</v>
          </cell>
        </row>
        <row r="105">
          <cell r="H105">
            <v>100</v>
          </cell>
          <cell r="I105">
            <v>100</v>
          </cell>
        </row>
        <row r="106">
          <cell r="H106">
            <v>264</v>
          </cell>
          <cell r="I106">
            <v>258.25</v>
          </cell>
        </row>
      </sheetData>
      <sheetData sheetId="13"/>
      <sheetData sheetId="14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6"/>
      <sheetName val="8"/>
      <sheetName val="14"/>
      <sheetName val="21"/>
      <sheetName val="22"/>
      <sheetName val="Оценка от учреждения"/>
      <sheetName val="СВЕРКА ДЕТЕЙ"/>
      <sheetName val="Отчет 2018"/>
    </sheetNames>
    <sheetDataSet>
      <sheetData sheetId="0"/>
      <sheetData sheetId="1"/>
      <sheetData sheetId="2"/>
      <sheetData sheetId="3"/>
      <sheetData sheetId="4"/>
      <sheetData sheetId="5"/>
      <sheetData sheetId="6">
        <row r="23">
          <cell r="H23">
            <v>5.0999999999999996</v>
          </cell>
          <cell r="I23">
            <v>3</v>
          </cell>
        </row>
        <row r="24">
          <cell r="H24">
            <v>100</v>
          </cell>
          <cell r="I24">
            <v>100</v>
          </cell>
        </row>
        <row r="25">
          <cell r="H25">
            <v>55</v>
          </cell>
          <cell r="I25">
            <v>55.6</v>
          </cell>
        </row>
        <row r="26">
          <cell r="H26">
            <v>45</v>
          </cell>
          <cell r="I26">
            <v>48.08</v>
          </cell>
        </row>
        <row r="31">
          <cell r="H31">
            <v>5.0999999999999996</v>
          </cell>
          <cell r="I31">
            <v>3.1</v>
          </cell>
        </row>
        <row r="32">
          <cell r="H32">
            <v>100</v>
          </cell>
          <cell r="I32">
            <v>100</v>
          </cell>
        </row>
        <row r="33">
          <cell r="H33">
            <v>55</v>
          </cell>
          <cell r="I33">
            <v>56</v>
          </cell>
        </row>
        <row r="34">
          <cell r="H34">
            <v>171</v>
          </cell>
          <cell r="I34">
            <v>177.08</v>
          </cell>
        </row>
        <row r="55">
          <cell r="H55">
            <v>5.0999999999999996</v>
          </cell>
          <cell r="I55">
            <v>2.5</v>
          </cell>
        </row>
        <row r="56">
          <cell r="H56">
            <v>100</v>
          </cell>
          <cell r="I56">
            <v>100</v>
          </cell>
        </row>
        <row r="57">
          <cell r="H57">
            <v>55</v>
          </cell>
          <cell r="I57">
            <v>57.1</v>
          </cell>
        </row>
        <row r="58">
          <cell r="H58">
            <v>16</v>
          </cell>
          <cell r="I58">
            <v>16</v>
          </cell>
        </row>
        <row r="83">
          <cell r="H83">
            <v>100</v>
          </cell>
          <cell r="I83">
            <v>100</v>
          </cell>
        </row>
        <row r="84">
          <cell r="H84">
            <v>5.0999999999999996</v>
          </cell>
          <cell r="I84">
            <v>3</v>
          </cell>
        </row>
        <row r="85">
          <cell r="H85">
            <v>100</v>
          </cell>
          <cell r="I85">
            <v>100</v>
          </cell>
        </row>
        <row r="86">
          <cell r="H86">
            <v>45</v>
          </cell>
          <cell r="I86">
            <v>48.08</v>
          </cell>
        </row>
        <row r="87">
          <cell r="H87">
            <v>100</v>
          </cell>
          <cell r="I87">
            <v>100</v>
          </cell>
        </row>
        <row r="88">
          <cell r="H88">
            <v>5.0999999999999996</v>
          </cell>
          <cell r="I88">
            <v>3</v>
          </cell>
        </row>
        <row r="89">
          <cell r="H89">
            <v>100</v>
          </cell>
          <cell r="I89">
            <v>100</v>
          </cell>
        </row>
        <row r="90">
          <cell r="H90">
            <v>187</v>
          </cell>
          <cell r="I90">
            <v>193.08</v>
          </cell>
        </row>
      </sheetData>
      <sheetData sheetId="7"/>
      <sheetData sheetId="8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4"/>
      <sheetName val="5"/>
      <sheetName val="6"/>
      <sheetName val="7"/>
      <sheetName val="8"/>
      <sheetName val="14"/>
      <sheetName val="16"/>
      <sheetName val="20"/>
      <sheetName val="23"/>
      <sheetName val="24"/>
      <sheetName val="25"/>
      <sheetName val="26"/>
      <sheetName val="Оценка от учреждения"/>
      <sheetName val="СВЕРКА ДЕТЕЙ"/>
      <sheetName val="Отчет 20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5">
          <cell r="H15">
            <v>5</v>
          </cell>
          <cell r="I15">
            <v>5.7</v>
          </cell>
        </row>
        <row r="16">
          <cell r="H16">
            <v>100</v>
          </cell>
          <cell r="I16">
            <v>100</v>
          </cell>
        </row>
        <row r="17">
          <cell r="H17">
            <v>55</v>
          </cell>
          <cell r="I17">
            <v>66.7</v>
          </cell>
        </row>
        <row r="18">
          <cell r="H18">
            <v>2</v>
          </cell>
          <cell r="I18">
            <v>2</v>
          </cell>
        </row>
        <row r="19">
          <cell r="H19">
            <v>5</v>
          </cell>
          <cell r="I19">
            <v>5</v>
          </cell>
        </row>
        <row r="20">
          <cell r="H20">
            <v>100</v>
          </cell>
          <cell r="I20">
            <v>100</v>
          </cell>
        </row>
        <row r="21">
          <cell r="H21">
            <v>66.7</v>
          </cell>
          <cell r="I21">
            <v>66.7</v>
          </cell>
        </row>
        <row r="22">
          <cell r="H22">
            <v>3.67</v>
          </cell>
          <cell r="I22">
            <v>5.83</v>
          </cell>
        </row>
        <row r="23">
          <cell r="H23">
            <v>5</v>
          </cell>
          <cell r="I23">
            <v>6.7</v>
          </cell>
        </row>
        <row r="24">
          <cell r="H24">
            <v>100</v>
          </cell>
          <cell r="I24">
            <v>100</v>
          </cell>
        </row>
        <row r="25">
          <cell r="H25">
            <v>55</v>
          </cell>
          <cell r="I25">
            <v>60</v>
          </cell>
        </row>
        <row r="26">
          <cell r="H26">
            <v>22</v>
          </cell>
          <cell r="I26">
            <v>25.08</v>
          </cell>
        </row>
        <row r="27">
          <cell r="H27">
            <v>5</v>
          </cell>
          <cell r="I27">
            <v>4</v>
          </cell>
        </row>
        <row r="28">
          <cell r="H28">
            <v>100</v>
          </cell>
          <cell r="I28">
            <v>100</v>
          </cell>
        </row>
        <row r="29">
          <cell r="H29">
            <v>55</v>
          </cell>
          <cell r="I29">
            <v>50</v>
          </cell>
        </row>
        <row r="30">
          <cell r="H30">
            <v>2</v>
          </cell>
          <cell r="I30">
            <v>2</v>
          </cell>
        </row>
        <row r="31">
          <cell r="H31">
            <v>5</v>
          </cell>
          <cell r="I31">
            <v>5.6</v>
          </cell>
        </row>
        <row r="32">
          <cell r="H32">
            <v>100</v>
          </cell>
          <cell r="I32">
            <v>100</v>
          </cell>
        </row>
        <row r="33">
          <cell r="H33">
            <v>55</v>
          </cell>
          <cell r="I33">
            <v>57.7</v>
          </cell>
        </row>
        <row r="34">
          <cell r="H34">
            <v>278</v>
          </cell>
          <cell r="I34">
            <v>285.17</v>
          </cell>
        </row>
        <row r="55">
          <cell r="H55">
            <v>5</v>
          </cell>
          <cell r="I55">
            <v>4.9000000000000004</v>
          </cell>
        </row>
        <row r="56">
          <cell r="H56">
            <v>100</v>
          </cell>
          <cell r="I56">
            <v>100</v>
          </cell>
        </row>
        <row r="57">
          <cell r="H57">
            <v>55</v>
          </cell>
          <cell r="I57">
            <v>50</v>
          </cell>
        </row>
        <row r="58">
          <cell r="H58">
            <v>40</v>
          </cell>
          <cell r="I58">
            <v>40.25</v>
          </cell>
        </row>
        <row r="63">
          <cell r="H63">
            <v>5</v>
          </cell>
          <cell r="I63">
            <v>4.9000000000000004</v>
          </cell>
        </row>
        <row r="64">
          <cell r="H64">
            <v>100</v>
          </cell>
          <cell r="I64">
            <v>100</v>
          </cell>
        </row>
        <row r="65">
          <cell r="H65">
            <v>55</v>
          </cell>
          <cell r="I65">
            <v>55.6</v>
          </cell>
        </row>
        <row r="66">
          <cell r="H66">
            <v>4.33</v>
          </cell>
          <cell r="I66">
            <v>4.5</v>
          </cell>
        </row>
        <row r="79">
          <cell r="H79">
            <v>100</v>
          </cell>
          <cell r="I79">
            <v>100</v>
          </cell>
        </row>
        <row r="80">
          <cell r="H80">
            <v>5</v>
          </cell>
          <cell r="I80">
            <v>5.2</v>
          </cell>
        </row>
        <row r="81">
          <cell r="H81">
            <v>100</v>
          </cell>
          <cell r="I81">
            <v>100</v>
          </cell>
        </row>
        <row r="82">
          <cell r="H82">
            <v>6.33</v>
          </cell>
          <cell r="I82">
            <v>6.5</v>
          </cell>
        </row>
        <row r="91">
          <cell r="H91">
            <v>100</v>
          </cell>
          <cell r="I91">
            <v>100</v>
          </cell>
        </row>
        <row r="92">
          <cell r="H92">
            <v>5</v>
          </cell>
          <cell r="I92">
            <v>5</v>
          </cell>
        </row>
        <row r="93">
          <cell r="H93">
            <v>100</v>
          </cell>
          <cell r="I93">
            <v>100</v>
          </cell>
        </row>
        <row r="94">
          <cell r="H94">
            <v>3.67</v>
          </cell>
          <cell r="I94">
            <v>5.83</v>
          </cell>
        </row>
        <row r="95">
          <cell r="H95">
            <v>100</v>
          </cell>
          <cell r="I95">
            <v>100</v>
          </cell>
        </row>
        <row r="96">
          <cell r="H96">
            <v>5</v>
          </cell>
          <cell r="I96">
            <v>6.7</v>
          </cell>
        </row>
        <row r="97">
          <cell r="H97">
            <v>100</v>
          </cell>
          <cell r="I97">
            <v>100</v>
          </cell>
        </row>
        <row r="98">
          <cell r="H98">
            <v>22</v>
          </cell>
          <cell r="I98">
            <v>25.08</v>
          </cell>
        </row>
        <row r="99">
          <cell r="H99">
            <v>100</v>
          </cell>
          <cell r="I99">
            <v>100</v>
          </cell>
        </row>
        <row r="100">
          <cell r="H100">
            <v>5</v>
          </cell>
          <cell r="I100">
            <v>4</v>
          </cell>
        </row>
        <row r="101">
          <cell r="H101">
            <v>100</v>
          </cell>
          <cell r="I101">
            <v>100</v>
          </cell>
        </row>
        <row r="102">
          <cell r="H102">
            <v>2</v>
          </cell>
          <cell r="I102">
            <v>2</v>
          </cell>
        </row>
        <row r="103">
          <cell r="H103">
            <v>100</v>
          </cell>
          <cell r="I103">
            <v>100</v>
          </cell>
        </row>
        <row r="104">
          <cell r="H104">
            <v>5</v>
          </cell>
          <cell r="I104">
            <v>5.5</v>
          </cell>
        </row>
        <row r="105">
          <cell r="H105">
            <v>100</v>
          </cell>
          <cell r="I105">
            <v>100</v>
          </cell>
        </row>
        <row r="106">
          <cell r="H106">
            <v>318</v>
          </cell>
          <cell r="I106">
            <v>325.42</v>
          </cell>
        </row>
      </sheetData>
      <sheetData sheetId="14"/>
      <sheetData sheetId="15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4"/>
      <sheetName val="8"/>
      <sheetName val="14"/>
      <sheetName val="16"/>
      <sheetName val="20"/>
      <sheetName val="26"/>
      <sheetName val="Оценка от учреждения"/>
      <sheetName val="СВЕРКА ДЕТЕЙ"/>
      <sheetName val="Отчет 2017"/>
    </sheetNames>
    <sheetDataSet>
      <sheetData sheetId="0"/>
      <sheetData sheetId="1"/>
      <sheetData sheetId="2"/>
      <sheetData sheetId="3">
        <row r="19">
          <cell r="E19">
            <v>0.5</v>
          </cell>
        </row>
      </sheetData>
      <sheetData sheetId="4"/>
      <sheetData sheetId="5"/>
      <sheetData sheetId="6"/>
      <sheetData sheetId="7">
        <row r="15">
          <cell r="H15">
            <v>7.8</v>
          </cell>
          <cell r="I15">
            <v>5.2</v>
          </cell>
        </row>
        <row r="16">
          <cell r="H16">
            <v>100</v>
          </cell>
          <cell r="I16">
            <v>100</v>
          </cell>
        </row>
        <row r="17">
          <cell r="H17">
            <v>68.8</v>
          </cell>
          <cell r="I17">
            <v>71.400000000000006</v>
          </cell>
        </row>
        <row r="18">
          <cell r="H18">
            <v>1</v>
          </cell>
          <cell r="I18">
            <v>1.1667000000000001</v>
          </cell>
        </row>
        <row r="31">
          <cell r="H31">
            <v>7.8</v>
          </cell>
          <cell r="I31">
            <v>0.3</v>
          </cell>
        </row>
        <row r="32">
          <cell r="H32">
            <v>100</v>
          </cell>
          <cell r="I32">
            <v>100</v>
          </cell>
        </row>
        <row r="33">
          <cell r="H33">
            <v>68.8</v>
          </cell>
          <cell r="I33">
            <v>61.5</v>
          </cell>
        </row>
        <row r="34">
          <cell r="H34">
            <v>160</v>
          </cell>
          <cell r="I34">
            <v>164.41669999999999</v>
          </cell>
        </row>
        <row r="55">
          <cell r="H55">
            <v>7.8</v>
          </cell>
          <cell r="I55">
            <v>0.5</v>
          </cell>
        </row>
        <row r="56">
          <cell r="H56">
            <v>100</v>
          </cell>
          <cell r="I56">
            <v>100</v>
          </cell>
        </row>
        <row r="57">
          <cell r="H57">
            <v>68.8</v>
          </cell>
          <cell r="I57">
            <v>70</v>
          </cell>
        </row>
        <row r="58">
          <cell r="H58">
            <v>39</v>
          </cell>
          <cell r="I58">
            <v>39.25</v>
          </cell>
        </row>
        <row r="63">
          <cell r="H63">
            <v>7.8</v>
          </cell>
        </row>
        <row r="64">
          <cell r="H64">
            <v>100</v>
          </cell>
          <cell r="I64">
            <v>100</v>
          </cell>
        </row>
        <row r="65">
          <cell r="H65">
            <v>68.8</v>
          </cell>
          <cell r="I65">
            <v>70</v>
          </cell>
        </row>
        <row r="66">
          <cell r="H66">
            <v>1</v>
          </cell>
          <cell r="I66">
            <v>1.5</v>
          </cell>
        </row>
        <row r="79">
          <cell r="H79">
            <v>100</v>
          </cell>
          <cell r="I79">
            <v>100</v>
          </cell>
        </row>
        <row r="80">
          <cell r="H80">
            <v>7.8</v>
          </cell>
          <cell r="I80">
            <v>3</v>
          </cell>
        </row>
        <row r="81">
          <cell r="H81">
            <v>100</v>
          </cell>
          <cell r="I81">
            <v>100</v>
          </cell>
        </row>
        <row r="82">
          <cell r="H82">
            <v>2</v>
          </cell>
          <cell r="I82">
            <v>2.67</v>
          </cell>
        </row>
        <row r="103">
          <cell r="H103">
            <v>100</v>
          </cell>
          <cell r="I103">
            <v>100</v>
          </cell>
        </row>
        <row r="104">
          <cell r="H104">
            <v>7.8</v>
          </cell>
          <cell r="I104">
            <v>0.3</v>
          </cell>
        </row>
        <row r="105">
          <cell r="H105">
            <v>100</v>
          </cell>
          <cell r="I105">
            <v>100</v>
          </cell>
        </row>
        <row r="106">
          <cell r="H106">
            <v>199</v>
          </cell>
          <cell r="I106">
            <v>203.67</v>
          </cell>
        </row>
      </sheetData>
      <sheetData sheetId="8"/>
      <sheetData sheetId="9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8"/>
      <sheetName val="14"/>
      <sheetName val="26"/>
      <sheetName val="Оценка от учреждения"/>
      <sheetName val="СВЕРКА ДЕТЕЙ"/>
      <sheetName val="Отчет 2017"/>
    </sheetNames>
    <sheetDataSet>
      <sheetData sheetId="0"/>
      <sheetData sheetId="1"/>
      <sheetData sheetId="2"/>
      <sheetData sheetId="3"/>
      <sheetData sheetId="4">
        <row r="31">
          <cell r="H31">
            <v>10</v>
          </cell>
          <cell r="I31">
            <v>10.5</v>
          </cell>
        </row>
        <row r="32">
          <cell r="H32">
            <v>100</v>
          </cell>
          <cell r="I32">
            <v>100</v>
          </cell>
        </row>
        <row r="33">
          <cell r="H33">
            <v>55.8</v>
          </cell>
          <cell r="I33">
            <v>45.5</v>
          </cell>
        </row>
        <row r="34">
          <cell r="H34">
            <v>252</v>
          </cell>
          <cell r="I34">
            <v>279.25</v>
          </cell>
        </row>
        <row r="55">
          <cell r="H55">
            <v>10</v>
          </cell>
          <cell r="I55">
            <v>5</v>
          </cell>
        </row>
        <row r="56">
          <cell r="H56">
            <v>100</v>
          </cell>
          <cell r="I56">
            <v>100</v>
          </cell>
        </row>
        <row r="57">
          <cell r="H57">
            <v>58</v>
          </cell>
          <cell r="I57">
            <v>66.7</v>
          </cell>
        </row>
        <row r="58">
          <cell r="H58">
            <v>20</v>
          </cell>
          <cell r="I58">
            <v>21.17</v>
          </cell>
        </row>
        <row r="103">
          <cell r="H103">
            <v>100</v>
          </cell>
          <cell r="I103">
            <v>100</v>
          </cell>
        </row>
        <row r="104">
          <cell r="H104">
            <v>10</v>
          </cell>
          <cell r="I104">
            <v>4.3</v>
          </cell>
        </row>
        <row r="105">
          <cell r="H105">
            <v>100</v>
          </cell>
          <cell r="I105">
            <v>100</v>
          </cell>
        </row>
        <row r="106">
          <cell r="H106">
            <v>272</v>
          </cell>
          <cell r="I106">
            <v>400.56</v>
          </cell>
        </row>
      </sheetData>
      <sheetData sheetId="5"/>
      <sheetData sheetId="6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звание листов"/>
      <sheetName val="4"/>
      <sheetName val="5"/>
      <sheetName val="7"/>
      <sheetName val="8"/>
      <sheetName val="14"/>
      <sheetName val="16"/>
      <sheetName val="20"/>
      <sheetName val="23"/>
      <sheetName val="25"/>
      <sheetName val="26"/>
      <sheetName val="Оценка от учреждения"/>
      <sheetName val="СВЕРКА ДЕТЕЙ"/>
      <sheetName val="Отчет 20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5">
          <cell r="H15">
            <v>8.5</v>
          </cell>
          <cell r="I15">
            <v>2.9</v>
          </cell>
        </row>
        <row r="16">
          <cell r="H16">
            <v>100</v>
          </cell>
          <cell r="I16">
            <v>100</v>
          </cell>
        </row>
        <row r="17">
          <cell r="H17">
            <v>79.8</v>
          </cell>
          <cell r="I17">
            <v>71.400000000000006</v>
          </cell>
        </row>
        <row r="18">
          <cell r="H18">
            <v>1</v>
          </cell>
          <cell r="I18">
            <v>1.33</v>
          </cell>
        </row>
        <row r="19">
          <cell r="H19">
            <v>8.5</v>
          </cell>
          <cell r="I19">
            <v>4.2</v>
          </cell>
        </row>
        <row r="20">
          <cell r="H20">
            <v>100</v>
          </cell>
          <cell r="I20">
            <v>100</v>
          </cell>
        </row>
        <row r="21">
          <cell r="H21">
            <v>90</v>
          </cell>
          <cell r="I21">
            <v>100</v>
          </cell>
        </row>
        <row r="22">
          <cell r="H22">
            <v>14</v>
          </cell>
          <cell r="I22">
            <v>21.44</v>
          </cell>
        </row>
        <row r="27">
          <cell r="H27">
            <v>8.5</v>
          </cell>
          <cell r="I27">
            <v>5.7</v>
          </cell>
        </row>
        <row r="28">
          <cell r="H28">
            <v>100</v>
          </cell>
          <cell r="I28">
            <v>100</v>
          </cell>
        </row>
        <row r="29">
          <cell r="H29">
            <v>90</v>
          </cell>
          <cell r="I29">
            <v>100</v>
          </cell>
        </row>
        <row r="30">
          <cell r="H30">
            <v>36</v>
          </cell>
          <cell r="I30">
            <v>47.78</v>
          </cell>
        </row>
        <row r="31">
          <cell r="H31">
            <v>8.5</v>
          </cell>
          <cell r="I31">
            <v>4.5</v>
          </cell>
        </row>
        <row r="32">
          <cell r="H32">
            <v>100</v>
          </cell>
          <cell r="I32">
            <v>100</v>
          </cell>
        </row>
        <row r="33">
          <cell r="H33">
            <v>79.8</v>
          </cell>
          <cell r="I33">
            <v>63.6</v>
          </cell>
        </row>
        <row r="34">
          <cell r="H34">
            <v>120</v>
          </cell>
          <cell r="I34">
            <v>159.44</v>
          </cell>
        </row>
        <row r="55">
          <cell r="H55">
            <v>8.5</v>
          </cell>
          <cell r="I55">
            <v>6.3</v>
          </cell>
        </row>
        <row r="56">
          <cell r="H56">
            <v>100</v>
          </cell>
          <cell r="I56">
            <v>100</v>
          </cell>
        </row>
        <row r="57">
          <cell r="H57">
            <v>79.8</v>
          </cell>
          <cell r="I57">
            <v>100</v>
          </cell>
        </row>
        <row r="58">
          <cell r="H58">
            <v>37</v>
          </cell>
          <cell r="I58">
            <v>50.67</v>
          </cell>
        </row>
        <row r="63">
          <cell r="H63">
            <v>8.5</v>
          </cell>
          <cell r="I63">
            <v>9.6999999999999993</v>
          </cell>
        </row>
        <row r="64">
          <cell r="H64">
            <v>100</v>
          </cell>
          <cell r="I64">
            <v>100</v>
          </cell>
        </row>
        <row r="65">
          <cell r="H65">
            <v>79.8</v>
          </cell>
          <cell r="I65">
            <v>100</v>
          </cell>
        </row>
        <row r="66">
          <cell r="H66">
            <v>4</v>
          </cell>
          <cell r="I66">
            <v>5</v>
          </cell>
        </row>
        <row r="79">
          <cell r="H79">
            <v>100</v>
          </cell>
          <cell r="I79">
            <v>100</v>
          </cell>
        </row>
        <row r="80">
          <cell r="H80">
            <v>8.5</v>
          </cell>
          <cell r="I80">
            <v>8.1999999999999993</v>
          </cell>
        </row>
        <row r="81">
          <cell r="H81">
            <v>100</v>
          </cell>
          <cell r="I81">
            <v>100</v>
          </cell>
        </row>
        <row r="82">
          <cell r="H82">
            <v>5</v>
          </cell>
          <cell r="I82">
            <v>6.33</v>
          </cell>
        </row>
        <row r="91">
          <cell r="H91">
            <v>100</v>
          </cell>
          <cell r="I91">
            <v>100</v>
          </cell>
        </row>
        <row r="92">
          <cell r="H92">
            <v>8.5</v>
          </cell>
          <cell r="I92">
            <v>4.2</v>
          </cell>
        </row>
        <row r="93">
          <cell r="H93">
            <v>100</v>
          </cell>
          <cell r="I93">
            <v>100</v>
          </cell>
        </row>
        <row r="94">
          <cell r="H94">
            <v>14</v>
          </cell>
          <cell r="I94">
            <v>21.44</v>
          </cell>
        </row>
        <row r="99">
          <cell r="H99">
            <v>100</v>
          </cell>
          <cell r="I99">
            <v>100</v>
          </cell>
        </row>
        <row r="100">
          <cell r="H100">
            <v>8.5</v>
          </cell>
          <cell r="I100">
            <v>5.7</v>
          </cell>
        </row>
        <row r="101">
          <cell r="H101">
            <v>100</v>
          </cell>
          <cell r="I101">
            <v>100</v>
          </cell>
        </row>
        <row r="102">
          <cell r="H102">
            <v>36</v>
          </cell>
          <cell r="I102">
            <v>47.78</v>
          </cell>
        </row>
        <row r="103">
          <cell r="H103">
            <v>100</v>
          </cell>
          <cell r="I103">
            <v>100</v>
          </cell>
        </row>
        <row r="104">
          <cell r="H104">
            <v>8.5</v>
          </cell>
          <cell r="I104">
            <v>4.2</v>
          </cell>
        </row>
        <row r="105">
          <cell r="H105">
            <v>100</v>
          </cell>
          <cell r="I105">
            <v>100</v>
          </cell>
        </row>
        <row r="106">
          <cell r="H106">
            <v>205</v>
          </cell>
          <cell r="I106">
            <v>245.22</v>
          </cell>
        </row>
      </sheetData>
      <sheetData sheetId="12"/>
      <sheetData sheetId="13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"/>
      <sheetName val="работы"/>
      <sheetName val="оценка"/>
      <sheetName val="отчет 2018"/>
    </sheetNames>
    <sheetDataSet>
      <sheetData sheetId="0" refreshError="1"/>
      <sheetData sheetId="1" refreshError="1"/>
      <sheetData sheetId="2" refreshError="1">
        <row r="7">
          <cell r="H7">
            <v>100</v>
          </cell>
        </row>
        <row r="8">
          <cell r="H8">
            <v>78.3</v>
          </cell>
        </row>
        <row r="9">
          <cell r="H9">
            <v>42.1</v>
          </cell>
        </row>
        <row r="31">
          <cell r="H31">
            <v>1405</v>
          </cell>
        </row>
        <row r="32">
          <cell r="H32">
            <v>11</v>
          </cell>
        </row>
        <row r="33">
          <cell r="H33">
            <v>11</v>
          </cell>
        </row>
      </sheetData>
      <sheetData sheetId="3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"/>
      <sheetName val="работы"/>
      <sheetName val="оценка"/>
      <sheetName val="отчет 2018"/>
    </sheetNames>
    <sheetDataSet>
      <sheetData sheetId="0" refreshError="1"/>
      <sheetData sheetId="1" refreshError="1"/>
      <sheetData sheetId="2">
        <row r="8">
          <cell r="I8">
            <v>91.67</v>
          </cell>
        </row>
        <row r="9">
          <cell r="I9">
            <v>41.525423728813557</v>
          </cell>
        </row>
        <row r="10">
          <cell r="H10">
            <v>170336.91999999998</v>
          </cell>
          <cell r="I10">
            <v>168120</v>
          </cell>
        </row>
        <row r="31">
          <cell r="I31">
            <v>1454</v>
          </cell>
        </row>
        <row r="32">
          <cell r="I32">
            <v>11</v>
          </cell>
        </row>
        <row r="33">
          <cell r="I33">
            <v>11</v>
          </cell>
        </row>
      </sheetData>
      <sheetData sheetId="3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"/>
      <sheetName val="5"/>
      <sheetName val="6"/>
      <sheetName val="7"/>
      <sheetName val="8"/>
      <sheetName val="работы"/>
      <sheetName val="оцен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7">
          <cell r="H7">
            <v>100</v>
          </cell>
        </row>
        <row r="8">
          <cell r="H8">
            <v>50</v>
          </cell>
        </row>
        <row r="9">
          <cell r="H9">
            <v>20</v>
          </cell>
        </row>
        <row r="15">
          <cell r="H15">
            <v>100</v>
          </cell>
        </row>
        <row r="16">
          <cell r="H16">
            <v>79</v>
          </cell>
        </row>
        <row r="17">
          <cell r="H17">
            <v>34.4</v>
          </cell>
        </row>
        <row r="19">
          <cell r="H19">
            <v>100</v>
          </cell>
        </row>
        <row r="20">
          <cell r="H20">
            <v>89.2</v>
          </cell>
        </row>
        <row r="21">
          <cell r="H21">
            <v>6.8</v>
          </cell>
        </row>
        <row r="23">
          <cell r="H23">
            <v>100</v>
          </cell>
        </row>
        <row r="24">
          <cell r="H24">
            <v>78.3</v>
          </cell>
        </row>
        <row r="25">
          <cell r="H25">
            <v>0</v>
          </cell>
        </row>
        <row r="27">
          <cell r="H27">
            <v>100</v>
          </cell>
        </row>
        <row r="28">
          <cell r="H28">
            <v>79</v>
          </cell>
        </row>
        <row r="29">
          <cell r="H29">
            <v>0</v>
          </cell>
        </row>
        <row r="31">
          <cell r="H31">
            <v>4200</v>
          </cell>
        </row>
        <row r="32">
          <cell r="H32">
            <v>7</v>
          </cell>
        </row>
        <row r="33">
          <cell r="H33">
            <v>7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07"/>
  <sheetViews>
    <sheetView view="pageBreakPreview" zoomScale="70" zoomScaleNormal="60" zoomScaleSheetLayoutView="70" workbookViewId="0">
      <pane xSplit="4" ySplit="3" topLeftCell="E16" activePane="bottomRight" state="frozen"/>
      <selection activeCell="E16" sqref="E16"/>
      <selection pane="topRight" activeCell="E16" sqref="E16"/>
      <selection pane="bottomLeft" activeCell="E16" sqref="E16"/>
      <selection pane="bottomRight" activeCell="A4" sqref="A4:A99"/>
    </sheetView>
  </sheetViews>
  <sheetFormatPr defaultColWidth="8.85546875" defaultRowHeight="15" x14ac:dyDescent="0.25"/>
  <cols>
    <col min="1" max="1" width="19.140625" style="1" customWidth="1"/>
    <col min="2" max="2" width="20" style="1" customWidth="1"/>
    <col min="3" max="3" width="39.5703125" style="1" customWidth="1"/>
    <col min="4" max="4" width="10.140625" style="1" customWidth="1"/>
    <col min="5" max="5" width="17.85546875" style="1" customWidth="1"/>
    <col min="6" max="6" width="77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8.85546875" style="1"/>
  </cols>
  <sheetData>
    <row r="1" spans="1:15" ht="33.75" customHeight="1" x14ac:dyDescent="0.45">
      <c r="C1" s="2" t="s">
        <v>0</v>
      </c>
      <c r="D1" s="2"/>
      <c r="E1" s="2"/>
      <c r="F1" s="2"/>
    </row>
    <row r="2" spans="1:15" ht="195.75" customHeight="1" x14ac:dyDescent="0.25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2</v>
      </c>
      <c r="D3" s="5">
        <v>3</v>
      </c>
      <c r="E3" s="4">
        <v>4</v>
      </c>
      <c r="F3" s="5">
        <v>5</v>
      </c>
      <c r="G3" s="4">
        <v>6</v>
      </c>
      <c r="H3" s="5">
        <v>7</v>
      </c>
      <c r="I3" s="4">
        <v>8</v>
      </c>
      <c r="J3" s="5">
        <v>9</v>
      </c>
      <c r="K3" s="4">
        <v>10</v>
      </c>
      <c r="L3" s="5">
        <v>11</v>
      </c>
      <c r="M3" s="4">
        <v>12</v>
      </c>
      <c r="N3" s="5">
        <v>13</v>
      </c>
    </row>
    <row r="4" spans="1:15" customFormat="1" ht="56.25" hidden="1" customHeight="1" x14ac:dyDescent="0.25">
      <c r="A4" s="6" t="s">
        <v>15</v>
      </c>
      <c r="B4" s="7" t="s">
        <v>16</v>
      </c>
      <c r="C4" s="8" t="s">
        <v>17</v>
      </c>
      <c r="D4" s="9" t="s">
        <v>18</v>
      </c>
      <c r="E4" s="10" t="s">
        <v>19</v>
      </c>
      <c r="F4" s="11" t="s">
        <v>20</v>
      </c>
      <c r="G4" s="12" t="s">
        <v>21</v>
      </c>
      <c r="H4" s="13"/>
      <c r="I4" s="13"/>
      <c r="J4" s="14"/>
      <c r="K4" s="15"/>
      <c r="L4" s="16"/>
      <c r="M4" s="17" t="s">
        <v>22</v>
      </c>
      <c r="N4" s="18"/>
      <c r="O4" s="19">
        <v>1</v>
      </c>
    </row>
    <row r="5" spans="1:15" customFormat="1" ht="56.25" hidden="1" customHeight="1" x14ac:dyDescent="0.25">
      <c r="A5" s="20"/>
      <c r="B5" s="7"/>
      <c r="C5" s="8"/>
      <c r="D5" s="21"/>
      <c r="E5" s="10" t="s">
        <v>19</v>
      </c>
      <c r="F5" s="11" t="s">
        <v>23</v>
      </c>
      <c r="G5" s="12" t="s">
        <v>21</v>
      </c>
      <c r="H5" s="13"/>
      <c r="I5" s="13"/>
      <c r="J5" s="14"/>
      <c r="K5" s="22"/>
      <c r="L5" s="23"/>
      <c r="M5" s="17"/>
      <c r="N5" s="24"/>
      <c r="O5" s="25"/>
    </row>
    <row r="6" spans="1:15" customFormat="1" ht="87" hidden="1" customHeight="1" x14ac:dyDescent="0.25">
      <c r="A6" s="20"/>
      <c r="B6" s="7"/>
      <c r="C6" s="8"/>
      <c r="D6" s="21"/>
      <c r="E6" s="10" t="s">
        <v>19</v>
      </c>
      <c r="F6" s="11" t="s">
        <v>24</v>
      </c>
      <c r="G6" s="12" t="s">
        <v>21</v>
      </c>
      <c r="H6" s="13"/>
      <c r="I6" s="13"/>
      <c r="J6" s="14"/>
      <c r="K6" s="26"/>
      <c r="L6" s="23"/>
      <c r="M6" s="17"/>
      <c r="N6" s="24"/>
      <c r="O6" s="25"/>
    </row>
    <row r="7" spans="1:15" customFormat="1" ht="33" hidden="1" customHeight="1" x14ac:dyDescent="0.25">
      <c r="A7" s="20"/>
      <c r="B7" s="27"/>
      <c r="C7" s="28"/>
      <c r="D7" s="29"/>
      <c r="E7" s="10" t="s">
        <v>25</v>
      </c>
      <c r="F7" s="30" t="s">
        <v>26</v>
      </c>
      <c r="G7" s="12" t="s">
        <v>27</v>
      </c>
      <c r="H7" s="13"/>
      <c r="I7" s="13"/>
      <c r="J7" s="14"/>
      <c r="K7" s="14"/>
      <c r="L7" s="31"/>
      <c r="M7" s="17"/>
      <c r="N7" s="32"/>
      <c r="O7" s="33"/>
    </row>
    <row r="8" spans="1:15" customFormat="1" ht="56.25" hidden="1" customHeight="1" x14ac:dyDescent="0.25">
      <c r="A8" s="20"/>
      <c r="B8" s="7" t="s">
        <v>28</v>
      </c>
      <c r="C8" s="8" t="s">
        <v>29</v>
      </c>
      <c r="D8" s="9" t="s">
        <v>18</v>
      </c>
      <c r="E8" s="10" t="s">
        <v>19</v>
      </c>
      <c r="F8" s="11" t="s">
        <v>20</v>
      </c>
      <c r="G8" s="12" t="s">
        <v>21</v>
      </c>
      <c r="H8" s="13"/>
      <c r="I8" s="13"/>
      <c r="J8" s="14"/>
      <c r="K8" s="15"/>
      <c r="L8" s="16"/>
      <c r="M8" s="17"/>
      <c r="N8" s="34"/>
      <c r="O8" s="19">
        <v>2</v>
      </c>
    </row>
    <row r="9" spans="1:15" customFormat="1" ht="56.25" hidden="1" customHeight="1" x14ac:dyDescent="0.25">
      <c r="A9" s="20"/>
      <c r="B9" s="7"/>
      <c r="C9" s="8"/>
      <c r="D9" s="21"/>
      <c r="E9" s="10" t="s">
        <v>19</v>
      </c>
      <c r="F9" s="11" t="s">
        <v>23</v>
      </c>
      <c r="G9" s="12" t="s">
        <v>21</v>
      </c>
      <c r="H9" s="13"/>
      <c r="I9" s="13"/>
      <c r="J9" s="14"/>
      <c r="K9" s="22"/>
      <c r="L9" s="23"/>
      <c r="M9" s="17"/>
      <c r="N9" s="34"/>
      <c r="O9" s="25"/>
    </row>
    <row r="10" spans="1:15" customFormat="1" ht="87" hidden="1" customHeight="1" x14ac:dyDescent="0.25">
      <c r="A10" s="20"/>
      <c r="B10" s="7"/>
      <c r="C10" s="8"/>
      <c r="D10" s="21"/>
      <c r="E10" s="10" t="s">
        <v>19</v>
      </c>
      <c r="F10" s="11" t="s">
        <v>24</v>
      </c>
      <c r="G10" s="12" t="s">
        <v>21</v>
      </c>
      <c r="H10" s="13"/>
      <c r="I10" s="13"/>
      <c r="J10" s="14"/>
      <c r="K10" s="26"/>
      <c r="L10" s="23"/>
      <c r="M10" s="17"/>
      <c r="N10" s="34"/>
      <c r="O10" s="25"/>
    </row>
    <row r="11" spans="1:15" customFormat="1" ht="33" hidden="1" customHeight="1" x14ac:dyDescent="0.25">
      <c r="A11" s="20"/>
      <c r="B11" s="27"/>
      <c r="C11" s="28"/>
      <c r="D11" s="29"/>
      <c r="E11" s="10" t="s">
        <v>25</v>
      </c>
      <c r="F11" s="30" t="s">
        <v>26</v>
      </c>
      <c r="G11" s="12" t="s">
        <v>27</v>
      </c>
      <c r="H11" s="13"/>
      <c r="I11" s="13"/>
      <c r="J11" s="14"/>
      <c r="K11" s="14"/>
      <c r="L11" s="31"/>
      <c r="M11" s="17"/>
      <c r="N11" s="14"/>
      <c r="O11" s="33"/>
    </row>
    <row r="12" spans="1:15" customFormat="1" ht="56.25" hidden="1" customHeight="1" x14ac:dyDescent="0.25">
      <c r="A12" s="20"/>
      <c r="B12" s="7" t="s">
        <v>30</v>
      </c>
      <c r="C12" s="8" t="s">
        <v>31</v>
      </c>
      <c r="D12" s="9" t="s">
        <v>18</v>
      </c>
      <c r="E12" s="10" t="s">
        <v>19</v>
      </c>
      <c r="F12" s="11" t="s">
        <v>20</v>
      </c>
      <c r="G12" s="12" t="s">
        <v>21</v>
      </c>
      <c r="H12" s="13"/>
      <c r="I12" s="13"/>
      <c r="J12" s="14"/>
      <c r="K12" s="15"/>
      <c r="L12" s="16"/>
      <c r="M12" s="17"/>
      <c r="N12" s="34"/>
      <c r="O12" s="19">
        <v>3</v>
      </c>
    </row>
    <row r="13" spans="1:15" customFormat="1" ht="56.25" hidden="1" customHeight="1" x14ac:dyDescent="0.25">
      <c r="A13" s="20"/>
      <c r="B13" s="7"/>
      <c r="C13" s="8"/>
      <c r="D13" s="21"/>
      <c r="E13" s="10" t="s">
        <v>19</v>
      </c>
      <c r="F13" s="11" t="s">
        <v>23</v>
      </c>
      <c r="G13" s="12" t="s">
        <v>21</v>
      </c>
      <c r="H13" s="13"/>
      <c r="I13" s="13"/>
      <c r="J13" s="14"/>
      <c r="K13" s="22"/>
      <c r="L13" s="23"/>
      <c r="M13" s="17"/>
      <c r="N13" s="34"/>
      <c r="O13" s="25"/>
    </row>
    <row r="14" spans="1:15" customFormat="1" ht="87" hidden="1" customHeight="1" x14ac:dyDescent="0.25">
      <c r="A14" s="20"/>
      <c r="B14" s="7"/>
      <c r="C14" s="8"/>
      <c r="D14" s="21"/>
      <c r="E14" s="10" t="s">
        <v>19</v>
      </c>
      <c r="F14" s="11" t="s">
        <v>24</v>
      </c>
      <c r="G14" s="12" t="s">
        <v>21</v>
      </c>
      <c r="H14" s="13"/>
      <c r="I14" s="13"/>
      <c r="J14" s="14"/>
      <c r="K14" s="26"/>
      <c r="L14" s="23"/>
      <c r="M14" s="17"/>
      <c r="N14" s="34"/>
      <c r="O14" s="25"/>
    </row>
    <row r="15" spans="1:15" customFormat="1" ht="33" hidden="1" customHeight="1" x14ac:dyDescent="0.25">
      <c r="A15" s="20"/>
      <c r="B15" s="27"/>
      <c r="C15" s="28"/>
      <c r="D15" s="29"/>
      <c r="E15" s="10" t="s">
        <v>25</v>
      </c>
      <c r="F15" s="30" t="s">
        <v>26</v>
      </c>
      <c r="G15" s="12" t="s">
        <v>27</v>
      </c>
      <c r="H15" s="13"/>
      <c r="I15" s="13"/>
      <c r="J15" s="14"/>
      <c r="K15" s="14"/>
      <c r="L15" s="31"/>
      <c r="M15" s="17"/>
      <c r="N15" s="14"/>
      <c r="O15" s="33"/>
    </row>
    <row r="16" spans="1:15" ht="56.25" customHeight="1" x14ac:dyDescent="0.25">
      <c r="A16" s="20"/>
      <c r="B16" s="35" t="s">
        <v>32</v>
      </c>
      <c r="C16" s="36" t="s">
        <v>33</v>
      </c>
      <c r="D16" s="37" t="s">
        <v>18</v>
      </c>
      <c r="E16" s="3" t="s">
        <v>19</v>
      </c>
      <c r="F16" s="38" t="s">
        <v>20</v>
      </c>
      <c r="G16" s="39" t="s">
        <v>21</v>
      </c>
      <c r="H16" s="40">
        <f>'[1]оценка Учреждения'!$H$15</f>
        <v>100</v>
      </c>
      <c r="I16" s="40">
        <f>'[1]оценка Учреждения'!$I$15</f>
        <v>100</v>
      </c>
      <c r="J16" s="41">
        <f t="shared" ref="J16:J21" si="0">IF(I16/H16*100&gt;100,100,I16/H16*100)</f>
        <v>100</v>
      </c>
      <c r="K16" s="42">
        <f>(J16+J17+J18)/3</f>
        <v>100</v>
      </c>
      <c r="L16" s="43">
        <f>(K16+K19)/2</f>
        <v>96.734397677793908</v>
      </c>
      <c r="M16" s="17"/>
      <c r="N16" s="44"/>
      <c r="O16" s="45">
        <v>4</v>
      </c>
    </row>
    <row r="17" spans="1:15" ht="56.25" customHeight="1" x14ac:dyDescent="0.25">
      <c r="A17" s="20"/>
      <c r="B17" s="35"/>
      <c r="C17" s="36"/>
      <c r="D17" s="46"/>
      <c r="E17" s="3" t="s">
        <v>19</v>
      </c>
      <c r="F17" s="38" t="s">
        <v>23</v>
      </c>
      <c r="G17" s="39" t="s">
        <v>21</v>
      </c>
      <c r="H17" s="40">
        <f>'[1]оценка Учреждения'!$H$16</f>
        <v>100</v>
      </c>
      <c r="I17" s="40">
        <f>'[1]оценка Учреждения'!$I$16</f>
        <v>100</v>
      </c>
      <c r="J17" s="41">
        <f t="shared" si="0"/>
        <v>100</v>
      </c>
      <c r="K17" s="47"/>
      <c r="L17" s="48"/>
      <c r="M17" s="17"/>
      <c r="N17" s="49"/>
      <c r="O17" s="50"/>
    </row>
    <row r="18" spans="1:15" ht="87" customHeight="1" x14ac:dyDescent="0.25">
      <c r="A18" s="20"/>
      <c r="B18" s="35"/>
      <c r="C18" s="36"/>
      <c r="D18" s="46"/>
      <c r="E18" s="3" t="s">
        <v>19</v>
      </c>
      <c r="F18" s="38" t="s">
        <v>24</v>
      </c>
      <c r="G18" s="39" t="s">
        <v>21</v>
      </c>
      <c r="H18" s="40">
        <f>'[1]оценка Учреждения'!$H$17</f>
        <v>100</v>
      </c>
      <c r="I18" s="40">
        <f>'[1]оценка Учреждения'!$I$17</f>
        <v>100</v>
      </c>
      <c r="J18" s="41">
        <f t="shared" si="0"/>
        <v>100</v>
      </c>
      <c r="K18" s="51"/>
      <c r="L18" s="48"/>
      <c r="M18" s="17"/>
      <c r="N18" s="49"/>
      <c r="O18" s="50"/>
    </row>
    <row r="19" spans="1:15" ht="33" customHeight="1" x14ac:dyDescent="0.25">
      <c r="A19" s="20"/>
      <c r="B19" s="52"/>
      <c r="C19" s="53"/>
      <c r="D19" s="54"/>
      <c r="E19" s="3" t="s">
        <v>25</v>
      </c>
      <c r="F19" s="55" t="s">
        <v>26</v>
      </c>
      <c r="G19" s="39" t="s">
        <v>27</v>
      </c>
      <c r="H19" s="40">
        <f>'[1]оценка Учреждения'!$H$18</f>
        <v>6.89</v>
      </c>
      <c r="I19" s="40">
        <f>'[1]оценка Учреждения'!$I$18</f>
        <v>6.44</v>
      </c>
      <c r="J19" s="41">
        <f t="shared" si="0"/>
        <v>93.468795355587815</v>
      </c>
      <c r="K19" s="41">
        <f>J19</f>
        <v>93.468795355587815</v>
      </c>
      <c r="L19" s="56"/>
      <c r="M19" s="17"/>
      <c r="N19" s="57"/>
      <c r="O19" s="58"/>
    </row>
    <row r="20" spans="1:15" ht="56.25" customHeight="1" x14ac:dyDescent="0.25">
      <c r="A20" s="20"/>
      <c r="B20" s="35" t="s">
        <v>34</v>
      </c>
      <c r="C20" s="36" t="s">
        <v>35</v>
      </c>
      <c r="D20" s="37" t="s">
        <v>18</v>
      </c>
      <c r="E20" s="3" t="s">
        <v>19</v>
      </c>
      <c r="F20" s="38" t="s">
        <v>20</v>
      </c>
      <c r="G20" s="39" t="s">
        <v>21</v>
      </c>
      <c r="H20" s="40">
        <f>'[1]оценка Учреждения'!$H$19</f>
        <v>100</v>
      </c>
      <c r="I20" s="40">
        <f>'[1]оценка Учреждения'!$I$19</f>
        <v>100</v>
      </c>
      <c r="J20" s="41">
        <f t="shared" si="0"/>
        <v>100</v>
      </c>
      <c r="K20" s="42">
        <f>(J20+J21+J22)/2</f>
        <v>100</v>
      </c>
      <c r="L20" s="43">
        <f>(K20+K23)/2</f>
        <v>100</v>
      </c>
      <c r="M20" s="17"/>
      <c r="N20" s="59"/>
      <c r="O20" s="45">
        <v>5</v>
      </c>
    </row>
    <row r="21" spans="1:15" ht="56.25" customHeight="1" x14ac:dyDescent="0.25">
      <c r="A21" s="20"/>
      <c r="B21" s="35"/>
      <c r="C21" s="36"/>
      <c r="D21" s="46"/>
      <c r="E21" s="3" t="s">
        <v>19</v>
      </c>
      <c r="F21" s="38" t="s">
        <v>23</v>
      </c>
      <c r="G21" s="39" t="s">
        <v>21</v>
      </c>
      <c r="H21" s="40">
        <f>'[1]оценка Учреждения'!$H$20</f>
        <v>100</v>
      </c>
      <c r="I21" s="40">
        <f>'[1]оценка Учреждения'!$I$20</f>
        <v>100</v>
      </c>
      <c r="J21" s="41">
        <f t="shared" si="0"/>
        <v>100</v>
      </c>
      <c r="K21" s="47"/>
      <c r="L21" s="48"/>
      <c r="M21" s="17"/>
      <c r="N21" s="59"/>
      <c r="O21" s="50"/>
    </row>
    <row r="22" spans="1:15" ht="87" customHeight="1" x14ac:dyDescent="0.25">
      <c r="A22" s="20"/>
      <c r="B22" s="35"/>
      <c r="C22" s="36"/>
      <c r="D22" s="46"/>
      <c r="E22" s="3" t="s">
        <v>19</v>
      </c>
      <c r="F22" s="38" t="s">
        <v>24</v>
      </c>
      <c r="G22" s="39" t="s">
        <v>21</v>
      </c>
      <c r="H22" s="40">
        <f>'[1]оценка Учреждения'!$H$21</f>
        <v>0</v>
      </c>
      <c r="I22" s="40">
        <f>'[1]оценка Учреждения'!$I$21</f>
        <v>0</v>
      </c>
      <c r="J22" s="41">
        <v>0</v>
      </c>
      <c r="K22" s="51"/>
      <c r="L22" s="48"/>
      <c r="M22" s="17"/>
      <c r="N22" s="59"/>
      <c r="O22" s="50"/>
    </row>
    <row r="23" spans="1:15" ht="33" customHeight="1" x14ac:dyDescent="0.25">
      <c r="A23" s="20"/>
      <c r="B23" s="52"/>
      <c r="C23" s="53"/>
      <c r="D23" s="54"/>
      <c r="E23" s="3" t="s">
        <v>25</v>
      </c>
      <c r="F23" s="55" t="s">
        <v>26</v>
      </c>
      <c r="G23" s="39" t="s">
        <v>27</v>
      </c>
      <c r="H23" s="40">
        <f>'[1]оценка Учреждения'!$H$22</f>
        <v>1.1100000000000001</v>
      </c>
      <c r="I23" s="40">
        <f>'[1]оценка Учреждения'!$I$22</f>
        <v>1.44</v>
      </c>
      <c r="J23" s="41">
        <f t="shared" ref="J23:J86" si="1">IF(H23=0,100,IF(I23/H23*100&gt;100,100,I23/H23*100))</f>
        <v>100</v>
      </c>
      <c r="K23" s="41">
        <f>J23</f>
        <v>100</v>
      </c>
      <c r="L23" s="56"/>
      <c r="M23" s="17"/>
      <c r="N23" s="41"/>
      <c r="O23" s="58"/>
    </row>
    <row r="24" spans="1:15" ht="56.25" customHeight="1" x14ac:dyDescent="0.25">
      <c r="A24" s="20"/>
      <c r="B24" s="35" t="s">
        <v>36</v>
      </c>
      <c r="C24" s="36" t="s">
        <v>37</v>
      </c>
      <c r="D24" s="37" t="s">
        <v>18</v>
      </c>
      <c r="E24" s="3" t="s">
        <v>19</v>
      </c>
      <c r="F24" s="38" t="s">
        <v>20</v>
      </c>
      <c r="G24" s="39" t="s">
        <v>21</v>
      </c>
      <c r="H24" s="40">
        <f>'[1]оценка Учреждения'!$H$23</f>
        <v>100</v>
      </c>
      <c r="I24" s="40">
        <f>'[1]оценка Учреждения'!$I$23</f>
        <v>100</v>
      </c>
      <c r="J24" s="41">
        <f t="shared" si="1"/>
        <v>100</v>
      </c>
      <c r="K24" s="42">
        <f>(J24+J25+J26)/3</f>
        <v>100</v>
      </c>
      <c r="L24" s="43">
        <f>(K24+K27)/2</f>
        <v>100</v>
      </c>
      <c r="M24" s="17"/>
      <c r="N24" s="59"/>
      <c r="O24" s="45">
        <v>6</v>
      </c>
    </row>
    <row r="25" spans="1:15" ht="56.25" customHeight="1" x14ac:dyDescent="0.25">
      <c r="A25" s="20"/>
      <c r="B25" s="35"/>
      <c r="C25" s="36"/>
      <c r="D25" s="46"/>
      <c r="E25" s="3" t="s">
        <v>19</v>
      </c>
      <c r="F25" s="38" t="s">
        <v>23</v>
      </c>
      <c r="G25" s="39" t="s">
        <v>21</v>
      </c>
      <c r="H25" s="40">
        <f>'[1]оценка Учреждения'!$H$24</f>
        <v>93</v>
      </c>
      <c r="I25" s="40">
        <f>'[1]оценка Учреждения'!$I$24</f>
        <v>96</v>
      </c>
      <c r="J25" s="41">
        <f t="shared" si="1"/>
        <v>100</v>
      </c>
      <c r="K25" s="47"/>
      <c r="L25" s="48"/>
      <c r="M25" s="17"/>
      <c r="N25" s="59"/>
      <c r="O25" s="50"/>
    </row>
    <row r="26" spans="1:15" ht="87" customHeight="1" x14ac:dyDescent="0.25">
      <c r="A26" s="20"/>
      <c r="B26" s="35"/>
      <c r="C26" s="36"/>
      <c r="D26" s="46"/>
      <c r="E26" s="3" t="s">
        <v>19</v>
      </c>
      <c r="F26" s="38" t="s">
        <v>24</v>
      </c>
      <c r="G26" s="39" t="s">
        <v>21</v>
      </c>
      <c r="H26" s="40">
        <f>'[1]оценка Учреждения'!$H$25</f>
        <v>100</v>
      </c>
      <c r="I26" s="40">
        <f>'[1]оценка Учреждения'!$I$25</f>
        <v>100</v>
      </c>
      <c r="J26" s="41">
        <f t="shared" si="1"/>
        <v>100</v>
      </c>
      <c r="K26" s="51"/>
      <c r="L26" s="48"/>
      <c r="M26" s="17"/>
      <c r="N26" s="59"/>
      <c r="O26" s="50"/>
    </row>
    <row r="27" spans="1:15" ht="33" customHeight="1" x14ac:dyDescent="0.25">
      <c r="A27" s="20"/>
      <c r="B27" s="52"/>
      <c r="C27" s="53"/>
      <c r="D27" s="54"/>
      <c r="E27" s="3" t="s">
        <v>25</v>
      </c>
      <c r="F27" s="55" t="s">
        <v>26</v>
      </c>
      <c r="G27" s="39" t="s">
        <v>27</v>
      </c>
      <c r="H27" s="40">
        <f>'[1]оценка Учреждения'!$H$26</f>
        <v>380</v>
      </c>
      <c r="I27" s="40">
        <f>'[1]оценка Учреждения'!$I$26</f>
        <v>383.89</v>
      </c>
      <c r="J27" s="41">
        <f t="shared" si="1"/>
        <v>100</v>
      </c>
      <c r="K27" s="41">
        <f>J27</f>
        <v>100</v>
      </c>
      <c r="L27" s="56"/>
      <c r="M27" s="17"/>
      <c r="N27" s="41"/>
      <c r="O27" s="58"/>
    </row>
    <row r="28" spans="1:15" customFormat="1" ht="56.25" hidden="1" customHeight="1" x14ac:dyDescent="0.25">
      <c r="A28" s="20"/>
      <c r="B28" s="60" t="s">
        <v>38</v>
      </c>
      <c r="C28" s="61" t="s">
        <v>39</v>
      </c>
      <c r="D28" s="62" t="s">
        <v>18</v>
      </c>
      <c r="E28" s="63" t="s">
        <v>19</v>
      </c>
      <c r="F28" s="64" t="s">
        <v>20</v>
      </c>
      <c r="G28" s="65" t="s">
        <v>21</v>
      </c>
      <c r="H28" s="66"/>
      <c r="I28" s="66"/>
      <c r="J28" s="67"/>
      <c r="K28" s="68"/>
      <c r="L28" s="69"/>
      <c r="M28" s="17"/>
      <c r="N28" s="70"/>
      <c r="O28" s="71">
        <v>7</v>
      </c>
    </row>
    <row r="29" spans="1:15" customFormat="1" ht="56.25" hidden="1" customHeight="1" x14ac:dyDescent="0.25">
      <c r="A29" s="20"/>
      <c r="B29" s="60"/>
      <c r="C29" s="61"/>
      <c r="D29" s="72"/>
      <c r="E29" s="63" t="s">
        <v>19</v>
      </c>
      <c r="F29" s="64" t="s">
        <v>23</v>
      </c>
      <c r="G29" s="65" t="s">
        <v>21</v>
      </c>
      <c r="H29" s="66"/>
      <c r="I29" s="66"/>
      <c r="J29" s="67"/>
      <c r="K29" s="73"/>
      <c r="L29" s="74"/>
      <c r="M29" s="17"/>
      <c r="N29" s="70"/>
      <c r="O29" s="75"/>
    </row>
    <row r="30" spans="1:15" customFormat="1" ht="87" hidden="1" customHeight="1" x14ac:dyDescent="0.25">
      <c r="A30" s="20"/>
      <c r="B30" s="60"/>
      <c r="C30" s="61"/>
      <c r="D30" s="72"/>
      <c r="E30" s="63" t="s">
        <v>19</v>
      </c>
      <c r="F30" s="64" t="s">
        <v>24</v>
      </c>
      <c r="G30" s="65" t="s">
        <v>21</v>
      </c>
      <c r="H30" s="66"/>
      <c r="I30" s="66"/>
      <c r="J30" s="67"/>
      <c r="K30" s="76"/>
      <c r="L30" s="74"/>
      <c r="M30" s="17"/>
      <c r="N30" s="70"/>
      <c r="O30" s="75"/>
    </row>
    <row r="31" spans="1:15" customFormat="1" ht="33" hidden="1" customHeight="1" x14ac:dyDescent="0.25">
      <c r="A31" s="20"/>
      <c r="B31" s="77"/>
      <c r="C31" s="78"/>
      <c r="D31" s="79"/>
      <c r="E31" s="63" t="s">
        <v>25</v>
      </c>
      <c r="F31" s="80" t="s">
        <v>26</v>
      </c>
      <c r="G31" s="65" t="s">
        <v>27</v>
      </c>
      <c r="H31" s="66"/>
      <c r="I31" s="66"/>
      <c r="J31" s="67"/>
      <c r="K31" s="67"/>
      <c r="L31" s="81"/>
      <c r="M31" s="17"/>
      <c r="N31" s="67"/>
      <c r="O31" s="82"/>
    </row>
    <row r="32" spans="1:15" ht="56.25" customHeight="1" x14ac:dyDescent="0.25">
      <c r="A32" s="20"/>
      <c r="B32" s="35" t="s">
        <v>40</v>
      </c>
      <c r="C32" s="36" t="s">
        <v>41</v>
      </c>
      <c r="D32" s="37" t="s">
        <v>18</v>
      </c>
      <c r="E32" s="3" t="s">
        <v>19</v>
      </c>
      <c r="F32" s="38" t="s">
        <v>20</v>
      </c>
      <c r="G32" s="39" t="s">
        <v>21</v>
      </c>
      <c r="H32" s="40">
        <f>'[1]оценка Учреждения'!$H$31</f>
        <v>100</v>
      </c>
      <c r="I32" s="40">
        <f>'[1]оценка Учреждения'!$I$31</f>
        <v>100</v>
      </c>
      <c r="J32" s="41">
        <f t="shared" si="1"/>
        <v>100</v>
      </c>
      <c r="K32" s="42">
        <f>(J32+J33+J34)/3</f>
        <v>100</v>
      </c>
      <c r="L32" s="43">
        <f>(K32+K35)/2</f>
        <v>100</v>
      </c>
      <c r="M32" s="17"/>
      <c r="N32" s="59"/>
      <c r="O32" s="45">
        <v>8</v>
      </c>
    </row>
    <row r="33" spans="1:15" ht="56.25" customHeight="1" x14ac:dyDescent="0.25">
      <c r="A33" s="20"/>
      <c r="B33" s="35"/>
      <c r="C33" s="36"/>
      <c r="D33" s="46"/>
      <c r="E33" s="3" t="s">
        <v>19</v>
      </c>
      <c r="F33" s="38" t="s">
        <v>42</v>
      </c>
      <c r="G33" s="39" t="s">
        <v>21</v>
      </c>
      <c r="H33" s="40">
        <f>'[1]оценка Учреждения'!$H$32</f>
        <v>100</v>
      </c>
      <c r="I33" s="40">
        <f>'[1]оценка Учреждения'!$I$32</f>
        <v>100</v>
      </c>
      <c r="J33" s="41">
        <f t="shared" si="1"/>
        <v>100</v>
      </c>
      <c r="K33" s="47"/>
      <c r="L33" s="48"/>
      <c r="M33" s="17"/>
      <c r="N33" s="59"/>
      <c r="O33" s="50"/>
    </row>
    <row r="34" spans="1:15" ht="66.75" customHeight="1" x14ac:dyDescent="0.25">
      <c r="A34" s="20"/>
      <c r="B34" s="35"/>
      <c r="C34" s="36"/>
      <c r="D34" s="46"/>
      <c r="E34" s="3" t="s">
        <v>19</v>
      </c>
      <c r="F34" s="38" t="s">
        <v>43</v>
      </c>
      <c r="G34" s="39" t="s">
        <v>21</v>
      </c>
      <c r="H34" s="40">
        <f>'[1]оценка Учреждения'!$H$33</f>
        <v>100</v>
      </c>
      <c r="I34" s="40">
        <f>'[1]оценка Учреждения'!$I$33</f>
        <v>100</v>
      </c>
      <c r="J34" s="41">
        <f t="shared" si="1"/>
        <v>100</v>
      </c>
      <c r="K34" s="51"/>
      <c r="L34" s="48"/>
      <c r="M34" s="17"/>
      <c r="N34" s="59"/>
      <c r="O34" s="50"/>
    </row>
    <row r="35" spans="1:15" ht="33" customHeight="1" x14ac:dyDescent="0.25">
      <c r="A35" s="20"/>
      <c r="B35" s="52"/>
      <c r="C35" s="53"/>
      <c r="D35" s="54"/>
      <c r="E35" s="3" t="s">
        <v>25</v>
      </c>
      <c r="F35" s="55" t="s">
        <v>26</v>
      </c>
      <c r="G35" s="39" t="s">
        <v>27</v>
      </c>
      <c r="H35" s="40">
        <f>'[1]оценка Учреждения'!$H$34</f>
        <v>2.89</v>
      </c>
      <c r="I35" s="40">
        <f>'[1]оценка Учреждения'!$I$34</f>
        <v>4.5599999999999996</v>
      </c>
      <c r="J35" s="41">
        <f t="shared" si="1"/>
        <v>100</v>
      </c>
      <c r="K35" s="41">
        <f>J35</f>
        <v>100</v>
      </c>
      <c r="L35" s="56"/>
      <c r="M35" s="17"/>
      <c r="N35" s="41"/>
      <c r="O35" s="58"/>
    </row>
    <row r="36" spans="1:15" customFormat="1" ht="56.25" hidden="1" customHeight="1" x14ac:dyDescent="0.25">
      <c r="A36" s="20"/>
      <c r="B36" s="83" t="s">
        <v>44</v>
      </c>
      <c r="C36" s="84" t="s">
        <v>45</v>
      </c>
      <c r="D36" s="85" t="s">
        <v>18</v>
      </c>
      <c r="E36" s="86" t="s">
        <v>19</v>
      </c>
      <c r="F36" s="87" t="s">
        <v>20</v>
      </c>
      <c r="G36" s="88" t="s">
        <v>21</v>
      </c>
      <c r="H36" s="89"/>
      <c r="I36" s="89"/>
      <c r="J36" s="90"/>
      <c r="K36" s="91"/>
      <c r="L36" s="92"/>
      <c r="M36" s="17"/>
      <c r="N36" s="93"/>
      <c r="O36" s="94">
        <v>9</v>
      </c>
    </row>
    <row r="37" spans="1:15" customFormat="1" ht="56.25" hidden="1" customHeight="1" x14ac:dyDescent="0.25">
      <c r="A37" s="20"/>
      <c r="B37" s="83"/>
      <c r="C37" s="84"/>
      <c r="D37" s="95"/>
      <c r="E37" s="86" t="s">
        <v>19</v>
      </c>
      <c r="F37" s="87" t="s">
        <v>42</v>
      </c>
      <c r="G37" s="88" t="s">
        <v>21</v>
      </c>
      <c r="H37" s="89"/>
      <c r="I37" s="89"/>
      <c r="J37" s="90"/>
      <c r="K37" s="96"/>
      <c r="L37" s="97"/>
      <c r="M37" s="17"/>
      <c r="N37" s="93"/>
      <c r="O37" s="98"/>
    </row>
    <row r="38" spans="1:15" customFormat="1" ht="66.75" hidden="1" customHeight="1" x14ac:dyDescent="0.25">
      <c r="A38" s="20"/>
      <c r="B38" s="83"/>
      <c r="C38" s="84"/>
      <c r="D38" s="95"/>
      <c r="E38" s="86" t="s">
        <v>19</v>
      </c>
      <c r="F38" s="87" t="s">
        <v>43</v>
      </c>
      <c r="G38" s="88" t="s">
        <v>21</v>
      </c>
      <c r="H38" s="89"/>
      <c r="I38" s="89"/>
      <c r="J38" s="90"/>
      <c r="K38" s="99"/>
      <c r="L38" s="97"/>
      <c r="M38" s="17"/>
      <c r="N38" s="93"/>
      <c r="O38" s="98"/>
    </row>
    <row r="39" spans="1:15" customFormat="1" ht="33" hidden="1" customHeight="1" x14ac:dyDescent="0.25">
      <c r="A39" s="20"/>
      <c r="B39" s="100"/>
      <c r="C39" s="101"/>
      <c r="D39" s="102"/>
      <c r="E39" s="86" t="s">
        <v>25</v>
      </c>
      <c r="F39" s="103" t="s">
        <v>26</v>
      </c>
      <c r="G39" s="88" t="s">
        <v>27</v>
      </c>
      <c r="H39" s="89"/>
      <c r="I39" s="89"/>
      <c r="J39" s="90"/>
      <c r="K39" s="90"/>
      <c r="L39" s="104"/>
      <c r="M39" s="17"/>
      <c r="N39" s="90"/>
      <c r="O39" s="105"/>
    </row>
    <row r="40" spans="1:15" ht="56.25" customHeight="1" x14ac:dyDescent="0.25">
      <c r="A40" s="20"/>
      <c r="B40" s="35" t="s">
        <v>46</v>
      </c>
      <c r="C40" s="36" t="s">
        <v>47</v>
      </c>
      <c r="D40" s="37" t="s">
        <v>18</v>
      </c>
      <c r="E40" s="3" t="s">
        <v>19</v>
      </c>
      <c r="F40" s="38" t="s">
        <v>20</v>
      </c>
      <c r="G40" s="39" t="s">
        <v>21</v>
      </c>
      <c r="H40" s="40">
        <f>'[1]оценка Учреждения'!$H$39</f>
        <v>100</v>
      </c>
      <c r="I40" s="40">
        <f>'[1]оценка Учреждения'!$I$39</f>
        <v>100</v>
      </c>
      <c r="J40" s="41">
        <f t="shared" si="1"/>
        <v>100</v>
      </c>
      <c r="K40" s="42">
        <f>(J40+J41+J42)/2</f>
        <v>100</v>
      </c>
      <c r="L40" s="43">
        <f>(K40+K43)/2</f>
        <v>100</v>
      </c>
      <c r="M40" s="17"/>
      <c r="N40" s="59"/>
      <c r="O40" s="45">
        <v>10</v>
      </c>
    </row>
    <row r="41" spans="1:15" ht="56.25" customHeight="1" x14ac:dyDescent="0.25">
      <c r="A41" s="20"/>
      <c r="B41" s="35"/>
      <c r="C41" s="36"/>
      <c r="D41" s="46"/>
      <c r="E41" s="3" t="s">
        <v>19</v>
      </c>
      <c r="F41" s="38" t="s">
        <v>42</v>
      </c>
      <c r="G41" s="39" t="s">
        <v>21</v>
      </c>
      <c r="H41" s="40">
        <f>'[1]оценка Учреждения'!$H$40</f>
        <v>100</v>
      </c>
      <c r="I41" s="40">
        <f>'[1]оценка Учреждения'!$I$40</f>
        <v>100</v>
      </c>
      <c r="J41" s="41">
        <f t="shared" si="1"/>
        <v>100</v>
      </c>
      <c r="K41" s="47"/>
      <c r="L41" s="48"/>
      <c r="M41" s="17"/>
      <c r="N41" s="59"/>
      <c r="O41" s="50"/>
    </row>
    <row r="42" spans="1:15" ht="66.75" customHeight="1" x14ac:dyDescent="0.25">
      <c r="A42" s="20"/>
      <c r="B42" s="35"/>
      <c r="C42" s="36"/>
      <c r="D42" s="46"/>
      <c r="E42" s="3" t="s">
        <v>19</v>
      </c>
      <c r="F42" s="38" t="s">
        <v>43</v>
      </c>
      <c r="G42" s="39" t="s">
        <v>21</v>
      </c>
      <c r="H42" s="40">
        <f>'[1]оценка Учреждения'!$H$41</f>
        <v>0</v>
      </c>
      <c r="I42" s="40">
        <f>'[1]оценка Учреждения'!$I$41</f>
        <v>0</v>
      </c>
      <c r="J42" s="41">
        <v>0</v>
      </c>
      <c r="K42" s="51"/>
      <c r="L42" s="48"/>
      <c r="M42" s="17"/>
      <c r="N42" s="59"/>
      <c r="O42" s="50"/>
    </row>
    <row r="43" spans="1:15" ht="33" customHeight="1" x14ac:dyDescent="0.25">
      <c r="A43" s="20"/>
      <c r="B43" s="52"/>
      <c r="C43" s="53"/>
      <c r="D43" s="54"/>
      <c r="E43" s="3" t="s">
        <v>25</v>
      </c>
      <c r="F43" s="55" t="s">
        <v>26</v>
      </c>
      <c r="G43" s="39" t="s">
        <v>27</v>
      </c>
      <c r="H43" s="40">
        <f>'[1]оценка Учреждения'!$H$42</f>
        <v>2.44</v>
      </c>
      <c r="I43" s="40">
        <f>'[1]оценка Учреждения'!$I$42</f>
        <v>2.56</v>
      </c>
      <c r="J43" s="41">
        <f t="shared" si="1"/>
        <v>100</v>
      </c>
      <c r="K43" s="41">
        <f>J43</f>
        <v>100</v>
      </c>
      <c r="L43" s="56"/>
      <c r="M43" s="17"/>
      <c r="N43" s="41"/>
      <c r="O43" s="58"/>
    </row>
    <row r="44" spans="1:15" ht="56.25" customHeight="1" x14ac:dyDescent="0.25">
      <c r="A44" s="20"/>
      <c r="B44" s="106" t="s">
        <v>48</v>
      </c>
      <c r="C44" s="107" t="s">
        <v>49</v>
      </c>
      <c r="D44" s="37" t="s">
        <v>18</v>
      </c>
      <c r="E44" s="3" t="s">
        <v>19</v>
      </c>
      <c r="F44" s="38" t="s">
        <v>20</v>
      </c>
      <c r="G44" s="39" t="s">
        <v>21</v>
      </c>
      <c r="H44" s="40">
        <f>'[1]оценка Учреждения'!$H$43</f>
        <v>100</v>
      </c>
      <c r="I44" s="40">
        <f>'[1]оценка Учреждения'!$I$43</f>
        <v>100</v>
      </c>
      <c r="J44" s="41">
        <f t="shared" si="1"/>
        <v>100</v>
      </c>
      <c r="K44" s="42">
        <f>(J44+J45+J46)/3</f>
        <v>100</v>
      </c>
      <c r="L44" s="43">
        <f>(K44+K47)/2</f>
        <v>99.174298519095856</v>
      </c>
      <c r="M44" s="17"/>
      <c r="N44" s="59"/>
      <c r="O44" s="45">
        <v>11</v>
      </c>
    </row>
    <row r="45" spans="1:15" ht="56.25" customHeight="1" x14ac:dyDescent="0.25">
      <c r="A45" s="20"/>
      <c r="B45" s="108"/>
      <c r="C45" s="109"/>
      <c r="D45" s="46"/>
      <c r="E45" s="3" t="s">
        <v>19</v>
      </c>
      <c r="F45" s="38" t="s">
        <v>42</v>
      </c>
      <c r="G45" s="39" t="s">
        <v>21</v>
      </c>
      <c r="H45" s="40">
        <f>'[1]оценка Учреждения'!$H$44</f>
        <v>95.7</v>
      </c>
      <c r="I45" s="40">
        <f>'[1]оценка Учреждения'!$I$44</f>
        <v>95.7</v>
      </c>
      <c r="J45" s="41">
        <f t="shared" si="1"/>
        <v>100</v>
      </c>
      <c r="K45" s="47"/>
      <c r="L45" s="48"/>
      <c r="M45" s="17"/>
      <c r="N45" s="59"/>
      <c r="O45" s="50"/>
    </row>
    <row r="46" spans="1:15" ht="66.75" customHeight="1" x14ac:dyDescent="0.25">
      <c r="A46" s="20"/>
      <c r="B46" s="108"/>
      <c r="C46" s="109"/>
      <c r="D46" s="46"/>
      <c r="E46" s="3" t="s">
        <v>19</v>
      </c>
      <c r="F46" s="38" t="s">
        <v>43</v>
      </c>
      <c r="G46" s="39" t="s">
        <v>21</v>
      </c>
      <c r="H46" s="40">
        <f>'[1]оценка Учреждения'!$H$45</f>
        <v>100</v>
      </c>
      <c r="I46" s="40">
        <f>'[1]оценка Учреждения'!$I$45</f>
        <v>100</v>
      </c>
      <c r="J46" s="41">
        <f t="shared" si="1"/>
        <v>100</v>
      </c>
      <c r="K46" s="51"/>
      <c r="L46" s="48"/>
      <c r="M46" s="17"/>
      <c r="N46" s="59"/>
      <c r="O46" s="50"/>
    </row>
    <row r="47" spans="1:15" ht="33" customHeight="1" x14ac:dyDescent="0.25">
      <c r="A47" s="20"/>
      <c r="B47" s="110"/>
      <c r="C47" s="111"/>
      <c r="D47" s="54"/>
      <c r="E47" s="3" t="s">
        <v>25</v>
      </c>
      <c r="F47" s="55" t="s">
        <v>26</v>
      </c>
      <c r="G47" s="39" t="s">
        <v>27</v>
      </c>
      <c r="H47" s="40">
        <f>'[1]оценка Учреждения'!$H$46</f>
        <v>410.56</v>
      </c>
      <c r="I47" s="40">
        <f>'[1]оценка Учреждения'!$I$46</f>
        <v>403.78</v>
      </c>
      <c r="J47" s="41">
        <f t="shared" si="1"/>
        <v>98.348597038191727</v>
      </c>
      <c r="K47" s="41">
        <f>J47</f>
        <v>98.348597038191727</v>
      </c>
      <c r="L47" s="56"/>
      <c r="M47" s="17"/>
      <c r="N47" s="41"/>
      <c r="O47" s="58"/>
    </row>
    <row r="48" spans="1:15" ht="56.25" customHeight="1" x14ac:dyDescent="0.25">
      <c r="A48" s="20"/>
      <c r="B48" s="106" t="s">
        <v>50</v>
      </c>
      <c r="C48" s="107" t="s">
        <v>51</v>
      </c>
      <c r="D48" s="37" t="s">
        <v>18</v>
      </c>
      <c r="E48" s="3" t="s">
        <v>19</v>
      </c>
      <c r="F48" s="38" t="s">
        <v>20</v>
      </c>
      <c r="G48" s="39" t="s">
        <v>21</v>
      </c>
      <c r="H48" s="40">
        <f>'[1]оценка Учреждения'!$H$47</f>
        <v>100</v>
      </c>
      <c r="I48" s="40">
        <f>'[1]оценка Учреждения'!$I$47</f>
        <v>100</v>
      </c>
      <c r="J48" s="41">
        <f t="shared" si="1"/>
        <v>100</v>
      </c>
      <c r="K48" s="42">
        <f>(J48+J49+J50)/3</f>
        <v>100</v>
      </c>
      <c r="L48" s="43">
        <f>(K48+K51)/2</f>
        <v>100</v>
      </c>
      <c r="M48" s="17"/>
      <c r="N48" s="59"/>
      <c r="O48" s="45">
        <v>12</v>
      </c>
    </row>
    <row r="49" spans="1:15" ht="56.25" customHeight="1" x14ac:dyDescent="0.25">
      <c r="A49" s="20"/>
      <c r="B49" s="108"/>
      <c r="C49" s="109"/>
      <c r="D49" s="46"/>
      <c r="E49" s="3" t="s">
        <v>19</v>
      </c>
      <c r="F49" s="38" t="s">
        <v>42</v>
      </c>
      <c r="G49" s="39" t="s">
        <v>21</v>
      </c>
      <c r="H49" s="40">
        <f>'[1]оценка Учреждения'!$H$48</f>
        <v>100</v>
      </c>
      <c r="I49" s="40">
        <f>'[1]оценка Учреждения'!$I$48</f>
        <v>100</v>
      </c>
      <c r="J49" s="41">
        <f t="shared" si="1"/>
        <v>100</v>
      </c>
      <c r="K49" s="47"/>
      <c r="L49" s="48"/>
      <c r="M49" s="17"/>
      <c r="N49" s="59"/>
      <c r="O49" s="50"/>
    </row>
    <row r="50" spans="1:15" ht="66.75" customHeight="1" x14ac:dyDescent="0.25">
      <c r="A50" s="20"/>
      <c r="B50" s="108"/>
      <c r="C50" s="109"/>
      <c r="D50" s="46"/>
      <c r="E50" s="3" t="s">
        <v>19</v>
      </c>
      <c r="F50" s="38" t="s">
        <v>43</v>
      </c>
      <c r="G50" s="39" t="s">
        <v>21</v>
      </c>
      <c r="H50" s="40">
        <f>'[1]оценка Учреждения'!$H$49</f>
        <v>100</v>
      </c>
      <c r="I50" s="40">
        <f>'[1]оценка Учреждения'!$I$49</f>
        <v>100</v>
      </c>
      <c r="J50" s="41">
        <f t="shared" si="1"/>
        <v>100</v>
      </c>
      <c r="K50" s="51"/>
      <c r="L50" s="48"/>
      <c r="M50" s="17"/>
      <c r="N50" s="59"/>
      <c r="O50" s="50"/>
    </row>
    <row r="51" spans="1:15" ht="33" customHeight="1" x14ac:dyDescent="0.25">
      <c r="A51" s="20"/>
      <c r="B51" s="110"/>
      <c r="C51" s="111"/>
      <c r="D51" s="54"/>
      <c r="E51" s="3" t="s">
        <v>25</v>
      </c>
      <c r="F51" s="55" t="s">
        <v>26</v>
      </c>
      <c r="G51" s="39" t="s">
        <v>27</v>
      </c>
      <c r="H51" s="40">
        <f>'[1]оценка Учреждения'!$H$50</f>
        <v>1.1100000000000001</v>
      </c>
      <c r="I51" s="40">
        <f>'[1]оценка Учреждения'!$I$50</f>
        <v>1.67</v>
      </c>
      <c r="J51" s="41">
        <f t="shared" si="1"/>
        <v>100</v>
      </c>
      <c r="K51" s="41">
        <f>J51</f>
        <v>100</v>
      </c>
      <c r="L51" s="56"/>
      <c r="M51" s="17"/>
      <c r="N51" s="41"/>
      <c r="O51" s="58"/>
    </row>
    <row r="52" spans="1:15" customFormat="1" ht="47.25" hidden="1" x14ac:dyDescent="0.25">
      <c r="A52" s="20"/>
      <c r="B52" s="112" t="s">
        <v>52</v>
      </c>
      <c r="C52" s="113" t="s">
        <v>53</v>
      </c>
      <c r="D52" s="114" t="s">
        <v>18</v>
      </c>
      <c r="E52" s="115" t="s">
        <v>19</v>
      </c>
      <c r="F52" s="116" t="s">
        <v>20</v>
      </c>
      <c r="G52" s="117" t="s">
        <v>21</v>
      </c>
      <c r="H52" s="118"/>
      <c r="I52" s="118"/>
      <c r="J52" s="119"/>
      <c r="K52" s="120"/>
      <c r="L52" s="121"/>
      <c r="M52" s="17"/>
      <c r="N52" s="122"/>
      <c r="O52" s="123">
        <v>13</v>
      </c>
    </row>
    <row r="53" spans="1:15" customFormat="1" ht="47.25" hidden="1" x14ac:dyDescent="0.25">
      <c r="A53" s="20"/>
      <c r="B53" s="112"/>
      <c r="C53" s="113"/>
      <c r="D53" s="124"/>
      <c r="E53" s="115" t="s">
        <v>19</v>
      </c>
      <c r="F53" s="116" t="s">
        <v>42</v>
      </c>
      <c r="G53" s="117" t="s">
        <v>21</v>
      </c>
      <c r="H53" s="118"/>
      <c r="I53" s="118"/>
      <c r="J53" s="119"/>
      <c r="K53" s="125"/>
      <c r="L53" s="126"/>
      <c r="M53" s="17"/>
      <c r="N53" s="122"/>
      <c r="O53" s="127"/>
    </row>
    <row r="54" spans="1:15" customFormat="1" ht="47.25" hidden="1" x14ac:dyDescent="0.25">
      <c r="A54" s="20"/>
      <c r="B54" s="112"/>
      <c r="C54" s="113"/>
      <c r="D54" s="124"/>
      <c r="E54" s="115" t="s">
        <v>19</v>
      </c>
      <c r="F54" s="116" t="s">
        <v>54</v>
      </c>
      <c r="G54" s="117" t="s">
        <v>21</v>
      </c>
      <c r="H54" s="118"/>
      <c r="I54" s="118"/>
      <c r="J54" s="119"/>
      <c r="K54" s="128"/>
      <c r="L54" s="126"/>
      <c r="M54" s="17"/>
      <c r="N54" s="122"/>
      <c r="O54" s="127"/>
    </row>
    <row r="55" spans="1:15" customFormat="1" ht="31.5" hidden="1" x14ac:dyDescent="0.25">
      <c r="A55" s="20"/>
      <c r="B55" s="129"/>
      <c r="C55" s="130"/>
      <c r="D55" s="131"/>
      <c r="E55" s="115" t="s">
        <v>25</v>
      </c>
      <c r="F55" s="132" t="s">
        <v>26</v>
      </c>
      <c r="G55" s="117" t="s">
        <v>27</v>
      </c>
      <c r="H55" s="118"/>
      <c r="I55" s="118"/>
      <c r="J55" s="119"/>
      <c r="K55" s="119"/>
      <c r="L55" s="133"/>
      <c r="M55" s="17"/>
      <c r="N55" s="119"/>
      <c r="O55" s="134"/>
    </row>
    <row r="56" spans="1:15" customFormat="1" ht="47.25" hidden="1" x14ac:dyDescent="0.25">
      <c r="A56" s="20"/>
      <c r="B56" s="112" t="s">
        <v>55</v>
      </c>
      <c r="C56" s="113" t="s">
        <v>56</v>
      </c>
      <c r="D56" s="114" t="s">
        <v>18</v>
      </c>
      <c r="E56" s="115" t="s">
        <v>19</v>
      </c>
      <c r="F56" s="116" t="s">
        <v>20</v>
      </c>
      <c r="G56" s="117" t="s">
        <v>21</v>
      </c>
      <c r="H56" s="118"/>
      <c r="I56" s="118"/>
      <c r="J56" s="119"/>
      <c r="K56" s="120"/>
      <c r="L56" s="121"/>
      <c r="M56" s="17"/>
      <c r="N56" s="122"/>
      <c r="O56" s="123">
        <v>14</v>
      </c>
    </row>
    <row r="57" spans="1:15" customFormat="1" ht="47.25" hidden="1" x14ac:dyDescent="0.25">
      <c r="A57" s="20"/>
      <c r="B57" s="112"/>
      <c r="C57" s="113"/>
      <c r="D57" s="124"/>
      <c r="E57" s="115" t="s">
        <v>19</v>
      </c>
      <c r="F57" s="116" t="s">
        <v>42</v>
      </c>
      <c r="G57" s="117" t="s">
        <v>21</v>
      </c>
      <c r="H57" s="118"/>
      <c r="I57" s="118"/>
      <c r="J57" s="119"/>
      <c r="K57" s="125"/>
      <c r="L57" s="126"/>
      <c r="M57" s="17"/>
      <c r="N57" s="122"/>
      <c r="O57" s="127"/>
    </row>
    <row r="58" spans="1:15" customFormat="1" ht="47.25" hidden="1" x14ac:dyDescent="0.25">
      <c r="A58" s="20"/>
      <c r="B58" s="112"/>
      <c r="C58" s="113"/>
      <c r="D58" s="124"/>
      <c r="E58" s="115" t="s">
        <v>19</v>
      </c>
      <c r="F58" s="116" t="s">
        <v>54</v>
      </c>
      <c r="G58" s="117" t="s">
        <v>21</v>
      </c>
      <c r="H58" s="118"/>
      <c r="I58" s="118"/>
      <c r="J58" s="119"/>
      <c r="K58" s="128"/>
      <c r="L58" s="126"/>
      <c r="M58" s="17"/>
      <c r="N58" s="122"/>
      <c r="O58" s="127"/>
    </row>
    <row r="59" spans="1:15" customFormat="1" ht="31.5" hidden="1" x14ac:dyDescent="0.25">
      <c r="A59" s="20"/>
      <c r="B59" s="129"/>
      <c r="C59" s="130"/>
      <c r="D59" s="131"/>
      <c r="E59" s="115" t="s">
        <v>25</v>
      </c>
      <c r="F59" s="132" t="s">
        <v>26</v>
      </c>
      <c r="G59" s="117" t="s">
        <v>27</v>
      </c>
      <c r="H59" s="118"/>
      <c r="I59" s="118"/>
      <c r="J59" s="119"/>
      <c r="K59" s="119"/>
      <c r="L59" s="133"/>
      <c r="M59" s="17"/>
      <c r="N59" s="119"/>
      <c r="O59" s="134"/>
    </row>
    <row r="60" spans="1:15" customFormat="1" ht="47.25" hidden="1" x14ac:dyDescent="0.25">
      <c r="A60" s="20"/>
      <c r="B60" s="112" t="s">
        <v>57</v>
      </c>
      <c r="C60" s="113" t="s">
        <v>58</v>
      </c>
      <c r="D60" s="114" t="s">
        <v>18</v>
      </c>
      <c r="E60" s="115" t="s">
        <v>19</v>
      </c>
      <c r="F60" s="116" t="s">
        <v>20</v>
      </c>
      <c r="G60" s="117" t="s">
        <v>21</v>
      </c>
      <c r="H60" s="118"/>
      <c r="I60" s="118"/>
      <c r="J60" s="119"/>
      <c r="K60" s="120"/>
      <c r="L60" s="121"/>
      <c r="M60" s="17"/>
      <c r="N60" s="122"/>
      <c r="O60" s="123">
        <v>15</v>
      </c>
    </row>
    <row r="61" spans="1:15" customFormat="1" ht="47.25" hidden="1" x14ac:dyDescent="0.25">
      <c r="A61" s="20"/>
      <c r="B61" s="112"/>
      <c r="C61" s="113"/>
      <c r="D61" s="124"/>
      <c r="E61" s="115" t="s">
        <v>19</v>
      </c>
      <c r="F61" s="116" t="s">
        <v>42</v>
      </c>
      <c r="G61" s="117" t="s">
        <v>21</v>
      </c>
      <c r="H61" s="118"/>
      <c r="I61" s="118"/>
      <c r="J61" s="119"/>
      <c r="K61" s="125"/>
      <c r="L61" s="126"/>
      <c r="M61" s="17"/>
      <c r="N61" s="122"/>
      <c r="O61" s="127"/>
    </row>
    <row r="62" spans="1:15" customFormat="1" ht="47.25" hidden="1" x14ac:dyDescent="0.25">
      <c r="A62" s="20"/>
      <c r="B62" s="112"/>
      <c r="C62" s="113"/>
      <c r="D62" s="124"/>
      <c r="E62" s="115" t="s">
        <v>19</v>
      </c>
      <c r="F62" s="116" t="s">
        <v>54</v>
      </c>
      <c r="G62" s="117" t="s">
        <v>21</v>
      </c>
      <c r="H62" s="118"/>
      <c r="I62" s="118"/>
      <c r="J62" s="119"/>
      <c r="K62" s="128"/>
      <c r="L62" s="126"/>
      <c r="M62" s="17"/>
      <c r="N62" s="122"/>
      <c r="O62" s="127"/>
    </row>
    <row r="63" spans="1:15" customFormat="1" ht="31.5" hidden="1" x14ac:dyDescent="0.25">
      <c r="A63" s="20"/>
      <c r="B63" s="129"/>
      <c r="C63" s="130"/>
      <c r="D63" s="131"/>
      <c r="E63" s="115" t="s">
        <v>25</v>
      </c>
      <c r="F63" s="132" t="s">
        <v>26</v>
      </c>
      <c r="G63" s="117" t="s">
        <v>27</v>
      </c>
      <c r="H63" s="118"/>
      <c r="I63" s="118"/>
      <c r="J63" s="119"/>
      <c r="K63" s="119"/>
      <c r="L63" s="133"/>
      <c r="M63" s="17"/>
      <c r="N63" s="119"/>
      <c r="O63" s="134"/>
    </row>
    <row r="64" spans="1:15" ht="47.25" x14ac:dyDescent="0.25">
      <c r="A64" s="20"/>
      <c r="B64" s="35" t="s">
        <v>59</v>
      </c>
      <c r="C64" s="36" t="s">
        <v>60</v>
      </c>
      <c r="D64" s="37" t="s">
        <v>18</v>
      </c>
      <c r="E64" s="3" t="s">
        <v>19</v>
      </c>
      <c r="F64" s="38" t="s">
        <v>20</v>
      </c>
      <c r="G64" s="39" t="s">
        <v>21</v>
      </c>
      <c r="H64" s="40">
        <f>'[1]оценка Учреждения'!$H$63</f>
        <v>100</v>
      </c>
      <c r="I64" s="40">
        <f>'[1]оценка Учреждения'!$I$63</f>
        <v>100</v>
      </c>
      <c r="J64" s="41">
        <f t="shared" si="1"/>
        <v>100</v>
      </c>
      <c r="K64" s="42">
        <f>(J64+J65+J66)/3</f>
        <v>99.433333333333337</v>
      </c>
      <c r="L64" s="43">
        <f>(K64+K67)/2</f>
        <v>99.077919188038294</v>
      </c>
      <c r="M64" s="17"/>
      <c r="N64" s="59"/>
      <c r="O64" s="45">
        <v>16</v>
      </c>
    </row>
    <row r="65" spans="1:15" ht="47.25" x14ac:dyDescent="0.25">
      <c r="A65" s="20"/>
      <c r="B65" s="35"/>
      <c r="C65" s="36"/>
      <c r="D65" s="46"/>
      <c r="E65" s="3" t="s">
        <v>19</v>
      </c>
      <c r="F65" s="38" t="s">
        <v>42</v>
      </c>
      <c r="G65" s="39" t="s">
        <v>21</v>
      </c>
      <c r="H65" s="40">
        <f>'[1]оценка Учреждения'!$H$64</f>
        <v>95.5</v>
      </c>
      <c r="I65" s="40">
        <f>'[1]оценка Учреждения'!$I$64</f>
        <v>95.5</v>
      </c>
      <c r="J65" s="41">
        <f t="shared" si="1"/>
        <v>100</v>
      </c>
      <c r="K65" s="47"/>
      <c r="L65" s="48"/>
      <c r="M65" s="17"/>
      <c r="N65" s="59"/>
      <c r="O65" s="50"/>
    </row>
    <row r="66" spans="1:15" ht="47.25" x14ac:dyDescent="0.25">
      <c r="A66" s="20"/>
      <c r="B66" s="35"/>
      <c r="C66" s="36"/>
      <c r="D66" s="46"/>
      <c r="E66" s="3" t="s">
        <v>19</v>
      </c>
      <c r="F66" s="38" t="s">
        <v>54</v>
      </c>
      <c r="G66" s="39" t="s">
        <v>21</v>
      </c>
      <c r="H66" s="40">
        <f>'[1]оценка Учреждения'!$H$65</f>
        <v>100</v>
      </c>
      <c r="I66" s="40">
        <f>'[1]оценка Учреждения'!$I$65</f>
        <v>98.3</v>
      </c>
      <c r="J66" s="41">
        <f t="shared" si="1"/>
        <v>98.3</v>
      </c>
      <c r="K66" s="51"/>
      <c r="L66" s="48"/>
      <c r="M66" s="17"/>
      <c r="N66" s="59"/>
      <c r="O66" s="50"/>
    </row>
    <row r="67" spans="1:15" ht="31.5" x14ac:dyDescent="0.25">
      <c r="A67" s="20"/>
      <c r="B67" s="52"/>
      <c r="C67" s="53"/>
      <c r="D67" s="54"/>
      <c r="E67" s="3" t="s">
        <v>25</v>
      </c>
      <c r="F67" s="55" t="s">
        <v>26</v>
      </c>
      <c r="G67" s="39" t="s">
        <v>27</v>
      </c>
      <c r="H67" s="40">
        <f>'[1]оценка Учреждения'!$H$66</f>
        <v>104.11</v>
      </c>
      <c r="I67" s="40">
        <f>'[1]оценка Учреждения'!$I$66</f>
        <v>102.78</v>
      </c>
      <c r="J67" s="41">
        <f t="shared" si="1"/>
        <v>98.722505042743265</v>
      </c>
      <c r="K67" s="41">
        <f>J67</f>
        <v>98.722505042743265</v>
      </c>
      <c r="L67" s="56"/>
      <c r="M67" s="17"/>
      <c r="N67" s="41"/>
      <c r="O67" s="58"/>
    </row>
    <row r="68" spans="1:15" customFormat="1" ht="47.25" hidden="1" x14ac:dyDescent="0.25">
      <c r="A68" s="20"/>
      <c r="B68" s="112" t="s">
        <v>61</v>
      </c>
      <c r="C68" s="113" t="s">
        <v>62</v>
      </c>
      <c r="D68" s="114" t="s">
        <v>18</v>
      </c>
      <c r="E68" s="115" t="s">
        <v>19</v>
      </c>
      <c r="F68" s="116" t="s">
        <v>20</v>
      </c>
      <c r="G68" s="117" t="s">
        <v>21</v>
      </c>
      <c r="H68" s="118"/>
      <c r="I68" s="118"/>
      <c r="J68" s="119"/>
      <c r="K68" s="120"/>
      <c r="L68" s="121"/>
      <c r="M68" s="17"/>
      <c r="N68" s="122"/>
      <c r="O68" s="123">
        <v>17</v>
      </c>
    </row>
    <row r="69" spans="1:15" customFormat="1" ht="47.25" hidden="1" x14ac:dyDescent="0.25">
      <c r="A69" s="20"/>
      <c r="B69" s="112"/>
      <c r="C69" s="113"/>
      <c r="D69" s="124"/>
      <c r="E69" s="115" t="s">
        <v>19</v>
      </c>
      <c r="F69" s="116" t="s">
        <v>42</v>
      </c>
      <c r="G69" s="117" t="s">
        <v>21</v>
      </c>
      <c r="H69" s="118"/>
      <c r="I69" s="118"/>
      <c r="J69" s="119"/>
      <c r="K69" s="125"/>
      <c r="L69" s="126"/>
      <c r="M69" s="17"/>
      <c r="N69" s="122"/>
      <c r="O69" s="127"/>
    </row>
    <row r="70" spans="1:15" customFormat="1" ht="47.25" hidden="1" x14ac:dyDescent="0.25">
      <c r="A70" s="20"/>
      <c r="B70" s="112"/>
      <c r="C70" s="113"/>
      <c r="D70" s="124"/>
      <c r="E70" s="115" t="s">
        <v>19</v>
      </c>
      <c r="F70" s="116" t="s">
        <v>54</v>
      </c>
      <c r="G70" s="117" t="s">
        <v>21</v>
      </c>
      <c r="H70" s="118"/>
      <c r="I70" s="118"/>
      <c r="J70" s="119"/>
      <c r="K70" s="128"/>
      <c r="L70" s="126"/>
      <c r="M70" s="17"/>
      <c r="N70" s="122"/>
      <c r="O70" s="127"/>
    </row>
    <row r="71" spans="1:15" customFormat="1" ht="31.5" hidden="1" x14ac:dyDescent="0.25">
      <c r="A71" s="20"/>
      <c r="B71" s="129"/>
      <c r="C71" s="130"/>
      <c r="D71" s="131"/>
      <c r="E71" s="115" t="s">
        <v>25</v>
      </c>
      <c r="F71" s="132" t="s">
        <v>26</v>
      </c>
      <c r="G71" s="117" t="s">
        <v>27</v>
      </c>
      <c r="H71" s="118"/>
      <c r="I71" s="118"/>
      <c r="J71" s="119"/>
      <c r="K71" s="119"/>
      <c r="L71" s="133"/>
      <c r="M71" s="17"/>
      <c r="N71" s="119"/>
      <c r="O71" s="134"/>
    </row>
    <row r="72" spans="1:15" ht="47.25" x14ac:dyDescent="0.25">
      <c r="A72" s="20"/>
      <c r="B72" s="35" t="s">
        <v>63</v>
      </c>
      <c r="C72" s="36" t="s">
        <v>64</v>
      </c>
      <c r="D72" s="37" t="s">
        <v>18</v>
      </c>
      <c r="E72" s="3" t="s">
        <v>19</v>
      </c>
      <c r="F72" s="38" t="s">
        <v>65</v>
      </c>
      <c r="G72" s="3" t="s">
        <v>21</v>
      </c>
      <c r="H72" s="40">
        <f>'[1]оценка Учреждения'!$H$71</f>
        <v>1.83</v>
      </c>
      <c r="I72" s="40">
        <f>'[1]оценка Учреждения'!$I$71</f>
        <v>1.8</v>
      </c>
      <c r="J72" s="41">
        <f t="shared" si="1"/>
        <v>98.360655737704917</v>
      </c>
      <c r="K72" s="42">
        <f>(J72+J73+J74)/3</f>
        <v>99.453551912568301</v>
      </c>
      <c r="L72" s="43">
        <f>(K72+K75)/2</f>
        <v>99.726775956284143</v>
      </c>
      <c r="M72" s="17"/>
      <c r="N72" s="59"/>
      <c r="O72" s="45">
        <v>18</v>
      </c>
    </row>
    <row r="73" spans="1:15" ht="63" x14ac:dyDescent="0.25">
      <c r="A73" s="20"/>
      <c r="B73" s="35"/>
      <c r="C73" s="36"/>
      <c r="D73" s="46"/>
      <c r="E73" s="3" t="s">
        <v>19</v>
      </c>
      <c r="F73" s="38" t="s">
        <v>66</v>
      </c>
      <c r="G73" s="3" t="s">
        <v>21</v>
      </c>
      <c r="H73" s="40">
        <f>'[1]оценка Учреждения'!$H$72</f>
        <v>0.7</v>
      </c>
      <c r="I73" s="40">
        <f>'[1]оценка Учреждения'!$I$72</f>
        <v>1.3</v>
      </c>
      <c r="J73" s="41">
        <f t="shared" si="1"/>
        <v>100</v>
      </c>
      <c r="K73" s="47"/>
      <c r="L73" s="48"/>
      <c r="M73" s="17"/>
      <c r="N73" s="59"/>
      <c r="O73" s="50"/>
    </row>
    <row r="74" spans="1:15" ht="47.25" x14ac:dyDescent="0.25">
      <c r="A74" s="20"/>
      <c r="B74" s="35"/>
      <c r="C74" s="36"/>
      <c r="D74" s="46"/>
      <c r="E74" s="3" t="s">
        <v>19</v>
      </c>
      <c r="F74" s="38" t="s">
        <v>42</v>
      </c>
      <c r="G74" s="3" t="s">
        <v>21</v>
      </c>
      <c r="H74" s="40">
        <f>'[1]оценка Учреждения'!$H$73</f>
        <v>100</v>
      </c>
      <c r="I74" s="40">
        <f>'[1]оценка Учреждения'!$I$73</f>
        <v>100</v>
      </c>
      <c r="J74" s="41">
        <f t="shared" si="1"/>
        <v>100</v>
      </c>
      <c r="K74" s="51"/>
      <c r="L74" s="48"/>
      <c r="M74" s="17"/>
      <c r="N74" s="59"/>
      <c r="O74" s="50"/>
    </row>
    <row r="75" spans="1:15" ht="31.5" x14ac:dyDescent="0.25">
      <c r="A75" s="20"/>
      <c r="B75" s="52"/>
      <c r="C75" s="53"/>
      <c r="D75" s="54"/>
      <c r="E75" s="3" t="s">
        <v>25</v>
      </c>
      <c r="F75" s="55" t="s">
        <v>67</v>
      </c>
      <c r="G75" s="3" t="s">
        <v>68</v>
      </c>
      <c r="H75" s="135">
        <f>'[1]оценка Учреждения'!$H$74</f>
        <v>2266.7999999999997</v>
      </c>
      <c r="I75" s="135">
        <f>'[1]оценка Учреждения'!$I$74</f>
        <v>2266.7999999999997</v>
      </c>
      <c r="J75" s="41">
        <f t="shared" si="1"/>
        <v>100</v>
      </c>
      <c r="K75" s="41">
        <f>J75</f>
        <v>100</v>
      </c>
      <c r="L75" s="56"/>
      <c r="M75" s="17"/>
      <c r="N75" s="41"/>
      <c r="O75" s="58"/>
    </row>
    <row r="76" spans="1:15" ht="47.25" customHeight="1" x14ac:dyDescent="0.25">
      <c r="A76" s="20"/>
      <c r="B76" s="35" t="s">
        <v>69</v>
      </c>
      <c r="C76" s="36" t="s">
        <v>70</v>
      </c>
      <c r="D76" s="37" t="s">
        <v>18</v>
      </c>
      <c r="E76" s="3" t="s">
        <v>19</v>
      </c>
      <c r="F76" s="38" t="s">
        <v>65</v>
      </c>
      <c r="G76" s="3" t="s">
        <v>21</v>
      </c>
      <c r="H76" s="40">
        <f>'[1]оценка Учреждения'!$H$75</f>
        <v>1.96</v>
      </c>
      <c r="I76" s="40">
        <f>'[1]оценка Учреждения'!$I$75</f>
        <v>1.96</v>
      </c>
      <c r="J76" s="41">
        <f t="shared" si="1"/>
        <v>100</v>
      </c>
      <c r="K76" s="42">
        <f>(J76+J77+J78)/3</f>
        <v>100</v>
      </c>
      <c r="L76" s="43">
        <f>(K76+K79)/2</f>
        <v>100</v>
      </c>
      <c r="M76" s="17"/>
      <c r="N76" s="44"/>
      <c r="O76" s="45">
        <v>19</v>
      </c>
    </row>
    <row r="77" spans="1:15" ht="63" x14ac:dyDescent="0.25">
      <c r="A77" s="20"/>
      <c r="B77" s="35"/>
      <c r="C77" s="36"/>
      <c r="D77" s="46"/>
      <c r="E77" s="3" t="s">
        <v>19</v>
      </c>
      <c r="F77" s="38" t="s">
        <v>66</v>
      </c>
      <c r="G77" s="3" t="s">
        <v>21</v>
      </c>
      <c r="H77" s="40">
        <f>'[1]оценка Учреждения'!$H$76</f>
        <v>6.7</v>
      </c>
      <c r="I77" s="40">
        <f>'[1]оценка Учреждения'!$I$76</f>
        <v>12</v>
      </c>
      <c r="J77" s="41">
        <f t="shared" si="1"/>
        <v>100</v>
      </c>
      <c r="K77" s="47"/>
      <c r="L77" s="48"/>
      <c r="M77" s="17"/>
      <c r="N77" s="49"/>
      <c r="O77" s="50"/>
    </row>
    <row r="78" spans="1:15" ht="47.25" x14ac:dyDescent="0.25">
      <c r="A78" s="20"/>
      <c r="B78" s="35"/>
      <c r="C78" s="36"/>
      <c r="D78" s="46"/>
      <c r="E78" s="3" t="s">
        <v>19</v>
      </c>
      <c r="F78" s="38" t="s">
        <v>42</v>
      </c>
      <c r="G78" s="3" t="s">
        <v>21</v>
      </c>
      <c r="H78" s="40">
        <f>'[1]оценка Учреждения'!$H$77</f>
        <v>100</v>
      </c>
      <c r="I78" s="40">
        <f>'[1]оценка Учреждения'!$I$77</f>
        <v>100</v>
      </c>
      <c r="J78" s="41">
        <f t="shared" si="1"/>
        <v>100</v>
      </c>
      <c r="K78" s="51"/>
      <c r="L78" s="48"/>
      <c r="M78" s="17"/>
      <c r="N78" s="49"/>
      <c r="O78" s="50"/>
    </row>
    <row r="79" spans="1:15" ht="31.5" x14ac:dyDescent="0.25">
      <c r="A79" s="20"/>
      <c r="B79" s="52"/>
      <c r="C79" s="53"/>
      <c r="D79" s="54"/>
      <c r="E79" s="3" t="s">
        <v>25</v>
      </c>
      <c r="F79" s="55" t="s">
        <v>67</v>
      </c>
      <c r="G79" s="3" t="s">
        <v>68</v>
      </c>
      <c r="H79" s="135">
        <f>'[1]оценка Учреждения'!$H$78</f>
        <v>2886.08</v>
      </c>
      <c r="I79" s="135">
        <f>'[1]оценка Учреждения'!$I$78</f>
        <v>2886.08</v>
      </c>
      <c r="J79" s="41">
        <f t="shared" si="1"/>
        <v>100</v>
      </c>
      <c r="K79" s="41">
        <f>J79</f>
        <v>100</v>
      </c>
      <c r="L79" s="56"/>
      <c r="M79" s="17"/>
      <c r="N79" s="57"/>
      <c r="O79" s="58"/>
    </row>
    <row r="80" spans="1:15" customFormat="1" ht="47.25" hidden="1" x14ac:dyDescent="0.25">
      <c r="A80" s="20"/>
      <c r="B80" s="136" t="s">
        <v>71</v>
      </c>
      <c r="C80" s="137" t="s">
        <v>72</v>
      </c>
      <c r="D80" s="138" t="s">
        <v>18</v>
      </c>
      <c r="E80" s="139" t="s">
        <v>19</v>
      </c>
      <c r="F80" s="140" t="s">
        <v>65</v>
      </c>
      <c r="G80" s="139" t="s">
        <v>21</v>
      </c>
      <c r="H80" s="141"/>
      <c r="I80" s="141"/>
      <c r="J80" s="142"/>
      <c r="K80" s="143"/>
      <c r="L80" s="144"/>
      <c r="M80" s="17"/>
      <c r="N80" s="145"/>
      <c r="O80" s="146">
        <v>20</v>
      </c>
    </row>
    <row r="81" spans="1:15" customFormat="1" ht="63" hidden="1" x14ac:dyDescent="0.25">
      <c r="A81" s="20"/>
      <c r="B81" s="136"/>
      <c r="C81" s="137"/>
      <c r="D81" s="147"/>
      <c r="E81" s="139" t="s">
        <v>19</v>
      </c>
      <c r="F81" s="140" t="s">
        <v>66</v>
      </c>
      <c r="G81" s="139" t="s">
        <v>21</v>
      </c>
      <c r="H81" s="141"/>
      <c r="I81" s="141"/>
      <c r="J81" s="142"/>
      <c r="K81" s="148"/>
      <c r="L81" s="149"/>
      <c r="M81" s="17"/>
      <c r="N81" s="145"/>
      <c r="O81" s="150"/>
    </row>
    <row r="82" spans="1:15" customFormat="1" ht="47.25" hidden="1" x14ac:dyDescent="0.25">
      <c r="A82" s="20"/>
      <c r="B82" s="136"/>
      <c r="C82" s="137"/>
      <c r="D82" s="147"/>
      <c r="E82" s="139" t="s">
        <v>19</v>
      </c>
      <c r="F82" s="140" t="s">
        <v>42</v>
      </c>
      <c r="G82" s="139" t="s">
        <v>21</v>
      </c>
      <c r="H82" s="141"/>
      <c r="I82" s="141"/>
      <c r="J82" s="142"/>
      <c r="K82" s="151"/>
      <c r="L82" s="149"/>
      <c r="M82" s="17"/>
      <c r="N82" s="145"/>
      <c r="O82" s="150"/>
    </row>
    <row r="83" spans="1:15" customFormat="1" ht="31.5" hidden="1" x14ac:dyDescent="0.25">
      <c r="A83" s="20"/>
      <c r="B83" s="152"/>
      <c r="C83" s="153"/>
      <c r="D83" s="154"/>
      <c r="E83" s="139" t="s">
        <v>25</v>
      </c>
      <c r="F83" s="155" t="s">
        <v>67</v>
      </c>
      <c r="G83" s="139" t="s">
        <v>68</v>
      </c>
      <c r="H83" s="156"/>
      <c r="I83" s="156"/>
      <c r="J83" s="142"/>
      <c r="K83" s="142"/>
      <c r="L83" s="157"/>
      <c r="M83" s="17"/>
      <c r="N83" s="142"/>
      <c r="O83" s="158"/>
    </row>
    <row r="84" spans="1:15" ht="47.25" x14ac:dyDescent="0.25">
      <c r="A84" s="20"/>
      <c r="B84" s="35" t="s">
        <v>73</v>
      </c>
      <c r="C84" s="36" t="s">
        <v>74</v>
      </c>
      <c r="D84" s="37" t="s">
        <v>18</v>
      </c>
      <c r="E84" s="3" t="s">
        <v>19</v>
      </c>
      <c r="F84" s="38" t="s">
        <v>65</v>
      </c>
      <c r="G84" s="3" t="s">
        <v>21</v>
      </c>
      <c r="H84" s="40">
        <f>'[1]оценка Учреждения'!$H$83</f>
        <v>13.75</v>
      </c>
      <c r="I84" s="40">
        <f>'[1]оценка Учреждения'!$I$83</f>
        <v>13.78</v>
      </c>
      <c r="J84" s="41">
        <f t="shared" si="1"/>
        <v>100</v>
      </c>
      <c r="K84" s="42">
        <f>(J84+J85+J86)/3</f>
        <v>100</v>
      </c>
      <c r="L84" s="43">
        <f>(K84+K87)/2</f>
        <v>100</v>
      </c>
      <c r="M84" s="17"/>
      <c r="N84" s="59"/>
      <c r="O84" s="45">
        <v>21</v>
      </c>
    </row>
    <row r="85" spans="1:15" ht="63" x14ac:dyDescent="0.25">
      <c r="A85" s="20"/>
      <c r="B85" s="35"/>
      <c r="C85" s="36"/>
      <c r="D85" s="46"/>
      <c r="E85" s="3" t="s">
        <v>19</v>
      </c>
      <c r="F85" s="38" t="s">
        <v>66</v>
      </c>
      <c r="G85" s="3" t="s">
        <v>21</v>
      </c>
      <c r="H85" s="40">
        <f>'[1]оценка Учреждения'!$H$84</f>
        <v>9.5</v>
      </c>
      <c r="I85" s="40">
        <f>'[1]оценка Учреждения'!$I$84</f>
        <v>10.1</v>
      </c>
      <c r="J85" s="41">
        <f t="shared" si="1"/>
        <v>100</v>
      </c>
      <c r="K85" s="47"/>
      <c r="L85" s="48"/>
      <c r="M85" s="17"/>
      <c r="N85" s="59"/>
      <c r="O85" s="50"/>
    </row>
    <row r="86" spans="1:15" ht="47.25" x14ac:dyDescent="0.25">
      <c r="A86" s="20"/>
      <c r="B86" s="35"/>
      <c r="C86" s="36"/>
      <c r="D86" s="46"/>
      <c r="E86" s="3" t="s">
        <v>19</v>
      </c>
      <c r="F86" s="38" t="s">
        <v>42</v>
      </c>
      <c r="G86" s="3" t="s">
        <v>21</v>
      </c>
      <c r="H86" s="40">
        <f>'[1]оценка Учреждения'!$H$85</f>
        <v>100</v>
      </c>
      <c r="I86" s="40">
        <f>'[1]оценка Учреждения'!$I$85</f>
        <v>100</v>
      </c>
      <c r="J86" s="41">
        <f t="shared" si="1"/>
        <v>100</v>
      </c>
      <c r="K86" s="51"/>
      <c r="L86" s="48"/>
      <c r="M86" s="17"/>
      <c r="N86" s="59"/>
      <c r="O86" s="50"/>
    </row>
    <row r="87" spans="1:15" ht="31.5" x14ac:dyDescent="0.25">
      <c r="A87" s="20"/>
      <c r="B87" s="52"/>
      <c r="C87" s="53"/>
      <c r="D87" s="54"/>
      <c r="E87" s="3" t="s">
        <v>25</v>
      </c>
      <c r="F87" s="55" t="s">
        <v>67</v>
      </c>
      <c r="G87" s="3" t="s">
        <v>68</v>
      </c>
      <c r="H87" s="135">
        <f>'[1]оценка Учреждения'!$H$86</f>
        <v>17375</v>
      </c>
      <c r="I87" s="135">
        <f>'[1]оценка Учреждения'!$I$86</f>
        <v>17376.75</v>
      </c>
      <c r="J87" s="41">
        <f>IF(H87=0,100,IF(I87/H87*100&gt;100,100,I87/H87*100))</f>
        <v>100</v>
      </c>
      <c r="K87" s="41">
        <f>J87</f>
        <v>100</v>
      </c>
      <c r="L87" s="56"/>
      <c r="M87" s="17"/>
      <c r="N87" s="41"/>
      <c r="O87" s="58"/>
    </row>
    <row r="88" spans="1:15" customFormat="1" ht="47.25" hidden="1" x14ac:dyDescent="0.25">
      <c r="A88" s="20"/>
      <c r="B88" s="136" t="s">
        <v>75</v>
      </c>
      <c r="C88" s="137" t="s">
        <v>76</v>
      </c>
      <c r="D88" s="138" t="s">
        <v>18</v>
      </c>
      <c r="E88" s="139" t="s">
        <v>19</v>
      </c>
      <c r="F88" s="140" t="s">
        <v>65</v>
      </c>
      <c r="G88" s="139" t="s">
        <v>21</v>
      </c>
      <c r="H88" s="141"/>
      <c r="I88" s="141"/>
      <c r="J88" s="142"/>
      <c r="K88" s="143"/>
      <c r="L88" s="144"/>
      <c r="M88" s="17"/>
      <c r="N88" s="145"/>
      <c r="O88" s="146">
        <v>22</v>
      </c>
    </row>
    <row r="89" spans="1:15" customFormat="1" ht="63" hidden="1" x14ac:dyDescent="0.25">
      <c r="A89" s="20"/>
      <c r="B89" s="136"/>
      <c r="C89" s="137"/>
      <c r="D89" s="147"/>
      <c r="E89" s="139" t="s">
        <v>19</v>
      </c>
      <c r="F89" s="140" t="s">
        <v>66</v>
      </c>
      <c r="G89" s="139" t="s">
        <v>21</v>
      </c>
      <c r="H89" s="141"/>
      <c r="I89" s="141"/>
      <c r="J89" s="142"/>
      <c r="K89" s="148"/>
      <c r="L89" s="149"/>
      <c r="M89" s="17"/>
      <c r="N89" s="145"/>
      <c r="O89" s="150"/>
    </row>
    <row r="90" spans="1:15" customFormat="1" ht="47.25" hidden="1" x14ac:dyDescent="0.25">
      <c r="A90" s="20"/>
      <c r="B90" s="136"/>
      <c r="C90" s="137"/>
      <c r="D90" s="147"/>
      <c r="E90" s="139" t="s">
        <v>19</v>
      </c>
      <c r="F90" s="140" t="s">
        <v>42</v>
      </c>
      <c r="G90" s="139" t="s">
        <v>21</v>
      </c>
      <c r="H90" s="141"/>
      <c r="I90" s="141"/>
      <c r="J90" s="142"/>
      <c r="K90" s="151"/>
      <c r="L90" s="149"/>
      <c r="M90" s="17"/>
      <c r="N90" s="145"/>
      <c r="O90" s="150"/>
    </row>
    <row r="91" spans="1:15" customFormat="1" ht="31.5" hidden="1" x14ac:dyDescent="0.25">
      <c r="A91" s="20"/>
      <c r="B91" s="152"/>
      <c r="C91" s="153"/>
      <c r="D91" s="154"/>
      <c r="E91" s="139" t="s">
        <v>25</v>
      </c>
      <c r="F91" s="155" t="s">
        <v>67</v>
      </c>
      <c r="G91" s="139" t="s">
        <v>68</v>
      </c>
      <c r="H91" s="156"/>
      <c r="I91" s="156"/>
      <c r="J91" s="142"/>
      <c r="K91" s="142"/>
      <c r="L91" s="157"/>
      <c r="M91" s="17"/>
      <c r="N91" s="142"/>
      <c r="O91" s="158"/>
    </row>
    <row r="92" spans="1:15" ht="47.25" x14ac:dyDescent="0.25">
      <c r="A92" s="20"/>
      <c r="B92" s="35" t="s">
        <v>77</v>
      </c>
      <c r="C92" s="36" t="s">
        <v>78</v>
      </c>
      <c r="D92" s="37" t="s">
        <v>18</v>
      </c>
      <c r="E92" s="3" t="s">
        <v>19</v>
      </c>
      <c r="F92" s="38" t="s">
        <v>65</v>
      </c>
      <c r="G92" s="3" t="s">
        <v>21</v>
      </c>
      <c r="H92" s="40">
        <f>'[1]оценка Учреждения'!$H$91</f>
        <v>3.97</v>
      </c>
      <c r="I92" s="40">
        <f>'[1]оценка Учреждения'!$I$91</f>
        <v>3.98</v>
      </c>
      <c r="J92" s="41">
        <f>IF(H92=0,100,IF(I92/H92*100&gt;100,100,I92/H92*100))</f>
        <v>100</v>
      </c>
      <c r="K92" s="42">
        <f>(J92+J93+J94)/2</f>
        <v>100</v>
      </c>
      <c r="L92" s="43">
        <f>(K92+K95)/2</f>
        <v>100</v>
      </c>
      <c r="M92" s="17"/>
      <c r="N92" s="44"/>
      <c r="O92" s="45">
        <v>23</v>
      </c>
    </row>
    <row r="93" spans="1:15" ht="63" x14ac:dyDescent="0.25">
      <c r="A93" s="20"/>
      <c r="B93" s="35"/>
      <c r="C93" s="36"/>
      <c r="D93" s="46"/>
      <c r="E93" s="3" t="s">
        <v>19</v>
      </c>
      <c r="F93" s="38" t="s">
        <v>66</v>
      </c>
      <c r="G93" s="3" t="s">
        <v>21</v>
      </c>
      <c r="H93" s="40">
        <f>'[1]оценка Учреждения'!$H$92</f>
        <v>0</v>
      </c>
      <c r="I93" s="40">
        <f>'[1]оценка Учреждения'!$I$92</f>
        <v>0</v>
      </c>
      <c r="J93" s="41">
        <v>0</v>
      </c>
      <c r="K93" s="47"/>
      <c r="L93" s="48"/>
      <c r="M93" s="17"/>
      <c r="N93" s="49"/>
      <c r="O93" s="50"/>
    </row>
    <row r="94" spans="1:15" ht="47.25" x14ac:dyDescent="0.25">
      <c r="A94" s="20"/>
      <c r="B94" s="35"/>
      <c r="C94" s="36"/>
      <c r="D94" s="46"/>
      <c r="E94" s="3" t="s">
        <v>19</v>
      </c>
      <c r="F94" s="38" t="s">
        <v>42</v>
      </c>
      <c r="G94" s="3" t="s">
        <v>21</v>
      </c>
      <c r="H94" s="40">
        <f>'[1]оценка Учреждения'!$H$93</f>
        <v>100</v>
      </c>
      <c r="I94" s="40">
        <f>'[1]оценка Учреждения'!$I$93</f>
        <v>100</v>
      </c>
      <c r="J94" s="41">
        <f t="shared" ref="J94:J99" si="2">IF(I94/H94*100&gt;100,100,I94/H94*100)</f>
        <v>100</v>
      </c>
      <c r="K94" s="51"/>
      <c r="L94" s="48"/>
      <c r="M94" s="17"/>
      <c r="N94" s="49"/>
      <c r="O94" s="50"/>
    </row>
    <row r="95" spans="1:15" ht="31.5" x14ac:dyDescent="0.25">
      <c r="A95" s="20"/>
      <c r="B95" s="52"/>
      <c r="C95" s="53"/>
      <c r="D95" s="54"/>
      <c r="E95" s="3" t="s">
        <v>25</v>
      </c>
      <c r="F95" s="55" t="s">
        <v>67</v>
      </c>
      <c r="G95" s="3" t="s">
        <v>68</v>
      </c>
      <c r="H95" s="135">
        <f>'[1]оценка Учреждения'!$H$94</f>
        <v>4627.6000000000004</v>
      </c>
      <c r="I95" s="135">
        <f>'[1]оценка Учреждения'!$I$94</f>
        <v>4628</v>
      </c>
      <c r="J95" s="41">
        <f t="shared" si="2"/>
        <v>100</v>
      </c>
      <c r="K95" s="41">
        <f>J95</f>
        <v>100</v>
      </c>
      <c r="L95" s="56"/>
      <c r="M95" s="17"/>
      <c r="N95" s="57"/>
      <c r="O95" s="58"/>
    </row>
    <row r="96" spans="1:15" ht="47.25" x14ac:dyDescent="0.25">
      <c r="A96" s="20"/>
      <c r="B96" s="35" t="s">
        <v>79</v>
      </c>
      <c r="C96" s="36" t="s">
        <v>80</v>
      </c>
      <c r="D96" s="37" t="s">
        <v>18</v>
      </c>
      <c r="E96" s="3" t="s">
        <v>19</v>
      </c>
      <c r="F96" s="38" t="s">
        <v>65</v>
      </c>
      <c r="G96" s="3" t="s">
        <v>21</v>
      </c>
      <c r="H96" s="40">
        <f>'[1]оценка Учреждения'!$H$95</f>
        <v>2.44</v>
      </c>
      <c r="I96" s="40">
        <f>'[1]оценка Учреждения'!$I$95</f>
        <v>2.4500000000000002</v>
      </c>
      <c r="J96" s="41">
        <f t="shared" si="2"/>
        <v>100</v>
      </c>
      <c r="K96" s="42">
        <f>(J96+J97+J98)/3</f>
        <v>100</v>
      </c>
      <c r="L96" s="43">
        <f>(K96+K99)/2</f>
        <v>100</v>
      </c>
      <c r="M96" s="17"/>
      <c r="N96" s="44"/>
      <c r="O96" s="45">
        <v>24</v>
      </c>
    </row>
    <row r="97" spans="1:15" ht="63" x14ac:dyDescent="0.25">
      <c r="A97" s="20"/>
      <c r="B97" s="35"/>
      <c r="C97" s="36"/>
      <c r="D97" s="46"/>
      <c r="E97" s="3" t="s">
        <v>19</v>
      </c>
      <c r="F97" s="38" t="s">
        <v>66</v>
      </c>
      <c r="G97" s="3" t="s">
        <v>21</v>
      </c>
      <c r="H97" s="40">
        <f>'[1]оценка Учреждения'!$H$96</f>
        <v>11.4</v>
      </c>
      <c r="I97" s="40">
        <f>'[1]оценка Учреждения'!$I$96</f>
        <v>17.399999999999999</v>
      </c>
      <c r="J97" s="41">
        <f t="shared" si="2"/>
        <v>100</v>
      </c>
      <c r="K97" s="47"/>
      <c r="L97" s="48"/>
      <c r="M97" s="17"/>
      <c r="N97" s="49"/>
      <c r="O97" s="50"/>
    </row>
    <row r="98" spans="1:15" ht="47.25" x14ac:dyDescent="0.25">
      <c r="A98" s="20"/>
      <c r="B98" s="35"/>
      <c r="C98" s="36"/>
      <c r="D98" s="46"/>
      <c r="E98" s="3" t="s">
        <v>19</v>
      </c>
      <c r="F98" s="38" t="s">
        <v>42</v>
      </c>
      <c r="G98" s="3" t="s">
        <v>21</v>
      </c>
      <c r="H98" s="40">
        <f>'[1]оценка Учреждения'!$H$97</f>
        <v>100</v>
      </c>
      <c r="I98" s="40">
        <f>'[1]оценка Учреждения'!$I$97</f>
        <v>100</v>
      </c>
      <c r="J98" s="41">
        <f t="shared" si="2"/>
        <v>100</v>
      </c>
      <c r="K98" s="51"/>
      <c r="L98" s="48"/>
      <c r="M98" s="17"/>
      <c r="N98" s="49"/>
      <c r="O98" s="50"/>
    </row>
    <row r="99" spans="1:15" ht="31.5" x14ac:dyDescent="0.25">
      <c r="A99" s="159"/>
      <c r="B99" s="52"/>
      <c r="C99" s="53"/>
      <c r="D99" s="54"/>
      <c r="E99" s="3" t="s">
        <v>25</v>
      </c>
      <c r="F99" s="55" t="s">
        <v>67</v>
      </c>
      <c r="G99" s="3" t="s">
        <v>68</v>
      </c>
      <c r="H99" s="160">
        <f>'[1]оценка Учреждения'!$H$98</f>
        <v>3400</v>
      </c>
      <c r="I99" s="160">
        <f>'[1]оценка Учреждения'!$I$98</f>
        <v>3400</v>
      </c>
      <c r="J99" s="41">
        <f t="shared" si="2"/>
        <v>100</v>
      </c>
      <c r="K99" s="41">
        <f>J99</f>
        <v>100</v>
      </c>
      <c r="L99" s="56"/>
      <c r="M99" s="17"/>
      <c r="N99" s="57"/>
      <c r="O99" s="58"/>
    </row>
    <row r="100" spans="1:15" ht="15.75" x14ac:dyDescent="0.25">
      <c r="A100" s="161"/>
      <c r="B100" s="162"/>
      <c r="C100" s="161"/>
      <c r="D100" s="163"/>
      <c r="E100" s="164"/>
      <c r="F100" s="165"/>
      <c r="G100" s="164"/>
      <c r="H100" s="166"/>
      <c r="I100" s="166"/>
      <c r="J100" s="167"/>
      <c r="K100" s="167"/>
      <c r="L100" s="168"/>
      <c r="M100" s="169"/>
      <c r="N100" s="170"/>
      <c r="O100" s="171"/>
    </row>
    <row r="101" spans="1:15" ht="15.75" x14ac:dyDescent="0.25">
      <c r="A101" s="172" t="s">
        <v>81</v>
      </c>
      <c r="F101" s="173" t="s">
        <v>82</v>
      </c>
      <c r="G101" s="164"/>
      <c r="H101" s="166"/>
      <c r="I101" s="166"/>
      <c r="J101" s="167"/>
      <c r="K101" s="167"/>
      <c r="L101" s="168"/>
      <c r="M101" s="169"/>
      <c r="N101" s="170"/>
      <c r="O101" s="171"/>
    </row>
    <row r="103" spans="1:15" x14ac:dyDescent="0.25">
      <c r="A103" s="174" t="s">
        <v>83</v>
      </c>
    </row>
    <row r="105" spans="1:15" x14ac:dyDescent="0.25">
      <c r="H105" s="175">
        <f>H7+H11+H15+H19+H23+H27+H31+H35+H39+H43+H47+H51+H55+H59+H63+H67+H71</f>
        <v>909.11</v>
      </c>
    </row>
    <row r="106" spans="1:15" x14ac:dyDescent="0.25">
      <c r="H106" s="175">
        <f>H75+H79+H83+H87+H91+H95+H99</f>
        <v>30555.479999999996</v>
      </c>
    </row>
    <row r="107" spans="1:15" x14ac:dyDescent="0.25">
      <c r="A107" s="174"/>
    </row>
  </sheetData>
  <autoFilter ref="A3:O99">
    <filterColumn colId="7">
      <customFilters>
        <customFilter operator="notEqual" val=" "/>
      </customFilters>
    </filterColumn>
  </autoFilter>
  <mergeCells count="152"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B88:B91"/>
    <mergeCell ref="C88:C91"/>
    <mergeCell ref="D88:D91"/>
    <mergeCell ref="K88:K90"/>
    <mergeCell ref="L88:L91"/>
    <mergeCell ref="O88:O91"/>
    <mergeCell ref="B84:B87"/>
    <mergeCell ref="C84:C87"/>
    <mergeCell ref="D84:D87"/>
    <mergeCell ref="K84:K86"/>
    <mergeCell ref="L84:L87"/>
    <mergeCell ref="O84:O87"/>
    <mergeCell ref="O76:O79"/>
    <mergeCell ref="B80:B83"/>
    <mergeCell ref="C80:C83"/>
    <mergeCell ref="D80:D83"/>
    <mergeCell ref="K80:K82"/>
    <mergeCell ref="L80:L83"/>
    <mergeCell ref="O80:O83"/>
    <mergeCell ref="B76:B79"/>
    <mergeCell ref="C76:C79"/>
    <mergeCell ref="D76:D79"/>
    <mergeCell ref="K76:K78"/>
    <mergeCell ref="L76:L79"/>
    <mergeCell ref="N76:N79"/>
    <mergeCell ref="B72:B75"/>
    <mergeCell ref="C72:C75"/>
    <mergeCell ref="D72:D75"/>
    <mergeCell ref="K72:K74"/>
    <mergeCell ref="L72:L75"/>
    <mergeCell ref="O72:O75"/>
    <mergeCell ref="B68:B71"/>
    <mergeCell ref="C68:C71"/>
    <mergeCell ref="D68:D71"/>
    <mergeCell ref="K68:K70"/>
    <mergeCell ref="L68:L71"/>
    <mergeCell ref="O68:O71"/>
    <mergeCell ref="B64:B67"/>
    <mergeCell ref="C64:C67"/>
    <mergeCell ref="D64:D67"/>
    <mergeCell ref="K64:K66"/>
    <mergeCell ref="L64:L67"/>
    <mergeCell ref="O64:O67"/>
    <mergeCell ref="B60:B63"/>
    <mergeCell ref="C60:C63"/>
    <mergeCell ref="D60:D63"/>
    <mergeCell ref="K60:K62"/>
    <mergeCell ref="L60:L63"/>
    <mergeCell ref="O60:O63"/>
    <mergeCell ref="B56:B59"/>
    <mergeCell ref="C56:C59"/>
    <mergeCell ref="D56:D59"/>
    <mergeCell ref="K56:K58"/>
    <mergeCell ref="L56:L59"/>
    <mergeCell ref="O56:O59"/>
    <mergeCell ref="B52:B55"/>
    <mergeCell ref="C52:C55"/>
    <mergeCell ref="D52:D55"/>
    <mergeCell ref="K52:K54"/>
    <mergeCell ref="L52:L55"/>
    <mergeCell ref="O52:O55"/>
    <mergeCell ref="B48:B51"/>
    <mergeCell ref="C48:C51"/>
    <mergeCell ref="D48:D51"/>
    <mergeCell ref="K48:K50"/>
    <mergeCell ref="L48:L51"/>
    <mergeCell ref="O48:O51"/>
    <mergeCell ref="B44:B47"/>
    <mergeCell ref="C44:C47"/>
    <mergeCell ref="D44:D47"/>
    <mergeCell ref="K44:K46"/>
    <mergeCell ref="L44:L47"/>
    <mergeCell ref="O44:O47"/>
    <mergeCell ref="B40:B43"/>
    <mergeCell ref="C40:C43"/>
    <mergeCell ref="D40:D43"/>
    <mergeCell ref="K40:K42"/>
    <mergeCell ref="L40:L43"/>
    <mergeCell ref="O40:O43"/>
    <mergeCell ref="B36:B39"/>
    <mergeCell ref="C36:C39"/>
    <mergeCell ref="D36:D39"/>
    <mergeCell ref="K36:K38"/>
    <mergeCell ref="L36:L39"/>
    <mergeCell ref="O36:O39"/>
    <mergeCell ref="B32:B35"/>
    <mergeCell ref="C32:C35"/>
    <mergeCell ref="D32:D35"/>
    <mergeCell ref="K32:K34"/>
    <mergeCell ref="L32:L35"/>
    <mergeCell ref="O32:O35"/>
    <mergeCell ref="B28:B31"/>
    <mergeCell ref="C28:C31"/>
    <mergeCell ref="D28:D31"/>
    <mergeCell ref="K28:K30"/>
    <mergeCell ref="L28:L31"/>
    <mergeCell ref="O28:O31"/>
    <mergeCell ref="B24:B27"/>
    <mergeCell ref="C24:C27"/>
    <mergeCell ref="D24:D27"/>
    <mergeCell ref="K24:K26"/>
    <mergeCell ref="L24:L27"/>
    <mergeCell ref="O24:O27"/>
    <mergeCell ref="B20:B23"/>
    <mergeCell ref="C20:C23"/>
    <mergeCell ref="D20:D23"/>
    <mergeCell ref="K20:K22"/>
    <mergeCell ref="L20:L23"/>
    <mergeCell ref="O20:O23"/>
    <mergeCell ref="L12:L15"/>
    <mergeCell ref="O12:O15"/>
    <mergeCell ref="B16:B19"/>
    <mergeCell ref="C16:C19"/>
    <mergeCell ref="D16:D19"/>
    <mergeCell ref="K16:K18"/>
    <mergeCell ref="L16:L19"/>
    <mergeCell ref="N16:N19"/>
    <mergeCell ref="O16:O19"/>
    <mergeCell ref="L4:L7"/>
    <mergeCell ref="M4:M99"/>
    <mergeCell ref="N4:N7"/>
    <mergeCell ref="O4:O7"/>
    <mergeCell ref="B8:B11"/>
    <mergeCell ref="C8:C11"/>
    <mergeCell ref="D8:D11"/>
    <mergeCell ref="K8:K10"/>
    <mergeCell ref="L8:L11"/>
    <mergeCell ref="O8:O11"/>
    <mergeCell ref="C1:F1"/>
    <mergeCell ref="A4:A99"/>
    <mergeCell ref="B4:B7"/>
    <mergeCell ref="C4:C7"/>
    <mergeCell ref="D4:D7"/>
    <mergeCell ref="K4:K6"/>
    <mergeCell ref="B12:B15"/>
    <mergeCell ref="C12:C15"/>
    <mergeCell ref="D12:D15"/>
    <mergeCell ref="K12:K14"/>
  </mergeCells>
  <printOptions horizontalCentered="1"/>
  <pageMargins left="0.11811023622047245" right="0.11811023622047245" top="0.15748031496062992" bottom="0" header="0.31496062992125984" footer="0.31496062992125984"/>
  <pageSetup paperSize="9" scale="43" orientation="landscape" r:id="rId1"/>
  <rowBreaks count="1" manualBreakCount="1">
    <brk id="71" max="14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07"/>
  <sheetViews>
    <sheetView view="pageBreakPreview" zoomScale="70" zoomScaleNormal="60" zoomScaleSheetLayoutView="70" workbookViewId="0">
      <pane xSplit="4" ySplit="3" topLeftCell="E4" activePane="bottomRight" state="frozen"/>
      <selection activeCell="E16" sqref="E16"/>
      <selection pane="topRight" activeCell="E16" sqref="E16"/>
      <selection pane="bottomLeft" activeCell="E16" sqref="E16"/>
      <selection pane="bottomRight" activeCell="E16" sqref="E16"/>
    </sheetView>
  </sheetViews>
  <sheetFormatPr defaultColWidth="8.85546875" defaultRowHeight="15" x14ac:dyDescent="0.25"/>
  <cols>
    <col min="1" max="1" width="19.140625" style="1" customWidth="1"/>
    <col min="2" max="2" width="20" style="1" customWidth="1"/>
    <col min="3" max="3" width="39.5703125" style="1" customWidth="1"/>
    <col min="4" max="4" width="10.140625" style="1" customWidth="1"/>
    <col min="5" max="5" width="17.85546875" style="1" customWidth="1"/>
    <col min="6" max="6" width="77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8.85546875" style="1"/>
  </cols>
  <sheetData>
    <row r="1" spans="1:15" ht="33.75" customHeight="1" x14ac:dyDescent="0.45">
      <c r="C1" s="2" t="s">
        <v>0</v>
      </c>
      <c r="D1" s="2"/>
      <c r="E1" s="2"/>
      <c r="F1" s="2"/>
    </row>
    <row r="2" spans="1:15" ht="195.75" customHeight="1" x14ac:dyDescent="0.25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2</v>
      </c>
      <c r="D3" s="5">
        <v>3</v>
      </c>
      <c r="E3" s="4">
        <v>4</v>
      </c>
      <c r="F3" s="5">
        <v>5</v>
      </c>
      <c r="G3" s="4">
        <v>6</v>
      </c>
      <c r="H3" s="5">
        <v>7</v>
      </c>
      <c r="I3" s="4">
        <v>8</v>
      </c>
      <c r="J3" s="5">
        <v>9</v>
      </c>
      <c r="K3" s="4">
        <v>10</v>
      </c>
      <c r="L3" s="5">
        <v>11</v>
      </c>
      <c r="M3" s="4">
        <v>12</v>
      </c>
      <c r="N3" s="5">
        <v>13</v>
      </c>
    </row>
    <row r="4" spans="1:15" customFormat="1" ht="56.25" hidden="1" customHeight="1" x14ac:dyDescent="0.25">
      <c r="A4" s="6" t="s">
        <v>92</v>
      </c>
      <c r="B4" s="7" t="s">
        <v>16</v>
      </c>
      <c r="C4" s="8" t="s">
        <v>17</v>
      </c>
      <c r="D4" s="9" t="s">
        <v>18</v>
      </c>
      <c r="E4" s="10" t="s">
        <v>19</v>
      </c>
      <c r="F4" s="11" t="s">
        <v>20</v>
      </c>
      <c r="G4" s="12" t="s">
        <v>21</v>
      </c>
      <c r="H4" s="13"/>
      <c r="I4" s="13"/>
      <c r="J4" s="14"/>
      <c r="K4" s="15"/>
      <c r="L4" s="16"/>
      <c r="M4" s="17" t="s">
        <v>22</v>
      </c>
      <c r="N4" s="18"/>
      <c r="O4" s="19">
        <v>1</v>
      </c>
    </row>
    <row r="5" spans="1:15" customFormat="1" ht="56.25" hidden="1" customHeight="1" x14ac:dyDescent="0.25">
      <c r="A5" s="20"/>
      <c r="B5" s="7"/>
      <c r="C5" s="8"/>
      <c r="D5" s="21"/>
      <c r="E5" s="10" t="s">
        <v>19</v>
      </c>
      <c r="F5" s="11" t="s">
        <v>23</v>
      </c>
      <c r="G5" s="12" t="s">
        <v>21</v>
      </c>
      <c r="H5" s="13"/>
      <c r="I5" s="13"/>
      <c r="J5" s="14"/>
      <c r="K5" s="22"/>
      <c r="L5" s="23"/>
      <c r="M5" s="17"/>
      <c r="N5" s="24"/>
      <c r="O5" s="25"/>
    </row>
    <row r="6" spans="1:15" customFormat="1" ht="87" hidden="1" customHeight="1" x14ac:dyDescent="0.25">
      <c r="A6" s="20"/>
      <c r="B6" s="7"/>
      <c r="C6" s="8"/>
      <c r="D6" s="21"/>
      <c r="E6" s="10" t="s">
        <v>19</v>
      </c>
      <c r="F6" s="11" t="s">
        <v>24</v>
      </c>
      <c r="G6" s="12" t="s">
        <v>21</v>
      </c>
      <c r="H6" s="13"/>
      <c r="I6" s="13"/>
      <c r="J6" s="14"/>
      <c r="K6" s="26"/>
      <c r="L6" s="23"/>
      <c r="M6" s="17"/>
      <c r="N6" s="24"/>
      <c r="O6" s="25"/>
    </row>
    <row r="7" spans="1:15" customFormat="1" ht="33" hidden="1" customHeight="1" x14ac:dyDescent="0.25">
      <c r="A7" s="20"/>
      <c r="B7" s="27"/>
      <c r="C7" s="28"/>
      <c r="D7" s="29"/>
      <c r="E7" s="10" t="s">
        <v>25</v>
      </c>
      <c r="F7" s="30" t="s">
        <v>26</v>
      </c>
      <c r="G7" s="12" t="s">
        <v>27</v>
      </c>
      <c r="H7" s="13"/>
      <c r="I7" s="13"/>
      <c r="J7" s="14"/>
      <c r="K7" s="14"/>
      <c r="L7" s="31"/>
      <c r="M7" s="17"/>
      <c r="N7" s="32"/>
      <c r="O7" s="33"/>
    </row>
    <row r="8" spans="1:15" customFormat="1" ht="56.25" hidden="1" customHeight="1" x14ac:dyDescent="0.25">
      <c r="A8" s="20"/>
      <c r="B8" s="7" t="s">
        <v>28</v>
      </c>
      <c r="C8" s="8" t="s">
        <v>29</v>
      </c>
      <c r="D8" s="9" t="s">
        <v>18</v>
      </c>
      <c r="E8" s="10" t="s">
        <v>19</v>
      </c>
      <c r="F8" s="11" t="s">
        <v>20</v>
      </c>
      <c r="G8" s="12" t="s">
        <v>21</v>
      </c>
      <c r="H8" s="13"/>
      <c r="I8" s="13"/>
      <c r="J8" s="14"/>
      <c r="K8" s="15"/>
      <c r="L8" s="16"/>
      <c r="M8" s="17"/>
      <c r="N8" s="34"/>
      <c r="O8" s="19">
        <v>2</v>
      </c>
    </row>
    <row r="9" spans="1:15" customFormat="1" ht="56.25" hidden="1" customHeight="1" x14ac:dyDescent="0.25">
      <c r="A9" s="20"/>
      <c r="B9" s="7"/>
      <c r="C9" s="8"/>
      <c r="D9" s="21"/>
      <c r="E9" s="10" t="s">
        <v>19</v>
      </c>
      <c r="F9" s="11" t="s">
        <v>23</v>
      </c>
      <c r="G9" s="12" t="s">
        <v>21</v>
      </c>
      <c r="H9" s="13"/>
      <c r="I9" s="13"/>
      <c r="J9" s="14"/>
      <c r="K9" s="22"/>
      <c r="L9" s="23"/>
      <c r="M9" s="17"/>
      <c r="N9" s="34"/>
      <c r="O9" s="25"/>
    </row>
    <row r="10" spans="1:15" customFormat="1" ht="87" hidden="1" customHeight="1" x14ac:dyDescent="0.25">
      <c r="A10" s="20"/>
      <c r="B10" s="7"/>
      <c r="C10" s="8"/>
      <c r="D10" s="21"/>
      <c r="E10" s="10" t="s">
        <v>19</v>
      </c>
      <c r="F10" s="11" t="s">
        <v>24</v>
      </c>
      <c r="G10" s="12" t="s">
        <v>21</v>
      </c>
      <c r="H10" s="13"/>
      <c r="I10" s="13"/>
      <c r="J10" s="14"/>
      <c r="K10" s="26"/>
      <c r="L10" s="23"/>
      <c r="M10" s="17"/>
      <c r="N10" s="34"/>
      <c r="O10" s="25"/>
    </row>
    <row r="11" spans="1:15" customFormat="1" ht="33" hidden="1" customHeight="1" x14ac:dyDescent="0.25">
      <c r="A11" s="20"/>
      <c r="B11" s="27"/>
      <c r="C11" s="28"/>
      <c r="D11" s="29"/>
      <c r="E11" s="10" t="s">
        <v>25</v>
      </c>
      <c r="F11" s="30" t="s">
        <v>26</v>
      </c>
      <c r="G11" s="12" t="s">
        <v>27</v>
      </c>
      <c r="H11" s="13"/>
      <c r="I11" s="13"/>
      <c r="J11" s="14"/>
      <c r="K11" s="14"/>
      <c r="L11" s="31"/>
      <c r="M11" s="17"/>
      <c r="N11" s="14"/>
      <c r="O11" s="33"/>
    </row>
    <row r="12" spans="1:15" customFormat="1" ht="56.25" hidden="1" customHeight="1" x14ac:dyDescent="0.25">
      <c r="A12" s="20"/>
      <c r="B12" s="7" t="s">
        <v>30</v>
      </c>
      <c r="C12" s="8" t="s">
        <v>31</v>
      </c>
      <c r="D12" s="9" t="s">
        <v>18</v>
      </c>
      <c r="E12" s="10" t="s">
        <v>19</v>
      </c>
      <c r="F12" s="11" t="s">
        <v>20</v>
      </c>
      <c r="G12" s="12" t="s">
        <v>21</v>
      </c>
      <c r="H12" s="13"/>
      <c r="I12" s="13"/>
      <c r="J12" s="14"/>
      <c r="K12" s="15"/>
      <c r="L12" s="16"/>
      <c r="M12" s="17"/>
      <c r="N12" s="34"/>
      <c r="O12" s="19">
        <v>3</v>
      </c>
    </row>
    <row r="13" spans="1:15" customFormat="1" ht="56.25" hidden="1" customHeight="1" x14ac:dyDescent="0.25">
      <c r="A13" s="20"/>
      <c r="B13" s="7"/>
      <c r="C13" s="8"/>
      <c r="D13" s="21"/>
      <c r="E13" s="10" t="s">
        <v>19</v>
      </c>
      <c r="F13" s="11" t="s">
        <v>23</v>
      </c>
      <c r="G13" s="12" t="s">
        <v>21</v>
      </c>
      <c r="H13" s="13"/>
      <c r="I13" s="13"/>
      <c r="J13" s="14"/>
      <c r="K13" s="22"/>
      <c r="L13" s="23"/>
      <c r="M13" s="17"/>
      <c r="N13" s="34"/>
      <c r="O13" s="25"/>
    </row>
    <row r="14" spans="1:15" customFormat="1" ht="87" hidden="1" customHeight="1" x14ac:dyDescent="0.25">
      <c r="A14" s="20"/>
      <c r="B14" s="7"/>
      <c r="C14" s="8"/>
      <c r="D14" s="21"/>
      <c r="E14" s="10" t="s">
        <v>19</v>
      </c>
      <c r="F14" s="11" t="s">
        <v>24</v>
      </c>
      <c r="G14" s="12" t="s">
        <v>21</v>
      </c>
      <c r="H14" s="13"/>
      <c r="I14" s="13"/>
      <c r="J14" s="14"/>
      <c r="K14" s="26"/>
      <c r="L14" s="23"/>
      <c r="M14" s="17"/>
      <c r="N14" s="34"/>
      <c r="O14" s="25"/>
    </row>
    <row r="15" spans="1:15" customFormat="1" ht="33" hidden="1" customHeight="1" x14ac:dyDescent="0.25">
      <c r="A15" s="20"/>
      <c r="B15" s="27"/>
      <c r="C15" s="28"/>
      <c r="D15" s="29"/>
      <c r="E15" s="10" t="s">
        <v>25</v>
      </c>
      <c r="F15" s="30" t="s">
        <v>26</v>
      </c>
      <c r="G15" s="12" t="s">
        <v>27</v>
      </c>
      <c r="H15" s="13"/>
      <c r="I15" s="13"/>
      <c r="J15" s="14"/>
      <c r="K15" s="14"/>
      <c r="L15" s="31"/>
      <c r="M15" s="17"/>
      <c r="N15" s="14"/>
      <c r="O15" s="33"/>
    </row>
    <row r="16" spans="1:15" ht="56.25" customHeight="1" x14ac:dyDescent="0.25">
      <c r="A16" s="20"/>
      <c r="B16" s="35" t="s">
        <v>32</v>
      </c>
      <c r="C16" s="36" t="s">
        <v>33</v>
      </c>
      <c r="D16" s="37" t="s">
        <v>18</v>
      </c>
      <c r="E16" s="3" t="s">
        <v>19</v>
      </c>
      <c r="F16" s="38" t="s">
        <v>20</v>
      </c>
      <c r="G16" s="39" t="s">
        <v>21</v>
      </c>
      <c r="H16" s="40">
        <f>'[10]оценка Учреждения'!$H$15</f>
        <v>100</v>
      </c>
      <c r="I16" s="40">
        <f>'[10]оценка Учреждения'!$I$15</f>
        <v>100</v>
      </c>
      <c r="J16" s="41">
        <f t="shared" ref="J16:J33" si="0">IF(I16/H16*100&gt;100,100,I16/H16*100)</f>
        <v>100</v>
      </c>
      <c r="K16" s="42">
        <f>(J16+J17+J18)/3</f>
        <v>99.066511085180863</v>
      </c>
      <c r="L16" s="43">
        <f>(K16+K19)/2</f>
        <v>99.533255542590439</v>
      </c>
      <c r="M16" s="17"/>
      <c r="N16" s="44"/>
      <c r="O16" s="45">
        <v>4</v>
      </c>
    </row>
    <row r="17" spans="1:15" ht="56.25" customHeight="1" x14ac:dyDescent="0.25">
      <c r="A17" s="20"/>
      <c r="B17" s="35"/>
      <c r="C17" s="36"/>
      <c r="D17" s="46"/>
      <c r="E17" s="3" t="s">
        <v>19</v>
      </c>
      <c r="F17" s="38" t="s">
        <v>23</v>
      </c>
      <c r="G17" s="39" t="s">
        <v>21</v>
      </c>
      <c r="H17" s="40">
        <f>'[10]оценка Учреждения'!$H$16</f>
        <v>85.7</v>
      </c>
      <c r="I17" s="40">
        <f>'[10]оценка Учреждения'!$I$16</f>
        <v>83.3</v>
      </c>
      <c r="J17" s="41">
        <f t="shared" si="0"/>
        <v>97.199533255542576</v>
      </c>
      <c r="K17" s="47"/>
      <c r="L17" s="48"/>
      <c r="M17" s="17"/>
      <c r="N17" s="49"/>
      <c r="O17" s="50"/>
    </row>
    <row r="18" spans="1:15" ht="87" customHeight="1" x14ac:dyDescent="0.25">
      <c r="A18" s="20"/>
      <c r="B18" s="35"/>
      <c r="C18" s="36"/>
      <c r="D18" s="46"/>
      <c r="E18" s="3" t="s">
        <v>19</v>
      </c>
      <c r="F18" s="38" t="s">
        <v>24</v>
      </c>
      <c r="G18" s="39" t="s">
        <v>21</v>
      </c>
      <c r="H18" s="40">
        <f>'[10]оценка Учреждения'!$H$17</f>
        <v>100</v>
      </c>
      <c r="I18" s="40">
        <f>'[10]оценка Учреждения'!$I$17</f>
        <v>100</v>
      </c>
      <c r="J18" s="41">
        <f t="shared" si="0"/>
        <v>100</v>
      </c>
      <c r="K18" s="51"/>
      <c r="L18" s="48"/>
      <c r="M18" s="17"/>
      <c r="N18" s="49"/>
      <c r="O18" s="50"/>
    </row>
    <row r="19" spans="1:15" ht="33" customHeight="1" x14ac:dyDescent="0.25">
      <c r="A19" s="20"/>
      <c r="B19" s="52"/>
      <c r="C19" s="53"/>
      <c r="D19" s="54"/>
      <c r="E19" s="3" t="s">
        <v>25</v>
      </c>
      <c r="F19" s="55" t="s">
        <v>26</v>
      </c>
      <c r="G19" s="39" t="s">
        <v>27</v>
      </c>
      <c r="H19" s="40">
        <f>'[10]оценка Учреждения'!$H$18</f>
        <v>21.33</v>
      </c>
      <c r="I19" s="40">
        <f>'[10]оценка Учреждения'!$I$18</f>
        <v>22.56</v>
      </c>
      <c r="J19" s="41">
        <f t="shared" si="0"/>
        <v>100</v>
      </c>
      <c r="K19" s="41">
        <f>J19</f>
        <v>100</v>
      </c>
      <c r="L19" s="56"/>
      <c r="M19" s="17"/>
      <c r="N19" s="57"/>
      <c r="O19" s="58"/>
    </row>
    <row r="20" spans="1:15" customFormat="1" ht="56.25" hidden="1" customHeight="1" x14ac:dyDescent="0.25">
      <c r="A20" s="20"/>
      <c r="B20" s="60" t="s">
        <v>34</v>
      </c>
      <c r="C20" s="61" t="s">
        <v>35</v>
      </c>
      <c r="D20" s="62" t="s">
        <v>18</v>
      </c>
      <c r="E20" s="63" t="s">
        <v>19</v>
      </c>
      <c r="F20" s="64" t="s">
        <v>20</v>
      </c>
      <c r="G20" s="65" t="s">
        <v>21</v>
      </c>
      <c r="H20" s="66"/>
      <c r="I20" s="66"/>
      <c r="J20" s="67"/>
      <c r="K20" s="68"/>
      <c r="L20" s="69"/>
      <c r="M20" s="17"/>
      <c r="N20" s="70"/>
      <c r="O20" s="71">
        <v>5</v>
      </c>
    </row>
    <row r="21" spans="1:15" customFormat="1" ht="56.25" hidden="1" customHeight="1" x14ac:dyDescent="0.25">
      <c r="A21" s="20"/>
      <c r="B21" s="60"/>
      <c r="C21" s="61"/>
      <c r="D21" s="72"/>
      <c r="E21" s="63" t="s">
        <v>19</v>
      </c>
      <c r="F21" s="64" t="s">
        <v>23</v>
      </c>
      <c r="G21" s="65" t="s">
        <v>21</v>
      </c>
      <c r="H21" s="66"/>
      <c r="I21" s="66"/>
      <c r="J21" s="67"/>
      <c r="K21" s="73"/>
      <c r="L21" s="74"/>
      <c r="M21" s="17"/>
      <c r="N21" s="70"/>
      <c r="O21" s="75"/>
    </row>
    <row r="22" spans="1:15" customFormat="1" ht="87" hidden="1" customHeight="1" x14ac:dyDescent="0.25">
      <c r="A22" s="20"/>
      <c r="B22" s="60"/>
      <c r="C22" s="61"/>
      <c r="D22" s="72"/>
      <c r="E22" s="63" t="s">
        <v>19</v>
      </c>
      <c r="F22" s="64" t="s">
        <v>24</v>
      </c>
      <c r="G22" s="65" t="s">
        <v>21</v>
      </c>
      <c r="H22" s="66"/>
      <c r="I22" s="66"/>
      <c r="J22" s="67"/>
      <c r="K22" s="76"/>
      <c r="L22" s="74"/>
      <c r="M22" s="17"/>
      <c r="N22" s="70"/>
      <c r="O22" s="75"/>
    </row>
    <row r="23" spans="1:15" customFormat="1" ht="33" hidden="1" customHeight="1" x14ac:dyDescent="0.25">
      <c r="A23" s="20"/>
      <c r="B23" s="77"/>
      <c r="C23" s="78"/>
      <c r="D23" s="79"/>
      <c r="E23" s="63" t="s">
        <v>25</v>
      </c>
      <c r="F23" s="80" t="s">
        <v>26</v>
      </c>
      <c r="G23" s="65" t="s">
        <v>27</v>
      </c>
      <c r="H23" s="66"/>
      <c r="I23" s="66"/>
      <c r="J23" s="67"/>
      <c r="K23" s="67"/>
      <c r="L23" s="81"/>
      <c r="M23" s="17"/>
      <c r="N23" s="67"/>
      <c r="O23" s="82"/>
    </row>
    <row r="24" spans="1:15" ht="56.25" customHeight="1" x14ac:dyDescent="0.25">
      <c r="A24" s="20"/>
      <c r="B24" s="35" t="s">
        <v>36</v>
      </c>
      <c r="C24" s="36" t="s">
        <v>37</v>
      </c>
      <c r="D24" s="37" t="s">
        <v>18</v>
      </c>
      <c r="E24" s="3" t="s">
        <v>19</v>
      </c>
      <c r="F24" s="38" t="s">
        <v>20</v>
      </c>
      <c r="G24" s="39" t="s">
        <v>21</v>
      </c>
      <c r="H24" s="40">
        <f>'[10]оценка Учреждения'!$H$23</f>
        <v>100</v>
      </c>
      <c r="I24" s="40">
        <f>'[10]оценка Учреждения'!$I$23</f>
        <v>100</v>
      </c>
      <c r="J24" s="41">
        <f t="shared" si="0"/>
        <v>100</v>
      </c>
      <c r="K24" s="42">
        <f>(J24+J25+J26)/3</f>
        <v>97.641675466385081</v>
      </c>
      <c r="L24" s="43">
        <f>(K24+K27)/2</f>
        <v>98.820837733192548</v>
      </c>
      <c r="M24" s="17"/>
      <c r="N24" s="59"/>
      <c r="O24" s="45">
        <v>6</v>
      </c>
    </row>
    <row r="25" spans="1:15" ht="56.25" customHeight="1" x14ac:dyDescent="0.25">
      <c r="A25" s="20"/>
      <c r="B25" s="35"/>
      <c r="C25" s="36"/>
      <c r="D25" s="46"/>
      <c r="E25" s="3" t="s">
        <v>19</v>
      </c>
      <c r="F25" s="38" t="s">
        <v>23</v>
      </c>
      <c r="G25" s="39" t="s">
        <v>21</v>
      </c>
      <c r="H25" s="40">
        <f>'[10]оценка Учреждения'!$H$24</f>
        <v>94.7</v>
      </c>
      <c r="I25" s="40">
        <f>'[10]оценка Учреждения'!$I$24</f>
        <v>88</v>
      </c>
      <c r="J25" s="41">
        <f t="shared" si="0"/>
        <v>92.925026399155215</v>
      </c>
      <c r="K25" s="47"/>
      <c r="L25" s="48"/>
      <c r="M25" s="17"/>
      <c r="N25" s="59"/>
      <c r="O25" s="50"/>
    </row>
    <row r="26" spans="1:15" ht="87" customHeight="1" x14ac:dyDescent="0.25">
      <c r="A26" s="20"/>
      <c r="B26" s="35"/>
      <c r="C26" s="36"/>
      <c r="D26" s="46"/>
      <c r="E26" s="3" t="s">
        <v>19</v>
      </c>
      <c r="F26" s="38" t="s">
        <v>24</v>
      </c>
      <c r="G26" s="39" t="s">
        <v>21</v>
      </c>
      <c r="H26" s="40">
        <f>'[10]оценка Учреждения'!$H$25</f>
        <v>100</v>
      </c>
      <c r="I26" s="40">
        <f>'[10]оценка Учреждения'!$I$25</f>
        <v>100</v>
      </c>
      <c r="J26" s="41">
        <f t="shared" si="0"/>
        <v>100</v>
      </c>
      <c r="K26" s="51"/>
      <c r="L26" s="48"/>
      <c r="M26" s="17"/>
      <c r="N26" s="59"/>
      <c r="O26" s="50"/>
    </row>
    <row r="27" spans="1:15" ht="33" customHeight="1" x14ac:dyDescent="0.25">
      <c r="A27" s="20"/>
      <c r="B27" s="52"/>
      <c r="C27" s="53"/>
      <c r="D27" s="54"/>
      <c r="E27" s="3" t="s">
        <v>25</v>
      </c>
      <c r="F27" s="55" t="s">
        <v>26</v>
      </c>
      <c r="G27" s="39" t="s">
        <v>27</v>
      </c>
      <c r="H27" s="40">
        <f>'[10]оценка Учреждения'!$H$26</f>
        <v>421.56</v>
      </c>
      <c r="I27" s="40">
        <f>'[10]оценка Учреждения'!$I$26</f>
        <v>423.67</v>
      </c>
      <c r="J27" s="41">
        <f t="shared" si="0"/>
        <v>100</v>
      </c>
      <c r="K27" s="41">
        <f>J27</f>
        <v>100</v>
      </c>
      <c r="L27" s="56"/>
      <c r="M27" s="17"/>
      <c r="N27" s="41"/>
      <c r="O27" s="58"/>
    </row>
    <row r="28" spans="1:15" customFormat="1" ht="56.25" hidden="1" customHeight="1" x14ac:dyDescent="0.25">
      <c r="A28" s="20"/>
      <c r="B28" s="60" t="s">
        <v>38</v>
      </c>
      <c r="C28" s="61" t="s">
        <v>39</v>
      </c>
      <c r="D28" s="62" t="s">
        <v>18</v>
      </c>
      <c r="E28" s="63" t="s">
        <v>19</v>
      </c>
      <c r="F28" s="64" t="s">
        <v>20</v>
      </c>
      <c r="G28" s="65" t="s">
        <v>21</v>
      </c>
      <c r="H28" s="66"/>
      <c r="I28" s="66"/>
      <c r="J28" s="67"/>
      <c r="K28" s="68"/>
      <c r="L28" s="69"/>
      <c r="M28" s="17"/>
      <c r="N28" s="70"/>
      <c r="O28" s="71">
        <v>7</v>
      </c>
    </row>
    <row r="29" spans="1:15" customFormat="1" ht="56.25" hidden="1" customHeight="1" x14ac:dyDescent="0.25">
      <c r="A29" s="20"/>
      <c r="B29" s="60"/>
      <c r="C29" s="61"/>
      <c r="D29" s="72"/>
      <c r="E29" s="63" t="s">
        <v>19</v>
      </c>
      <c r="F29" s="64" t="s">
        <v>23</v>
      </c>
      <c r="G29" s="65" t="s">
        <v>21</v>
      </c>
      <c r="H29" s="66"/>
      <c r="I29" s="66"/>
      <c r="J29" s="67"/>
      <c r="K29" s="73"/>
      <c r="L29" s="74"/>
      <c r="M29" s="17"/>
      <c r="N29" s="70"/>
      <c r="O29" s="75"/>
    </row>
    <row r="30" spans="1:15" customFormat="1" ht="87" hidden="1" customHeight="1" x14ac:dyDescent="0.25">
      <c r="A30" s="20"/>
      <c r="B30" s="60"/>
      <c r="C30" s="61"/>
      <c r="D30" s="72"/>
      <c r="E30" s="63" t="s">
        <v>19</v>
      </c>
      <c r="F30" s="64" t="s">
        <v>24</v>
      </c>
      <c r="G30" s="65" t="s">
        <v>21</v>
      </c>
      <c r="H30" s="66"/>
      <c r="I30" s="66"/>
      <c r="J30" s="67"/>
      <c r="K30" s="76"/>
      <c r="L30" s="74"/>
      <c r="M30" s="17"/>
      <c r="N30" s="70"/>
      <c r="O30" s="75"/>
    </row>
    <row r="31" spans="1:15" customFormat="1" ht="33" hidden="1" customHeight="1" x14ac:dyDescent="0.25">
      <c r="A31" s="20"/>
      <c r="B31" s="77"/>
      <c r="C31" s="78"/>
      <c r="D31" s="79"/>
      <c r="E31" s="63" t="s">
        <v>25</v>
      </c>
      <c r="F31" s="80" t="s">
        <v>26</v>
      </c>
      <c r="G31" s="65" t="s">
        <v>27</v>
      </c>
      <c r="H31" s="66"/>
      <c r="I31" s="66"/>
      <c r="J31" s="67"/>
      <c r="K31" s="67"/>
      <c r="L31" s="81"/>
      <c r="M31" s="17"/>
      <c r="N31" s="67"/>
      <c r="O31" s="82"/>
    </row>
    <row r="32" spans="1:15" ht="56.25" customHeight="1" x14ac:dyDescent="0.25">
      <c r="A32" s="20"/>
      <c r="B32" s="35" t="s">
        <v>40</v>
      </c>
      <c r="C32" s="36" t="s">
        <v>41</v>
      </c>
      <c r="D32" s="37" t="s">
        <v>18</v>
      </c>
      <c r="E32" s="3" t="s">
        <v>19</v>
      </c>
      <c r="F32" s="38" t="s">
        <v>20</v>
      </c>
      <c r="G32" s="39" t="s">
        <v>21</v>
      </c>
      <c r="H32" s="40">
        <f>'[10]оценка Учреждения'!$H$31</f>
        <v>100</v>
      </c>
      <c r="I32" s="40">
        <f>'[10]оценка Учреждения'!$I$31</f>
        <v>100</v>
      </c>
      <c r="J32" s="41">
        <f t="shared" si="0"/>
        <v>100</v>
      </c>
      <c r="K32" s="42">
        <f>(J32+J33+J34)/2</f>
        <v>91.65</v>
      </c>
      <c r="L32" s="43">
        <f>(K32+K35)/2</f>
        <v>95.825000000000003</v>
      </c>
      <c r="M32" s="17"/>
      <c r="N32" s="59"/>
      <c r="O32" s="45">
        <v>8</v>
      </c>
    </row>
    <row r="33" spans="1:15" ht="56.25" customHeight="1" x14ac:dyDescent="0.25">
      <c r="A33" s="20"/>
      <c r="B33" s="35"/>
      <c r="C33" s="36"/>
      <c r="D33" s="46"/>
      <c r="E33" s="3" t="s">
        <v>19</v>
      </c>
      <c r="F33" s="38" t="s">
        <v>42</v>
      </c>
      <c r="G33" s="39" t="s">
        <v>21</v>
      </c>
      <c r="H33" s="40">
        <f>'[10]оценка Учреждения'!$H$32</f>
        <v>100</v>
      </c>
      <c r="I33" s="40">
        <f>'[10]оценка Учреждения'!$I$32</f>
        <v>83.3</v>
      </c>
      <c r="J33" s="41">
        <f t="shared" si="0"/>
        <v>83.3</v>
      </c>
      <c r="K33" s="47"/>
      <c r="L33" s="48"/>
      <c r="M33" s="17"/>
      <c r="N33" s="59"/>
      <c r="O33" s="50"/>
    </row>
    <row r="34" spans="1:15" ht="66.75" customHeight="1" x14ac:dyDescent="0.25">
      <c r="A34" s="20"/>
      <c r="B34" s="35"/>
      <c r="C34" s="36"/>
      <c r="D34" s="46"/>
      <c r="E34" s="3" t="s">
        <v>19</v>
      </c>
      <c r="F34" s="38" t="s">
        <v>43</v>
      </c>
      <c r="G34" s="39" t="s">
        <v>21</v>
      </c>
      <c r="H34" s="40">
        <f>'[10]оценка Учреждения'!$H$33</f>
        <v>0</v>
      </c>
      <c r="I34" s="40">
        <f>'[10]оценка Учреждения'!$I$33</f>
        <v>0</v>
      </c>
      <c r="J34" s="41">
        <v>0</v>
      </c>
      <c r="K34" s="51"/>
      <c r="L34" s="48"/>
      <c r="M34" s="17"/>
      <c r="N34" s="59"/>
      <c r="O34" s="50"/>
    </row>
    <row r="35" spans="1:15" ht="33" customHeight="1" x14ac:dyDescent="0.25">
      <c r="A35" s="20"/>
      <c r="B35" s="52"/>
      <c r="C35" s="53"/>
      <c r="D35" s="54"/>
      <c r="E35" s="3" t="s">
        <v>25</v>
      </c>
      <c r="F35" s="55" t="s">
        <v>26</v>
      </c>
      <c r="G35" s="39" t="s">
        <v>27</v>
      </c>
      <c r="H35" s="40">
        <f>'[10]оценка Учреждения'!$H$34</f>
        <v>7.22</v>
      </c>
      <c r="I35" s="40">
        <f>'[10]оценка Учреждения'!$I$34</f>
        <v>8.11</v>
      </c>
      <c r="J35" s="41">
        <f>IF(H35=0,100,IF(I35/H35*100&gt;100,100,I35/H35*100))</f>
        <v>100</v>
      </c>
      <c r="K35" s="41">
        <f>J35</f>
        <v>100</v>
      </c>
      <c r="L35" s="56"/>
      <c r="M35" s="17"/>
      <c r="N35" s="41"/>
      <c r="O35" s="58"/>
    </row>
    <row r="36" spans="1:15" customFormat="1" ht="56.25" hidden="1" customHeight="1" x14ac:dyDescent="0.25">
      <c r="A36" s="20"/>
      <c r="B36" s="83" t="s">
        <v>44</v>
      </c>
      <c r="C36" s="84" t="s">
        <v>45</v>
      </c>
      <c r="D36" s="85" t="s">
        <v>18</v>
      </c>
      <c r="E36" s="86" t="s">
        <v>19</v>
      </c>
      <c r="F36" s="87" t="s">
        <v>20</v>
      </c>
      <c r="G36" s="88" t="s">
        <v>21</v>
      </c>
      <c r="H36" s="89"/>
      <c r="I36" s="89"/>
      <c r="J36" s="90"/>
      <c r="K36" s="91"/>
      <c r="L36" s="92"/>
      <c r="M36" s="17"/>
      <c r="N36" s="93"/>
      <c r="O36" s="94">
        <v>9</v>
      </c>
    </row>
    <row r="37" spans="1:15" customFormat="1" ht="56.25" hidden="1" customHeight="1" x14ac:dyDescent="0.25">
      <c r="A37" s="20"/>
      <c r="B37" s="83"/>
      <c r="C37" s="84"/>
      <c r="D37" s="95"/>
      <c r="E37" s="86" t="s">
        <v>19</v>
      </c>
      <c r="F37" s="87" t="s">
        <v>42</v>
      </c>
      <c r="G37" s="88" t="s">
        <v>21</v>
      </c>
      <c r="H37" s="89"/>
      <c r="I37" s="89"/>
      <c r="J37" s="90"/>
      <c r="K37" s="96"/>
      <c r="L37" s="97"/>
      <c r="M37" s="17"/>
      <c r="N37" s="93"/>
      <c r="O37" s="98"/>
    </row>
    <row r="38" spans="1:15" customFormat="1" ht="66.75" hidden="1" customHeight="1" x14ac:dyDescent="0.25">
      <c r="A38" s="20"/>
      <c r="B38" s="83"/>
      <c r="C38" s="84"/>
      <c r="D38" s="95"/>
      <c r="E38" s="86" t="s">
        <v>19</v>
      </c>
      <c r="F38" s="87" t="s">
        <v>43</v>
      </c>
      <c r="G38" s="88" t="s">
        <v>21</v>
      </c>
      <c r="H38" s="89"/>
      <c r="I38" s="89"/>
      <c r="J38" s="90"/>
      <c r="K38" s="99"/>
      <c r="L38" s="97"/>
      <c r="M38" s="17"/>
      <c r="N38" s="93"/>
      <c r="O38" s="98"/>
    </row>
    <row r="39" spans="1:15" customFormat="1" ht="33" hidden="1" customHeight="1" x14ac:dyDescent="0.25">
      <c r="A39" s="20"/>
      <c r="B39" s="100"/>
      <c r="C39" s="101"/>
      <c r="D39" s="102"/>
      <c r="E39" s="86" t="s">
        <v>25</v>
      </c>
      <c r="F39" s="103" t="s">
        <v>26</v>
      </c>
      <c r="G39" s="88" t="s">
        <v>27</v>
      </c>
      <c r="H39" s="89"/>
      <c r="I39" s="89"/>
      <c r="J39" s="90"/>
      <c r="K39" s="90"/>
      <c r="L39" s="104"/>
      <c r="M39" s="17"/>
      <c r="N39" s="90"/>
      <c r="O39" s="105"/>
    </row>
    <row r="40" spans="1:15" customFormat="1" ht="56.25" hidden="1" customHeight="1" x14ac:dyDescent="0.25">
      <c r="A40" s="20"/>
      <c r="B40" s="83" t="s">
        <v>46</v>
      </c>
      <c r="C40" s="84" t="s">
        <v>47</v>
      </c>
      <c r="D40" s="85" t="s">
        <v>18</v>
      </c>
      <c r="E40" s="86" t="s">
        <v>19</v>
      </c>
      <c r="F40" s="87" t="s">
        <v>20</v>
      </c>
      <c r="G40" s="88" t="s">
        <v>21</v>
      </c>
      <c r="H40" s="89"/>
      <c r="I40" s="89"/>
      <c r="J40" s="90"/>
      <c r="K40" s="91"/>
      <c r="L40" s="92"/>
      <c r="M40" s="17"/>
      <c r="N40" s="93"/>
      <c r="O40" s="94">
        <v>10</v>
      </c>
    </row>
    <row r="41" spans="1:15" customFormat="1" ht="56.25" hidden="1" customHeight="1" x14ac:dyDescent="0.25">
      <c r="A41" s="20"/>
      <c r="B41" s="83"/>
      <c r="C41" s="84"/>
      <c r="D41" s="95"/>
      <c r="E41" s="86" t="s">
        <v>19</v>
      </c>
      <c r="F41" s="87" t="s">
        <v>42</v>
      </c>
      <c r="G41" s="88" t="s">
        <v>21</v>
      </c>
      <c r="H41" s="89"/>
      <c r="I41" s="89"/>
      <c r="J41" s="90"/>
      <c r="K41" s="96"/>
      <c r="L41" s="97"/>
      <c r="M41" s="17"/>
      <c r="N41" s="93"/>
      <c r="O41" s="98"/>
    </row>
    <row r="42" spans="1:15" customFormat="1" ht="66.75" hidden="1" customHeight="1" x14ac:dyDescent="0.25">
      <c r="A42" s="20"/>
      <c r="B42" s="83"/>
      <c r="C42" s="84"/>
      <c r="D42" s="95"/>
      <c r="E42" s="86" t="s">
        <v>19</v>
      </c>
      <c r="F42" s="87" t="s">
        <v>43</v>
      </c>
      <c r="G42" s="88" t="s">
        <v>21</v>
      </c>
      <c r="H42" s="89"/>
      <c r="I42" s="89"/>
      <c r="J42" s="90"/>
      <c r="K42" s="99"/>
      <c r="L42" s="97"/>
      <c r="M42" s="17"/>
      <c r="N42" s="93"/>
      <c r="O42" s="98"/>
    </row>
    <row r="43" spans="1:15" customFormat="1" ht="33" hidden="1" customHeight="1" x14ac:dyDescent="0.25">
      <c r="A43" s="20"/>
      <c r="B43" s="100"/>
      <c r="C43" s="101"/>
      <c r="D43" s="102"/>
      <c r="E43" s="86" t="s">
        <v>25</v>
      </c>
      <c r="F43" s="103" t="s">
        <v>26</v>
      </c>
      <c r="G43" s="88" t="s">
        <v>27</v>
      </c>
      <c r="H43" s="89"/>
      <c r="I43" s="89"/>
      <c r="J43" s="90"/>
      <c r="K43" s="90"/>
      <c r="L43" s="104"/>
      <c r="M43" s="17"/>
      <c r="N43" s="90"/>
      <c r="O43" s="105"/>
    </row>
    <row r="44" spans="1:15" ht="56.25" customHeight="1" x14ac:dyDescent="0.25">
      <c r="A44" s="20"/>
      <c r="B44" s="106" t="s">
        <v>48</v>
      </c>
      <c r="C44" s="107" t="s">
        <v>49</v>
      </c>
      <c r="D44" s="37" t="s">
        <v>18</v>
      </c>
      <c r="E44" s="3" t="s">
        <v>19</v>
      </c>
      <c r="F44" s="38" t="s">
        <v>20</v>
      </c>
      <c r="G44" s="39" t="s">
        <v>21</v>
      </c>
      <c r="H44" s="40">
        <f>'[10]оценка Учреждения'!$H$43</f>
        <v>100</v>
      </c>
      <c r="I44" s="40">
        <f>'[10]оценка Учреждения'!$I$43</f>
        <v>100</v>
      </c>
      <c r="J44" s="41">
        <f>IF(H44=0,100,IF(I44/H44*100&gt;100,100,I44/H44*100))</f>
        <v>100</v>
      </c>
      <c r="K44" s="42">
        <f>(J44+J45+J46)/3</f>
        <v>96</v>
      </c>
      <c r="L44" s="43">
        <f>(K44+K47)/2</f>
        <v>98</v>
      </c>
      <c r="M44" s="17"/>
      <c r="N44" s="59"/>
      <c r="O44" s="45">
        <v>11</v>
      </c>
    </row>
    <row r="45" spans="1:15" ht="56.25" customHeight="1" x14ac:dyDescent="0.25">
      <c r="A45" s="20"/>
      <c r="B45" s="108"/>
      <c r="C45" s="109"/>
      <c r="D45" s="46"/>
      <c r="E45" s="3" t="s">
        <v>19</v>
      </c>
      <c r="F45" s="38" t="s">
        <v>42</v>
      </c>
      <c r="G45" s="39" t="s">
        <v>21</v>
      </c>
      <c r="H45" s="40">
        <f>'[10]оценка Учреждения'!$H$44</f>
        <v>92.6</v>
      </c>
      <c r="I45" s="40">
        <f>'[10]оценка Учреждения'!$I$44</f>
        <v>96.3</v>
      </c>
      <c r="J45" s="41">
        <f>IF(H45=0,100,IF(I45/H45*100&gt;100,100,I45/H45*100))</f>
        <v>100</v>
      </c>
      <c r="K45" s="47"/>
      <c r="L45" s="48"/>
      <c r="M45" s="17"/>
      <c r="N45" s="59"/>
      <c r="O45" s="50"/>
    </row>
    <row r="46" spans="1:15" ht="66.75" customHeight="1" x14ac:dyDescent="0.25">
      <c r="A46" s="20"/>
      <c r="B46" s="108"/>
      <c r="C46" s="109"/>
      <c r="D46" s="46"/>
      <c r="E46" s="3" t="s">
        <v>19</v>
      </c>
      <c r="F46" s="38" t="s">
        <v>43</v>
      </c>
      <c r="G46" s="39" t="s">
        <v>21</v>
      </c>
      <c r="H46" s="40">
        <f>'[10]оценка Учреждения'!$H$45</f>
        <v>100</v>
      </c>
      <c r="I46" s="40">
        <f>'[10]оценка Учреждения'!$I$45</f>
        <v>88</v>
      </c>
      <c r="J46" s="41">
        <f>IF(H46=0,100,IF(I46/H46*100&gt;100,100,I46/H46*100))</f>
        <v>88</v>
      </c>
      <c r="K46" s="51"/>
      <c r="L46" s="48"/>
      <c r="M46" s="17"/>
      <c r="N46" s="59"/>
      <c r="O46" s="50"/>
    </row>
    <row r="47" spans="1:15" ht="33" customHeight="1" x14ac:dyDescent="0.25">
      <c r="A47" s="20"/>
      <c r="B47" s="110"/>
      <c r="C47" s="111"/>
      <c r="D47" s="54"/>
      <c r="E47" s="3" t="s">
        <v>25</v>
      </c>
      <c r="F47" s="55" t="s">
        <v>26</v>
      </c>
      <c r="G47" s="39" t="s">
        <v>27</v>
      </c>
      <c r="H47" s="40">
        <f>'[10]оценка Учреждения'!$H$46</f>
        <v>360.33</v>
      </c>
      <c r="I47" s="40">
        <f>'[10]оценка Учреждения'!$I$46</f>
        <v>362.11</v>
      </c>
      <c r="J47" s="41">
        <f>IF(H47=0,100,IF(I47/H47*100&gt;100,100,I47/H47*100))</f>
        <v>100</v>
      </c>
      <c r="K47" s="41">
        <f>J47</f>
        <v>100</v>
      </c>
      <c r="L47" s="56"/>
      <c r="M47" s="17"/>
      <c r="N47" s="41"/>
      <c r="O47" s="58"/>
    </row>
    <row r="48" spans="1:15" customFormat="1" ht="56.25" hidden="1" customHeight="1" x14ac:dyDescent="0.25">
      <c r="A48" s="20"/>
      <c r="B48" s="176" t="s">
        <v>50</v>
      </c>
      <c r="C48" s="177" t="s">
        <v>51</v>
      </c>
      <c r="D48" s="85" t="s">
        <v>18</v>
      </c>
      <c r="E48" s="86" t="s">
        <v>19</v>
      </c>
      <c r="F48" s="87" t="s">
        <v>20</v>
      </c>
      <c r="G48" s="88" t="s">
        <v>21</v>
      </c>
      <c r="H48" s="89"/>
      <c r="I48" s="89"/>
      <c r="J48" s="90"/>
      <c r="K48" s="91"/>
      <c r="L48" s="92"/>
      <c r="M48" s="17"/>
      <c r="N48" s="93"/>
      <c r="O48" s="94">
        <v>12</v>
      </c>
    </row>
    <row r="49" spans="1:15" customFormat="1" ht="56.25" hidden="1" customHeight="1" x14ac:dyDescent="0.25">
      <c r="A49" s="20"/>
      <c r="B49" s="178"/>
      <c r="C49" s="179"/>
      <c r="D49" s="95"/>
      <c r="E49" s="86" t="s">
        <v>19</v>
      </c>
      <c r="F49" s="87" t="s">
        <v>42</v>
      </c>
      <c r="G49" s="88" t="s">
        <v>21</v>
      </c>
      <c r="H49" s="89"/>
      <c r="I49" s="89"/>
      <c r="J49" s="90"/>
      <c r="K49" s="96"/>
      <c r="L49" s="97"/>
      <c r="M49" s="17"/>
      <c r="N49" s="93"/>
      <c r="O49" s="98"/>
    </row>
    <row r="50" spans="1:15" customFormat="1" ht="66.75" hidden="1" customHeight="1" x14ac:dyDescent="0.25">
      <c r="A50" s="20"/>
      <c r="B50" s="178"/>
      <c r="C50" s="179"/>
      <c r="D50" s="95"/>
      <c r="E50" s="86" t="s">
        <v>19</v>
      </c>
      <c r="F50" s="87" t="s">
        <v>43</v>
      </c>
      <c r="G50" s="88" t="s">
        <v>21</v>
      </c>
      <c r="H50" s="89"/>
      <c r="I50" s="89"/>
      <c r="J50" s="90"/>
      <c r="K50" s="99"/>
      <c r="L50" s="97"/>
      <c r="M50" s="17"/>
      <c r="N50" s="93"/>
      <c r="O50" s="98"/>
    </row>
    <row r="51" spans="1:15" customFormat="1" ht="33" hidden="1" customHeight="1" x14ac:dyDescent="0.25">
      <c r="A51" s="20"/>
      <c r="B51" s="180"/>
      <c r="C51" s="181"/>
      <c r="D51" s="102"/>
      <c r="E51" s="86" t="s">
        <v>25</v>
      </c>
      <c r="F51" s="103" t="s">
        <v>26</v>
      </c>
      <c r="G51" s="88" t="s">
        <v>27</v>
      </c>
      <c r="H51" s="89"/>
      <c r="I51" s="89"/>
      <c r="J51" s="90"/>
      <c r="K51" s="90"/>
      <c r="L51" s="104"/>
      <c r="M51" s="17"/>
      <c r="N51" s="90"/>
      <c r="O51" s="105"/>
    </row>
    <row r="52" spans="1:15" customFormat="1" ht="47.25" hidden="1" x14ac:dyDescent="0.25">
      <c r="A52" s="20"/>
      <c r="B52" s="112" t="s">
        <v>52</v>
      </c>
      <c r="C52" s="113" t="s">
        <v>53</v>
      </c>
      <c r="D52" s="114" t="s">
        <v>18</v>
      </c>
      <c r="E52" s="115" t="s">
        <v>19</v>
      </c>
      <c r="F52" s="116" t="s">
        <v>20</v>
      </c>
      <c r="G52" s="117" t="s">
        <v>21</v>
      </c>
      <c r="H52" s="118"/>
      <c r="I52" s="118"/>
      <c r="J52" s="119"/>
      <c r="K52" s="120"/>
      <c r="L52" s="121"/>
      <c r="M52" s="17"/>
      <c r="N52" s="122"/>
      <c r="O52" s="123">
        <v>13</v>
      </c>
    </row>
    <row r="53" spans="1:15" customFormat="1" ht="47.25" hidden="1" x14ac:dyDescent="0.25">
      <c r="A53" s="20"/>
      <c r="B53" s="112"/>
      <c r="C53" s="113"/>
      <c r="D53" s="124"/>
      <c r="E53" s="115" t="s">
        <v>19</v>
      </c>
      <c r="F53" s="116" t="s">
        <v>42</v>
      </c>
      <c r="G53" s="117" t="s">
        <v>21</v>
      </c>
      <c r="H53" s="118"/>
      <c r="I53" s="118"/>
      <c r="J53" s="119"/>
      <c r="K53" s="125"/>
      <c r="L53" s="126"/>
      <c r="M53" s="17"/>
      <c r="N53" s="122"/>
      <c r="O53" s="127"/>
    </row>
    <row r="54" spans="1:15" customFormat="1" ht="47.25" hidden="1" x14ac:dyDescent="0.25">
      <c r="A54" s="20"/>
      <c r="B54" s="112"/>
      <c r="C54" s="113"/>
      <c r="D54" s="124"/>
      <c r="E54" s="115" t="s">
        <v>19</v>
      </c>
      <c r="F54" s="116" t="s">
        <v>54</v>
      </c>
      <c r="G54" s="117" t="s">
        <v>21</v>
      </c>
      <c r="H54" s="118"/>
      <c r="I54" s="118"/>
      <c r="J54" s="119"/>
      <c r="K54" s="128"/>
      <c r="L54" s="126"/>
      <c r="M54" s="17"/>
      <c r="N54" s="122"/>
      <c r="O54" s="127"/>
    </row>
    <row r="55" spans="1:15" customFormat="1" ht="31.5" hidden="1" x14ac:dyDescent="0.25">
      <c r="A55" s="20"/>
      <c r="B55" s="129"/>
      <c r="C55" s="130"/>
      <c r="D55" s="131"/>
      <c r="E55" s="115" t="s">
        <v>25</v>
      </c>
      <c r="F55" s="132" t="s">
        <v>26</v>
      </c>
      <c r="G55" s="117" t="s">
        <v>27</v>
      </c>
      <c r="H55" s="118"/>
      <c r="I55" s="118"/>
      <c r="J55" s="119"/>
      <c r="K55" s="119"/>
      <c r="L55" s="133"/>
      <c r="M55" s="17"/>
      <c r="N55" s="119"/>
      <c r="O55" s="134"/>
    </row>
    <row r="56" spans="1:15" customFormat="1" ht="47.25" hidden="1" x14ac:dyDescent="0.25">
      <c r="A56" s="20"/>
      <c r="B56" s="112" t="s">
        <v>55</v>
      </c>
      <c r="C56" s="113" t="s">
        <v>56</v>
      </c>
      <c r="D56" s="114" t="s">
        <v>18</v>
      </c>
      <c r="E56" s="115" t="s">
        <v>19</v>
      </c>
      <c r="F56" s="116" t="s">
        <v>20</v>
      </c>
      <c r="G56" s="117" t="s">
        <v>21</v>
      </c>
      <c r="H56" s="118"/>
      <c r="I56" s="118"/>
      <c r="J56" s="119"/>
      <c r="K56" s="120"/>
      <c r="L56" s="121"/>
      <c r="M56" s="17"/>
      <c r="N56" s="122"/>
      <c r="O56" s="123">
        <v>14</v>
      </c>
    </row>
    <row r="57" spans="1:15" customFormat="1" ht="47.25" hidden="1" x14ac:dyDescent="0.25">
      <c r="A57" s="20"/>
      <c r="B57" s="112"/>
      <c r="C57" s="113"/>
      <c r="D57" s="124"/>
      <c r="E57" s="115" t="s">
        <v>19</v>
      </c>
      <c r="F57" s="116" t="s">
        <v>42</v>
      </c>
      <c r="G57" s="117" t="s">
        <v>21</v>
      </c>
      <c r="H57" s="118"/>
      <c r="I57" s="118"/>
      <c r="J57" s="119"/>
      <c r="K57" s="125"/>
      <c r="L57" s="126"/>
      <c r="M57" s="17"/>
      <c r="N57" s="122"/>
      <c r="O57" s="127"/>
    </row>
    <row r="58" spans="1:15" customFormat="1" ht="47.25" hidden="1" x14ac:dyDescent="0.25">
      <c r="A58" s="20"/>
      <c r="B58" s="112"/>
      <c r="C58" s="113"/>
      <c r="D58" s="124"/>
      <c r="E58" s="115" t="s">
        <v>19</v>
      </c>
      <c r="F58" s="116" t="s">
        <v>54</v>
      </c>
      <c r="G58" s="117" t="s">
        <v>21</v>
      </c>
      <c r="H58" s="118"/>
      <c r="I58" s="118"/>
      <c r="J58" s="119"/>
      <c r="K58" s="128"/>
      <c r="L58" s="126"/>
      <c r="M58" s="17"/>
      <c r="N58" s="122"/>
      <c r="O58" s="127"/>
    </row>
    <row r="59" spans="1:15" customFormat="1" ht="31.5" hidden="1" x14ac:dyDescent="0.25">
      <c r="A59" s="20"/>
      <c r="B59" s="129"/>
      <c r="C59" s="130"/>
      <c r="D59" s="131"/>
      <c r="E59" s="115" t="s">
        <v>25</v>
      </c>
      <c r="F59" s="132" t="s">
        <v>26</v>
      </c>
      <c r="G59" s="117" t="s">
        <v>27</v>
      </c>
      <c r="H59" s="118"/>
      <c r="I59" s="118"/>
      <c r="J59" s="119"/>
      <c r="K59" s="119"/>
      <c r="L59" s="133"/>
      <c r="M59" s="17"/>
      <c r="N59" s="119"/>
      <c r="O59" s="134"/>
    </row>
    <row r="60" spans="1:15" customFormat="1" ht="47.25" hidden="1" x14ac:dyDescent="0.25">
      <c r="A60" s="20"/>
      <c r="B60" s="112" t="s">
        <v>57</v>
      </c>
      <c r="C60" s="113" t="s">
        <v>58</v>
      </c>
      <c r="D60" s="114" t="s">
        <v>18</v>
      </c>
      <c r="E60" s="115" t="s">
        <v>19</v>
      </c>
      <c r="F60" s="116" t="s">
        <v>20</v>
      </c>
      <c r="G60" s="117" t="s">
        <v>21</v>
      </c>
      <c r="H60" s="118"/>
      <c r="I60" s="118"/>
      <c r="J60" s="119"/>
      <c r="K60" s="120"/>
      <c r="L60" s="121"/>
      <c r="M60" s="17"/>
      <c r="N60" s="122"/>
      <c r="O60" s="123">
        <v>15</v>
      </c>
    </row>
    <row r="61" spans="1:15" customFormat="1" ht="47.25" hidden="1" x14ac:dyDescent="0.25">
      <c r="A61" s="20"/>
      <c r="B61" s="112"/>
      <c r="C61" s="113"/>
      <c r="D61" s="124"/>
      <c r="E61" s="115" t="s">
        <v>19</v>
      </c>
      <c r="F61" s="116" t="s">
        <v>42</v>
      </c>
      <c r="G61" s="117" t="s">
        <v>21</v>
      </c>
      <c r="H61" s="118"/>
      <c r="I61" s="118"/>
      <c r="J61" s="119"/>
      <c r="K61" s="125"/>
      <c r="L61" s="126"/>
      <c r="M61" s="17"/>
      <c r="N61" s="122"/>
      <c r="O61" s="127"/>
    </row>
    <row r="62" spans="1:15" customFormat="1" ht="47.25" hidden="1" x14ac:dyDescent="0.25">
      <c r="A62" s="20"/>
      <c r="B62" s="112"/>
      <c r="C62" s="113"/>
      <c r="D62" s="124"/>
      <c r="E62" s="115" t="s">
        <v>19</v>
      </c>
      <c r="F62" s="116" t="s">
        <v>54</v>
      </c>
      <c r="G62" s="117" t="s">
        <v>21</v>
      </c>
      <c r="H62" s="118"/>
      <c r="I62" s="118"/>
      <c r="J62" s="119"/>
      <c r="K62" s="128"/>
      <c r="L62" s="126"/>
      <c r="M62" s="17"/>
      <c r="N62" s="122"/>
      <c r="O62" s="127"/>
    </row>
    <row r="63" spans="1:15" customFormat="1" ht="31.5" hidden="1" x14ac:dyDescent="0.25">
      <c r="A63" s="20"/>
      <c r="B63" s="129"/>
      <c r="C63" s="130"/>
      <c r="D63" s="131"/>
      <c r="E63" s="115" t="s">
        <v>25</v>
      </c>
      <c r="F63" s="132" t="s">
        <v>26</v>
      </c>
      <c r="G63" s="117" t="s">
        <v>27</v>
      </c>
      <c r="H63" s="118"/>
      <c r="I63" s="118"/>
      <c r="J63" s="119"/>
      <c r="K63" s="119"/>
      <c r="L63" s="133"/>
      <c r="M63" s="17"/>
      <c r="N63" s="119"/>
      <c r="O63" s="134"/>
    </row>
    <row r="64" spans="1:15" ht="47.25" x14ac:dyDescent="0.25">
      <c r="A64" s="20"/>
      <c r="B64" s="35" t="s">
        <v>59</v>
      </c>
      <c r="C64" s="36" t="s">
        <v>60</v>
      </c>
      <c r="D64" s="37" t="s">
        <v>18</v>
      </c>
      <c r="E64" s="3" t="s">
        <v>19</v>
      </c>
      <c r="F64" s="38" t="s">
        <v>20</v>
      </c>
      <c r="G64" s="39" t="s">
        <v>21</v>
      </c>
      <c r="H64" s="40">
        <f>'[10]оценка Учреждения'!$H$63</f>
        <v>100</v>
      </c>
      <c r="I64" s="40">
        <f>'[10]оценка Учреждения'!$I$63</f>
        <v>100</v>
      </c>
      <c r="J64" s="41">
        <f>IF(H64=0,100,IF(I64/H64*100&gt;100,100,I64/H64*100))</f>
        <v>100</v>
      </c>
      <c r="K64" s="42">
        <f>(J64+J65+J66)/3</f>
        <v>97.633333333333326</v>
      </c>
      <c r="L64" s="43">
        <f>(K64+K67)/2</f>
        <v>97.955431907618859</v>
      </c>
      <c r="M64" s="17"/>
      <c r="N64" s="59"/>
      <c r="O64" s="45">
        <v>16</v>
      </c>
    </row>
    <row r="65" spans="1:15" ht="47.25" x14ac:dyDescent="0.25">
      <c r="A65" s="20"/>
      <c r="B65" s="35"/>
      <c r="C65" s="36"/>
      <c r="D65" s="46"/>
      <c r="E65" s="3" t="s">
        <v>19</v>
      </c>
      <c r="F65" s="38" t="s">
        <v>42</v>
      </c>
      <c r="G65" s="39" t="s">
        <v>21</v>
      </c>
      <c r="H65" s="40">
        <f>'[10]оценка Учреждения'!$H$64</f>
        <v>100</v>
      </c>
      <c r="I65" s="40">
        <f>'[10]оценка Учреждения'!$I$64</f>
        <v>100</v>
      </c>
      <c r="J65" s="41">
        <f>IF(H65=0,100,IF(I65/H65*100&gt;100,100,I65/H65*100))</f>
        <v>100</v>
      </c>
      <c r="K65" s="47"/>
      <c r="L65" s="48"/>
      <c r="M65" s="17"/>
      <c r="N65" s="59"/>
      <c r="O65" s="50"/>
    </row>
    <row r="66" spans="1:15" ht="47.25" x14ac:dyDescent="0.25">
      <c r="A66" s="20"/>
      <c r="B66" s="35"/>
      <c r="C66" s="36"/>
      <c r="D66" s="46"/>
      <c r="E66" s="3" t="s">
        <v>19</v>
      </c>
      <c r="F66" s="38" t="s">
        <v>54</v>
      </c>
      <c r="G66" s="39" t="s">
        <v>21</v>
      </c>
      <c r="H66" s="40">
        <f>'[10]оценка Учреждения'!$H$65</f>
        <v>100</v>
      </c>
      <c r="I66" s="40">
        <f>'[10]оценка Учреждения'!$I$65</f>
        <v>92.9</v>
      </c>
      <c r="J66" s="41">
        <f>IF(H66=0,100,IF(I66/H66*100&gt;100,100,I66/H66*100))</f>
        <v>92.9</v>
      </c>
      <c r="K66" s="51"/>
      <c r="L66" s="48"/>
      <c r="M66" s="17"/>
      <c r="N66" s="59"/>
      <c r="O66" s="50"/>
    </row>
    <row r="67" spans="1:15" ht="31.5" x14ac:dyDescent="0.25">
      <c r="A67" s="20"/>
      <c r="B67" s="52"/>
      <c r="C67" s="53"/>
      <c r="D67" s="54"/>
      <c r="E67" s="3" t="s">
        <v>25</v>
      </c>
      <c r="F67" s="55" t="s">
        <v>26</v>
      </c>
      <c r="G67" s="39" t="s">
        <v>27</v>
      </c>
      <c r="H67" s="40">
        <f>'[10]оценка Учреждения'!$H$66</f>
        <v>51.67</v>
      </c>
      <c r="I67" s="40">
        <f>'[10]оценка Учреждения'!$I$66</f>
        <v>50.78</v>
      </c>
      <c r="J67" s="41">
        <f>IF(H67=0,100,IF(I67/H67*100&gt;100,100,I67/H67*100))</f>
        <v>98.277530481904392</v>
      </c>
      <c r="K67" s="41">
        <f>J67</f>
        <v>98.277530481904392</v>
      </c>
      <c r="L67" s="56"/>
      <c r="M67" s="17"/>
      <c r="N67" s="41"/>
      <c r="O67" s="58"/>
    </row>
    <row r="68" spans="1:15" customFormat="1" ht="47.25" hidden="1" x14ac:dyDescent="0.25">
      <c r="A68" s="20"/>
      <c r="B68" s="112" t="s">
        <v>61</v>
      </c>
      <c r="C68" s="113" t="s">
        <v>62</v>
      </c>
      <c r="D68" s="114" t="s">
        <v>18</v>
      </c>
      <c r="E68" s="115" t="s">
        <v>19</v>
      </c>
      <c r="F68" s="116" t="s">
        <v>20</v>
      </c>
      <c r="G68" s="117" t="s">
        <v>21</v>
      </c>
      <c r="H68" s="118"/>
      <c r="I68" s="118"/>
      <c r="J68" s="119"/>
      <c r="K68" s="120"/>
      <c r="L68" s="121"/>
      <c r="M68" s="17"/>
      <c r="N68" s="122"/>
      <c r="O68" s="123">
        <v>17</v>
      </c>
    </row>
    <row r="69" spans="1:15" customFormat="1" ht="47.25" hidden="1" x14ac:dyDescent="0.25">
      <c r="A69" s="20"/>
      <c r="B69" s="112"/>
      <c r="C69" s="113"/>
      <c r="D69" s="124"/>
      <c r="E69" s="115" t="s">
        <v>19</v>
      </c>
      <c r="F69" s="116" t="s">
        <v>42</v>
      </c>
      <c r="G69" s="117" t="s">
        <v>21</v>
      </c>
      <c r="H69" s="118"/>
      <c r="I69" s="118"/>
      <c r="J69" s="119"/>
      <c r="K69" s="125"/>
      <c r="L69" s="126"/>
      <c r="M69" s="17"/>
      <c r="N69" s="122"/>
      <c r="O69" s="127"/>
    </row>
    <row r="70" spans="1:15" customFormat="1" ht="47.25" hidden="1" x14ac:dyDescent="0.25">
      <c r="A70" s="20"/>
      <c r="B70" s="112"/>
      <c r="C70" s="113"/>
      <c r="D70" s="124"/>
      <c r="E70" s="115" t="s">
        <v>19</v>
      </c>
      <c r="F70" s="116" t="s">
        <v>54</v>
      </c>
      <c r="G70" s="117" t="s">
        <v>21</v>
      </c>
      <c r="H70" s="118"/>
      <c r="I70" s="118"/>
      <c r="J70" s="119"/>
      <c r="K70" s="128"/>
      <c r="L70" s="126"/>
      <c r="M70" s="17"/>
      <c r="N70" s="122"/>
      <c r="O70" s="127"/>
    </row>
    <row r="71" spans="1:15" customFormat="1" ht="31.5" hidden="1" x14ac:dyDescent="0.25">
      <c r="A71" s="20"/>
      <c r="B71" s="129"/>
      <c r="C71" s="130"/>
      <c r="D71" s="131"/>
      <c r="E71" s="115" t="s">
        <v>25</v>
      </c>
      <c r="F71" s="132" t="s">
        <v>26</v>
      </c>
      <c r="G71" s="117" t="s">
        <v>27</v>
      </c>
      <c r="H71" s="118"/>
      <c r="I71" s="118"/>
      <c r="J71" s="119"/>
      <c r="K71" s="119"/>
      <c r="L71" s="133"/>
      <c r="M71" s="17"/>
      <c r="N71" s="119"/>
      <c r="O71" s="134"/>
    </row>
    <row r="72" spans="1:15" customFormat="1" ht="47.25" hidden="1" x14ac:dyDescent="0.25">
      <c r="A72" s="20"/>
      <c r="B72" s="136" t="s">
        <v>63</v>
      </c>
      <c r="C72" s="137" t="s">
        <v>64</v>
      </c>
      <c r="D72" s="138" t="s">
        <v>18</v>
      </c>
      <c r="E72" s="139" t="s">
        <v>19</v>
      </c>
      <c r="F72" s="140" t="s">
        <v>65</v>
      </c>
      <c r="G72" s="139" t="s">
        <v>21</v>
      </c>
      <c r="H72" s="141"/>
      <c r="I72" s="141"/>
      <c r="J72" s="142"/>
      <c r="K72" s="143"/>
      <c r="L72" s="144"/>
      <c r="M72" s="17"/>
      <c r="N72" s="145"/>
      <c r="O72" s="146">
        <v>18</v>
      </c>
    </row>
    <row r="73" spans="1:15" customFormat="1" ht="63" hidden="1" x14ac:dyDescent="0.25">
      <c r="A73" s="20"/>
      <c r="B73" s="136"/>
      <c r="C73" s="137"/>
      <c r="D73" s="147"/>
      <c r="E73" s="139" t="s">
        <v>19</v>
      </c>
      <c r="F73" s="140" t="s">
        <v>66</v>
      </c>
      <c r="G73" s="139" t="s">
        <v>21</v>
      </c>
      <c r="H73" s="141"/>
      <c r="I73" s="141"/>
      <c r="J73" s="142"/>
      <c r="K73" s="148"/>
      <c r="L73" s="149"/>
      <c r="M73" s="17"/>
      <c r="N73" s="145"/>
      <c r="O73" s="150"/>
    </row>
    <row r="74" spans="1:15" customFormat="1" ht="47.25" hidden="1" x14ac:dyDescent="0.25">
      <c r="A74" s="20"/>
      <c r="B74" s="136"/>
      <c r="C74" s="137"/>
      <c r="D74" s="147"/>
      <c r="E74" s="139" t="s">
        <v>19</v>
      </c>
      <c r="F74" s="140" t="s">
        <v>42</v>
      </c>
      <c r="G74" s="139" t="s">
        <v>21</v>
      </c>
      <c r="H74" s="141"/>
      <c r="I74" s="141"/>
      <c r="J74" s="142"/>
      <c r="K74" s="151"/>
      <c r="L74" s="149"/>
      <c r="M74" s="17"/>
      <c r="N74" s="145"/>
      <c r="O74" s="150"/>
    </row>
    <row r="75" spans="1:15" customFormat="1" ht="31.5" hidden="1" x14ac:dyDescent="0.25">
      <c r="A75" s="20"/>
      <c r="B75" s="152"/>
      <c r="C75" s="153"/>
      <c r="D75" s="154"/>
      <c r="E75" s="139" t="s">
        <v>25</v>
      </c>
      <c r="F75" s="155" t="s">
        <v>67</v>
      </c>
      <c r="G75" s="139" t="s">
        <v>68</v>
      </c>
      <c r="H75" s="156"/>
      <c r="I75" s="156"/>
      <c r="J75" s="142"/>
      <c r="K75" s="142"/>
      <c r="L75" s="157"/>
      <c r="M75" s="17"/>
      <c r="N75" s="142"/>
      <c r="O75" s="158"/>
    </row>
    <row r="76" spans="1:15" ht="47.25" customHeight="1" x14ac:dyDescent="0.25">
      <c r="A76" s="20"/>
      <c r="B76" s="35" t="s">
        <v>69</v>
      </c>
      <c r="C76" s="36" t="s">
        <v>70</v>
      </c>
      <c r="D76" s="37" t="s">
        <v>18</v>
      </c>
      <c r="E76" s="3" t="s">
        <v>19</v>
      </c>
      <c r="F76" s="38" t="s">
        <v>65</v>
      </c>
      <c r="G76" s="3" t="s">
        <v>21</v>
      </c>
      <c r="H76" s="40">
        <f>'[10]оценка Учреждения'!$H$75</f>
        <v>13.27</v>
      </c>
      <c r="I76" s="40">
        <f>'[10]оценка Учреждения'!$I$75</f>
        <v>13.2</v>
      </c>
      <c r="J76" s="41">
        <f t="shared" ref="J76:J88" si="1">IF(H76=0,100,IF(I76/H76*100&gt;100,100,I76/H76*100))</f>
        <v>99.472494348153731</v>
      </c>
      <c r="K76" s="42">
        <f>(J76+J77+J78)/3</f>
        <v>97.720914304706454</v>
      </c>
      <c r="L76" s="43">
        <f>(K76+K79)/2</f>
        <v>98.860457152353234</v>
      </c>
      <c r="M76" s="17"/>
      <c r="N76" s="44"/>
      <c r="O76" s="45">
        <v>19</v>
      </c>
    </row>
    <row r="77" spans="1:15" ht="63" x14ac:dyDescent="0.25">
      <c r="A77" s="20"/>
      <c r="B77" s="35"/>
      <c r="C77" s="36"/>
      <c r="D77" s="46"/>
      <c r="E77" s="3" t="s">
        <v>19</v>
      </c>
      <c r="F77" s="38" t="s">
        <v>66</v>
      </c>
      <c r="G77" s="3" t="s">
        <v>21</v>
      </c>
      <c r="H77" s="40">
        <f>'[10]оценка Учреждения'!$H$76</f>
        <v>52.3</v>
      </c>
      <c r="I77" s="40">
        <f>'[10]оценка Учреждения'!$I$76</f>
        <v>49</v>
      </c>
      <c r="J77" s="41">
        <f t="shared" si="1"/>
        <v>93.690248565965589</v>
      </c>
      <c r="K77" s="47"/>
      <c r="L77" s="48"/>
      <c r="M77" s="17"/>
      <c r="N77" s="49"/>
      <c r="O77" s="50"/>
    </row>
    <row r="78" spans="1:15" ht="47.25" x14ac:dyDescent="0.25">
      <c r="A78" s="20"/>
      <c r="B78" s="35"/>
      <c r="C78" s="36"/>
      <c r="D78" s="46"/>
      <c r="E78" s="3" t="s">
        <v>19</v>
      </c>
      <c r="F78" s="38" t="s">
        <v>42</v>
      </c>
      <c r="G78" s="3" t="s">
        <v>21</v>
      </c>
      <c r="H78" s="40">
        <f>'[10]оценка Учреждения'!$H$77</f>
        <v>100</v>
      </c>
      <c r="I78" s="40">
        <f>'[10]оценка Учреждения'!$I$77</f>
        <v>100</v>
      </c>
      <c r="J78" s="41">
        <f t="shared" si="1"/>
        <v>100</v>
      </c>
      <c r="K78" s="51"/>
      <c r="L78" s="48"/>
      <c r="M78" s="17"/>
      <c r="N78" s="49"/>
      <c r="O78" s="50"/>
    </row>
    <row r="79" spans="1:15" ht="31.5" x14ac:dyDescent="0.25">
      <c r="A79" s="20"/>
      <c r="B79" s="52"/>
      <c r="C79" s="53"/>
      <c r="D79" s="54"/>
      <c r="E79" s="3" t="s">
        <v>25</v>
      </c>
      <c r="F79" s="55" t="s">
        <v>67</v>
      </c>
      <c r="G79" s="3" t="s">
        <v>68</v>
      </c>
      <c r="H79" s="135">
        <f>'[10]оценка Учреждения'!$H$78</f>
        <v>12639.299999999997</v>
      </c>
      <c r="I79" s="135">
        <f>'[10]оценка Учреждения'!$I$78</f>
        <v>12639.299999999997</v>
      </c>
      <c r="J79" s="41">
        <f t="shared" si="1"/>
        <v>100</v>
      </c>
      <c r="K79" s="41">
        <f>J79</f>
        <v>100</v>
      </c>
      <c r="L79" s="56"/>
      <c r="M79" s="17"/>
      <c r="N79" s="57"/>
      <c r="O79" s="58"/>
    </row>
    <row r="80" spans="1:15" ht="47.25" x14ac:dyDescent="0.25">
      <c r="A80" s="20"/>
      <c r="B80" s="35" t="s">
        <v>71</v>
      </c>
      <c r="C80" s="36" t="s">
        <v>72</v>
      </c>
      <c r="D80" s="37" t="s">
        <v>18</v>
      </c>
      <c r="E80" s="3" t="s">
        <v>19</v>
      </c>
      <c r="F80" s="38" t="s">
        <v>65</v>
      </c>
      <c r="G80" s="3" t="s">
        <v>21</v>
      </c>
      <c r="H80" s="40">
        <f>'[10]оценка Учреждения'!$H$79</f>
        <v>19.59</v>
      </c>
      <c r="I80" s="40">
        <f>'[10]оценка Учреждения'!$I$79</f>
        <v>19.47</v>
      </c>
      <c r="J80" s="41">
        <f t="shared" si="1"/>
        <v>99.387442572741193</v>
      </c>
      <c r="K80" s="42">
        <f>(J80+J81+J82)/3</f>
        <v>96.899201000182885</v>
      </c>
      <c r="L80" s="43">
        <f>(K80+K83)/2</f>
        <v>98.449600500091435</v>
      </c>
      <c r="M80" s="17"/>
      <c r="N80" s="59"/>
      <c r="O80" s="45">
        <v>20</v>
      </c>
    </row>
    <row r="81" spans="1:15" ht="63" x14ac:dyDescent="0.25">
      <c r="A81" s="20"/>
      <c r="B81" s="35"/>
      <c r="C81" s="36"/>
      <c r="D81" s="46"/>
      <c r="E81" s="3" t="s">
        <v>19</v>
      </c>
      <c r="F81" s="38" t="s">
        <v>66</v>
      </c>
      <c r="G81" s="3" t="s">
        <v>21</v>
      </c>
      <c r="H81" s="40">
        <f>'[10]оценка Учреждения'!$H$80</f>
        <v>74.8</v>
      </c>
      <c r="I81" s="40">
        <f>'[10]оценка Учреждения'!$I$80</f>
        <v>68.3</v>
      </c>
      <c r="J81" s="41">
        <f t="shared" si="1"/>
        <v>91.310160427807489</v>
      </c>
      <c r="K81" s="47"/>
      <c r="L81" s="48"/>
      <c r="M81" s="17"/>
      <c r="N81" s="59"/>
      <c r="O81" s="50"/>
    </row>
    <row r="82" spans="1:15" ht="47.25" x14ac:dyDescent="0.25">
      <c r="A82" s="20"/>
      <c r="B82" s="35"/>
      <c r="C82" s="36"/>
      <c r="D82" s="46"/>
      <c r="E82" s="3" t="s">
        <v>19</v>
      </c>
      <c r="F82" s="38" t="s">
        <v>42</v>
      </c>
      <c r="G82" s="3" t="s">
        <v>21</v>
      </c>
      <c r="H82" s="40">
        <f>'[10]оценка Учреждения'!$H$81</f>
        <v>100</v>
      </c>
      <c r="I82" s="40">
        <f>'[10]оценка Учреждения'!$I$81</f>
        <v>100</v>
      </c>
      <c r="J82" s="41">
        <f t="shared" si="1"/>
        <v>100</v>
      </c>
      <c r="K82" s="51"/>
      <c r="L82" s="48"/>
      <c r="M82" s="17"/>
      <c r="N82" s="59"/>
      <c r="O82" s="50"/>
    </row>
    <row r="83" spans="1:15" ht="31.5" x14ac:dyDescent="0.25">
      <c r="A83" s="20"/>
      <c r="B83" s="52"/>
      <c r="C83" s="53"/>
      <c r="D83" s="54"/>
      <c r="E83" s="3" t="s">
        <v>25</v>
      </c>
      <c r="F83" s="55" t="s">
        <v>67</v>
      </c>
      <c r="G83" s="3" t="s">
        <v>68</v>
      </c>
      <c r="H83" s="135">
        <f>'[10]оценка Учреждения'!$H$82</f>
        <v>16593.600000000002</v>
      </c>
      <c r="I83" s="135">
        <f>'[10]оценка Учреждения'!$I$82</f>
        <v>16593.600000000002</v>
      </c>
      <c r="J83" s="41">
        <f t="shared" si="1"/>
        <v>100</v>
      </c>
      <c r="K83" s="41">
        <f>J83</f>
        <v>100</v>
      </c>
      <c r="L83" s="56"/>
      <c r="M83" s="17"/>
      <c r="N83" s="41"/>
      <c r="O83" s="58"/>
    </row>
    <row r="84" spans="1:15" ht="47.25" x14ac:dyDescent="0.25">
      <c r="A84" s="20"/>
      <c r="B84" s="35" t="s">
        <v>73</v>
      </c>
      <c r="C84" s="36" t="s">
        <v>74</v>
      </c>
      <c r="D84" s="37" t="s">
        <v>18</v>
      </c>
      <c r="E84" s="3" t="s">
        <v>19</v>
      </c>
      <c r="F84" s="38" t="s">
        <v>65</v>
      </c>
      <c r="G84" s="3" t="s">
        <v>21</v>
      </c>
      <c r="H84" s="40">
        <f>'[10]оценка Учреждения'!$H$83</f>
        <v>19.72</v>
      </c>
      <c r="I84" s="40">
        <f>'[10]оценка Учреждения'!$I$83</f>
        <v>20.63</v>
      </c>
      <c r="J84" s="41">
        <f t="shared" si="1"/>
        <v>100</v>
      </c>
      <c r="K84" s="42">
        <f>(J84+J85+J86)/3</f>
        <v>94.517543859649138</v>
      </c>
      <c r="L84" s="43">
        <f>(K84+K87)/2</f>
        <v>97.258771929824576</v>
      </c>
      <c r="M84" s="17"/>
      <c r="N84" s="59"/>
      <c r="O84" s="45">
        <v>21</v>
      </c>
    </row>
    <row r="85" spans="1:15" ht="63" x14ac:dyDescent="0.25">
      <c r="A85" s="20"/>
      <c r="B85" s="35"/>
      <c r="C85" s="36"/>
      <c r="D85" s="46"/>
      <c r="E85" s="3" t="s">
        <v>19</v>
      </c>
      <c r="F85" s="38" t="s">
        <v>66</v>
      </c>
      <c r="G85" s="3" t="s">
        <v>21</v>
      </c>
      <c r="H85" s="40">
        <f>'[10]оценка Учреждения'!$H$84</f>
        <v>30.4</v>
      </c>
      <c r="I85" s="40">
        <f>'[10]оценка Учреждения'!$I$84</f>
        <v>25.4</v>
      </c>
      <c r="J85" s="41">
        <f t="shared" si="1"/>
        <v>83.55263157894737</v>
      </c>
      <c r="K85" s="47"/>
      <c r="L85" s="48"/>
      <c r="M85" s="17"/>
      <c r="N85" s="59"/>
      <c r="O85" s="50"/>
    </row>
    <row r="86" spans="1:15" ht="47.25" x14ac:dyDescent="0.25">
      <c r="A86" s="20"/>
      <c r="B86" s="35"/>
      <c r="C86" s="36"/>
      <c r="D86" s="46"/>
      <c r="E86" s="3" t="s">
        <v>19</v>
      </c>
      <c r="F86" s="38" t="s">
        <v>42</v>
      </c>
      <c r="G86" s="3" t="s">
        <v>21</v>
      </c>
      <c r="H86" s="40">
        <f>'[10]оценка Учреждения'!$H$85</f>
        <v>100</v>
      </c>
      <c r="I86" s="40">
        <f>'[10]оценка Учреждения'!$I$85</f>
        <v>100</v>
      </c>
      <c r="J86" s="41">
        <f t="shared" si="1"/>
        <v>100</v>
      </c>
      <c r="K86" s="51"/>
      <c r="L86" s="48"/>
      <c r="M86" s="17"/>
      <c r="N86" s="59"/>
      <c r="O86" s="50"/>
    </row>
    <row r="87" spans="1:15" ht="31.5" x14ac:dyDescent="0.25">
      <c r="A87" s="20"/>
      <c r="B87" s="52"/>
      <c r="C87" s="53"/>
      <c r="D87" s="54"/>
      <c r="E87" s="3" t="s">
        <v>25</v>
      </c>
      <c r="F87" s="55" t="s">
        <v>67</v>
      </c>
      <c r="G87" s="3" t="s">
        <v>68</v>
      </c>
      <c r="H87" s="135">
        <f>'[10]оценка Учреждения'!$H$86</f>
        <v>13607.7</v>
      </c>
      <c r="I87" s="135">
        <f>'[10]оценка Учреждения'!$I$86</f>
        <v>14287.7</v>
      </c>
      <c r="J87" s="41">
        <f t="shared" si="1"/>
        <v>100</v>
      </c>
      <c r="K87" s="41">
        <f>J87</f>
        <v>100</v>
      </c>
      <c r="L87" s="56"/>
      <c r="M87" s="17"/>
      <c r="N87" s="41"/>
      <c r="O87" s="58"/>
    </row>
    <row r="88" spans="1:15" ht="47.25" x14ac:dyDescent="0.25">
      <c r="A88" s="20"/>
      <c r="B88" s="35" t="s">
        <v>75</v>
      </c>
      <c r="C88" s="36" t="s">
        <v>76</v>
      </c>
      <c r="D88" s="37" t="s">
        <v>18</v>
      </c>
      <c r="E88" s="3" t="s">
        <v>19</v>
      </c>
      <c r="F88" s="38" t="s">
        <v>65</v>
      </c>
      <c r="G88" s="3" t="s">
        <v>21</v>
      </c>
      <c r="H88" s="40">
        <f>'[10]оценка Учреждения'!$H$87</f>
        <v>0.64</v>
      </c>
      <c r="I88" s="40">
        <f>'[10]оценка Учреждения'!$I$87</f>
        <v>0.68</v>
      </c>
      <c r="J88" s="41">
        <f t="shared" si="1"/>
        <v>100</v>
      </c>
      <c r="K88" s="42">
        <f>(J88+J89+J90)/2</f>
        <v>100</v>
      </c>
      <c r="L88" s="43">
        <f>(K88+K91)/2</f>
        <v>100</v>
      </c>
      <c r="M88" s="17"/>
      <c r="N88" s="59"/>
      <c r="O88" s="45">
        <v>22</v>
      </c>
    </row>
    <row r="89" spans="1:15" ht="63" x14ac:dyDescent="0.25">
      <c r="A89" s="20"/>
      <c r="B89" s="35"/>
      <c r="C89" s="36"/>
      <c r="D89" s="46"/>
      <c r="E89" s="3" t="s">
        <v>19</v>
      </c>
      <c r="F89" s="38" t="s">
        <v>66</v>
      </c>
      <c r="G89" s="3" t="s">
        <v>21</v>
      </c>
      <c r="H89" s="40">
        <f>'[10]оценка Учреждения'!$H$88</f>
        <v>0</v>
      </c>
      <c r="I89" s="40">
        <f>'[10]оценка Учреждения'!$I$88</f>
        <v>0</v>
      </c>
      <c r="J89" s="41">
        <v>0</v>
      </c>
      <c r="K89" s="47"/>
      <c r="L89" s="48"/>
      <c r="M89" s="17"/>
      <c r="N89" s="59"/>
      <c r="O89" s="50"/>
    </row>
    <row r="90" spans="1:15" ht="47.25" x14ac:dyDescent="0.25">
      <c r="A90" s="20"/>
      <c r="B90" s="35"/>
      <c r="C90" s="36"/>
      <c r="D90" s="46"/>
      <c r="E90" s="3" t="s">
        <v>19</v>
      </c>
      <c r="F90" s="38" t="s">
        <v>42</v>
      </c>
      <c r="G90" s="3" t="s">
        <v>21</v>
      </c>
      <c r="H90" s="40">
        <f>'[10]оценка Учреждения'!$H$89</f>
        <v>100</v>
      </c>
      <c r="I90" s="40">
        <f>'[10]оценка Учреждения'!$I$89</f>
        <v>100</v>
      </c>
      <c r="J90" s="41">
        <f t="shared" ref="J90:J99" si="2">IF(I90/H90*100&gt;100,100,I90/H90*100)</f>
        <v>100</v>
      </c>
      <c r="K90" s="51"/>
      <c r="L90" s="48"/>
      <c r="M90" s="17"/>
      <c r="N90" s="59"/>
      <c r="O90" s="50"/>
    </row>
    <row r="91" spans="1:15" ht="31.5" x14ac:dyDescent="0.25">
      <c r="A91" s="20"/>
      <c r="B91" s="52"/>
      <c r="C91" s="53"/>
      <c r="D91" s="54"/>
      <c r="E91" s="3" t="s">
        <v>25</v>
      </c>
      <c r="F91" s="55" t="s">
        <v>67</v>
      </c>
      <c r="G91" s="3" t="s">
        <v>68</v>
      </c>
      <c r="H91" s="135">
        <f>'[10]оценка Учреждения'!$H$90</f>
        <v>388.84999999999997</v>
      </c>
      <c r="I91" s="135">
        <f>'[10]оценка Учреждения'!$I$90</f>
        <v>388.84999999999997</v>
      </c>
      <c r="J91" s="41">
        <f t="shared" si="2"/>
        <v>100</v>
      </c>
      <c r="K91" s="41">
        <f>J91</f>
        <v>100</v>
      </c>
      <c r="L91" s="56"/>
      <c r="M91" s="17"/>
      <c r="N91" s="41"/>
      <c r="O91" s="58"/>
    </row>
    <row r="92" spans="1:15" ht="47.25" x14ac:dyDescent="0.25">
      <c r="A92" s="20"/>
      <c r="B92" s="35" t="s">
        <v>77</v>
      </c>
      <c r="C92" s="36" t="s">
        <v>78</v>
      </c>
      <c r="D92" s="37" t="s">
        <v>18</v>
      </c>
      <c r="E92" s="3" t="s">
        <v>19</v>
      </c>
      <c r="F92" s="38" t="s">
        <v>65</v>
      </c>
      <c r="G92" s="3" t="s">
        <v>21</v>
      </c>
      <c r="H92" s="40">
        <f>'[10]оценка Учреждения'!$H$91</f>
        <v>5.15</v>
      </c>
      <c r="I92" s="40">
        <f>'[10]оценка Учреждения'!$I$91</f>
        <v>5.44</v>
      </c>
      <c r="J92" s="41">
        <f t="shared" si="2"/>
        <v>100</v>
      </c>
      <c r="K92" s="42">
        <f>(J92+J93+J94)/3</f>
        <v>100</v>
      </c>
      <c r="L92" s="43">
        <f>(K92+K95)/2</f>
        <v>100</v>
      </c>
      <c r="M92" s="17"/>
      <c r="N92" s="44"/>
      <c r="O92" s="45">
        <v>23</v>
      </c>
    </row>
    <row r="93" spans="1:15" ht="63" x14ac:dyDescent="0.25">
      <c r="A93" s="20"/>
      <c r="B93" s="35"/>
      <c r="C93" s="36"/>
      <c r="D93" s="46"/>
      <c r="E93" s="3" t="s">
        <v>19</v>
      </c>
      <c r="F93" s="38" t="s">
        <v>66</v>
      </c>
      <c r="G93" s="3" t="s">
        <v>21</v>
      </c>
      <c r="H93" s="40">
        <f>'[10]оценка Учреждения'!$H$92</f>
        <v>8.6</v>
      </c>
      <c r="I93" s="40">
        <f>'[10]оценка Учреждения'!$I$92</f>
        <v>15.7</v>
      </c>
      <c r="J93" s="41">
        <f t="shared" si="2"/>
        <v>100</v>
      </c>
      <c r="K93" s="47"/>
      <c r="L93" s="48"/>
      <c r="M93" s="17"/>
      <c r="N93" s="49"/>
      <c r="O93" s="50"/>
    </row>
    <row r="94" spans="1:15" ht="47.25" x14ac:dyDescent="0.25">
      <c r="A94" s="20"/>
      <c r="B94" s="35"/>
      <c r="C94" s="36"/>
      <c r="D94" s="46"/>
      <c r="E94" s="3" t="s">
        <v>19</v>
      </c>
      <c r="F94" s="38" t="s">
        <v>42</v>
      </c>
      <c r="G94" s="3" t="s">
        <v>21</v>
      </c>
      <c r="H94" s="40">
        <f>'[10]оценка Учреждения'!$H$93</f>
        <v>80</v>
      </c>
      <c r="I94" s="40">
        <f>'[10]оценка Учреждения'!$I$93</f>
        <v>87.5</v>
      </c>
      <c r="J94" s="41">
        <f t="shared" si="2"/>
        <v>100</v>
      </c>
      <c r="K94" s="51"/>
      <c r="L94" s="48"/>
      <c r="M94" s="17"/>
      <c r="N94" s="49"/>
      <c r="O94" s="50"/>
    </row>
    <row r="95" spans="1:15" ht="31.5" x14ac:dyDescent="0.25">
      <c r="A95" s="20"/>
      <c r="B95" s="52"/>
      <c r="C95" s="53"/>
      <c r="D95" s="54"/>
      <c r="E95" s="3" t="s">
        <v>25</v>
      </c>
      <c r="F95" s="55" t="s">
        <v>67</v>
      </c>
      <c r="G95" s="3" t="s">
        <v>68</v>
      </c>
      <c r="H95" s="135">
        <f>'[10]оценка Учреждения'!$H$94</f>
        <v>4210.3999999999996</v>
      </c>
      <c r="I95" s="135">
        <f>'[10]оценка Учреждения'!$I$94</f>
        <v>4210.3999999999996</v>
      </c>
      <c r="J95" s="41">
        <f t="shared" si="2"/>
        <v>100</v>
      </c>
      <c r="K95" s="41">
        <f>J95</f>
        <v>100</v>
      </c>
      <c r="L95" s="56"/>
      <c r="M95" s="17"/>
      <c r="N95" s="57"/>
      <c r="O95" s="58"/>
    </row>
    <row r="96" spans="1:15" ht="47.25" x14ac:dyDescent="0.25">
      <c r="A96" s="20"/>
      <c r="B96" s="35" t="s">
        <v>79</v>
      </c>
      <c r="C96" s="36" t="s">
        <v>80</v>
      </c>
      <c r="D96" s="37" t="s">
        <v>18</v>
      </c>
      <c r="E96" s="3" t="s">
        <v>19</v>
      </c>
      <c r="F96" s="38" t="s">
        <v>65</v>
      </c>
      <c r="G96" s="3" t="s">
        <v>21</v>
      </c>
      <c r="H96" s="40">
        <f>'[10]оценка Учреждения'!$H$95</f>
        <v>5.67</v>
      </c>
      <c r="I96" s="40">
        <f>'[10]оценка Учреждения'!$I$95</f>
        <v>5.64</v>
      </c>
      <c r="J96" s="41">
        <f t="shared" si="2"/>
        <v>99.470899470899468</v>
      </c>
      <c r="K96" s="42">
        <f>(J96+J97+J98)/3</f>
        <v>85.452884857646765</v>
      </c>
      <c r="L96" s="43">
        <f>(K96+K99)/2</f>
        <v>92.72644242882339</v>
      </c>
      <c r="M96" s="17"/>
      <c r="N96" s="44"/>
      <c r="O96" s="45">
        <v>24</v>
      </c>
    </row>
    <row r="97" spans="1:15" ht="63" x14ac:dyDescent="0.25">
      <c r="A97" s="20"/>
      <c r="B97" s="35"/>
      <c r="C97" s="36"/>
      <c r="D97" s="46"/>
      <c r="E97" s="3" t="s">
        <v>19</v>
      </c>
      <c r="F97" s="38" t="s">
        <v>66</v>
      </c>
      <c r="G97" s="3" t="s">
        <v>21</v>
      </c>
      <c r="H97" s="40">
        <f>'[10]оценка Учреждения'!$H$96</f>
        <v>19.600000000000001</v>
      </c>
      <c r="I97" s="40">
        <f>'[10]оценка Учреждения'!$I$96</f>
        <v>18.5</v>
      </c>
      <c r="J97" s="41">
        <f t="shared" si="2"/>
        <v>94.387755102040799</v>
      </c>
      <c r="K97" s="47"/>
      <c r="L97" s="48"/>
      <c r="M97" s="17"/>
      <c r="N97" s="49"/>
      <c r="O97" s="50"/>
    </row>
    <row r="98" spans="1:15" ht="47.25" x14ac:dyDescent="0.25">
      <c r="A98" s="20"/>
      <c r="B98" s="35"/>
      <c r="C98" s="36"/>
      <c r="D98" s="46"/>
      <c r="E98" s="3" t="s">
        <v>19</v>
      </c>
      <c r="F98" s="38" t="s">
        <v>42</v>
      </c>
      <c r="G98" s="3" t="s">
        <v>21</v>
      </c>
      <c r="H98" s="40">
        <f>'[10]оценка Учреждения'!$H$97</f>
        <v>80</v>
      </c>
      <c r="I98" s="40">
        <f>'[10]оценка Учреждения'!$I$97</f>
        <v>50</v>
      </c>
      <c r="J98" s="41">
        <f t="shared" si="2"/>
        <v>62.5</v>
      </c>
      <c r="K98" s="51"/>
      <c r="L98" s="48"/>
      <c r="M98" s="17"/>
      <c r="N98" s="49"/>
      <c r="O98" s="50"/>
    </row>
    <row r="99" spans="1:15" ht="31.5" x14ac:dyDescent="0.25">
      <c r="A99" s="159"/>
      <c r="B99" s="52"/>
      <c r="C99" s="53"/>
      <c r="D99" s="54"/>
      <c r="E99" s="3" t="s">
        <v>25</v>
      </c>
      <c r="F99" s="55" t="s">
        <v>67</v>
      </c>
      <c r="G99" s="3" t="s">
        <v>68</v>
      </c>
      <c r="H99" s="135">
        <f>'[10]оценка Учреждения'!$H$98</f>
        <v>3821</v>
      </c>
      <c r="I99" s="135">
        <f>'[10]оценка Учреждения'!$I$98</f>
        <v>3821</v>
      </c>
      <c r="J99" s="41">
        <f t="shared" si="2"/>
        <v>100</v>
      </c>
      <c r="K99" s="41">
        <f>J99</f>
        <v>100</v>
      </c>
      <c r="L99" s="56"/>
      <c r="M99" s="17"/>
      <c r="N99" s="57"/>
      <c r="O99" s="58"/>
    </row>
    <row r="100" spans="1:15" ht="15.75" x14ac:dyDescent="0.25">
      <c r="A100" s="161"/>
      <c r="B100" s="162"/>
      <c r="C100" s="161"/>
      <c r="D100" s="163"/>
      <c r="E100" s="164"/>
      <c r="F100" s="165"/>
      <c r="G100" s="164"/>
      <c r="H100" s="185"/>
      <c r="I100" s="185"/>
      <c r="J100" s="167"/>
      <c r="K100" s="167"/>
      <c r="L100" s="168"/>
      <c r="M100" s="169"/>
      <c r="N100" s="170"/>
      <c r="O100" s="171"/>
    </row>
    <row r="101" spans="1:15" ht="15.75" x14ac:dyDescent="0.25">
      <c r="A101" s="172" t="s">
        <v>81</v>
      </c>
      <c r="F101" s="173" t="s">
        <v>82</v>
      </c>
      <c r="G101" s="164"/>
      <c r="H101" s="185"/>
      <c r="I101" s="185"/>
      <c r="J101" s="167"/>
      <c r="K101" s="167"/>
      <c r="L101" s="168"/>
      <c r="M101" s="169"/>
      <c r="N101" s="170"/>
      <c r="O101" s="171"/>
    </row>
    <row r="103" spans="1:15" x14ac:dyDescent="0.25">
      <c r="A103" s="174" t="s">
        <v>83</v>
      </c>
    </row>
    <row r="105" spans="1:15" x14ac:dyDescent="0.25">
      <c r="H105" s="175">
        <f>H7+H11+H15+H19+H23+H27+H31+H35+H39+H43+H47+H51+H55+H59+H63+H67+H71</f>
        <v>862.11</v>
      </c>
    </row>
    <row r="106" spans="1:15" x14ac:dyDescent="0.25">
      <c r="H106" s="175">
        <f>H75+H79+H83+H87+H91+H95+H99</f>
        <v>51260.850000000006</v>
      </c>
    </row>
    <row r="107" spans="1:15" x14ac:dyDescent="0.25">
      <c r="A107" s="174"/>
    </row>
  </sheetData>
  <autoFilter ref="A3:O99">
    <filterColumn colId="7">
      <customFilters>
        <customFilter operator="notEqual" val=" "/>
      </customFilters>
    </filterColumn>
  </autoFilter>
  <mergeCells count="152"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B88:B91"/>
    <mergeCell ref="C88:C91"/>
    <mergeCell ref="D88:D91"/>
    <mergeCell ref="K88:K90"/>
    <mergeCell ref="L88:L91"/>
    <mergeCell ref="O88:O91"/>
    <mergeCell ref="B84:B87"/>
    <mergeCell ref="C84:C87"/>
    <mergeCell ref="D84:D87"/>
    <mergeCell ref="K84:K86"/>
    <mergeCell ref="L84:L87"/>
    <mergeCell ref="O84:O87"/>
    <mergeCell ref="O76:O79"/>
    <mergeCell ref="B80:B83"/>
    <mergeCell ref="C80:C83"/>
    <mergeCell ref="D80:D83"/>
    <mergeCell ref="K80:K82"/>
    <mergeCell ref="L80:L83"/>
    <mergeCell ref="O80:O83"/>
    <mergeCell ref="B76:B79"/>
    <mergeCell ref="C76:C79"/>
    <mergeCell ref="D76:D79"/>
    <mergeCell ref="K76:K78"/>
    <mergeCell ref="L76:L79"/>
    <mergeCell ref="N76:N79"/>
    <mergeCell ref="B72:B75"/>
    <mergeCell ref="C72:C75"/>
    <mergeCell ref="D72:D75"/>
    <mergeCell ref="K72:K74"/>
    <mergeCell ref="L72:L75"/>
    <mergeCell ref="O72:O75"/>
    <mergeCell ref="B68:B71"/>
    <mergeCell ref="C68:C71"/>
    <mergeCell ref="D68:D71"/>
    <mergeCell ref="K68:K70"/>
    <mergeCell ref="L68:L71"/>
    <mergeCell ref="O68:O71"/>
    <mergeCell ref="B64:B67"/>
    <mergeCell ref="C64:C67"/>
    <mergeCell ref="D64:D67"/>
    <mergeCell ref="K64:K66"/>
    <mergeCell ref="L64:L67"/>
    <mergeCell ref="O64:O67"/>
    <mergeCell ref="B60:B63"/>
    <mergeCell ref="C60:C63"/>
    <mergeCell ref="D60:D63"/>
    <mergeCell ref="K60:K62"/>
    <mergeCell ref="L60:L63"/>
    <mergeCell ref="O60:O63"/>
    <mergeCell ref="B56:B59"/>
    <mergeCell ref="C56:C59"/>
    <mergeCell ref="D56:D59"/>
    <mergeCell ref="K56:K58"/>
    <mergeCell ref="L56:L59"/>
    <mergeCell ref="O56:O59"/>
    <mergeCell ref="B52:B55"/>
    <mergeCell ref="C52:C55"/>
    <mergeCell ref="D52:D55"/>
    <mergeCell ref="K52:K54"/>
    <mergeCell ref="L52:L55"/>
    <mergeCell ref="O52:O55"/>
    <mergeCell ref="B48:B51"/>
    <mergeCell ref="C48:C51"/>
    <mergeCell ref="D48:D51"/>
    <mergeCell ref="K48:K50"/>
    <mergeCell ref="L48:L51"/>
    <mergeCell ref="O48:O51"/>
    <mergeCell ref="B44:B47"/>
    <mergeCell ref="C44:C47"/>
    <mergeCell ref="D44:D47"/>
    <mergeCell ref="K44:K46"/>
    <mergeCell ref="L44:L47"/>
    <mergeCell ref="O44:O47"/>
    <mergeCell ref="B40:B43"/>
    <mergeCell ref="C40:C43"/>
    <mergeCell ref="D40:D43"/>
    <mergeCell ref="K40:K42"/>
    <mergeCell ref="L40:L43"/>
    <mergeCell ref="O40:O43"/>
    <mergeCell ref="B36:B39"/>
    <mergeCell ref="C36:C39"/>
    <mergeCell ref="D36:D39"/>
    <mergeCell ref="K36:K38"/>
    <mergeCell ref="L36:L39"/>
    <mergeCell ref="O36:O39"/>
    <mergeCell ref="B32:B35"/>
    <mergeCell ref="C32:C35"/>
    <mergeCell ref="D32:D35"/>
    <mergeCell ref="K32:K34"/>
    <mergeCell ref="L32:L35"/>
    <mergeCell ref="O32:O35"/>
    <mergeCell ref="B28:B31"/>
    <mergeCell ref="C28:C31"/>
    <mergeCell ref="D28:D31"/>
    <mergeCell ref="K28:K30"/>
    <mergeCell ref="L28:L31"/>
    <mergeCell ref="O28:O31"/>
    <mergeCell ref="B24:B27"/>
    <mergeCell ref="C24:C27"/>
    <mergeCell ref="D24:D27"/>
    <mergeCell ref="K24:K26"/>
    <mergeCell ref="L24:L27"/>
    <mergeCell ref="O24:O27"/>
    <mergeCell ref="B20:B23"/>
    <mergeCell ref="C20:C23"/>
    <mergeCell ref="D20:D23"/>
    <mergeCell ref="K20:K22"/>
    <mergeCell ref="L20:L23"/>
    <mergeCell ref="O20:O23"/>
    <mergeCell ref="L12:L15"/>
    <mergeCell ref="O12:O15"/>
    <mergeCell ref="B16:B19"/>
    <mergeCell ref="C16:C19"/>
    <mergeCell ref="D16:D19"/>
    <mergeCell ref="K16:K18"/>
    <mergeCell ref="L16:L19"/>
    <mergeCell ref="N16:N19"/>
    <mergeCell ref="O16:O19"/>
    <mergeCell ref="L4:L7"/>
    <mergeCell ref="M4:M99"/>
    <mergeCell ref="N4:N7"/>
    <mergeCell ref="O4:O7"/>
    <mergeCell ref="B8:B11"/>
    <mergeCell ref="C8:C11"/>
    <mergeCell ref="D8:D11"/>
    <mergeCell ref="K8:K10"/>
    <mergeCell ref="L8:L11"/>
    <mergeCell ref="O8:O11"/>
    <mergeCell ref="C1:F1"/>
    <mergeCell ref="A4:A99"/>
    <mergeCell ref="B4:B7"/>
    <mergeCell ref="C4:C7"/>
    <mergeCell ref="D4:D7"/>
    <mergeCell ref="K4:K6"/>
    <mergeCell ref="B12:B15"/>
    <mergeCell ref="C12:C15"/>
    <mergeCell ref="D12:D15"/>
    <mergeCell ref="K12:K14"/>
  </mergeCells>
  <printOptions horizontalCentered="1"/>
  <pageMargins left="0.11811023622047245" right="0.11811023622047245" top="0.15748031496062992" bottom="0" header="0.31496062992125984" footer="0.31496062992125984"/>
  <pageSetup paperSize="9" scale="43" orientation="landscape" r:id="rId1"/>
  <rowBreaks count="1" manualBreakCount="1">
    <brk id="71" max="14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O105"/>
  <sheetViews>
    <sheetView tabSelected="1" view="pageBreakPreview" zoomScale="70" zoomScaleNormal="60" zoomScaleSheetLayoutView="70" workbookViewId="0">
      <pane xSplit="4" ySplit="3" topLeftCell="E4" activePane="bottomRight" state="frozen"/>
      <selection activeCell="K128" sqref="K128"/>
      <selection pane="topRight" activeCell="K128" sqref="K128"/>
      <selection pane="bottomLeft" activeCell="K128" sqref="K128"/>
      <selection pane="bottomRight" activeCell="A4" sqref="A4:A100"/>
    </sheetView>
  </sheetViews>
  <sheetFormatPr defaultRowHeight="15" x14ac:dyDescent="0.25"/>
  <cols>
    <col min="1" max="1" width="19.140625" style="1" customWidth="1"/>
    <col min="2" max="2" width="20" style="1" customWidth="1"/>
    <col min="3" max="3" width="39.5703125" style="1" customWidth="1"/>
    <col min="4" max="4" width="10.140625" style="1" customWidth="1"/>
    <col min="5" max="5" width="17.85546875" style="1" customWidth="1"/>
    <col min="6" max="6" width="77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18.75" x14ac:dyDescent="0.3">
      <c r="A1" s="325" t="s">
        <v>172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</row>
    <row r="2" spans="1:15" ht="195.75" customHeight="1" x14ac:dyDescent="0.25">
      <c r="A2" s="3" t="s">
        <v>1</v>
      </c>
      <c r="B2" s="3" t="s">
        <v>282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2</v>
      </c>
      <c r="D3" s="5">
        <v>3</v>
      </c>
      <c r="E3" s="4">
        <v>4</v>
      </c>
      <c r="F3" s="5">
        <v>5</v>
      </c>
      <c r="G3" s="4">
        <v>6</v>
      </c>
      <c r="H3" s="5">
        <v>7</v>
      </c>
      <c r="I3" s="4">
        <v>8</v>
      </c>
      <c r="J3" s="5">
        <v>9</v>
      </c>
      <c r="K3" s="4">
        <v>10</v>
      </c>
      <c r="L3" s="5">
        <v>11</v>
      </c>
      <c r="M3" s="4">
        <v>12</v>
      </c>
      <c r="N3" s="5">
        <v>13</v>
      </c>
    </row>
    <row r="4" spans="1:15" ht="56.25" customHeight="1" x14ac:dyDescent="0.25">
      <c r="A4" s="53" t="s">
        <v>283</v>
      </c>
      <c r="B4" s="35" t="s">
        <v>284</v>
      </c>
      <c r="C4" s="36" t="s">
        <v>285</v>
      </c>
      <c r="D4" s="208" t="s">
        <v>18</v>
      </c>
      <c r="E4" s="3" t="s">
        <v>19</v>
      </c>
      <c r="F4" s="38" t="s">
        <v>286</v>
      </c>
      <c r="G4" s="39" t="s">
        <v>21</v>
      </c>
      <c r="H4" s="268">
        <v>100</v>
      </c>
      <c r="I4" s="268">
        <v>100</v>
      </c>
      <c r="J4" s="41">
        <f t="shared" ref="J4:J67" si="0">IF(I4/H4*100&gt;100,100,I4/H4*100)</f>
        <v>100</v>
      </c>
      <c r="K4" s="237">
        <f>(J4+J5)/2</f>
        <v>100</v>
      </c>
      <c r="L4" s="326">
        <f>(K4+K6)/2</f>
        <v>100</v>
      </c>
      <c r="M4" s="17" t="s">
        <v>287</v>
      </c>
      <c r="N4" s="44"/>
      <c r="O4" s="45">
        <v>1</v>
      </c>
    </row>
    <row r="5" spans="1:15" ht="71.25" customHeight="1" x14ac:dyDescent="0.25">
      <c r="A5" s="53"/>
      <c r="B5" s="35"/>
      <c r="C5" s="36"/>
      <c r="D5" s="209"/>
      <c r="E5" s="3" t="s">
        <v>19</v>
      </c>
      <c r="F5" s="38" t="s">
        <v>288</v>
      </c>
      <c r="G5" s="39" t="s">
        <v>21</v>
      </c>
      <c r="H5" s="268">
        <v>100</v>
      </c>
      <c r="I5" s="268">
        <v>100</v>
      </c>
      <c r="J5" s="41">
        <f t="shared" si="0"/>
        <v>100</v>
      </c>
      <c r="K5" s="239"/>
      <c r="L5" s="327"/>
      <c r="M5" s="17"/>
      <c r="N5" s="49"/>
      <c r="O5" s="50"/>
    </row>
    <row r="6" spans="1:15" ht="33" customHeight="1" x14ac:dyDescent="0.25">
      <c r="A6" s="53"/>
      <c r="B6" s="52"/>
      <c r="C6" s="53"/>
      <c r="D6" s="209"/>
      <c r="E6" s="3" t="s">
        <v>25</v>
      </c>
      <c r="F6" s="55" t="s">
        <v>26</v>
      </c>
      <c r="G6" s="39" t="s">
        <v>27</v>
      </c>
      <c r="H6" s="135">
        <v>2600</v>
      </c>
      <c r="I6" s="135">
        <v>2620</v>
      </c>
      <c r="J6" s="41">
        <f t="shared" si="0"/>
        <v>100</v>
      </c>
      <c r="K6" s="41">
        <f>J6</f>
        <v>100</v>
      </c>
      <c r="L6" s="327"/>
      <c r="M6" s="17"/>
      <c r="N6" s="57"/>
      <c r="O6" s="58"/>
    </row>
    <row r="7" spans="1:15" ht="56.25" customHeight="1" x14ac:dyDescent="0.25">
      <c r="A7" s="53"/>
      <c r="B7" s="35" t="s">
        <v>289</v>
      </c>
      <c r="C7" s="36" t="s">
        <v>290</v>
      </c>
      <c r="D7" s="208" t="s">
        <v>18</v>
      </c>
      <c r="E7" s="3" t="s">
        <v>19</v>
      </c>
      <c r="F7" s="38" t="s">
        <v>291</v>
      </c>
      <c r="G7" s="39" t="s">
        <v>21</v>
      </c>
      <c r="H7" s="268">
        <v>100</v>
      </c>
      <c r="I7" s="268">
        <v>100</v>
      </c>
      <c r="J7" s="41">
        <f t="shared" si="0"/>
        <v>100</v>
      </c>
      <c r="K7" s="237">
        <f>(J7+J8)/2</f>
        <v>100</v>
      </c>
      <c r="L7" s="326">
        <f>(K7+K9)/2</f>
        <v>100</v>
      </c>
      <c r="M7" s="17"/>
      <c r="N7" s="44"/>
      <c r="O7" s="45">
        <v>2</v>
      </c>
    </row>
    <row r="8" spans="1:15" ht="56.25" customHeight="1" x14ac:dyDescent="0.25">
      <c r="A8" s="53"/>
      <c r="B8" s="35"/>
      <c r="C8" s="36"/>
      <c r="D8" s="209"/>
      <c r="E8" s="3" t="s">
        <v>19</v>
      </c>
      <c r="F8" s="38" t="s">
        <v>292</v>
      </c>
      <c r="G8" s="39" t="s">
        <v>21</v>
      </c>
      <c r="H8" s="268">
        <v>100</v>
      </c>
      <c r="I8" s="268">
        <v>100</v>
      </c>
      <c r="J8" s="41">
        <f t="shared" si="0"/>
        <v>100</v>
      </c>
      <c r="K8" s="239"/>
      <c r="L8" s="327"/>
      <c r="M8" s="17"/>
      <c r="N8" s="49"/>
      <c r="O8" s="50"/>
    </row>
    <row r="9" spans="1:15" ht="33" customHeight="1" x14ac:dyDescent="0.25">
      <c r="A9" s="53"/>
      <c r="B9" s="52"/>
      <c r="C9" s="53"/>
      <c r="D9" s="209"/>
      <c r="E9" s="3" t="s">
        <v>25</v>
      </c>
      <c r="F9" s="55" t="s">
        <v>26</v>
      </c>
      <c r="G9" s="39" t="s">
        <v>27</v>
      </c>
      <c r="H9" s="135">
        <v>1700</v>
      </c>
      <c r="I9" s="135">
        <v>2460</v>
      </c>
      <c r="J9" s="41">
        <f t="shared" si="0"/>
        <v>100</v>
      </c>
      <c r="K9" s="41">
        <f>J9</f>
        <v>100</v>
      </c>
      <c r="L9" s="327"/>
      <c r="M9" s="17"/>
      <c r="N9" s="57"/>
      <c r="O9" s="58"/>
    </row>
    <row r="10" spans="1:15" ht="56.25" customHeight="1" x14ac:dyDescent="0.25">
      <c r="A10" s="53"/>
      <c r="B10" s="35" t="s">
        <v>293</v>
      </c>
      <c r="C10" s="36" t="s">
        <v>294</v>
      </c>
      <c r="D10" s="208" t="s">
        <v>18</v>
      </c>
      <c r="E10" s="3" t="s">
        <v>19</v>
      </c>
      <c r="F10" s="38" t="s">
        <v>295</v>
      </c>
      <c r="G10" s="39" t="s">
        <v>21</v>
      </c>
      <c r="H10" s="268">
        <v>100</v>
      </c>
      <c r="I10" s="268">
        <v>100</v>
      </c>
      <c r="J10" s="41">
        <f t="shared" si="0"/>
        <v>100</v>
      </c>
      <c r="K10" s="237">
        <f>(J10+J11)/2</f>
        <v>100</v>
      </c>
      <c r="L10" s="326">
        <f>(K10+K12)/2</f>
        <v>100</v>
      </c>
      <c r="M10" s="17"/>
      <c r="N10" s="44"/>
      <c r="O10" s="45">
        <v>3</v>
      </c>
    </row>
    <row r="11" spans="1:15" ht="56.25" customHeight="1" x14ac:dyDescent="0.25">
      <c r="A11" s="53"/>
      <c r="B11" s="35"/>
      <c r="C11" s="36"/>
      <c r="D11" s="209"/>
      <c r="E11" s="3" t="s">
        <v>19</v>
      </c>
      <c r="F11" s="38" t="s">
        <v>296</v>
      </c>
      <c r="G11" s="39" t="s">
        <v>21</v>
      </c>
      <c r="H11" s="268">
        <v>100</v>
      </c>
      <c r="I11" s="268">
        <v>100</v>
      </c>
      <c r="J11" s="41">
        <f t="shared" si="0"/>
        <v>100</v>
      </c>
      <c r="K11" s="239"/>
      <c r="L11" s="327"/>
      <c r="M11" s="17"/>
      <c r="N11" s="49"/>
      <c r="O11" s="50"/>
    </row>
    <row r="12" spans="1:15" ht="33" customHeight="1" x14ac:dyDescent="0.25">
      <c r="A12" s="53"/>
      <c r="B12" s="52"/>
      <c r="C12" s="53"/>
      <c r="D12" s="209"/>
      <c r="E12" s="3" t="s">
        <v>25</v>
      </c>
      <c r="F12" s="55" t="s">
        <v>26</v>
      </c>
      <c r="G12" s="39" t="s">
        <v>27</v>
      </c>
      <c r="H12" s="135">
        <v>150</v>
      </c>
      <c r="I12" s="135">
        <v>154</v>
      </c>
      <c r="J12" s="41">
        <f t="shared" si="0"/>
        <v>100</v>
      </c>
      <c r="K12" s="41">
        <f>J12</f>
        <v>100</v>
      </c>
      <c r="L12" s="327"/>
      <c r="M12" s="17"/>
      <c r="N12" s="57"/>
      <c r="O12" s="58"/>
    </row>
    <row r="13" spans="1:15" customFormat="1" ht="56.25" hidden="1" customHeight="1" x14ac:dyDescent="0.25">
      <c r="A13" s="20"/>
      <c r="B13" s="83" t="s">
        <v>297</v>
      </c>
      <c r="C13" s="84" t="s">
        <v>45</v>
      </c>
      <c r="D13" s="85" t="s">
        <v>18</v>
      </c>
      <c r="E13" s="86" t="s">
        <v>19</v>
      </c>
      <c r="F13" s="87" t="s">
        <v>20</v>
      </c>
      <c r="G13" s="88" t="s">
        <v>21</v>
      </c>
      <c r="H13" s="328"/>
      <c r="I13" s="328"/>
      <c r="J13" s="90" t="e">
        <f t="shared" si="0"/>
        <v>#DIV/0!</v>
      </c>
      <c r="K13" s="91" t="e">
        <f>(J13+J14+J15)/3</f>
        <v>#DIV/0!</v>
      </c>
      <c r="L13" s="92" t="e">
        <f>(K13+K16)/2</f>
        <v>#DIV/0!</v>
      </c>
      <c r="M13" s="17"/>
      <c r="N13" s="93"/>
      <c r="O13" s="94">
        <v>6</v>
      </c>
    </row>
    <row r="14" spans="1:15" customFormat="1" ht="56.25" hidden="1" customHeight="1" x14ac:dyDescent="0.25">
      <c r="A14" s="20"/>
      <c r="B14" s="83"/>
      <c r="C14" s="84"/>
      <c r="D14" s="95"/>
      <c r="E14" s="86" t="s">
        <v>19</v>
      </c>
      <c r="F14" s="87" t="s">
        <v>42</v>
      </c>
      <c r="G14" s="88" t="s">
        <v>21</v>
      </c>
      <c r="H14" s="328"/>
      <c r="I14" s="328"/>
      <c r="J14" s="90" t="e">
        <f t="shared" si="0"/>
        <v>#DIV/0!</v>
      </c>
      <c r="K14" s="96"/>
      <c r="L14" s="97"/>
      <c r="M14" s="17"/>
      <c r="N14" s="93"/>
      <c r="O14" s="98"/>
    </row>
    <row r="15" spans="1:15" customFormat="1" ht="66.75" hidden="1" customHeight="1" x14ac:dyDescent="0.25">
      <c r="A15" s="20"/>
      <c r="B15" s="83"/>
      <c r="C15" s="84"/>
      <c r="D15" s="95"/>
      <c r="E15" s="86" t="s">
        <v>19</v>
      </c>
      <c r="F15" s="87" t="s">
        <v>43</v>
      </c>
      <c r="G15" s="88" t="s">
        <v>21</v>
      </c>
      <c r="H15" s="328"/>
      <c r="I15" s="328"/>
      <c r="J15" s="90">
        <v>100</v>
      </c>
      <c r="K15" s="99"/>
      <c r="L15" s="97"/>
      <c r="M15" s="17"/>
      <c r="N15" s="93"/>
      <c r="O15" s="98"/>
    </row>
    <row r="16" spans="1:15" customFormat="1" ht="33" hidden="1" customHeight="1" x14ac:dyDescent="0.25">
      <c r="A16" s="20"/>
      <c r="B16" s="100"/>
      <c r="C16" s="101"/>
      <c r="D16" s="102"/>
      <c r="E16" s="86" t="s">
        <v>25</v>
      </c>
      <c r="F16" s="103" t="s">
        <v>26</v>
      </c>
      <c r="G16" s="88" t="s">
        <v>27</v>
      </c>
      <c r="H16" s="329"/>
      <c r="I16" s="329"/>
      <c r="J16" s="90" t="e">
        <f t="shared" si="0"/>
        <v>#DIV/0!</v>
      </c>
      <c r="K16" s="90" t="e">
        <f>J16</f>
        <v>#DIV/0!</v>
      </c>
      <c r="L16" s="104"/>
      <c r="M16" s="17"/>
      <c r="N16" s="90"/>
      <c r="O16" s="105"/>
    </row>
    <row r="17" spans="1:15" customFormat="1" ht="47.25" hidden="1" x14ac:dyDescent="0.25">
      <c r="A17" s="20"/>
      <c r="B17" s="112" t="s">
        <v>298</v>
      </c>
      <c r="C17" s="113" t="s">
        <v>53</v>
      </c>
      <c r="D17" s="114" t="s">
        <v>18</v>
      </c>
      <c r="E17" s="115" t="s">
        <v>19</v>
      </c>
      <c r="F17" s="116" t="s">
        <v>20</v>
      </c>
      <c r="G17" s="117" t="s">
        <v>21</v>
      </c>
      <c r="H17" s="330"/>
      <c r="I17" s="330"/>
      <c r="J17" s="119" t="e">
        <f t="shared" si="0"/>
        <v>#DIV/0!</v>
      </c>
      <c r="K17" s="120" t="e">
        <f>(J17+J18+J19)/3</f>
        <v>#DIV/0!</v>
      </c>
      <c r="L17" s="121" t="e">
        <f>(K17+K20)/2</f>
        <v>#DIV/0!</v>
      </c>
      <c r="M17" s="17"/>
      <c r="N17" s="122"/>
      <c r="O17" s="123">
        <v>10</v>
      </c>
    </row>
    <row r="18" spans="1:15" customFormat="1" ht="47.25" hidden="1" x14ac:dyDescent="0.25">
      <c r="A18" s="20"/>
      <c r="B18" s="112"/>
      <c r="C18" s="113"/>
      <c r="D18" s="124"/>
      <c r="E18" s="115" t="s">
        <v>19</v>
      </c>
      <c r="F18" s="116" t="s">
        <v>42</v>
      </c>
      <c r="G18" s="117" t="s">
        <v>21</v>
      </c>
      <c r="H18" s="330"/>
      <c r="I18" s="330"/>
      <c r="J18" s="119" t="e">
        <f t="shared" si="0"/>
        <v>#DIV/0!</v>
      </c>
      <c r="K18" s="125"/>
      <c r="L18" s="126"/>
      <c r="M18" s="17"/>
      <c r="N18" s="122"/>
      <c r="O18" s="127"/>
    </row>
    <row r="19" spans="1:15" customFormat="1" ht="47.25" hidden="1" x14ac:dyDescent="0.25">
      <c r="A19" s="20"/>
      <c r="B19" s="112"/>
      <c r="C19" s="113"/>
      <c r="D19" s="124"/>
      <c r="E19" s="115" t="s">
        <v>19</v>
      </c>
      <c r="F19" s="116" t="s">
        <v>54</v>
      </c>
      <c r="G19" s="117" t="s">
        <v>21</v>
      </c>
      <c r="H19" s="330"/>
      <c r="I19" s="330"/>
      <c r="J19" s="119" t="e">
        <f t="shared" si="0"/>
        <v>#DIV/0!</v>
      </c>
      <c r="K19" s="128"/>
      <c r="L19" s="126"/>
      <c r="M19" s="17"/>
      <c r="N19" s="122"/>
      <c r="O19" s="127"/>
    </row>
    <row r="20" spans="1:15" customFormat="1" ht="31.5" hidden="1" x14ac:dyDescent="0.25">
      <c r="A20" s="20"/>
      <c r="B20" s="129"/>
      <c r="C20" s="130"/>
      <c r="D20" s="131"/>
      <c r="E20" s="115" t="s">
        <v>25</v>
      </c>
      <c r="F20" s="132" t="s">
        <v>26</v>
      </c>
      <c r="G20" s="117" t="s">
        <v>27</v>
      </c>
      <c r="H20" s="331"/>
      <c r="I20" s="331"/>
      <c r="J20" s="119" t="e">
        <f t="shared" si="0"/>
        <v>#DIV/0!</v>
      </c>
      <c r="K20" s="119" t="e">
        <f>J20</f>
        <v>#DIV/0!</v>
      </c>
      <c r="L20" s="133"/>
      <c r="M20" s="17"/>
      <c r="N20" s="119"/>
      <c r="O20" s="134"/>
    </row>
    <row r="21" spans="1:15" customFormat="1" ht="47.25" hidden="1" x14ac:dyDescent="0.25">
      <c r="A21" s="20"/>
      <c r="B21" s="112" t="s">
        <v>299</v>
      </c>
      <c r="C21" s="113" t="s">
        <v>56</v>
      </c>
      <c r="D21" s="114" t="s">
        <v>18</v>
      </c>
      <c r="E21" s="115" t="s">
        <v>19</v>
      </c>
      <c r="F21" s="116" t="s">
        <v>20</v>
      </c>
      <c r="G21" s="117" t="s">
        <v>21</v>
      </c>
      <c r="H21" s="330"/>
      <c r="I21" s="330"/>
      <c r="J21" s="119" t="e">
        <f t="shared" si="0"/>
        <v>#DIV/0!</v>
      </c>
      <c r="K21" s="120" t="e">
        <f>(J21+J22+J23)/3</f>
        <v>#DIV/0!</v>
      </c>
      <c r="L21" s="121" t="e">
        <f>(K21+K24)/2</f>
        <v>#DIV/0!</v>
      </c>
      <c r="M21" s="17"/>
      <c r="N21" s="122"/>
      <c r="O21" s="123">
        <v>11</v>
      </c>
    </row>
    <row r="22" spans="1:15" customFormat="1" ht="47.25" hidden="1" x14ac:dyDescent="0.25">
      <c r="A22" s="20"/>
      <c r="B22" s="112"/>
      <c r="C22" s="113"/>
      <c r="D22" s="124"/>
      <c r="E22" s="115" t="s">
        <v>19</v>
      </c>
      <c r="F22" s="116" t="s">
        <v>42</v>
      </c>
      <c r="G22" s="117" t="s">
        <v>21</v>
      </c>
      <c r="H22" s="330"/>
      <c r="I22" s="330"/>
      <c r="J22" s="119" t="e">
        <f t="shared" si="0"/>
        <v>#DIV/0!</v>
      </c>
      <c r="K22" s="125"/>
      <c r="L22" s="126"/>
      <c r="M22" s="17"/>
      <c r="N22" s="122"/>
      <c r="O22" s="127"/>
    </row>
    <row r="23" spans="1:15" customFormat="1" ht="47.25" hidden="1" x14ac:dyDescent="0.25">
      <c r="A23" s="20"/>
      <c r="B23" s="112"/>
      <c r="C23" s="113"/>
      <c r="D23" s="124"/>
      <c r="E23" s="115" t="s">
        <v>19</v>
      </c>
      <c r="F23" s="116" t="s">
        <v>54</v>
      </c>
      <c r="G23" s="117" t="s">
        <v>21</v>
      </c>
      <c r="H23" s="330"/>
      <c r="I23" s="330"/>
      <c r="J23" s="119" t="e">
        <f t="shared" si="0"/>
        <v>#DIV/0!</v>
      </c>
      <c r="K23" s="128"/>
      <c r="L23" s="126"/>
      <c r="M23" s="17"/>
      <c r="N23" s="122"/>
      <c r="O23" s="127"/>
    </row>
    <row r="24" spans="1:15" customFormat="1" ht="31.5" hidden="1" x14ac:dyDescent="0.25">
      <c r="A24" s="20"/>
      <c r="B24" s="129"/>
      <c r="C24" s="130"/>
      <c r="D24" s="131"/>
      <c r="E24" s="115" t="s">
        <v>25</v>
      </c>
      <c r="F24" s="132" t="s">
        <v>26</v>
      </c>
      <c r="G24" s="117" t="s">
        <v>27</v>
      </c>
      <c r="H24" s="331"/>
      <c r="I24" s="331"/>
      <c r="J24" s="119" t="e">
        <f t="shared" si="0"/>
        <v>#DIV/0!</v>
      </c>
      <c r="K24" s="119" t="e">
        <f>J24</f>
        <v>#DIV/0!</v>
      </c>
      <c r="L24" s="133"/>
      <c r="M24" s="17"/>
      <c r="N24" s="119"/>
      <c r="O24" s="134"/>
    </row>
    <row r="25" spans="1:15" customFormat="1" ht="47.25" hidden="1" x14ac:dyDescent="0.25">
      <c r="A25" s="20"/>
      <c r="B25" s="112" t="s">
        <v>300</v>
      </c>
      <c r="C25" s="113" t="s">
        <v>58</v>
      </c>
      <c r="D25" s="114" t="s">
        <v>18</v>
      </c>
      <c r="E25" s="115" t="s">
        <v>19</v>
      </c>
      <c r="F25" s="116" t="s">
        <v>20</v>
      </c>
      <c r="G25" s="117" t="s">
        <v>21</v>
      </c>
      <c r="H25" s="330"/>
      <c r="I25" s="330"/>
      <c r="J25" s="119" t="e">
        <f t="shared" si="0"/>
        <v>#DIV/0!</v>
      </c>
      <c r="K25" s="120" t="e">
        <f>(J25+J26+J27)/3</f>
        <v>#DIV/0!</v>
      </c>
      <c r="L25" s="121" t="e">
        <f>(K25+K28)/2</f>
        <v>#DIV/0!</v>
      </c>
      <c r="M25" s="17"/>
      <c r="N25" s="122"/>
      <c r="O25" s="123">
        <v>12</v>
      </c>
    </row>
    <row r="26" spans="1:15" customFormat="1" ht="47.25" hidden="1" x14ac:dyDescent="0.25">
      <c r="A26" s="20"/>
      <c r="B26" s="112"/>
      <c r="C26" s="113"/>
      <c r="D26" s="124"/>
      <c r="E26" s="115" t="s">
        <v>19</v>
      </c>
      <c r="F26" s="116" t="s">
        <v>42</v>
      </c>
      <c r="G26" s="117" t="s">
        <v>21</v>
      </c>
      <c r="H26" s="330"/>
      <c r="I26" s="330"/>
      <c r="J26" s="119" t="e">
        <f t="shared" si="0"/>
        <v>#DIV/0!</v>
      </c>
      <c r="K26" s="125"/>
      <c r="L26" s="126"/>
      <c r="M26" s="17"/>
      <c r="N26" s="122"/>
      <c r="O26" s="127"/>
    </row>
    <row r="27" spans="1:15" customFormat="1" ht="47.25" hidden="1" x14ac:dyDescent="0.25">
      <c r="A27" s="20"/>
      <c r="B27" s="112"/>
      <c r="C27" s="113"/>
      <c r="D27" s="124"/>
      <c r="E27" s="115" t="s">
        <v>19</v>
      </c>
      <c r="F27" s="116" t="s">
        <v>54</v>
      </c>
      <c r="G27" s="117" t="s">
        <v>21</v>
      </c>
      <c r="H27" s="330"/>
      <c r="I27" s="330"/>
      <c r="J27" s="119" t="e">
        <f t="shared" si="0"/>
        <v>#DIV/0!</v>
      </c>
      <c r="K27" s="128"/>
      <c r="L27" s="126"/>
      <c r="M27" s="17"/>
      <c r="N27" s="122"/>
      <c r="O27" s="127"/>
    </row>
    <row r="28" spans="1:15" customFormat="1" ht="31.5" hidden="1" x14ac:dyDescent="0.25">
      <c r="A28" s="20"/>
      <c r="B28" s="129"/>
      <c r="C28" s="130"/>
      <c r="D28" s="131"/>
      <c r="E28" s="115" t="s">
        <v>25</v>
      </c>
      <c r="F28" s="132" t="s">
        <v>26</v>
      </c>
      <c r="G28" s="117" t="s">
        <v>27</v>
      </c>
      <c r="H28" s="331"/>
      <c r="I28" s="331"/>
      <c r="J28" s="119" t="e">
        <f t="shared" si="0"/>
        <v>#DIV/0!</v>
      </c>
      <c r="K28" s="119" t="e">
        <f>J28</f>
        <v>#DIV/0!</v>
      </c>
      <c r="L28" s="133"/>
      <c r="M28" s="17"/>
      <c r="N28" s="119"/>
      <c r="O28" s="134"/>
    </row>
    <row r="29" spans="1:15" customFormat="1" ht="47.25" hidden="1" x14ac:dyDescent="0.25">
      <c r="A29" s="20"/>
      <c r="B29" s="332" t="s">
        <v>301</v>
      </c>
      <c r="C29" s="333" t="s">
        <v>302</v>
      </c>
      <c r="D29" s="334" t="s">
        <v>18</v>
      </c>
      <c r="E29" s="335" t="s">
        <v>19</v>
      </c>
      <c r="F29" s="336" t="s">
        <v>65</v>
      </c>
      <c r="G29" s="335" t="s">
        <v>21</v>
      </c>
      <c r="H29" s="337"/>
      <c r="I29" s="337"/>
      <c r="J29" s="338" t="e">
        <f t="shared" si="0"/>
        <v>#DIV/0!</v>
      </c>
      <c r="K29" s="339" t="e">
        <f>(J29+J30+J31)/3</f>
        <v>#DIV/0!</v>
      </c>
      <c r="L29" s="340" t="e">
        <f>(K29+K32)/2</f>
        <v>#DIV/0!</v>
      </c>
      <c r="M29" s="17"/>
      <c r="N29" s="341"/>
      <c r="O29" s="342">
        <v>15</v>
      </c>
    </row>
    <row r="30" spans="1:15" customFormat="1" ht="63" hidden="1" x14ac:dyDescent="0.25">
      <c r="A30" s="20"/>
      <c r="B30" s="332"/>
      <c r="C30" s="333"/>
      <c r="D30" s="343"/>
      <c r="E30" s="335" t="s">
        <v>19</v>
      </c>
      <c r="F30" s="336" t="s">
        <v>66</v>
      </c>
      <c r="G30" s="335" t="s">
        <v>21</v>
      </c>
      <c r="H30" s="344"/>
      <c r="I30" s="344"/>
      <c r="J30" s="338">
        <v>100</v>
      </c>
      <c r="K30" s="345"/>
      <c r="L30" s="346"/>
      <c r="M30" s="17"/>
      <c r="N30" s="341"/>
      <c r="O30" s="347"/>
    </row>
    <row r="31" spans="1:15" customFormat="1" ht="47.25" hidden="1" x14ac:dyDescent="0.25">
      <c r="A31" s="20"/>
      <c r="B31" s="332"/>
      <c r="C31" s="333"/>
      <c r="D31" s="343"/>
      <c r="E31" s="335" t="s">
        <v>19</v>
      </c>
      <c r="F31" s="336" t="s">
        <v>42</v>
      </c>
      <c r="G31" s="335" t="s">
        <v>21</v>
      </c>
      <c r="H31" s="344"/>
      <c r="I31" s="344"/>
      <c r="J31" s="338" t="e">
        <f t="shared" si="0"/>
        <v>#DIV/0!</v>
      </c>
      <c r="K31" s="348"/>
      <c r="L31" s="346"/>
      <c r="M31" s="17"/>
      <c r="N31" s="341"/>
      <c r="O31" s="347"/>
    </row>
    <row r="32" spans="1:15" customFormat="1" ht="31.5" hidden="1" x14ac:dyDescent="0.25">
      <c r="A32" s="20"/>
      <c r="B32" s="349"/>
      <c r="C32" s="350"/>
      <c r="D32" s="351"/>
      <c r="E32" s="335" t="s">
        <v>25</v>
      </c>
      <c r="F32" s="352" t="s">
        <v>67</v>
      </c>
      <c r="G32" s="335" t="s">
        <v>68</v>
      </c>
      <c r="H32" s="353"/>
      <c r="I32" s="353"/>
      <c r="J32" s="338" t="e">
        <f t="shared" si="0"/>
        <v>#DIV/0!</v>
      </c>
      <c r="K32" s="338" t="e">
        <f>J32</f>
        <v>#DIV/0!</v>
      </c>
      <c r="L32" s="354"/>
      <c r="M32" s="17"/>
      <c r="N32" s="338"/>
      <c r="O32" s="355"/>
    </row>
    <row r="33" spans="1:15" customFormat="1" ht="47.25" hidden="1" x14ac:dyDescent="0.25">
      <c r="A33" s="20"/>
      <c r="B33" s="332" t="s">
        <v>303</v>
      </c>
      <c r="C33" s="333" t="s">
        <v>304</v>
      </c>
      <c r="D33" s="334" t="s">
        <v>18</v>
      </c>
      <c r="E33" s="335" t="s">
        <v>19</v>
      </c>
      <c r="F33" s="336" t="s">
        <v>65</v>
      </c>
      <c r="G33" s="335" t="s">
        <v>21</v>
      </c>
      <c r="H33" s="344"/>
      <c r="I33" s="344"/>
      <c r="J33" s="338" t="e">
        <f t="shared" si="0"/>
        <v>#DIV/0!</v>
      </c>
      <c r="K33" s="339" t="e">
        <f>(J33+J34+J35)/3</f>
        <v>#DIV/0!</v>
      </c>
      <c r="L33" s="340" t="e">
        <f>(K33+K36)/2</f>
        <v>#DIV/0!</v>
      </c>
      <c r="M33" s="17"/>
      <c r="N33" s="341"/>
      <c r="O33" s="342">
        <v>16</v>
      </c>
    </row>
    <row r="34" spans="1:15" customFormat="1" ht="63" hidden="1" x14ac:dyDescent="0.25">
      <c r="A34" s="20"/>
      <c r="B34" s="332"/>
      <c r="C34" s="333"/>
      <c r="D34" s="343"/>
      <c r="E34" s="335" t="s">
        <v>19</v>
      </c>
      <c r="F34" s="336" t="s">
        <v>66</v>
      </c>
      <c r="G34" s="335" t="s">
        <v>21</v>
      </c>
      <c r="H34" s="344"/>
      <c r="I34" s="344"/>
      <c r="J34" s="338" t="e">
        <f t="shared" si="0"/>
        <v>#DIV/0!</v>
      </c>
      <c r="K34" s="345"/>
      <c r="L34" s="346"/>
      <c r="M34" s="17"/>
      <c r="N34" s="341"/>
      <c r="O34" s="347"/>
    </row>
    <row r="35" spans="1:15" customFormat="1" ht="47.25" hidden="1" x14ac:dyDescent="0.25">
      <c r="A35" s="20"/>
      <c r="B35" s="332"/>
      <c r="C35" s="333"/>
      <c r="D35" s="343"/>
      <c r="E35" s="335" t="s">
        <v>19</v>
      </c>
      <c r="F35" s="336" t="s">
        <v>42</v>
      </c>
      <c r="G35" s="335" t="s">
        <v>21</v>
      </c>
      <c r="H35" s="344"/>
      <c r="I35" s="344"/>
      <c r="J35" s="338" t="e">
        <f t="shared" si="0"/>
        <v>#DIV/0!</v>
      </c>
      <c r="K35" s="348"/>
      <c r="L35" s="346"/>
      <c r="M35" s="17"/>
      <c r="N35" s="341"/>
      <c r="O35" s="347"/>
    </row>
    <row r="36" spans="1:15" customFormat="1" ht="31.5" hidden="1" x14ac:dyDescent="0.25">
      <c r="A36" s="20"/>
      <c r="B36" s="349"/>
      <c r="C36" s="350"/>
      <c r="D36" s="351"/>
      <c r="E36" s="335" t="s">
        <v>25</v>
      </c>
      <c r="F36" s="352" t="s">
        <v>67</v>
      </c>
      <c r="G36" s="335" t="s">
        <v>68</v>
      </c>
      <c r="H36" s="353"/>
      <c r="I36" s="353"/>
      <c r="J36" s="338" t="e">
        <f t="shared" si="0"/>
        <v>#DIV/0!</v>
      </c>
      <c r="K36" s="338" t="e">
        <f>J36</f>
        <v>#DIV/0!</v>
      </c>
      <c r="L36" s="354"/>
      <c r="M36" s="17"/>
      <c r="N36" s="338"/>
      <c r="O36" s="355"/>
    </row>
    <row r="37" spans="1:15" customFormat="1" ht="47.25" hidden="1" x14ac:dyDescent="0.25">
      <c r="A37" s="20"/>
      <c r="B37" s="332" t="s">
        <v>305</v>
      </c>
      <c r="C37" s="333" t="s">
        <v>306</v>
      </c>
      <c r="D37" s="334" t="s">
        <v>18</v>
      </c>
      <c r="E37" s="335" t="s">
        <v>19</v>
      </c>
      <c r="F37" s="336" t="s">
        <v>65</v>
      </c>
      <c r="G37" s="335" t="s">
        <v>21</v>
      </c>
      <c r="H37" s="344"/>
      <c r="I37" s="344"/>
      <c r="J37" s="338" t="e">
        <f t="shared" si="0"/>
        <v>#DIV/0!</v>
      </c>
      <c r="K37" s="339" t="e">
        <f>(J37+J38+J39)/3</f>
        <v>#DIV/0!</v>
      </c>
      <c r="L37" s="340" t="e">
        <f>(K37+K40)/2</f>
        <v>#DIV/0!</v>
      </c>
      <c r="M37" s="17"/>
      <c r="N37" s="341"/>
      <c r="O37" s="342">
        <v>17</v>
      </c>
    </row>
    <row r="38" spans="1:15" customFormat="1" ht="63" hidden="1" x14ac:dyDescent="0.25">
      <c r="A38" s="20"/>
      <c r="B38" s="332"/>
      <c r="C38" s="333"/>
      <c r="D38" s="343"/>
      <c r="E38" s="335" t="s">
        <v>19</v>
      </c>
      <c r="F38" s="336" t="s">
        <v>66</v>
      </c>
      <c r="G38" s="335" t="s">
        <v>21</v>
      </c>
      <c r="H38" s="344"/>
      <c r="I38" s="344"/>
      <c r="J38" s="338">
        <v>100</v>
      </c>
      <c r="K38" s="345"/>
      <c r="L38" s="346"/>
      <c r="M38" s="17"/>
      <c r="N38" s="341"/>
      <c r="O38" s="347"/>
    </row>
    <row r="39" spans="1:15" customFormat="1" ht="47.25" hidden="1" x14ac:dyDescent="0.25">
      <c r="A39" s="20"/>
      <c r="B39" s="332"/>
      <c r="C39" s="333"/>
      <c r="D39" s="343"/>
      <c r="E39" s="335" t="s">
        <v>19</v>
      </c>
      <c r="F39" s="336" t="s">
        <v>42</v>
      </c>
      <c r="G39" s="335" t="s">
        <v>21</v>
      </c>
      <c r="H39" s="344"/>
      <c r="I39" s="344"/>
      <c r="J39" s="338" t="e">
        <f t="shared" si="0"/>
        <v>#DIV/0!</v>
      </c>
      <c r="K39" s="348"/>
      <c r="L39" s="346"/>
      <c r="M39" s="17"/>
      <c r="N39" s="341"/>
      <c r="O39" s="347"/>
    </row>
    <row r="40" spans="1:15" customFormat="1" ht="31.5" hidden="1" x14ac:dyDescent="0.25">
      <c r="A40" s="20"/>
      <c r="B40" s="349"/>
      <c r="C40" s="350"/>
      <c r="D40" s="351"/>
      <c r="E40" s="335" t="s">
        <v>25</v>
      </c>
      <c r="F40" s="352" t="s">
        <v>67</v>
      </c>
      <c r="G40" s="335" t="s">
        <v>68</v>
      </c>
      <c r="H40" s="353"/>
      <c r="I40" s="353"/>
      <c r="J40" s="338" t="e">
        <f t="shared" si="0"/>
        <v>#DIV/0!</v>
      </c>
      <c r="K40" s="338" t="e">
        <f>J40</f>
        <v>#DIV/0!</v>
      </c>
      <c r="L40" s="354"/>
      <c r="M40" s="17"/>
      <c r="N40" s="338"/>
      <c r="O40" s="355"/>
    </row>
    <row r="41" spans="1:15" customFormat="1" ht="47.25" hidden="1" x14ac:dyDescent="0.25">
      <c r="A41" s="20"/>
      <c r="B41" s="332" t="s">
        <v>307</v>
      </c>
      <c r="C41" s="333" t="s">
        <v>308</v>
      </c>
      <c r="D41" s="334" t="s">
        <v>18</v>
      </c>
      <c r="E41" s="335" t="s">
        <v>19</v>
      </c>
      <c r="F41" s="336" t="s">
        <v>65</v>
      </c>
      <c r="G41" s="335" t="s">
        <v>21</v>
      </c>
      <c r="H41" s="344"/>
      <c r="I41" s="344"/>
      <c r="J41" s="338" t="e">
        <f t="shared" si="0"/>
        <v>#DIV/0!</v>
      </c>
      <c r="K41" s="339" t="e">
        <f>(J41+J42+J43)/3</f>
        <v>#DIV/0!</v>
      </c>
      <c r="L41" s="340" t="e">
        <f>(K41+K44)/2</f>
        <v>#DIV/0!</v>
      </c>
      <c r="M41" s="17"/>
      <c r="N41" s="341"/>
      <c r="O41" s="342">
        <v>19</v>
      </c>
    </row>
    <row r="42" spans="1:15" customFormat="1" ht="63" hidden="1" x14ac:dyDescent="0.25">
      <c r="A42" s="20"/>
      <c r="B42" s="332"/>
      <c r="C42" s="333"/>
      <c r="D42" s="343"/>
      <c r="E42" s="335" t="s">
        <v>19</v>
      </c>
      <c r="F42" s="336" t="s">
        <v>66</v>
      </c>
      <c r="G42" s="335" t="s">
        <v>21</v>
      </c>
      <c r="H42" s="344"/>
      <c r="I42" s="344"/>
      <c r="J42" s="338" t="e">
        <f t="shared" si="0"/>
        <v>#DIV/0!</v>
      </c>
      <c r="K42" s="345"/>
      <c r="L42" s="346"/>
      <c r="M42" s="17"/>
      <c r="N42" s="341"/>
      <c r="O42" s="347"/>
    </row>
    <row r="43" spans="1:15" customFormat="1" ht="47.25" hidden="1" x14ac:dyDescent="0.25">
      <c r="A43" s="20"/>
      <c r="B43" s="332"/>
      <c r="C43" s="333"/>
      <c r="D43" s="343"/>
      <c r="E43" s="335" t="s">
        <v>19</v>
      </c>
      <c r="F43" s="336" t="s">
        <v>42</v>
      </c>
      <c r="G43" s="335" t="s">
        <v>21</v>
      </c>
      <c r="H43" s="344"/>
      <c r="I43" s="344"/>
      <c r="J43" s="338" t="e">
        <f t="shared" si="0"/>
        <v>#DIV/0!</v>
      </c>
      <c r="K43" s="348"/>
      <c r="L43" s="346"/>
      <c r="M43" s="17"/>
      <c r="N43" s="341"/>
      <c r="O43" s="347"/>
    </row>
    <row r="44" spans="1:15" customFormat="1" ht="31.5" hidden="1" x14ac:dyDescent="0.25">
      <c r="A44" s="20"/>
      <c r="B44" s="349"/>
      <c r="C44" s="350"/>
      <c r="D44" s="351"/>
      <c r="E44" s="335" t="s">
        <v>25</v>
      </c>
      <c r="F44" s="352" t="s">
        <v>67</v>
      </c>
      <c r="G44" s="335" t="s">
        <v>68</v>
      </c>
      <c r="H44" s="353"/>
      <c r="I44" s="353"/>
      <c r="J44" s="338" t="e">
        <f t="shared" si="0"/>
        <v>#DIV/0!</v>
      </c>
      <c r="K44" s="338" t="e">
        <f>J44</f>
        <v>#DIV/0!</v>
      </c>
      <c r="L44" s="354"/>
      <c r="M44" s="17"/>
      <c r="N44" s="338"/>
      <c r="O44" s="355"/>
    </row>
    <row r="45" spans="1:15" customFormat="1" ht="47.25" hidden="1" x14ac:dyDescent="0.25">
      <c r="A45" s="20"/>
      <c r="B45" s="332" t="s">
        <v>309</v>
      </c>
      <c r="C45" s="333" t="s">
        <v>310</v>
      </c>
      <c r="D45" s="334" t="s">
        <v>18</v>
      </c>
      <c r="E45" s="335" t="s">
        <v>19</v>
      </c>
      <c r="F45" s="336" t="s">
        <v>65</v>
      </c>
      <c r="G45" s="335" t="s">
        <v>21</v>
      </c>
      <c r="H45" s="344"/>
      <c r="I45" s="344"/>
      <c r="J45" s="338" t="e">
        <f t="shared" si="0"/>
        <v>#DIV/0!</v>
      </c>
      <c r="K45" s="339" t="e">
        <f>(J45+J46+J47)/3</f>
        <v>#DIV/0!</v>
      </c>
      <c r="L45" s="340" t="e">
        <f>(K45+K48)/2</f>
        <v>#DIV/0!</v>
      </c>
      <c r="M45" s="17"/>
      <c r="N45" s="341"/>
      <c r="O45" s="342">
        <v>20</v>
      </c>
    </row>
    <row r="46" spans="1:15" customFormat="1" ht="63" hidden="1" x14ac:dyDescent="0.25">
      <c r="A46" s="20"/>
      <c r="B46" s="332"/>
      <c r="C46" s="333"/>
      <c r="D46" s="343"/>
      <c r="E46" s="335" t="s">
        <v>19</v>
      </c>
      <c r="F46" s="336" t="s">
        <v>66</v>
      </c>
      <c r="G46" s="335" t="s">
        <v>21</v>
      </c>
      <c r="H46" s="344"/>
      <c r="I46" s="344"/>
      <c r="J46" s="338" t="e">
        <f t="shared" si="0"/>
        <v>#DIV/0!</v>
      </c>
      <c r="K46" s="345"/>
      <c r="L46" s="346"/>
      <c r="M46" s="17"/>
      <c r="N46" s="341"/>
      <c r="O46" s="347"/>
    </row>
    <row r="47" spans="1:15" customFormat="1" ht="47.25" hidden="1" x14ac:dyDescent="0.25">
      <c r="A47" s="20"/>
      <c r="B47" s="332"/>
      <c r="C47" s="333"/>
      <c r="D47" s="343"/>
      <c r="E47" s="335" t="s">
        <v>19</v>
      </c>
      <c r="F47" s="336" t="s">
        <v>42</v>
      </c>
      <c r="G47" s="335" t="s">
        <v>21</v>
      </c>
      <c r="H47" s="344"/>
      <c r="I47" s="344"/>
      <c r="J47" s="338" t="e">
        <f t="shared" si="0"/>
        <v>#DIV/0!</v>
      </c>
      <c r="K47" s="348"/>
      <c r="L47" s="346"/>
      <c r="M47" s="17"/>
      <c r="N47" s="341"/>
      <c r="O47" s="347"/>
    </row>
    <row r="48" spans="1:15" customFormat="1" ht="31.5" hidden="1" x14ac:dyDescent="0.25">
      <c r="A48" s="20"/>
      <c r="B48" s="349"/>
      <c r="C48" s="350"/>
      <c r="D48" s="351"/>
      <c r="E48" s="335" t="s">
        <v>25</v>
      </c>
      <c r="F48" s="352" t="s">
        <v>67</v>
      </c>
      <c r="G48" s="335" t="s">
        <v>68</v>
      </c>
      <c r="H48" s="353"/>
      <c r="I48" s="353"/>
      <c r="J48" s="338" t="e">
        <f t="shared" si="0"/>
        <v>#DIV/0!</v>
      </c>
      <c r="K48" s="338" t="e">
        <f>J48</f>
        <v>#DIV/0!</v>
      </c>
      <c r="L48" s="354"/>
      <c r="M48" s="17"/>
      <c r="N48" s="338"/>
      <c r="O48" s="355"/>
    </row>
    <row r="49" spans="1:15" customFormat="1" ht="47.25" hidden="1" x14ac:dyDescent="0.25">
      <c r="A49" s="20"/>
      <c r="B49" s="332" t="s">
        <v>311</v>
      </c>
      <c r="C49" s="333" t="s">
        <v>312</v>
      </c>
      <c r="D49" s="334" t="s">
        <v>18</v>
      </c>
      <c r="E49" s="335" t="s">
        <v>19</v>
      </c>
      <c r="F49" s="336" t="s">
        <v>65</v>
      </c>
      <c r="G49" s="335" t="s">
        <v>21</v>
      </c>
      <c r="H49" s="344"/>
      <c r="I49" s="344"/>
      <c r="J49" s="338" t="e">
        <f t="shared" si="0"/>
        <v>#DIV/0!</v>
      </c>
      <c r="K49" s="339" t="e">
        <f>(J49+J50+J51)/3</f>
        <v>#DIV/0!</v>
      </c>
      <c r="L49" s="340" t="e">
        <f>(K49+K52)/2</f>
        <v>#DIV/0!</v>
      </c>
      <c r="M49" s="17"/>
      <c r="N49" s="341"/>
      <c r="O49" s="342">
        <v>21</v>
      </c>
    </row>
    <row r="50" spans="1:15" customFormat="1" ht="63" hidden="1" x14ac:dyDescent="0.25">
      <c r="A50" s="20"/>
      <c r="B50" s="332"/>
      <c r="C50" s="333"/>
      <c r="D50" s="343"/>
      <c r="E50" s="335" t="s">
        <v>19</v>
      </c>
      <c r="F50" s="336" t="s">
        <v>66</v>
      </c>
      <c r="G50" s="335" t="s">
        <v>21</v>
      </c>
      <c r="H50" s="344"/>
      <c r="I50" s="344"/>
      <c r="J50" s="338" t="e">
        <f t="shared" si="0"/>
        <v>#DIV/0!</v>
      </c>
      <c r="K50" s="345"/>
      <c r="L50" s="346"/>
      <c r="M50" s="17"/>
      <c r="N50" s="341"/>
      <c r="O50" s="347"/>
    </row>
    <row r="51" spans="1:15" customFormat="1" ht="47.25" hidden="1" x14ac:dyDescent="0.25">
      <c r="A51" s="20"/>
      <c r="B51" s="332"/>
      <c r="C51" s="333"/>
      <c r="D51" s="343"/>
      <c r="E51" s="335" t="s">
        <v>19</v>
      </c>
      <c r="F51" s="336" t="s">
        <v>42</v>
      </c>
      <c r="G51" s="335" t="s">
        <v>21</v>
      </c>
      <c r="H51" s="344"/>
      <c r="I51" s="344"/>
      <c r="J51" s="338" t="e">
        <f t="shared" si="0"/>
        <v>#DIV/0!</v>
      </c>
      <c r="K51" s="348"/>
      <c r="L51" s="346"/>
      <c r="M51" s="17"/>
      <c r="N51" s="341"/>
      <c r="O51" s="347"/>
    </row>
    <row r="52" spans="1:15" customFormat="1" ht="31.5" hidden="1" x14ac:dyDescent="0.25">
      <c r="A52" s="20"/>
      <c r="B52" s="349"/>
      <c r="C52" s="350"/>
      <c r="D52" s="351"/>
      <c r="E52" s="335" t="s">
        <v>25</v>
      </c>
      <c r="F52" s="352" t="s">
        <v>67</v>
      </c>
      <c r="G52" s="335" t="s">
        <v>68</v>
      </c>
      <c r="H52" s="353"/>
      <c r="I52" s="353"/>
      <c r="J52" s="338" t="e">
        <f t="shared" si="0"/>
        <v>#DIV/0!</v>
      </c>
      <c r="K52" s="338" t="e">
        <f>J52</f>
        <v>#DIV/0!</v>
      </c>
      <c r="L52" s="354"/>
      <c r="M52" s="17"/>
      <c r="N52" s="338"/>
      <c r="O52" s="355"/>
    </row>
    <row r="53" spans="1:15" customFormat="1" ht="47.25" hidden="1" x14ac:dyDescent="0.25">
      <c r="A53" s="20"/>
      <c r="B53" s="332" t="s">
        <v>313</v>
      </c>
      <c r="C53" s="333" t="s">
        <v>314</v>
      </c>
      <c r="D53" s="334" t="s">
        <v>18</v>
      </c>
      <c r="E53" s="335" t="s">
        <v>19</v>
      </c>
      <c r="F53" s="336" t="s">
        <v>65</v>
      </c>
      <c r="G53" s="335" t="s">
        <v>21</v>
      </c>
      <c r="H53" s="344"/>
      <c r="I53" s="344"/>
      <c r="J53" s="338" t="e">
        <f t="shared" si="0"/>
        <v>#DIV/0!</v>
      </c>
      <c r="K53" s="339" t="e">
        <f>(J53+J54+J55)/3</f>
        <v>#DIV/0!</v>
      </c>
      <c r="L53" s="340" t="e">
        <f>(K53+K56)/2</f>
        <v>#DIV/0!</v>
      </c>
      <c r="M53" s="17"/>
      <c r="N53" s="341"/>
      <c r="O53" s="342">
        <v>22</v>
      </c>
    </row>
    <row r="54" spans="1:15" customFormat="1" ht="63" hidden="1" x14ac:dyDescent="0.25">
      <c r="A54" s="20"/>
      <c r="B54" s="332"/>
      <c r="C54" s="333"/>
      <c r="D54" s="343"/>
      <c r="E54" s="335" t="s">
        <v>19</v>
      </c>
      <c r="F54" s="336" t="s">
        <v>66</v>
      </c>
      <c r="G54" s="335" t="s">
        <v>21</v>
      </c>
      <c r="H54" s="344"/>
      <c r="I54" s="344"/>
      <c r="J54" s="338" t="e">
        <f t="shared" si="0"/>
        <v>#DIV/0!</v>
      </c>
      <c r="K54" s="345"/>
      <c r="L54" s="346"/>
      <c r="M54" s="17"/>
      <c r="N54" s="341"/>
      <c r="O54" s="347"/>
    </row>
    <row r="55" spans="1:15" customFormat="1" ht="47.25" hidden="1" x14ac:dyDescent="0.25">
      <c r="A55" s="20"/>
      <c r="B55" s="332"/>
      <c r="C55" s="333"/>
      <c r="D55" s="343"/>
      <c r="E55" s="335" t="s">
        <v>19</v>
      </c>
      <c r="F55" s="336" t="s">
        <v>42</v>
      </c>
      <c r="G55" s="335" t="s">
        <v>21</v>
      </c>
      <c r="H55" s="344"/>
      <c r="I55" s="344"/>
      <c r="J55" s="338" t="e">
        <f t="shared" si="0"/>
        <v>#DIV/0!</v>
      </c>
      <c r="K55" s="348"/>
      <c r="L55" s="346"/>
      <c r="M55" s="17"/>
      <c r="N55" s="341"/>
      <c r="O55" s="347"/>
    </row>
    <row r="56" spans="1:15" customFormat="1" ht="31.5" hidden="1" x14ac:dyDescent="0.25">
      <c r="A56" s="20"/>
      <c r="B56" s="349"/>
      <c r="C56" s="350"/>
      <c r="D56" s="351"/>
      <c r="E56" s="335" t="s">
        <v>25</v>
      </c>
      <c r="F56" s="352" t="s">
        <v>67</v>
      </c>
      <c r="G56" s="335" t="s">
        <v>68</v>
      </c>
      <c r="H56" s="353"/>
      <c r="I56" s="353"/>
      <c r="J56" s="338" t="e">
        <f t="shared" si="0"/>
        <v>#DIV/0!</v>
      </c>
      <c r="K56" s="338" t="e">
        <f>J56</f>
        <v>#DIV/0!</v>
      </c>
      <c r="L56" s="354"/>
      <c r="M56" s="17"/>
      <c r="N56" s="338"/>
      <c r="O56" s="355"/>
    </row>
    <row r="57" spans="1:15" customFormat="1" ht="47.25" hidden="1" x14ac:dyDescent="0.25">
      <c r="A57" s="20"/>
      <c r="B57" s="332" t="s">
        <v>315</v>
      </c>
      <c r="C57" s="333" t="s">
        <v>316</v>
      </c>
      <c r="D57" s="334" t="s">
        <v>18</v>
      </c>
      <c r="E57" s="335" t="s">
        <v>19</v>
      </c>
      <c r="F57" s="336" t="s">
        <v>65</v>
      </c>
      <c r="G57" s="335" t="s">
        <v>21</v>
      </c>
      <c r="H57" s="344"/>
      <c r="I57" s="344"/>
      <c r="J57" s="338" t="e">
        <f t="shared" si="0"/>
        <v>#DIV/0!</v>
      </c>
      <c r="K57" s="339" t="e">
        <f>(J57+J58+J59)/3</f>
        <v>#DIV/0!</v>
      </c>
      <c r="L57" s="340" t="e">
        <f>(K57+K60)/2</f>
        <v>#DIV/0!</v>
      </c>
      <c r="M57" s="17"/>
      <c r="N57" s="341"/>
      <c r="O57" s="342">
        <v>23</v>
      </c>
    </row>
    <row r="58" spans="1:15" customFormat="1" ht="63" hidden="1" x14ac:dyDescent="0.25">
      <c r="A58" s="20"/>
      <c r="B58" s="332"/>
      <c r="C58" s="333"/>
      <c r="D58" s="343"/>
      <c r="E58" s="335" t="s">
        <v>19</v>
      </c>
      <c r="F58" s="336" t="s">
        <v>66</v>
      </c>
      <c r="G58" s="335" t="s">
        <v>21</v>
      </c>
      <c r="H58" s="344"/>
      <c r="I58" s="344"/>
      <c r="J58" s="338" t="e">
        <f t="shared" si="0"/>
        <v>#DIV/0!</v>
      </c>
      <c r="K58" s="345"/>
      <c r="L58" s="346"/>
      <c r="M58" s="17"/>
      <c r="N58" s="341"/>
      <c r="O58" s="347"/>
    </row>
    <row r="59" spans="1:15" customFormat="1" ht="47.25" hidden="1" x14ac:dyDescent="0.25">
      <c r="A59" s="20"/>
      <c r="B59" s="332"/>
      <c r="C59" s="333"/>
      <c r="D59" s="343"/>
      <c r="E59" s="335" t="s">
        <v>19</v>
      </c>
      <c r="F59" s="336" t="s">
        <v>42</v>
      </c>
      <c r="G59" s="335" t="s">
        <v>21</v>
      </c>
      <c r="H59" s="344"/>
      <c r="I59" s="344"/>
      <c r="J59" s="338" t="e">
        <f t="shared" si="0"/>
        <v>#DIV/0!</v>
      </c>
      <c r="K59" s="348"/>
      <c r="L59" s="346"/>
      <c r="M59" s="17"/>
      <c r="N59" s="341"/>
      <c r="O59" s="347"/>
    </row>
    <row r="60" spans="1:15" customFormat="1" ht="31.5" hidden="1" x14ac:dyDescent="0.25">
      <c r="A60" s="20"/>
      <c r="B60" s="349"/>
      <c r="C60" s="350"/>
      <c r="D60" s="351"/>
      <c r="E60" s="335" t="s">
        <v>25</v>
      </c>
      <c r="F60" s="352" t="s">
        <v>67</v>
      </c>
      <c r="G60" s="335" t="s">
        <v>68</v>
      </c>
      <c r="H60" s="353"/>
      <c r="I60" s="353"/>
      <c r="J60" s="338" t="e">
        <f t="shared" si="0"/>
        <v>#DIV/0!</v>
      </c>
      <c r="K60" s="338" t="e">
        <f>J60</f>
        <v>#DIV/0!</v>
      </c>
      <c r="L60" s="354"/>
      <c r="M60" s="17"/>
      <c r="N60" s="338"/>
      <c r="O60" s="355"/>
    </row>
    <row r="61" spans="1:15" customFormat="1" ht="47.25" hidden="1" x14ac:dyDescent="0.25">
      <c r="A61" s="20"/>
      <c r="B61" s="332" t="s">
        <v>317</v>
      </c>
      <c r="C61" s="333" t="s">
        <v>318</v>
      </c>
      <c r="D61" s="334" t="s">
        <v>18</v>
      </c>
      <c r="E61" s="335" t="s">
        <v>19</v>
      </c>
      <c r="F61" s="336" t="s">
        <v>65</v>
      </c>
      <c r="G61" s="335" t="s">
        <v>21</v>
      </c>
      <c r="H61" s="344"/>
      <c r="I61" s="344"/>
      <c r="J61" s="338" t="e">
        <f t="shared" si="0"/>
        <v>#DIV/0!</v>
      </c>
      <c r="K61" s="339" t="e">
        <f>(J61+J62+J63)/3</f>
        <v>#DIV/0!</v>
      </c>
      <c r="L61" s="340" t="e">
        <f>(K61+K64)/2</f>
        <v>#DIV/0!</v>
      </c>
      <c r="M61" s="17"/>
      <c r="N61" s="341"/>
      <c r="O61" s="342">
        <v>24</v>
      </c>
    </row>
    <row r="62" spans="1:15" customFormat="1" ht="63" hidden="1" x14ac:dyDescent="0.25">
      <c r="A62" s="20"/>
      <c r="B62" s="332"/>
      <c r="C62" s="333"/>
      <c r="D62" s="343"/>
      <c r="E62" s="335" t="s">
        <v>19</v>
      </c>
      <c r="F62" s="336" t="s">
        <v>66</v>
      </c>
      <c r="G62" s="335" t="s">
        <v>21</v>
      </c>
      <c r="H62" s="344"/>
      <c r="I62" s="344"/>
      <c r="J62" s="338" t="e">
        <f t="shared" si="0"/>
        <v>#DIV/0!</v>
      </c>
      <c r="K62" s="345"/>
      <c r="L62" s="346"/>
      <c r="M62" s="17"/>
      <c r="N62" s="341"/>
      <c r="O62" s="347"/>
    </row>
    <row r="63" spans="1:15" customFormat="1" ht="47.25" hidden="1" x14ac:dyDescent="0.25">
      <c r="A63" s="20"/>
      <c r="B63" s="332"/>
      <c r="C63" s="333"/>
      <c r="D63" s="343"/>
      <c r="E63" s="335" t="s">
        <v>19</v>
      </c>
      <c r="F63" s="336" t="s">
        <v>42</v>
      </c>
      <c r="G63" s="335" t="s">
        <v>21</v>
      </c>
      <c r="H63" s="344"/>
      <c r="I63" s="344"/>
      <c r="J63" s="338" t="e">
        <f t="shared" si="0"/>
        <v>#DIV/0!</v>
      </c>
      <c r="K63" s="348"/>
      <c r="L63" s="346"/>
      <c r="M63" s="17"/>
      <c r="N63" s="341"/>
      <c r="O63" s="347"/>
    </row>
    <row r="64" spans="1:15" customFormat="1" ht="31.5" hidden="1" x14ac:dyDescent="0.25">
      <c r="A64" s="20"/>
      <c r="B64" s="349"/>
      <c r="C64" s="350"/>
      <c r="D64" s="351"/>
      <c r="E64" s="335" t="s">
        <v>25</v>
      </c>
      <c r="F64" s="352" t="s">
        <v>67</v>
      </c>
      <c r="G64" s="335" t="s">
        <v>68</v>
      </c>
      <c r="H64" s="353"/>
      <c r="I64" s="353"/>
      <c r="J64" s="338" t="e">
        <f t="shared" si="0"/>
        <v>#DIV/0!</v>
      </c>
      <c r="K64" s="338" t="e">
        <f>J64</f>
        <v>#DIV/0!</v>
      </c>
      <c r="L64" s="354"/>
      <c r="M64" s="17"/>
      <c r="N64" s="338"/>
      <c r="O64" s="355"/>
    </row>
    <row r="65" spans="1:15" customFormat="1" ht="47.25" hidden="1" x14ac:dyDescent="0.25">
      <c r="A65" s="20"/>
      <c r="B65" s="332" t="s">
        <v>319</v>
      </c>
      <c r="C65" s="333" t="s">
        <v>320</v>
      </c>
      <c r="D65" s="334" t="s">
        <v>18</v>
      </c>
      <c r="E65" s="335" t="s">
        <v>19</v>
      </c>
      <c r="F65" s="336" t="s">
        <v>65</v>
      </c>
      <c r="G65" s="335" t="s">
        <v>21</v>
      </c>
      <c r="H65" s="344"/>
      <c r="I65" s="344"/>
      <c r="J65" s="338" t="e">
        <f t="shared" si="0"/>
        <v>#DIV/0!</v>
      </c>
      <c r="K65" s="339" t="e">
        <f>(J65+J66+J67)/3</f>
        <v>#DIV/0!</v>
      </c>
      <c r="L65" s="340" t="e">
        <f>(K65+K68)/2</f>
        <v>#DIV/0!</v>
      </c>
      <c r="M65" s="17"/>
      <c r="N65" s="341"/>
      <c r="O65" s="342">
        <v>26</v>
      </c>
    </row>
    <row r="66" spans="1:15" customFormat="1" ht="63" hidden="1" x14ac:dyDescent="0.25">
      <c r="A66" s="20"/>
      <c r="B66" s="332"/>
      <c r="C66" s="333"/>
      <c r="D66" s="343"/>
      <c r="E66" s="335" t="s">
        <v>19</v>
      </c>
      <c r="F66" s="336" t="s">
        <v>66</v>
      </c>
      <c r="G66" s="335" t="s">
        <v>21</v>
      </c>
      <c r="H66" s="344"/>
      <c r="I66" s="344"/>
      <c r="J66" s="338" t="e">
        <f t="shared" si="0"/>
        <v>#DIV/0!</v>
      </c>
      <c r="K66" s="345"/>
      <c r="L66" s="346"/>
      <c r="M66" s="17"/>
      <c r="N66" s="341"/>
      <c r="O66" s="347"/>
    </row>
    <row r="67" spans="1:15" customFormat="1" ht="47.25" hidden="1" x14ac:dyDescent="0.25">
      <c r="A67" s="20"/>
      <c r="B67" s="332"/>
      <c r="C67" s="333"/>
      <c r="D67" s="343"/>
      <c r="E67" s="335" t="s">
        <v>19</v>
      </c>
      <c r="F67" s="336" t="s">
        <v>42</v>
      </c>
      <c r="G67" s="335" t="s">
        <v>21</v>
      </c>
      <c r="H67" s="344"/>
      <c r="I67" s="344"/>
      <c r="J67" s="338" t="e">
        <f t="shared" si="0"/>
        <v>#DIV/0!</v>
      </c>
      <c r="K67" s="348"/>
      <c r="L67" s="346"/>
      <c r="M67" s="17"/>
      <c r="N67" s="341"/>
      <c r="O67" s="347"/>
    </row>
    <row r="68" spans="1:15" customFormat="1" ht="31.5" hidden="1" x14ac:dyDescent="0.25">
      <c r="A68" s="20"/>
      <c r="B68" s="349"/>
      <c r="C68" s="350"/>
      <c r="D68" s="351"/>
      <c r="E68" s="335" t="s">
        <v>25</v>
      </c>
      <c r="F68" s="352" t="s">
        <v>67</v>
      </c>
      <c r="G68" s="335" t="s">
        <v>68</v>
      </c>
      <c r="H68" s="353"/>
      <c r="I68" s="353"/>
      <c r="J68" s="338" t="e">
        <f t="shared" ref="J68:J100" si="1">IF(I68/H68*100&gt;100,100,I68/H68*100)</f>
        <v>#DIV/0!</v>
      </c>
      <c r="K68" s="338" t="e">
        <f>J68</f>
        <v>#DIV/0!</v>
      </c>
      <c r="L68" s="354"/>
      <c r="M68" s="17"/>
      <c r="N68" s="338"/>
      <c r="O68" s="355"/>
    </row>
    <row r="69" spans="1:15" customFormat="1" ht="47.25" hidden="1" x14ac:dyDescent="0.25">
      <c r="A69" s="20"/>
      <c r="B69" s="332" t="s">
        <v>321</v>
      </c>
      <c r="C69" s="333" t="s">
        <v>322</v>
      </c>
      <c r="D69" s="334" t="s">
        <v>18</v>
      </c>
      <c r="E69" s="335" t="s">
        <v>19</v>
      </c>
      <c r="F69" s="336" t="s">
        <v>65</v>
      </c>
      <c r="G69" s="335" t="s">
        <v>21</v>
      </c>
      <c r="H69" s="344"/>
      <c r="I69" s="344"/>
      <c r="J69" s="338" t="e">
        <f t="shared" si="1"/>
        <v>#DIV/0!</v>
      </c>
      <c r="K69" s="339" t="e">
        <f>(J69+J70+J71)/3</f>
        <v>#DIV/0!</v>
      </c>
      <c r="L69" s="340" t="e">
        <f>(K69+K72)/2</f>
        <v>#DIV/0!</v>
      </c>
      <c r="M69" s="17"/>
      <c r="N69" s="341"/>
      <c r="O69" s="342">
        <v>27</v>
      </c>
    </row>
    <row r="70" spans="1:15" customFormat="1" ht="63" hidden="1" x14ac:dyDescent="0.25">
      <c r="A70" s="20"/>
      <c r="B70" s="332"/>
      <c r="C70" s="333"/>
      <c r="D70" s="343"/>
      <c r="E70" s="335" t="s">
        <v>19</v>
      </c>
      <c r="F70" s="336" t="s">
        <v>66</v>
      </c>
      <c r="G70" s="335" t="s">
        <v>21</v>
      </c>
      <c r="H70" s="344"/>
      <c r="I70" s="344"/>
      <c r="J70" s="338" t="e">
        <f t="shared" si="1"/>
        <v>#DIV/0!</v>
      </c>
      <c r="K70" s="345"/>
      <c r="L70" s="346"/>
      <c r="M70" s="17"/>
      <c r="N70" s="341"/>
      <c r="O70" s="347"/>
    </row>
    <row r="71" spans="1:15" customFormat="1" ht="47.25" hidden="1" x14ac:dyDescent="0.25">
      <c r="A71" s="20"/>
      <c r="B71" s="332"/>
      <c r="C71" s="333"/>
      <c r="D71" s="343"/>
      <c r="E71" s="335" t="s">
        <v>19</v>
      </c>
      <c r="F71" s="336" t="s">
        <v>42</v>
      </c>
      <c r="G71" s="335" t="s">
        <v>21</v>
      </c>
      <c r="H71" s="344"/>
      <c r="I71" s="344"/>
      <c r="J71" s="338" t="e">
        <f t="shared" si="1"/>
        <v>#DIV/0!</v>
      </c>
      <c r="K71" s="348"/>
      <c r="L71" s="346"/>
      <c r="M71" s="17"/>
      <c r="N71" s="341"/>
      <c r="O71" s="347"/>
    </row>
    <row r="72" spans="1:15" customFormat="1" ht="31.5" hidden="1" x14ac:dyDescent="0.25">
      <c r="A72" s="20"/>
      <c r="B72" s="349"/>
      <c r="C72" s="350"/>
      <c r="D72" s="351"/>
      <c r="E72" s="335" t="s">
        <v>25</v>
      </c>
      <c r="F72" s="352" t="s">
        <v>67</v>
      </c>
      <c r="G72" s="335" t="s">
        <v>68</v>
      </c>
      <c r="H72" s="353"/>
      <c r="I72" s="353"/>
      <c r="J72" s="338" t="e">
        <f t="shared" si="1"/>
        <v>#DIV/0!</v>
      </c>
      <c r="K72" s="338" t="e">
        <f>J72</f>
        <v>#DIV/0!</v>
      </c>
      <c r="L72" s="354"/>
      <c r="M72" s="17"/>
      <c r="N72" s="338"/>
      <c r="O72" s="355"/>
    </row>
    <row r="73" spans="1:15" customFormat="1" ht="47.25" hidden="1" x14ac:dyDescent="0.25">
      <c r="A73" s="20"/>
      <c r="B73" s="332" t="s">
        <v>323</v>
      </c>
      <c r="C73" s="333" t="s">
        <v>324</v>
      </c>
      <c r="D73" s="334" t="s">
        <v>18</v>
      </c>
      <c r="E73" s="335" t="s">
        <v>19</v>
      </c>
      <c r="F73" s="336" t="s">
        <v>65</v>
      </c>
      <c r="G73" s="335" t="s">
        <v>21</v>
      </c>
      <c r="H73" s="344"/>
      <c r="I73" s="344"/>
      <c r="J73" s="338" t="e">
        <f t="shared" si="1"/>
        <v>#DIV/0!</v>
      </c>
      <c r="K73" s="339" t="e">
        <f>(J73+J74+J75)/3</f>
        <v>#DIV/0!</v>
      </c>
      <c r="L73" s="340" t="e">
        <f>(K73+K76)/2</f>
        <v>#DIV/0!</v>
      </c>
      <c r="M73" s="17"/>
      <c r="N73" s="341"/>
      <c r="O73" s="342">
        <v>28</v>
      </c>
    </row>
    <row r="74" spans="1:15" customFormat="1" ht="63" hidden="1" x14ac:dyDescent="0.25">
      <c r="A74" s="20"/>
      <c r="B74" s="332"/>
      <c r="C74" s="333"/>
      <c r="D74" s="343"/>
      <c r="E74" s="335" t="s">
        <v>19</v>
      </c>
      <c r="F74" s="336" t="s">
        <v>66</v>
      </c>
      <c r="G74" s="335" t="s">
        <v>21</v>
      </c>
      <c r="H74" s="344"/>
      <c r="I74" s="344"/>
      <c r="J74" s="338" t="e">
        <f t="shared" si="1"/>
        <v>#DIV/0!</v>
      </c>
      <c r="K74" s="345"/>
      <c r="L74" s="346"/>
      <c r="M74" s="17"/>
      <c r="N74" s="341"/>
      <c r="O74" s="347"/>
    </row>
    <row r="75" spans="1:15" customFormat="1" ht="47.25" hidden="1" x14ac:dyDescent="0.25">
      <c r="A75" s="20"/>
      <c r="B75" s="332"/>
      <c r="C75" s="333"/>
      <c r="D75" s="343"/>
      <c r="E75" s="335" t="s">
        <v>19</v>
      </c>
      <c r="F75" s="336" t="s">
        <v>42</v>
      </c>
      <c r="G75" s="335" t="s">
        <v>21</v>
      </c>
      <c r="H75" s="344"/>
      <c r="I75" s="344"/>
      <c r="J75" s="338" t="e">
        <f t="shared" si="1"/>
        <v>#DIV/0!</v>
      </c>
      <c r="K75" s="348"/>
      <c r="L75" s="346"/>
      <c r="M75" s="17"/>
      <c r="N75" s="341"/>
      <c r="O75" s="347"/>
    </row>
    <row r="76" spans="1:15" customFormat="1" ht="31.5" hidden="1" x14ac:dyDescent="0.25">
      <c r="A76" s="20"/>
      <c r="B76" s="349"/>
      <c r="C76" s="350"/>
      <c r="D76" s="351"/>
      <c r="E76" s="335" t="s">
        <v>25</v>
      </c>
      <c r="F76" s="352" t="s">
        <v>67</v>
      </c>
      <c r="G76" s="335" t="s">
        <v>68</v>
      </c>
      <c r="H76" s="353"/>
      <c r="I76" s="353"/>
      <c r="J76" s="338" t="e">
        <f t="shared" si="1"/>
        <v>#DIV/0!</v>
      </c>
      <c r="K76" s="338" t="e">
        <f>J76</f>
        <v>#DIV/0!</v>
      </c>
      <c r="L76" s="354"/>
      <c r="M76" s="17"/>
      <c r="N76" s="338"/>
      <c r="O76" s="355"/>
    </row>
    <row r="77" spans="1:15" customFormat="1" ht="47.25" hidden="1" x14ac:dyDescent="0.25">
      <c r="A77" s="20"/>
      <c r="B77" s="332" t="s">
        <v>325</v>
      </c>
      <c r="C77" s="333" t="s">
        <v>64</v>
      </c>
      <c r="D77" s="334" t="s">
        <v>18</v>
      </c>
      <c r="E77" s="335" t="s">
        <v>19</v>
      </c>
      <c r="F77" s="336" t="s">
        <v>65</v>
      </c>
      <c r="G77" s="335" t="s">
        <v>21</v>
      </c>
      <c r="H77" s="344"/>
      <c r="I77" s="344"/>
      <c r="J77" s="338" t="e">
        <f t="shared" si="1"/>
        <v>#DIV/0!</v>
      </c>
      <c r="K77" s="339" t="e">
        <f>(J77+J78+J79)/3</f>
        <v>#DIV/0!</v>
      </c>
      <c r="L77" s="340" t="e">
        <f>(K77+K80)/2</f>
        <v>#DIV/0!</v>
      </c>
      <c r="M77" s="17"/>
      <c r="N77" s="341"/>
      <c r="O77" s="342">
        <v>29</v>
      </c>
    </row>
    <row r="78" spans="1:15" customFormat="1" ht="63" hidden="1" x14ac:dyDescent="0.25">
      <c r="A78" s="20"/>
      <c r="B78" s="332"/>
      <c r="C78" s="333"/>
      <c r="D78" s="343"/>
      <c r="E78" s="335" t="s">
        <v>19</v>
      </c>
      <c r="F78" s="336" t="s">
        <v>66</v>
      </c>
      <c r="G78" s="335" t="s">
        <v>21</v>
      </c>
      <c r="H78" s="344"/>
      <c r="I78" s="344"/>
      <c r="J78" s="338" t="e">
        <f t="shared" si="1"/>
        <v>#DIV/0!</v>
      </c>
      <c r="K78" s="345"/>
      <c r="L78" s="346"/>
      <c r="M78" s="17"/>
      <c r="N78" s="341"/>
      <c r="O78" s="347"/>
    </row>
    <row r="79" spans="1:15" customFormat="1" ht="47.25" hidden="1" x14ac:dyDescent="0.25">
      <c r="A79" s="20"/>
      <c r="B79" s="332"/>
      <c r="C79" s="333"/>
      <c r="D79" s="343"/>
      <c r="E79" s="335" t="s">
        <v>19</v>
      </c>
      <c r="F79" s="336" t="s">
        <v>42</v>
      </c>
      <c r="G79" s="335" t="s">
        <v>21</v>
      </c>
      <c r="H79" s="344"/>
      <c r="I79" s="344"/>
      <c r="J79" s="338" t="e">
        <f t="shared" si="1"/>
        <v>#DIV/0!</v>
      </c>
      <c r="K79" s="348"/>
      <c r="L79" s="346"/>
      <c r="M79" s="17"/>
      <c r="N79" s="341"/>
      <c r="O79" s="347"/>
    </row>
    <row r="80" spans="1:15" customFormat="1" ht="31.5" hidden="1" x14ac:dyDescent="0.25">
      <c r="A80" s="20"/>
      <c r="B80" s="349"/>
      <c r="C80" s="350"/>
      <c r="D80" s="351"/>
      <c r="E80" s="335" t="s">
        <v>25</v>
      </c>
      <c r="F80" s="352" t="s">
        <v>67</v>
      </c>
      <c r="G80" s="335" t="s">
        <v>68</v>
      </c>
      <c r="H80" s="353"/>
      <c r="I80" s="353"/>
      <c r="J80" s="338" t="e">
        <f t="shared" si="1"/>
        <v>#DIV/0!</v>
      </c>
      <c r="K80" s="338" t="e">
        <f>J80</f>
        <v>#DIV/0!</v>
      </c>
      <c r="L80" s="354"/>
      <c r="M80" s="17"/>
      <c r="N80" s="338"/>
      <c r="O80" s="355"/>
    </row>
    <row r="81" spans="1:15" customFormat="1" ht="47.25" hidden="1" customHeight="1" x14ac:dyDescent="0.25">
      <c r="A81" s="20"/>
      <c r="B81" s="332" t="s">
        <v>326</v>
      </c>
      <c r="C81" s="333" t="s">
        <v>70</v>
      </c>
      <c r="D81" s="334" t="s">
        <v>18</v>
      </c>
      <c r="E81" s="335" t="s">
        <v>19</v>
      </c>
      <c r="F81" s="336" t="s">
        <v>65</v>
      </c>
      <c r="G81" s="335" t="s">
        <v>21</v>
      </c>
      <c r="H81" s="344"/>
      <c r="I81" s="344"/>
      <c r="J81" s="338" t="e">
        <f t="shared" si="1"/>
        <v>#DIV/0!</v>
      </c>
      <c r="K81" s="339" t="e">
        <f>(J81+J82+J83)/3</f>
        <v>#DIV/0!</v>
      </c>
      <c r="L81" s="340" t="e">
        <f>(K81+K84)/2</f>
        <v>#DIV/0!</v>
      </c>
      <c r="M81" s="17"/>
      <c r="N81" s="356"/>
      <c r="O81" s="342">
        <v>30</v>
      </c>
    </row>
    <row r="82" spans="1:15" customFormat="1" ht="63" hidden="1" x14ac:dyDescent="0.25">
      <c r="A82" s="20"/>
      <c r="B82" s="332"/>
      <c r="C82" s="333"/>
      <c r="D82" s="343"/>
      <c r="E82" s="335" t="s">
        <v>19</v>
      </c>
      <c r="F82" s="336" t="s">
        <v>66</v>
      </c>
      <c r="G82" s="335" t="s">
        <v>21</v>
      </c>
      <c r="H82" s="344"/>
      <c r="I82" s="344"/>
      <c r="J82" s="338" t="e">
        <f t="shared" si="1"/>
        <v>#DIV/0!</v>
      </c>
      <c r="K82" s="345"/>
      <c r="L82" s="346"/>
      <c r="M82" s="17"/>
      <c r="N82" s="357"/>
      <c r="O82" s="347"/>
    </row>
    <row r="83" spans="1:15" customFormat="1" ht="47.25" hidden="1" x14ac:dyDescent="0.25">
      <c r="A83" s="20"/>
      <c r="B83" s="332"/>
      <c r="C83" s="333"/>
      <c r="D83" s="343"/>
      <c r="E83" s="335" t="s">
        <v>19</v>
      </c>
      <c r="F83" s="336" t="s">
        <v>42</v>
      </c>
      <c r="G83" s="335" t="s">
        <v>21</v>
      </c>
      <c r="H83" s="344"/>
      <c r="I83" s="344"/>
      <c r="J83" s="338" t="e">
        <f t="shared" si="1"/>
        <v>#DIV/0!</v>
      </c>
      <c r="K83" s="348"/>
      <c r="L83" s="346"/>
      <c r="M83" s="17"/>
      <c r="N83" s="357"/>
      <c r="O83" s="347"/>
    </row>
    <row r="84" spans="1:15" customFormat="1" ht="31.5" hidden="1" x14ac:dyDescent="0.25">
      <c r="A84" s="20"/>
      <c r="B84" s="349"/>
      <c r="C84" s="350"/>
      <c r="D84" s="351"/>
      <c r="E84" s="335" t="s">
        <v>25</v>
      </c>
      <c r="F84" s="352" t="s">
        <v>67</v>
      </c>
      <c r="G84" s="335" t="s">
        <v>68</v>
      </c>
      <c r="H84" s="353"/>
      <c r="I84" s="353"/>
      <c r="J84" s="338" t="e">
        <f t="shared" si="1"/>
        <v>#DIV/0!</v>
      </c>
      <c r="K84" s="338" t="e">
        <f>J84</f>
        <v>#DIV/0!</v>
      </c>
      <c r="L84" s="354"/>
      <c r="M84" s="17"/>
      <c r="N84" s="358"/>
      <c r="O84" s="355"/>
    </row>
    <row r="85" spans="1:15" customFormat="1" ht="47.25" hidden="1" x14ac:dyDescent="0.25">
      <c r="A85" s="20"/>
      <c r="B85" s="332" t="s">
        <v>327</v>
      </c>
      <c r="C85" s="333" t="s">
        <v>72</v>
      </c>
      <c r="D85" s="334" t="s">
        <v>18</v>
      </c>
      <c r="E85" s="335" t="s">
        <v>19</v>
      </c>
      <c r="F85" s="336" t="s">
        <v>65</v>
      </c>
      <c r="G85" s="335" t="s">
        <v>21</v>
      </c>
      <c r="H85" s="344"/>
      <c r="I85" s="344"/>
      <c r="J85" s="338" t="e">
        <f t="shared" si="1"/>
        <v>#DIV/0!</v>
      </c>
      <c r="K85" s="339" t="e">
        <f>(J85+J86+J87)/3</f>
        <v>#DIV/0!</v>
      </c>
      <c r="L85" s="340" t="e">
        <f>(K85+K88)/2</f>
        <v>#DIV/0!</v>
      </c>
      <c r="M85" s="17"/>
      <c r="N85" s="341"/>
      <c r="O85" s="342">
        <v>31</v>
      </c>
    </row>
    <row r="86" spans="1:15" customFormat="1" ht="63" hidden="1" x14ac:dyDescent="0.25">
      <c r="A86" s="20"/>
      <c r="B86" s="332"/>
      <c r="C86" s="333"/>
      <c r="D86" s="343"/>
      <c r="E86" s="335" t="s">
        <v>19</v>
      </c>
      <c r="F86" s="336" t="s">
        <v>66</v>
      </c>
      <c r="G86" s="335" t="s">
        <v>21</v>
      </c>
      <c r="H86" s="344"/>
      <c r="I86" s="344"/>
      <c r="J86" s="338" t="e">
        <f t="shared" si="1"/>
        <v>#DIV/0!</v>
      </c>
      <c r="K86" s="345"/>
      <c r="L86" s="346"/>
      <c r="M86" s="17"/>
      <c r="N86" s="341"/>
      <c r="O86" s="347"/>
    </row>
    <row r="87" spans="1:15" customFormat="1" ht="47.25" hidden="1" x14ac:dyDescent="0.25">
      <c r="A87" s="20"/>
      <c r="B87" s="332"/>
      <c r="C87" s="333"/>
      <c r="D87" s="343"/>
      <c r="E87" s="335" t="s">
        <v>19</v>
      </c>
      <c r="F87" s="336" t="s">
        <v>42</v>
      </c>
      <c r="G87" s="335" t="s">
        <v>21</v>
      </c>
      <c r="H87" s="344"/>
      <c r="I87" s="344"/>
      <c r="J87" s="338" t="e">
        <f t="shared" si="1"/>
        <v>#DIV/0!</v>
      </c>
      <c r="K87" s="348"/>
      <c r="L87" s="346"/>
      <c r="M87" s="17"/>
      <c r="N87" s="341"/>
      <c r="O87" s="347"/>
    </row>
    <row r="88" spans="1:15" customFormat="1" ht="31.5" hidden="1" x14ac:dyDescent="0.25">
      <c r="A88" s="20"/>
      <c r="B88" s="349"/>
      <c r="C88" s="350"/>
      <c r="D88" s="351"/>
      <c r="E88" s="335" t="s">
        <v>25</v>
      </c>
      <c r="F88" s="352" t="s">
        <v>67</v>
      </c>
      <c r="G88" s="335" t="s">
        <v>68</v>
      </c>
      <c r="H88" s="353"/>
      <c r="I88" s="353"/>
      <c r="J88" s="338" t="e">
        <f t="shared" si="1"/>
        <v>#DIV/0!</v>
      </c>
      <c r="K88" s="338" t="e">
        <f>J88</f>
        <v>#DIV/0!</v>
      </c>
      <c r="L88" s="354"/>
      <c r="M88" s="17"/>
      <c r="N88" s="338"/>
      <c r="O88" s="355"/>
    </row>
    <row r="89" spans="1:15" customFormat="1" ht="47.25" hidden="1" x14ac:dyDescent="0.25">
      <c r="A89" s="20"/>
      <c r="B89" s="332" t="s">
        <v>328</v>
      </c>
      <c r="C89" s="333" t="s">
        <v>76</v>
      </c>
      <c r="D89" s="334" t="s">
        <v>18</v>
      </c>
      <c r="E89" s="335" t="s">
        <v>19</v>
      </c>
      <c r="F89" s="336" t="s">
        <v>65</v>
      </c>
      <c r="G89" s="335" t="s">
        <v>21</v>
      </c>
      <c r="H89" s="344"/>
      <c r="I89" s="344"/>
      <c r="J89" s="338" t="e">
        <f t="shared" si="1"/>
        <v>#DIV/0!</v>
      </c>
      <c r="K89" s="339" t="e">
        <f>(J89+J90+J91)/3</f>
        <v>#DIV/0!</v>
      </c>
      <c r="L89" s="340" t="e">
        <f>(K89+K92)/2</f>
        <v>#DIV/0!</v>
      </c>
      <c r="M89" s="17"/>
      <c r="N89" s="341"/>
      <c r="O89" s="342">
        <v>33</v>
      </c>
    </row>
    <row r="90" spans="1:15" customFormat="1" ht="63" hidden="1" x14ac:dyDescent="0.25">
      <c r="A90" s="20"/>
      <c r="B90" s="332"/>
      <c r="C90" s="333"/>
      <c r="D90" s="343"/>
      <c r="E90" s="335" t="s">
        <v>19</v>
      </c>
      <c r="F90" s="336" t="s">
        <v>66</v>
      </c>
      <c r="G90" s="335" t="s">
        <v>21</v>
      </c>
      <c r="H90" s="344"/>
      <c r="I90" s="344"/>
      <c r="J90" s="338" t="e">
        <f t="shared" si="1"/>
        <v>#DIV/0!</v>
      </c>
      <c r="K90" s="345"/>
      <c r="L90" s="346"/>
      <c r="M90" s="17"/>
      <c r="N90" s="341"/>
      <c r="O90" s="347"/>
    </row>
    <row r="91" spans="1:15" customFormat="1" ht="47.25" hidden="1" x14ac:dyDescent="0.25">
      <c r="A91" s="20"/>
      <c r="B91" s="332"/>
      <c r="C91" s="333"/>
      <c r="D91" s="343"/>
      <c r="E91" s="335" t="s">
        <v>19</v>
      </c>
      <c r="F91" s="336" t="s">
        <v>42</v>
      </c>
      <c r="G91" s="335" t="s">
        <v>21</v>
      </c>
      <c r="H91" s="344"/>
      <c r="I91" s="344"/>
      <c r="J91" s="338" t="e">
        <f t="shared" si="1"/>
        <v>#DIV/0!</v>
      </c>
      <c r="K91" s="348"/>
      <c r="L91" s="346"/>
      <c r="M91" s="17"/>
      <c r="N91" s="341"/>
      <c r="O91" s="347"/>
    </row>
    <row r="92" spans="1:15" customFormat="1" ht="31.5" hidden="1" x14ac:dyDescent="0.25">
      <c r="A92" s="20"/>
      <c r="B92" s="349"/>
      <c r="C92" s="350"/>
      <c r="D92" s="351"/>
      <c r="E92" s="335" t="s">
        <v>25</v>
      </c>
      <c r="F92" s="352" t="s">
        <v>67</v>
      </c>
      <c r="G92" s="335" t="s">
        <v>68</v>
      </c>
      <c r="H92" s="353"/>
      <c r="I92" s="353"/>
      <c r="J92" s="338" t="e">
        <f t="shared" si="1"/>
        <v>#DIV/0!</v>
      </c>
      <c r="K92" s="338" t="e">
        <f>J92</f>
        <v>#DIV/0!</v>
      </c>
      <c r="L92" s="354"/>
      <c r="M92" s="17"/>
      <c r="N92" s="338"/>
      <c r="O92" s="355"/>
    </row>
    <row r="93" spans="1:15" customFormat="1" ht="47.25" hidden="1" x14ac:dyDescent="0.25">
      <c r="A93" s="20"/>
      <c r="B93" s="332" t="s">
        <v>329</v>
      </c>
      <c r="C93" s="333" t="s">
        <v>78</v>
      </c>
      <c r="D93" s="334" t="s">
        <v>18</v>
      </c>
      <c r="E93" s="335" t="s">
        <v>19</v>
      </c>
      <c r="F93" s="336" t="s">
        <v>65</v>
      </c>
      <c r="G93" s="335" t="s">
        <v>21</v>
      </c>
      <c r="H93" s="344"/>
      <c r="I93" s="344"/>
      <c r="J93" s="338" t="e">
        <f t="shared" si="1"/>
        <v>#DIV/0!</v>
      </c>
      <c r="K93" s="339" t="e">
        <f>(J93+J94+J95)/3</f>
        <v>#DIV/0!</v>
      </c>
      <c r="L93" s="340" t="e">
        <f>(K93+K96)/2</f>
        <v>#DIV/0!</v>
      </c>
      <c r="M93" s="17"/>
      <c r="N93" s="356"/>
      <c r="O93" s="342">
        <v>34</v>
      </c>
    </row>
    <row r="94" spans="1:15" customFormat="1" ht="63" hidden="1" x14ac:dyDescent="0.25">
      <c r="A94" s="20"/>
      <c r="B94" s="332"/>
      <c r="C94" s="333"/>
      <c r="D94" s="343"/>
      <c r="E94" s="335" t="s">
        <v>19</v>
      </c>
      <c r="F94" s="336" t="s">
        <v>66</v>
      </c>
      <c r="G94" s="335" t="s">
        <v>21</v>
      </c>
      <c r="H94" s="344"/>
      <c r="I94" s="344"/>
      <c r="J94" s="338" t="e">
        <f t="shared" si="1"/>
        <v>#DIV/0!</v>
      </c>
      <c r="K94" s="345"/>
      <c r="L94" s="346"/>
      <c r="M94" s="17"/>
      <c r="N94" s="357"/>
      <c r="O94" s="347"/>
    </row>
    <row r="95" spans="1:15" customFormat="1" ht="47.25" hidden="1" x14ac:dyDescent="0.25">
      <c r="A95" s="20"/>
      <c r="B95" s="332"/>
      <c r="C95" s="333"/>
      <c r="D95" s="343"/>
      <c r="E95" s="335" t="s">
        <v>19</v>
      </c>
      <c r="F95" s="336" t="s">
        <v>42</v>
      </c>
      <c r="G95" s="335" t="s">
        <v>21</v>
      </c>
      <c r="H95" s="344"/>
      <c r="I95" s="344"/>
      <c r="J95" s="338" t="e">
        <f t="shared" si="1"/>
        <v>#DIV/0!</v>
      </c>
      <c r="K95" s="348"/>
      <c r="L95" s="346"/>
      <c r="M95" s="17"/>
      <c r="N95" s="357"/>
      <c r="O95" s="347"/>
    </row>
    <row r="96" spans="1:15" customFormat="1" ht="31.5" hidden="1" x14ac:dyDescent="0.25">
      <c r="A96" s="20"/>
      <c r="B96" s="349"/>
      <c r="C96" s="350"/>
      <c r="D96" s="351"/>
      <c r="E96" s="335" t="s">
        <v>25</v>
      </c>
      <c r="F96" s="352" t="s">
        <v>67</v>
      </c>
      <c r="G96" s="335" t="s">
        <v>68</v>
      </c>
      <c r="H96" s="353"/>
      <c r="I96" s="353"/>
      <c r="J96" s="338" t="e">
        <f t="shared" si="1"/>
        <v>#DIV/0!</v>
      </c>
      <c r="K96" s="338" t="e">
        <f>J96</f>
        <v>#DIV/0!</v>
      </c>
      <c r="L96" s="354"/>
      <c r="M96" s="17"/>
      <c r="N96" s="358"/>
      <c r="O96" s="355"/>
    </row>
    <row r="97" spans="1:15" customFormat="1" ht="47.25" hidden="1" x14ac:dyDescent="0.25">
      <c r="A97" s="20"/>
      <c r="B97" s="332" t="s">
        <v>330</v>
      </c>
      <c r="C97" s="333" t="s">
        <v>80</v>
      </c>
      <c r="D97" s="334" t="s">
        <v>18</v>
      </c>
      <c r="E97" s="335" t="s">
        <v>19</v>
      </c>
      <c r="F97" s="336" t="s">
        <v>65</v>
      </c>
      <c r="G97" s="335" t="s">
        <v>21</v>
      </c>
      <c r="H97" s="344"/>
      <c r="I97" s="344"/>
      <c r="J97" s="338" t="e">
        <f t="shared" si="1"/>
        <v>#DIV/0!</v>
      </c>
      <c r="K97" s="339" t="e">
        <f>(J97+J98+J99)/3</f>
        <v>#DIV/0!</v>
      </c>
      <c r="L97" s="340" t="e">
        <f>(K97+K100)/2</f>
        <v>#DIV/0!</v>
      </c>
      <c r="M97" s="17"/>
      <c r="N97" s="356" t="e">
        <f>(L97+L93+L89+#REF!+L85+L81+L77+L69+#REF!+L61+L49+L45+#REF!+L37+L33+L29+#REF!+#REF!+#REF!+#REF!+L13+#REF!+#REF!+L7+L4)/25</f>
        <v>#DIV/0!</v>
      </c>
      <c r="O97" s="342">
        <v>35</v>
      </c>
    </row>
    <row r="98" spans="1:15" customFormat="1" ht="63" hidden="1" x14ac:dyDescent="0.25">
      <c r="A98" s="20"/>
      <c r="B98" s="332"/>
      <c r="C98" s="333"/>
      <c r="D98" s="343"/>
      <c r="E98" s="335" t="s">
        <v>19</v>
      </c>
      <c r="F98" s="336" t="s">
        <v>66</v>
      </c>
      <c r="G98" s="335" t="s">
        <v>21</v>
      </c>
      <c r="H98" s="344"/>
      <c r="I98" s="344"/>
      <c r="J98" s="338" t="e">
        <f t="shared" si="1"/>
        <v>#DIV/0!</v>
      </c>
      <c r="K98" s="345"/>
      <c r="L98" s="346"/>
      <c r="M98" s="17"/>
      <c r="N98" s="357"/>
      <c r="O98" s="347"/>
    </row>
    <row r="99" spans="1:15" customFormat="1" ht="47.25" hidden="1" x14ac:dyDescent="0.25">
      <c r="A99" s="20"/>
      <c r="B99" s="332"/>
      <c r="C99" s="333"/>
      <c r="D99" s="343"/>
      <c r="E99" s="335" t="s">
        <v>19</v>
      </c>
      <c r="F99" s="336" t="s">
        <v>42</v>
      </c>
      <c r="G99" s="335" t="s">
        <v>21</v>
      </c>
      <c r="H99" s="344"/>
      <c r="I99" s="344"/>
      <c r="J99" s="338" t="e">
        <f t="shared" si="1"/>
        <v>#DIV/0!</v>
      </c>
      <c r="K99" s="348"/>
      <c r="L99" s="346"/>
      <c r="M99" s="17"/>
      <c r="N99" s="357"/>
      <c r="O99" s="347"/>
    </row>
    <row r="100" spans="1:15" customFormat="1" ht="31.5" hidden="1" x14ac:dyDescent="0.25">
      <c r="A100" s="159"/>
      <c r="B100" s="349"/>
      <c r="C100" s="350"/>
      <c r="D100" s="351"/>
      <c r="E100" s="335" t="s">
        <v>25</v>
      </c>
      <c r="F100" s="352" t="s">
        <v>67</v>
      </c>
      <c r="G100" s="335" t="s">
        <v>68</v>
      </c>
      <c r="H100" s="353"/>
      <c r="I100" s="353"/>
      <c r="J100" s="338" t="e">
        <f t="shared" si="1"/>
        <v>#DIV/0!</v>
      </c>
      <c r="K100" s="338" t="e">
        <f>J100</f>
        <v>#DIV/0!</v>
      </c>
      <c r="L100" s="354"/>
      <c r="M100" s="17"/>
      <c r="N100" s="358"/>
      <c r="O100" s="355"/>
    </row>
    <row r="103" spans="1:15" ht="15.75" x14ac:dyDescent="0.25">
      <c r="A103" s="172" t="s">
        <v>331</v>
      </c>
      <c r="B103" s="172"/>
      <c r="C103" s="172"/>
      <c r="D103" s="172"/>
      <c r="E103" s="172"/>
      <c r="F103" s="173" t="s">
        <v>176</v>
      </c>
    </row>
    <row r="104" spans="1:15" ht="15.75" x14ac:dyDescent="0.25">
      <c r="A104" s="172"/>
      <c r="B104" s="172"/>
      <c r="C104" s="172"/>
      <c r="D104" s="172"/>
      <c r="E104" s="172"/>
      <c r="F104" s="172"/>
    </row>
    <row r="105" spans="1:15" ht="15.75" x14ac:dyDescent="0.25">
      <c r="A105" s="172" t="s">
        <v>83</v>
      </c>
      <c r="B105" s="172"/>
      <c r="C105" s="172"/>
      <c r="D105" s="172"/>
      <c r="E105" s="172"/>
      <c r="F105" s="172"/>
    </row>
  </sheetData>
  <autoFilter ref="A3:O100">
    <filterColumn colId="8">
      <customFilters>
        <customFilter operator="notEqual" val=" "/>
      </customFilters>
    </filterColumn>
  </autoFilter>
  <mergeCells count="159">
    <mergeCell ref="O93:O96"/>
    <mergeCell ref="B97:B100"/>
    <mergeCell ref="C97:C100"/>
    <mergeCell ref="D97:D100"/>
    <mergeCell ref="K97:K99"/>
    <mergeCell ref="L97:L100"/>
    <mergeCell ref="N97:N100"/>
    <mergeCell ref="O97:O100"/>
    <mergeCell ref="B93:B96"/>
    <mergeCell ref="C93:C96"/>
    <mergeCell ref="D93:D96"/>
    <mergeCell ref="K93:K95"/>
    <mergeCell ref="L93:L96"/>
    <mergeCell ref="N93:N96"/>
    <mergeCell ref="B89:B92"/>
    <mergeCell ref="C89:C92"/>
    <mergeCell ref="D89:D92"/>
    <mergeCell ref="K89:K91"/>
    <mergeCell ref="L89:L92"/>
    <mergeCell ref="O89:O92"/>
    <mergeCell ref="O81:O84"/>
    <mergeCell ref="B85:B88"/>
    <mergeCell ref="C85:C88"/>
    <mergeCell ref="D85:D88"/>
    <mergeCell ref="K85:K87"/>
    <mergeCell ref="L85:L88"/>
    <mergeCell ref="O85:O88"/>
    <mergeCell ref="B81:B84"/>
    <mergeCell ref="C81:C84"/>
    <mergeCell ref="D81:D84"/>
    <mergeCell ref="K81:K83"/>
    <mergeCell ref="L81:L84"/>
    <mergeCell ref="N81:N84"/>
    <mergeCell ref="B77:B80"/>
    <mergeCell ref="C77:C80"/>
    <mergeCell ref="D77:D80"/>
    <mergeCell ref="K77:K79"/>
    <mergeCell ref="L77:L80"/>
    <mergeCell ref="O77:O80"/>
    <mergeCell ref="B73:B76"/>
    <mergeCell ref="C73:C76"/>
    <mergeCell ref="D73:D76"/>
    <mergeCell ref="K73:K75"/>
    <mergeCell ref="L73:L76"/>
    <mergeCell ref="O73:O76"/>
    <mergeCell ref="B69:B72"/>
    <mergeCell ref="C69:C72"/>
    <mergeCell ref="D69:D72"/>
    <mergeCell ref="K69:K71"/>
    <mergeCell ref="L69:L72"/>
    <mergeCell ref="O69:O72"/>
    <mergeCell ref="B65:B68"/>
    <mergeCell ref="C65:C68"/>
    <mergeCell ref="D65:D68"/>
    <mergeCell ref="K65:K67"/>
    <mergeCell ref="L65:L68"/>
    <mergeCell ref="O65:O68"/>
    <mergeCell ref="B61:B64"/>
    <mergeCell ref="C61:C64"/>
    <mergeCell ref="D61:D64"/>
    <mergeCell ref="K61:K63"/>
    <mergeCell ref="L61:L64"/>
    <mergeCell ref="O61:O64"/>
    <mergeCell ref="B57:B60"/>
    <mergeCell ref="C57:C60"/>
    <mergeCell ref="D57:D60"/>
    <mergeCell ref="K57:K59"/>
    <mergeCell ref="L57:L60"/>
    <mergeCell ref="O57:O60"/>
    <mergeCell ref="B53:B56"/>
    <mergeCell ref="C53:C56"/>
    <mergeCell ref="D53:D56"/>
    <mergeCell ref="K53:K55"/>
    <mergeCell ref="L53:L56"/>
    <mergeCell ref="O53:O56"/>
    <mergeCell ref="B49:B52"/>
    <mergeCell ref="C49:C52"/>
    <mergeCell ref="D49:D52"/>
    <mergeCell ref="K49:K51"/>
    <mergeCell ref="L49:L52"/>
    <mergeCell ref="O49:O52"/>
    <mergeCell ref="B45:B48"/>
    <mergeCell ref="C45:C48"/>
    <mergeCell ref="D45:D48"/>
    <mergeCell ref="K45:K47"/>
    <mergeCell ref="L45:L48"/>
    <mergeCell ref="O45:O48"/>
    <mergeCell ref="B41:B44"/>
    <mergeCell ref="C41:C44"/>
    <mergeCell ref="D41:D44"/>
    <mergeCell ref="K41:K43"/>
    <mergeCell ref="L41:L44"/>
    <mergeCell ref="O41:O44"/>
    <mergeCell ref="B37:B40"/>
    <mergeCell ref="C37:C40"/>
    <mergeCell ref="D37:D40"/>
    <mergeCell ref="K37:K39"/>
    <mergeCell ref="L37:L40"/>
    <mergeCell ref="O37:O40"/>
    <mergeCell ref="B33:B36"/>
    <mergeCell ref="C33:C36"/>
    <mergeCell ref="D33:D36"/>
    <mergeCell ref="K33:K35"/>
    <mergeCell ref="L33:L36"/>
    <mergeCell ref="O33:O36"/>
    <mergeCell ref="B29:B32"/>
    <mergeCell ref="C29:C32"/>
    <mergeCell ref="D29:D32"/>
    <mergeCell ref="K29:K31"/>
    <mergeCell ref="L29:L32"/>
    <mergeCell ref="O29:O32"/>
    <mergeCell ref="B25:B28"/>
    <mergeCell ref="C25:C28"/>
    <mergeCell ref="D25:D28"/>
    <mergeCell ref="K25:K27"/>
    <mergeCell ref="L25:L28"/>
    <mergeCell ref="O25:O28"/>
    <mergeCell ref="B21:B24"/>
    <mergeCell ref="C21:C24"/>
    <mergeCell ref="D21:D24"/>
    <mergeCell ref="K21:K23"/>
    <mergeCell ref="L21:L24"/>
    <mergeCell ref="O21:O24"/>
    <mergeCell ref="B17:B20"/>
    <mergeCell ref="C17:C20"/>
    <mergeCell ref="D17:D20"/>
    <mergeCell ref="K17:K19"/>
    <mergeCell ref="L17:L20"/>
    <mergeCell ref="O17:O20"/>
    <mergeCell ref="B13:B16"/>
    <mergeCell ref="C13:C16"/>
    <mergeCell ref="D13:D16"/>
    <mergeCell ref="K13:K15"/>
    <mergeCell ref="L13:L16"/>
    <mergeCell ref="O13:O16"/>
    <mergeCell ref="C10:C12"/>
    <mergeCell ref="D10:D12"/>
    <mergeCell ref="K10:K11"/>
    <mergeCell ref="L10:L12"/>
    <mergeCell ref="N10:N12"/>
    <mergeCell ref="O10:O12"/>
    <mergeCell ref="O4:O6"/>
    <mergeCell ref="B7:B9"/>
    <mergeCell ref="C7:C9"/>
    <mergeCell ref="D7:D9"/>
    <mergeCell ref="K7:K8"/>
    <mergeCell ref="L7:L9"/>
    <mergeCell ref="N7:N9"/>
    <mergeCell ref="O7:O9"/>
    <mergeCell ref="A1:N1"/>
    <mergeCell ref="A4:A100"/>
    <mergeCell ref="B4:B6"/>
    <mergeCell ref="C4:C6"/>
    <mergeCell ref="D4:D6"/>
    <mergeCell ref="K4:K5"/>
    <mergeCell ref="L4:L6"/>
    <mergeCell ref="M4:M100"/>
    <mergeCell ref="N4:N6"/>
    <mergeCell ref="B10:B12"/>
  </mergeCells>
  <printOptions horizontalCentered="1"/>
  <pageMargins left="0.11811023622047245" right="0.11811023622047245" top="0.15748031496062992" bottom="0" header="0.31496062992125984" footer="0.31496062992125984"/>
  <pageSetup paperSize="9" scale="48" orientation="landscape" r:id="rId1"/>
  <colBreaks count="1" manualBreakCount="1">
    <brk id="14" min="1" max="10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07"/>
  <sheetViews>
    <sheetView view="pageBreakPreview" zoomScale="70" zoomScaleNormal="60" zoomScaleSheetLayoutView="70" workbookViewId="0">
      <pane xSplit="4" ySplit="3" topLeftCell="E4" activePane="bottomRight" state="frozen"/>
      <selection activeCell="E16" sqref="E16"/>
      <selection pane="topRight" activeCell="E16" sqref="E16"/>
      <selection pane="bottomLeft" activeCell="E16" sqref="E16"/>
      <selection pane="bottomRight" activeCell="E16" sqref="E16"/>
    </sheetView>
  </sheetViews>
  <sheetFormatPr defaultColWidth="8.85546875" defaultRowHeight="15" x14ac:dyDescent="0.25"/>
  <cols>
    <col min="1" max="1" width="19.140625" style="1" customWidth="1"/>
    <col min="2" max="2" width="20" style="1" customWidth="1"/>
    <col min="3" max="3" width="39.5703125" style="1" customWidth="1"/>
    <col min="4" max="4" width="10.140625" style="1" customWidth="1"/>
    <col min="5" max="5" width="17.85546875" style="1" customWidth="1"/>
    <col min="6" max="6" width="77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8.85546875" style="1"/>
  </cols>
  <sheetData>
    <row r="1" spans="1:15" ht="33.75" customHeight="1" x14ac:dyDescent="0.45">
      <c r="C1" s="2" t="s">
        <v>0</v>
      </c>
      <c r="D1" s="2"/>
      <c r="E1" s="2"/>
      <c r="F1" s="2"/>
    </row>
    <row r="2" spans="1:15" ht="195.75" customHeight="1" x14ac:dyDescent="0.25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2</v>
      </c>
      <c r="D3" s="5">
        <v>3</v>
      </c>
      <c r="E3" s="4">
        <v>4</v>
      </c>
      <c r="F3" s="5">
        <v>5</v>
      </c>
      <c r="G3" s="4">
        <v>6</v>
      </c>
      <c r="H3" s="5">
        <v>7</v>
      </c>
      <c r="I3" s="4">
        <v>8</v>
      </c>
      <c r="J3" s="5">
        <v>9</v>
      </c>
      <c r="K3" s="4">
        <v>10</v>
      </c>
      <c r="L3" s="5">
        <v>11</v>
      </c>
      <c r="M3" s="4">
        <v>12</v>
      </c>
      <c r="N3" s="5">
        <v>13</v>
      </c>
    </row>
    <row r="4" spans="1:15" customFormat="1" ht="56.25" hidden="1" customHeight="1" x14ac:dyDescent="0.25">
      <c r="A4" s="6" t="s">
        <v>93</v>
      </c>
      <c r="B4" s="7" t="s">
        <v>16</v>
      </c>
      <c r="C4" s="8" t="s">
        <v>17</v>
      </c>
      <c r="D4" s="9" t="s">
        <v>18</v>
      </c>
      <c r="E4" s="10" t="s">
        <v>19</v>
      </c>
      <c r="F4" s="11" t="s">
        <v>20</v>
      </c>
      <c r="G4" s="12" t="s">
        <v>21</v>
      </c>
      <c r="H4" s="13"/>
      <c r="I4" s="13"/>
      <c r="J4" s="14"/>
      <c r="K4" s="15"/>
      <c r="L4" s="16"/>
      <c r="M4" s="17" t="s">
        <v>22</v>
      </c>
      <c r="N4" s="18"/>
      <c r="O4" s="19">
        <v>1</v>
      </c>
    </row>
    <row r="5" spans="1:15" customFormat="1" ht="56.25" hidden="1" customHeight="1" x14ac:dyDescent="0.25">
      <c r="A5" s="20"/>
      <c r="B5" s="7"/>
      <c r="C5" s="8"/>
      <c r="D5" s="21"/>
      <c r="E5" s="10" t="s">
        <v>19</v>
      </c>
      <c r="F5" s="11" t="s">
        <v>23</v>
      </c>
      <c r="G5" s="12" t="s">
        <v>21</v>
      </c>
      <c r="H5" s="13"/>
      <c r="I5" s="13"/>
      <c r="J5" s="14"/>
      <c r="K5" s="22"/>
      <c r="L5" s="23"/>
      <c r="M5" s="17"/>
      <c r="N5" s="24"/>
      <c r="O5" s="25"/>
    </row>
    <row r="6" spans="1:15" customFormat="1" ht="87" hidden="1" customHeight="1" x14ac:dyDescent="0.25">
      <c r="A6" s="20"/>
      <c r="B6" s="7"/>
      <c r="C6" s="8"/>
      <c r="D6" s="21"/>
      <c r="E6" s="10" t="s">
        <v>19</v>
      </c>
      <c r="F6" s="11" t="s">
        <v>24</v>
      </c>
      <c r="G6" s="12" t="s">
        <v>21</v>
      </c>
      <c r="H6" s="13"/>
      <c r="I6" s="13"/>
      <c r="J6" s="14"/>
      <c r="K6" s="26"/>
      <c r="L6" s="23"/>
      <c r="M6" s="17"/>
      <c r="N6" s="24"/>
      <c r="O6" s="25"/>
    </row>
    <row r="7" spans="1:15" customFormat="1" ht="33" hidden="1" customHeight="1" x14ac:dyDescent="0.25">
      <c r="A7" s="20"/>
      <c r="B7" s="27"/>
      <c r="C7" s="28"/>
      <c r="D7" s="29"/>
      <c r="E7" s="10" t="s">
        <v>25</v>
      </c>
      <c r="F7" s="30" t="s">
        <v>26</v>
      </c>
      <c r="G7" s="12" t="s">
        <v>27</v>
      </c>
      <c r="H7" s="13"/>
      <c r="I7" s="13"/>
      <c r="J7" s="14"/>
      <c r="K7" s="14"/>
      <c r="L7" s="31"/>
      <c r="M7" s="17"/>
      <c r="N7" s="32"/>
      <c r="O7" s="33"/>
    </row>
    <row r="8" spans="1:15" customFormat="1" ht="56.25" hidden="1" customHeight="1" x14ac:dyDescent="0.25">
      <c r="A8" s="20"/>
      <c r="B8" s="7" t="s">
        <v>28</v>
      </c>
      <c r="C8" s="8" t="s">
        <v>29</v>
      </c>
      <c r="D8" s="9" t="s">
        <v>18</v>
      </c>
      <c r="E8" s="10" t="s">
        <v>19</v>
      </c>
      <c r="F8" s="11" t="s">
        <v>20</v>
      </c>
      <c r="G8" s="12" t="s">
        <v>21</v>
      </c>
      <c r="H8" s="13"/>
      <c r="I8" s="13"/>
      <c r="J8" s="14"/>
      <c r="K8" s="15"/>
      <c r="L8" s="16"/>
      <c r="M8" s="17"/>
      <c r="N8" s="34"/>
      <c r="O8" s="19">
        <v>2</v>
      </c>
    </row>
    <row r="9" spans="1:15" customFormat="1" ht="56.25" hidden="1" customHeight="1" x14ac:dyDescent="0.25">
      <c r="A9" s="20"/>
      <c r="B9" s="7"/>
      <c r="C9" s="8"/>
      <c r="D9" s="21"/>
      <c r="E9" s="10" t="s">
        <v>19</v>
      </c>
      <c r="F9" s="11" t="s">
        <v>23</v>
      </c>
      <c r="G9" s="12" t="s">
        <v>21</v>
      </c>
      <c r="H9" s="13"/>
      <c r="I9" s="13"/>
      <c r="J9" s="14"/>
      <c r="K9" s="22"/>
      <c r="L9" s="23"/>
      <c r="M9" s="17"/>
      <c r="N9" s="34"/>
      <c r="O9" s="25"/>
    </row>
    <row r="10" spans="1:15" customFormat="1" ht="87" hidden="1" customHeight="1" x14ac:dyDescent="0.25">
      <c r="A10" s="20"/>
      <c r="B10" s="7"/>
      <c r="C10" s="8"/>
      <c r="D10" s="21"/>
      <c r="E10" s="10" t="s">
        <v>19</v>
      </c>
      <c r="F10" s="11" t="s">
        <v>24</v>
      </c>
      <c r="G10" s="12" t="s">
        <v>21</v>
      </c>
      <c r="H10" s="13"/>
      <c r="I10" s="13"/>
      <c r="J10" s="14"/>
      <c r="K10" s="26"/>
      <c r="L10" s="23"/>
      <c r="M10" s="17"/>
      <c r="N10" s="34"/>
      <c r="O10" s="25"/>
    </row>
    <row r="11" spans="1:15" customFormat="1" ht="33" hidden="1" customHeight="1" x14ac:dyDescent="0.25">
      <c r="A11" s="20"/>
      <c r="B11" s="27"/>
      <c r="C11" s="28"/>
      <c r="D11" s="29"/>
      <c r="E11" s="10" t="s">
        <v>25</v>
      </c>
      <c r="F11" s="30" t="s">
        <v>26</v>
      </c>
      <c r="G11" s="12" t="s">
        <v>27</v>
      </c>
      <c r="H11" s="13"/>
      <c r="I11" s="13"/>
      <c r="J11" s="14"/>
      <c r="K11" s="14"/>
      <c r="L11" s="31"/>
      <c r="M11" s="17"/>
      <c r="N11" s="14"/>
      <c r="O11" s="33"/>
    </row>
    <row r="12" spans="1:15" customFormat="1" ht="56.25" hidden="1" customHeight="1" x14ac:dyDescent="0.25">
      <c r="A12" s="20"/>
      <c r="B12" s="7" t="s">
        <v>30</v>
      </c>
      <c r="C12" s="8" t="s">
        <v>31</v>
      </c>
      <c r="D12" s="9" t="s">
        <v>18</v>
      </c>
      <c r="E12" s="10" t="s">
        <v>19</v>
      </c>
      <c r="F12" s="11" t="s">
        <v>20</v>
      </c>
      <c r="G12" s="12" t="s">
        <v>21</v>
      </c>
      <c r="H12" s="13"/>
      <c r="I12" s="13"/>
      <c r="J12" s="14"/>
      <c r="K12" s="15"/>
      <c r="L12" s="16"/>
      <c r="M12" s="17"/>
      <c r="N12" s="34"/>
      <c r="O12" s="19">
        <v>3</v>
      </c>
    </row>
    <row r="13" spans="1:15" customFormat="1" ht="56.25" hidden="1" customHeight="1" x14ac:dyDescent="0.25">
      <c r="A13" s="20"/>
      <c r="B13" s="7"/>
      <c r="C13" s="8"/>
      <c r="D13" s="21"/>
      <c r="E13" s="10" t="s">
        <v>19</v>
      </c>
      <c r="F13" s="11" t="s">
        <v>23</v>
      </c>
      <c r="G13" s="12" t="s">
        <v>21</v>
      </c>
      <c r="H13" s="13"/>
      <c r="I13" s="13"/>
      <c r="J13" s="14"/>
      <c r="K13" s="22"/>
      <c r="L13" s="23"/>
      <c r="M13" s="17"/>
      <c r="N13" s="34"/>
      <c r="O13" s="25"/>
    </row>
    <row r="14" spans="1:15" customFormat="1" ht="87" hidden="1" customHeight="1" x14ac:dyDescent="0.25">
      <c r="A14" s="20"/>
      <c r="B14" s="7"/>
      <c r="C14" s="8"/>
      <c r="D14" s="21"/>
      <c r="E14" s="10" t="s">
        <v>19</v>
      </c>
      <c r="F14" s="11" t="s">
        <v>24</v>
      </c>
      <c r="G14" s="12" t="s">
        <v>21</v>
      </c>
      <c r="H14" s="13"/>
      <c r="I14" s="13"/>
      <c r="J14" s="14"/>
      <c r="K14" s="26"/>
      <c r="L14" s="23"/>
      <c r="M14" s="17"/>
      <c r="N14" s="34"/>
      <c r="O14" s="25"/>
    </row>
    <row r="15" spans="1:15" customFormat="1" ht="33" hidden="1" customHeight="1" x14ac:dyDescent="0.25">
      <c r="A15" s="20"/>
      <c r="B15" s="27"/>
      <c r="C15" s="28"/>
      <c r="D15" s="29"/>
      <c r="E15" s="10" t="s">
        <v>25</v>
      </c>
      <c r="F15" s="30" t="s">
        <v>26</v>
      </c>
      <c r="G15" s="12" t="s">
        <v>27</v>
      </c>
      <c r="H15" s="13"/>
      <c r="I15" s="13"/>
      <c r="J15" s="14"/>
      <c r="K15" s="14"/>
      <c r="L15" s="31"/>
      <c r="M15" s="17"/>
      <c r="N15" s="14"/>
      <c r="O15" s="33"/>
    </row>
    <row r="16" spans="1:15" ht="56.25" customHeight="1" x14ac:dyDescent="0.25">
      <c r="A16" s="20"/>
      <c r="B16" s="35" t="s">
        <v>32</v>
      </c>
      <c r="C16" s="36" t="s">
        <v>33</v>
      </c>
      <c r="D16" s="37" t="s">
        <v>18</v>
      </c>
      <c r="E16" s="3" t="s">
        <v>19</v>
      </c>
      <c r="F16" s="38" t="s">
        <v>20</v>
      </c>
      <c r="G16" s="39" t="s">
        <v>21</v>
      </c>
      <c r="H16" s="40">
        <f>'[11]оценка Учреждения'!$H$15</f>
        <v>100</v>
      </c>
      <c r="I16" s="40">
        <f>'[11]оценка Учреждения'!$I$15</f>
        <v>100</v>
      </c>
      <c r="J16" s="41">
        <f t="shared" ref="J16:J67" si="0">IF(I16/H16*100&gt;100,100,I16/H16*100)</f>
        <v>100</v>
      </c>
      <c r="K16" s="42">
        <f>(J16+J17+J18)/3</f>
        <v>100</v>
      </c>
      <c r="L16" s="43">
        <f>(K16+K19)/2</f>
        <v>100</v>
      </c>
      <c r="M16" s="17"/>
      <c r="N16" s="44"/>
      <c r="O16" s="45">
        <v>4</v>
      </c>
    </row>
    <row r="17" spans="1:15" ht="56.25" customHeight="1" x14ac:dyDescent="0.25">
      <c r="A17" s="20"/>
      <c r="B17" s="35"/>
      <c r="C17" s="36"/>
      <c r="D17" s="46"/>
      <c r="E17" s="3" t="s">
        <v>19</v>
      </c>
      <c r="F17" s="38" t="s">
        <v>23</v>
      </c>
      <c r="G17" s="39" t="s">
        <v>21</v>
      </c>
      <c r="H17" s="40">
        <f>'[11]оценка Учреждения'!$H$16</f>
        <v>84.6</v>
      </c>
      <c r="I17" s="40">
        <f>'[11]оценка Учреждения'!$I$16</f>
        <v>84.6</v>
      </c>
      <c r="J17" s="41">
        <f t="shared" si="0"/>
        <v>100</v>
      </c>
      <c r="K17" s="47"/>
      <c r="L17" s="48"/>
      <c r="M17" s="17"/>
      <c r="N17" s="49"/>
      <c r="O17" s="50"/>
    </row>
    <row r="18" spans="1:15" ht="87" customHeight="1" x14ac:dyDescent="0.25">
      <c r="A18" s="20"/>
      <c r="B18" s="35"/>
      <c r="C18" s="36"/>
      <c r="D18" s="46"/>
      <c r="E18" s="3" t="s">
        <v>19</v>
      </c>
      <c r="F18" s="38" t="s">
        <v>24</v>
      </c>
      <c r="G18" s="39" t="s">
        <v>21</v>
      </c>
      <c r="H18" s="40">
        <f>'[11]оценка Учреждения'!$H$17</f>
        <v>100</v>
      </c>
      <c r="I18" s="40">
        <f>'[11]оценка Учреждения'!$I$17</f>
        <v>100</v>
      </c>
      <c r="J18" s="41">
        <f t="shared" si="0"/>
        <v>100</v>
      </c>
      <c r="K18" s="51"/>
      <c r="L18" s="48"/>
      <c r="M18" s="17"/>
      <c r="N18" s="49"/>
      <c r="O18" s="50"/>
    </row>
    <row r="19" spans="1:15" ht="33" customHeight="1" x14ac:dyDescent="0.25">
      <c r="A19" s="20"/>
      <c r="B19" s="52"/>
      <c r="C19" s="53"/>
      <c r="D19" s="54"/>
      <c r="E19" s="3" t="s">
        <v>25</v>
      </c>
      <c r="F19" s="55" t="s">
        <v>26</v>
      </c>
      <c r="G19" s="39" t="s">
        <v>27</v>
      </c>
      <c r="H19" s="40">
        <f>'[11]оценка Учреждения'!$H$18</f>
        <v>18</v>
      </c>
      <c r="I19" s="40">
        <f>'[11]оценка Учреждения'!$I$18</f>
        <v>18.329999999999998</v>
      </c>
      <c r="J19" s="41">
        <f t="shared" si="0"/>
        <v>100</v>
      </c>
      <c r="K19" s="41">
        <f>J19</f>
        <v>100</v>
      </c>
      <c r="L19" s="56"/>
      <c r="M19" s="17"/>
      <c r="N19" s="57"/>
      <c r="O19" s="58"/>
    </row>
    <row r="20" spans="1:15" ht="56.25" customHeight="1" x14ac:dyDescent="0.25">
      <c r="A20" s="20"/>
      <c r="B20" s="35" t="s">
        <v>34</v>
      </c>
      <c r="C20" s="36" t="s">
        <v>35</v>
      </c>
      <c r="D20" s="37" t="s">
        <v>18</v>
      </c>
      <c r="E20" s="3" t="s">
        <v>19</v>
      </c>
      <c r="F20" s="38" t="s">
        <v>20</v>
      </c>
      <c r="G20" s="39" t="s">
        <v>21</v>
      </c>
      <c r="H20" s="40">
        <f>'[11]оценка Учреждения'!$H$19</f>
        <v>100</v>
      </c>
      <c r="I20" s="40">
        <f>'[11]оценка Учреждения'!$I$19</f>
        <v>100</v>
      </c>
      <c r="J20" s="41">
        <f t="shared" si="0"/>
        <v>100</v>
      </c>
      <c r="K20" s="42">
        <f>(J20+J21+J22)/3</f>
        <v>100</v>
      </c>
      <c r="L20" s="43">
        <f>(K20+K23)/2</f>
        <v>100</v>
      </c>
      <c r="M20" s="17"/>
      <c r="N20" s="59"/>
      <c r="O20" s="45">
        <v>5</v>
      </c>
    </row>
    <row r="21" spans="1:15" ht="56.25" customHeight="1" x14ac:dyDescent="0.25">
      <c r="A21" s="20"/>
      <c r="B21" s="35"/>
      <c r="C21" s="36"/>
      <c r="D21" s="46"/>
      <c r="E21" s="3" t="s">
        <v>19</v>
      </c>
      <c r="F21" s="38" t="s">
        <v>23</v>
      </c>
      <c r="G21" s="39" t="s">
        <v>21</v>
      </c>
      <c r="H21" s="40">
        <f>'[11]оценка Учреждения'!$H$20</f>
        <v>80</v>
      </c>
      <c r="I21" s="40">
        <f>'[11]оценка Учреждения'!$I$20</f>
        <v>80</v>
      </c>
      <c r="J21" s="41">
        <f t="shared" si="0"/>
        <v>100</v>
      </c>
      <c r="K21" s="47"/>
      <c r="L21" s="48"/>
      <c r="M21" s="17"/>
      <c r="N21" s="59"/>
      <c r="O21" s="50"/>
    </row>
    <row r="22" spans="1:15" ht="87" customHeight="1" x14ac:dyDescent="0.25">
      <c r="A22" s="20"/>
      <c r="B22" s="35"/>
      <c r="C22" s="36"/>
      <c r="D22" s="46"/>
      <c r="E22" s="3" t="s">
        <v>19</v>
      </c>
      <c r="F22" s="38" t="s">
        <v>24</v>
      </c>
      <c r="G22" s="39" t="s">
        <v>21</v>
      </c>
      <c r="H22" s="40">
        <f>'[11]оценка Учреждения'!$H$21</f>
        <v>100</v>
      </c>
      <c r="I22" s="40">
        <f>'[11]оценка Учреждения'!$I$21</f>
        <v>100</v>
      </c>
      <c r="J22" s="41">
        <f t="shared" si="0"/>
        <v>100</v>
      </c>
      <c r="K22" s="51"/>
      <c r="L22" s="48"/>
      <c r="M22" s="17"/>
      <c r="N22" s="59"/>
      <c r="O22" s="50"/>
    </row>
    <row r="23" spans="1:15" ht="33" customHeight="1" x14ac:dyDescent="0.25">
      <c r="A23" s="20"/>
      <c r="B23" s="52"/>
      <c r="C23" s="53"/>
      <c r="D23" s="54"/>
      <c r="E23" s="3" t="s">
        <v>25</v>
      </c>
      <c r="F23" s="55" t="s">
        <v>26</v>
      </c>
      <c r="G23" s="39" t="s">
        <v>27</v>
      </c>
      <c r="H23" s="40">
        <f>'[11]оценка Учреждения'!$H$22</f>
        <v>2</v>
      </c>
      <c r="I23" s="40">
        <f>'[11]оценка Учреждения'!$I$22</f>
        <v>2</v>
      </c>
      <c r="J23" s="41">
        <f t="shared" si="0"/>
        <v>100</v>
      </c>
      <c r="K23" s="41">
        <f>J23</f>
        <v>100</v>
      </c>
      <c r="L23" s="56"/>
      <c r="M23" s="17"/>
      <c r="N23" s="41"/>
      <c r="O23" s="58"/>
    </row>
    <row r="24" spans="1:15" ht="56.25" customHeight="1" x14ac:dyDescent="0.25">
      <c r="A24" s="20"/>
      <c r="B24" s="35" t="s">
        <v>36</v>
      </c>
      <c r="C24" s="36" t="s">
        <v>37</v>
      </c>
      <c r="D24" s="37" t="s">
        <v>18</v>
      </c>
      <c r="E24" s="3" t="s">
        <v>19</v>
      </c>
      <c r="F24" s="38" t="s">
        <v>20</v>
      </c>
      <c r="G24" s="39" t="s">
        <v>21</v>
      </c>
      <c r="H24" s="40">
        <f>'[11]оценка Учреждения'!$H$23</f>
        <v>100</v>
      </c>
      <c r="I24" s="40">
        <f>'[11]оценка Учреждения'!$I$23</f>
        <v>100</v>
      </c>
      <c r="J24" s="41">
        <f t="shared" si="0"/>
        <v>100</v>
      </c>
      <c r="K24" s="42">
        <f>(J24+J25+J26)/3</f>
        <v>100</v>
      </c>
      <c r="L24" s="43">
        <f>(K24+K27)/2</f>
        <v>100</v>
      </c>
      <c r="M24" s="17"/>
      <c r="N24" s="59"/>
      <c r="O24" s="45">
        <v>6</v>
      </c>
    </row>
    <row r="25" spans="1:15" ht="56.25" customHeight="1" x14ac:dyDescent="0.25">
      <c r="A25" s="20"/>
      <c r="B25" s="35"/>
      <c r="C25" s="36"/>
      <c r="D25" s="46"/>
      <c r="E25" s="3" t="s">
        <v>19</v>
      </c>
      <c r="F25" s="38" t="s">
        <v>23</v>
      </c>
      <c r="G25" s="39" t="s">
        <v>21</v>
      </c>
      <c r="H25" s="40">
        <f>'[11]оценка Учреждения'!$H$24</f>
        <v>84.6</v>
      </c>
      <c r="I25" s="40">
        <f>'[11]оценка Учреждения'!$I$24</f>
        <v>84.6</v>
      </c>
      <c r="J25" s="41">
        <f t="shared" si="0"/>
        <v>100</v>
      </c>
      <c r="K25" s="47"/>
      <c r="L25" s="48"/>
      <c r="M25" s="17"/>
      <c r="N25" s="59"/>
      <c r="O25" s="50"/>
    </row>
    <row r="26" spans="1:15" ht="87" customHeight="1" x14ac:dyDescent="0.25">
      <c r="A26" s="20"/>
      <c r="B26" s="35"/>
      <c r="C26" s="36"/>
      <c r="D26" s="46"/>
      <c r="E26" s="3" t="s">
        <v>19</v>
      </c>
      <c r="F26" s="38" t="s">
        <v>24</v>
      </c>
      <c r="G26" s="39" t="s">
        <v>21</v>
      </c>
      <c r="H26" s="40">
        <f>'[11]оценка Учреждения'!$H$25</f>
        <v>100</v>
      </c>
      <c r="I26" s="40">
        <f>'[11]оценка Учреждения'!$I$25</f>
        <v>100</v>
      </c>
      <c r="J26" s="41">
        <f t="shared" si="0"/>
        <v>100</v>
      </c>
      <c r="K26" s="51"/>
      <c r="L26" s="48"/>
      <c r="M26" s="17"/>
      <c r="N26" s="59"/>
      <c r="O26" s="50"/>
    </row>
    <row r="27" spans="1:15" ht="33" customHeight="1" x14ac:dyDescent="0.25">
      <c r="A27" s="20"/>
      <c r="B27" s="52"/>
      <c r="C27" s="53"/>
      <c r="D27" s="54"/>
      <c r="E27" s="3" t="s">
        <v>25</v>
      </c>
      <c r="F27" s="55" t="s">
        <v>26</v>
      </c>
      <c r="G27" s="39" t="s">
        <v>27</v>
      </c>
      <c r="H27" s="40">
        <f>'[11]оценка Учреждения'!$H$26</f>
        <v>232</v>
      </c>
      <c r="I27" s="40">
        <f>'[11]оценка Учреждения'!$I$26</f>
        <v>232</v>
      </c>
      <c r="J27" s="41">
        <f t="shared" si="0"/>
        <v>100</v>
      </c>
      <c r="K27" s="41">
        <f>J27</f>
        <v>100</v>
      </c>
      <c r="L27" s="56"/>
      <c r="M27" s="17"/>
      <c r="N27" s="41"/>
      <c r="O27" s="58"/>
    </row>
    <row r="28" spans="1:15" customFormat="1" ht="56.25" hidden="1" customHeight="1" x14ac:dyDescent="0.25">
      <c r="A28" s="20"/>
      <c r="B28" s="60" t="s">
        <v>38</v>
      </c>
      <c r="C28" s="61" t="s">
        <v>39</v>
      </c>
      <c r="D28" s="62" t="s">
        <v>18</v>
      </c>
      <c r="E28" s="63" t="s">
        <v>19</v>
      </c>
      <c r="F28" s="64" t="s">
        <v>20</v>
      </c>
      <c r="G28" s="65" t="s">
        <v>21</v>
      </c>
      <c r="H28" s="66"/>
      <c r="I28" s="66"/>
      <c r="J28" s="67"/>
      <c r="K28" s="68"/>
      <c r="L28" s="69"/>
      <c r="M28" s="17"/>
      <c r="N28" s="70"/>
      <c r="O28" s="71">
        <v>7</v>
      </c>
    </row>
    <row r="29" spans="1:15" customFormat="1" ht="56.25" hidden="1" customHeight="1" x14ac:dyDescent="0.25">
      <c r="A29" s="20"/>
      <c r="B29" s="60"/>
      <c r="C29" s="61"/>
      <c r="D29" s="72"/>
      <c r="E29" s="63" t="s">
        <v>19</v>
      </c>
      <c r="F29" s="64" t="s">
        <v>23</v>
      </c>
      <c r="G29" s="65" t="s">
        <v>21</v>
      </c>
      <c r="H29" s="66"/>
      <c r="I29" s="66"/>
      <c r="J29" s="67"/>
      <c r="K29" s="73"/>
      <c r="L29" s="74"/>
      <c r="M29" s="17"/>
      <c r="N29" s="70"/>
      <c r="O29" s="75"/>
    </row>
    <row r="30" spans="1:15" customFormat="1" ht="87" hidden="1" customHeight="1" x14ac:dyDescent="0.25">
      <c r="A30" s="20"/>
      <c r="B30" s="60"/>
      <c r="C30" s="61"/>
      <c r="D30" s="72"/>
      <c r="E30" s="63" t="s">
        <v>19</v>
      </c>
      <c r="F30" s="64" t="s">
        <v>24</v>
      </c>
      <c r="G30" s="65" t="s">
        <v>21</v>
      </c>
      <c r="H30" s="66"/>
      <c r="I30" s="66"/>
      <c r="J30" s="67"/>
      <c r="K30" s="76"/>
      <c r="L30" s="74"/>
      <c r="M30" s="17"/>
      <c r="N30" s="70"/>
      <c r="O30" s="75"/>
    </row>
    <row r="31" spans="1:15" customFormat="1" ht="33" hidden="1" customHeight="1" x14ac:dyDescent="0.25">
      <c r="A31" s="20"/>
      <c r="B31" s="77"/>
      <c r="C31" s="78"/>
      <c r="D31" s="79"/>
      <c r="E31" s="63" t="s">
        <v>25</v>
      </c>
      <c r="F31" s="80" t="s">
        <v>26</v>
      </c>
      <c r="G31" s="65" t="s">
        <v>27</v>
      </c>
      <c r="H31" s="66"/>
      <c r="I31" s="66"/>
      <c r="J31" s="67"/>
      <c r="K31" s="67"/>
      <c r="L31" s="81"/>
      <c r="M31" s="17"/>
      <c r="N31" s="67"/>
      <c r="O31" s="82"/>
    </row>
    <row r="32" spans="1:15" ht="56.25" customHeight="1" x14ac:dyDescent="0.25">
      <c r="A32" s="20"/>
      <c r="B32" s="35" t="s">
        <v>40</v>
      </c>
      <c r="C32" s="36" t="s">
        <v>41</v>
      </c>
      <c r="D32" s="37" t="s">
        <v>18</v>
      </c>
      <c r="E32" s="3" t="s">
        <v>19</v>
      </c>
      <c r="F32" s="38" t="s">
        <v>20</v>
      </c>
      <c r="G32" s="39" t="s">
        <v>21</v>
      </c>
      <c r="H32" s="40">
        <f>'[11]оценка Учреждения'!$H$31</f>
        <v>100</v>
      </c>
      <c r="I32" s="40">
        <f>'[11]оценка Учреждения'!$I$31</f>
        <v>100</v>
      </c>
      <c r="J32" s="41">
        <f t="shared" si="0"/>
        <v>100</v>
      </c>
      <c r="K32" s="42">
        <f>(J32+J33+J34)/3</f>
        <v>100</v>
      </c>
      <c r="L32" s="43">
        <f>(K32+K35)/2</f>
        <v>97.058823529411768</v>
      </c>
      <c r="M32" s="17"/>
      <c r="N32" s="59"/>
      <c r="O32" s="45">
        <v>8</v>
      </c>
    </row>
    <row r="33" spans="1:15" ht="56.25" customHeight="1" x14ac:dyDescent="0.25">
      <c r="A33" s="20"/>
      <c r="B33" s="35"/>
      <c r="C33" s="36"/>
      <c r="D33" s="46"/>
      <c r="E33" s="3" t="s">
        <v>19</v>
      </c>
      <c r="F33" s="38" t="s">
        <v>42</v>
      </c>
      <c r="G33" s="39" t="s">
        <v>21</v>
      </c>
      <c r="H33" s="40">
        <f>'[11]оценка Учреждения'!$H$32</f>
        <v>94.7</v>
      </c>
      <c r="I33" s="40">
        <f>'[11]оценка Учреждения'!$I$32</f>
        <v>94.7</v>
      </c>
      <c r="J33" s="41">
        <f t="shared" si="0"/>
        <v>100</v>
      </c>
      <c r="K33" s="47"/>
      <c r="L33" s="48"/>
      <c r="M33" s="17"/>
      <c r="N33" s="59"/>
      <c r="O33" s="50"/>
    </row>
    <row r="34" spans="1:15" ht="66.75" customHeight="1" x14ac:dyDescent="0.25">
      <c r="A34" s="20"/>
      <c r="B34" s="35"/>
      <c r="C34" s="36"/>
      <c r="D34" s="46"/>
      <c r="E34" s="3" t="s">
        <v>19</v>
      </c>
      <c r="F34" s="38" t="s">
        <v>43</v>
      </c>
      <c r="G34" s="39" t="s">
        <v>21</v>
      </c>
      <c r="H34" s="40">
        <f>'[11]оценка Учреждения'!$H$33</f>
        <v>100</v>
      </c>
      <c r="I34" s="40">
        <f>'[11]оценка Учреждения'!$I$33</f>
        <v>100</v>
      </c>
      <c r="J34" s="41">
        <f t="shared" si="0"/>
        <v>100</v>
      </c>
      <c r="K34" s="51"/>
      <c r="L34" s="48"/>
      <c r="M34" s="17"/>
      <c r="N34" s="59"/>
      <c r="O34" s="50"/>
    </row>
    <row r="35" spans="1:15" ht="33" customHeight="1" x14ac:dyDescent="0.25">
      <c r="A35" s="20"/>
      <c r="B35" s="52"/>
      <c r="C35" s="53"/>
      <c r="D35" s="54"/>
      <c r="E35" s="3" t="s">
        <v>25</v>
      </c>
      <c r="F35" s="55" t="s">
        <v>26</v>
      </c>
      <c r="G35" s="39" t="s">
        <v>27</v>
      </c>
      <c r="H35" s="40">
        <f>'[11]оценка Учреждения'!$H$34</f>
        <v>5.78</v>
      </c>
      <c r="I35" s="40">
        <f>'[11]оценка Учреждения'!$I$34</f>
        <v>5.44</v>
      </c>
      <c r="J35" s="41">
        <f t="shared" si="0"/>
        <v>94.117647058823522</v>
      </c>
      <c r="K35" s="41">
        <f>J35</f>
        <v>94.117647058823522</v>
      </c>
      <c r="L35" s="56"/>
      <c r="M35" s="17"/>
      <c r="N35" s="41"/>
      <c r="O35" s="58"/>
    </row>
    <row r="36" spans="1:15" customFormat="1" ht="56.25" hidden="1" customHeight="1" x14ac:dyDescent="0.25">
      <c r="A36" s="20"/>
      <c r="B36" s="83" t="s">
        <v>44</v>
      </c>
      <c r="C36" s="84" t="s">
        <v>45</v>
      </c>
      <c r="D36" s="85" t="s">
        <v>18</v>
      </c>
      <c r="E36" s="86" t="s">
        <v>19</v>
      </c>
      <c r="F36" s="87" t="s">
        <v>20</v>
      </c>
      <c r="G36" s="88" t="s">
        <v>21</v>
      </c>
      <c r="H36" s="89"/>
      <c r="I36" s="89"/>
      <c r="J36" s="90"/>
      <c r="K36" s="91"/>
      <c r="L36" s="92"/>
      <c r="M36" s="17"/>
      <c r="N36" s="93"/>
      <c r="O36" s="94">
        <v>9</v>
      </c>
    </row>
    <row r="37" spans="1:15" customFormat="1" ht="56.25" hidden="1" customHeight="1" x14ac:dyDescent="0.25">
      <c r="A37" s="20"/>
      <c r="B37" s="83"/>
      <c r="C37" s="84"/>
      <c r="D37" s="95"/>
      <c r="E37" s="86" t="s">
        <v>19</v>
      </c>
      <c r="F37" s="87" t="s">
        <v>42</v>
      </c>
      <c r="G37" s="88" t="s">
        <v>21</v>
      </c>
      <c r="H37" s="89"/>
      <c r="I37" s="89"/>
      <c r="J37" s="90"/>
      <c r="K37" s="96"/>
      <c r="L37" s="97"/>
      <c r="M37" s="17"/>
      <c r="N37" s="93"/>
      <c r="O37" s="98"/>
    </row>
    <row r="38" spans="1:15" customFormat="1" ht="66.75" hidden="1" customHeight="1" x14ac:dyDescent="0.25">
      <c r="A38" s="20"/>
      <c r="B38" s="83"/>
      <c r="C38" s="84"/>
      <c r="D38" s="95"/>
      <c r="E38" s="86" t="s">
        <v>19</v>
      </c>
      <c r="F38" s="87" t="s">
        <v>43</v>
      </c>
      <c r="G38" s="88" t="s">
        <v>21</v>
      </c>
      <c r="H38" s="89"/>
      <c r="I38" s="89"/>
      <c r="J38" s="90"/>
      <c r="K38" s="99"/>
      <c r="L38" s="97"/>
      <c r="M38" s="17"/>
      <c r="N38" s="93"/>
      <c r="O38" s="98"/>
    </row>
    <row r="39" spans="1:15" customFormat="1" ht="33" hidden="1" customHeight="1" x14ac:dyDescent="0.25">
      <c r="A39" s="20"/>
      <c r="B39" s="100"/>
      <c r="C39" s="101"/>
      <c r="D39" s="102"/>
      <c r="E39" s="86" t="s">
        <v>25</v>
      </c>
      <c r="F39" s="103" t="s">
        <v>26</v>
      </c>
      <c r="G39" s="88" t="s">
        <v>27</v>
      </c>
      <c r="H39" s="89"/>
      <c r="I39" s="89"/>
      <c r="J39" s="90"/>
      <c r="K39" s="90"/>
      <c r="L39" s="104"/>
      <c r="M39" s="17"/>
      <c r="N39" s="90"/>
      <c r="O39" s="105"/>
    </row>
    <row r="40" spans="1:15" customFormat="1" ht="56.25" hidden="1" customHeight="1" x14ac:dyDescent="0.25">
      <c r="A40" s="20"/>
      <c r="B40" s="83" t="s">
        <v>46</v>
      </c>
      <c r="C40" s="84" t="s">
        <v>47</v>
      </c>
      <c r="D40" s="85" t="s">
        <v>18</v>
      </c>
      <c r="E40" s="86" t="s">
        <v>19</v>
      </c>
      <c r="F40" s="87" t="s">
        <v>20</v>
      </c>
      <c r="G40" s="88" t="s">
        <v>21</v>
      </c>
      <c r="H40" s="89"/>
      <c r="I40" s="89"/>
      <c r="J40" s="90"/>
      <c r="K40" s="91"/>
      <c r="L40" s="92"/>
      <c r="M40" s="17"/>
      <c r="N40" s="93"/>
      <c r="O40" s="94">
        <v>10</v>
      </c>
    </row>
    <row r="41" spans="1:15" customFormat="1" ht="56.25" hidden="1" customHeight="1" x14ac:dyDescent="0.25">
      <c r="A41" s="20"/>
      <c r="B41" s="83"/>
      <c r="C41" s="84"/>
      <c r="D41" s="95"/>
      <c r="E41" s="86" t="s">
        <v>19</v>
      </c>
      <c r="F41" s="87" t="s">
        <v>42</v>
      </c>
      <c r="G41" s="88" t="s">
        <v>21</v>
      </c>
      <c r="H41" s="89"/>
      <c r="I41" s="89"/>
      <c r="J41" s="90"/>
      <c r="K41" s="96"/>
      <c r="L41" s="97"/>
      <c r="M41" s="17"/>
      <c r="N41" s="93"/>
      <c r="O41" s="98"/>
    </row>
    <row r="42" spans="1:15" customFormat="1" ht="66.75" hidden="1" customHeight="1" x14ac:dyDescent="0.25">
      <c r="A42" s="20"/>
      <c r="B42" s="83"/>
      <c r="C42" s="84"/>
      <c r="D42" s="95"/>
      <c r="E42" s="86" t="s">
        <v>19</v>
      </c>
      <c r="F42" s="87" t="s">
        <v>43</v>
      </c>
      <c r="G42" s="88" t="s">
        <v>21</v>
      </c>
      <c r="H42" s="89"/>
      <c r="I42" s="89"/>
      <c r="J42" s="90"/>
      <c r="K42" s="99"/>
      <c r="L42" s="97"/>
      <c r="M42" s="17"/>
      <c r="N42" s="93"/>
      <c r="O42" s="98"/>
    </row>
    <row r="43" spans="1:15" customFormat="1" ht="33" hidden="1" customHeight="1" x14ac:dyDescent="0.25">
      <c r="A43" s="20"/>
      <c r="B43" s="100"/>
      <c r="C43" s="101"/>
      <c r="D43" s="102"/>
      <c r="E43" s="86" t="s">
        <v>25</v>
      </c>
      <c r="F43" s="103" t="s">
        <v>26</v>
      </c>
      <c r="G43" s="88" t="s">
        <v>27</v>
      </c>
      <c r="H43" s="89"/>
      <c r="I43" s="89"/>
      <c r="J43" s="90"/>
      <c r="K43" s="90"/>
      <c r="L43" s="104"/>
      <c r="M43" s="17"/>
      <c r="N43" s="90"/>
      <c r="O43" s="105"/>
    </row>
    <row r="44" spans="1:15" ht="56.25" customHeight="1" x14ac:dyDescent="0.25">
      <c r="A44" s="20"/>
      <c r="B44" s="106" t="s">
        <v>48</v>
      </c>
      <c r="C44" s="107" t="s">
        <v>49</v>
      </c>
      <c r="D44" s="37" t="s">
        <v>18</v>
      </c>
      <c r="E44" s="3" t="s">
        <v>19</v>
      </c>
      <c r="F44" s="38" t="s">
        <v>20</v>
      </c>
      <c r="G44" s="39" t="s">
        <v>21</v>
      </c>
      <c r="H44" s="40">
        <f>'[11]оценка Учреждения'!$H$43</f>
        <v>100</v>
      </c>
      <c r="I44" s="40">
        <f>'[11]оценка Учреждения'!$I$43</f>
        <v>100</v>
      </c>
      <c r="J44" s="41">
        <f t="shared" si="0"/>
        <v>100</v>
      </c>
      <c r="K44" s="42">
        <f>(J44+J45+J46)/3</f>
        <v>93.066666666666663</v>
      </c>
      <c r="L44" s="43">
        <f>(K44+K47)/2</f>
        <v>96.533333333333331</v>
      </c>
      <c r="M44" s="17"/>
      <c r="N44" s="59"/>
      <c r="O44" s="45">
        <v>11</v>
      </c>
    </row>
    <row r="45" spans="1:15" ht="56.25" customHeight="1" x14ac:dyDescent="0.25">
      <c r="A45" s="20"/>
      <c r="B45" s="108"/>
      <c r="C45" s="109"/>
      <c r="D45" s="46"/>
      <c r="E45" s="3" t="s">
        <v>19</v>
      </c>
      <c r="F45" s="38" t="s">
        <v>42</v>
      </c>
      <c r="G45" s="39" t="s">
        <v>21</v>
      </c>
      <c r="H45" s="40">
        <f>'[11]оценка Учреждения'!$H$44</f>
        <v>94.7</v>
      </c>
      <c r="I45" s="40">
        <f>'[11]оценка Учреждения'!$I$44</f>
        <v>94.7</v>
      </c>
      <c r="J45" s="41">
        <f t="shared" si="0"/>
        <v>100</v>
      </c>
      <c r="K45" s="47"/>
      <c r="L45" s="48"/>
      <c r="M45" s="17"/>
      <c r="N45" s="59"/>
      <c r="O45" s="50"/>
    </row>
    <row r="46" spans="1:15" ht="66.75" customHeight="1" x14ac:dyDescent="0.25">
      <c r="A46" s="20"/>
      <c r="B46" s="108"/>
      <c r="C46" s="109"/>
      <c r="D46" s="46"/>
      <c r="E46" s="3" t="s">
        <v>19</v>
      </c>
      <c r="F46" s="38" t="s">
        <v>43</v>
      </c>
      <c r="G46" s="39" t="s">
        <v>21</v>
      </c>
      <c r="H46" s="40">
        <f>'[11]оценка Учреждения'!$H$45</f>
        <v>100</v>
      </c>
      <c r="I46" s="40">
        <f>'[11]оценка Учреждения'!$I$45</f>
        <v>79.2</v>
      </c>
      <c r="J46" s="41">
        <f t="shared" si="0"/>
        <v>79.2</v>
      </c>
      <c r="K46" s="51"/>
      <c r="L46" s="48"/>
      <c r="M46" s="17"/>
      <c r="N46" s="59"/>
      <c r="O46" s="50"/>
    </row>
    <row r="47" spans="1:15" ht="33" customHeight="1" x14ac:dyDescent="0.25">
      <c r="A47" s="20"/>
      <c r="B47" s="110"/>
      <c r="C47" s="111"/>
      <c r="D47" s="54"/>
      <c r="E47" s="3" t="s">
        <v>25</v>
      </c>
      <c r="F47" s="55" t="s">
        <v>26</v>
      </c>
      <c r="G47" s="39" t="s">
        <v>27</v>
      </c>
      <c r="H47" s="40">
        <f>'[11]оценка Учреждения'!$H$46</f>
        <v>245</v>
      </c>
      <c r="I47" s="40">
        <f>'[11]оценка Учреждения'!$I$46</f>
        <v>254.56</v>
      </c>
      <c r="J47" s="41">
        <f t="shared" si="0"/>
        <v>100</v>
      </c>
      <c r="K47" s="41">
        <f>J47</f>
        <v>100</v>
      </c>
      <c r="L47" s="56"/>
      <c r="M47" s="17"/>
      <c r="N47" s="41"/>
      <c r="O47" s="58"/>
    </row>
    <row r="48" spans="1:15" customFormat="1" ht="56.25" hidden="1" customHeight="1" x14ac:dyDescent="0.25">
      <c r="A48" s="20"/>
      <c r="B48" s="176" t="s">
        <v>50</v>
      </c>
      <c r="C48" s="177" t="s">
        <v>51</v>
      </c>
      <c r="D48" s="85" t="s">
        <v>18</v>
      </c>
      <c r="E48" s="86" t="s">
        <v>19</v>
      </c>
      <c r="F48" s="87" t="s">
        <v>20</v>
      </c>
      <c r="G48" s="88" t="s">
        <v>21</v>
      </c>
      <c r="H48" s="89"/>
      <c r="I48" s="89"/>
      <c r="J48" s="90"/>
      <c r="K48" s="91"/>
      <c r="L48" s="92"/>
      <c r="M48" s="17"/>
      <c r="N48" s="93"/>
      <c r="O48" s="94">
        <v>12</v>
      </c>
    </row>
    <row r="49" spans="1:15" customFormat="1" ht="56.25" hidden="1" customHeight="1" x14ac:dyDescent="0.25">
      <c r="A49" s="20"/>
      <c r="B49" s="178"/>
      <c r="C49" s="179"/>
      <c r="D49" s="95"/>
      <c r="E49" s="86" t="s">
        <v>19</v>
      </c>
      <c r="F49" s="87" t="s">
        <v>42</v>
      </c>
      <c r="G49" s="88" t="s">
        <v>21</v>
      </c>
      <c r="H49" s="89"/>
      <c r="I49" s="89"/>
      <c r="J49" s="90"/>
      <c r="K49" s="96"/>
      <c r="L49" s="97"/>
      <c r="M49" s="17"/>
      <c r="N49" s="93"/>
      <c r="O49" s="98"/>
    </row>
    <row r="50" spans="1:15" customFormat="1" ht="66.75" hidden="1" customHeight="1" x14ac:dyDescent="0.25">
      <c r="A50" s="20"/>
      <c r="B50" s="178"/>
      <c r="C50" s="179"/>
      <c r="D50" s="95"/>
      <c r="E50" s="86" t="s">
        <v>19</v>
      </c>
      <c r="F50" s="87" t="s">
        <v>43</v>
      </c>
      <c r="G50" s="88" t="s">
        <v>21</v>
      </c>
      <c r="H50" s="89"/>
      <c r="I50" s="89"/>
      <c r="J50" s="90"/>
      <c r="K50" s="99"/>
      <c r="L50" s="97"/>
      <c r="M50" s="17"/>
      <c r="N50" s="93"/>
      <c r="O50" s="98"/>
    </row>
    <row r="51" spans="1:15" customFormat="1" ht="33" hidden="1" customHeight="1" x14ac:dyDescent="0.25">
      <c r="A51" s="20"/>
      <c r="B51" s="180"/>
      <c r="C51" s="181"/>
      <c r="D51" s="102"/>
      <c r="E51" s="86" t="s">
        <v>25</v>
      </c>
      <c r="F51" s="103" t="s">
        <v>26</v>
      </c>
      <c r="G51" s="88" t="s">
        <v>27</v>
      </c>
      <c r="H51" s="89"/>
      <c r="I51" s="89"/>
      <c r="J51" s="90"/>
      <c r="K51" s="90"/>
      <c r="L51" s="104"/>
      <c r="M51" s="17"/>
      <c r="N51" s="90"/>
      <c r="O51" s="105"/>
    </row>
    <row r="52" spans="1:15" ht="47.25" x14ac:dyDescent="0.25">
      <c r="A52" s="20"/>
      <c r="B52" s="35" t="s">
        <v>52</v>
      </c>
      <c r="C52" s="36" t="s">
        <v>53</v>
      </c>
      <c r="D52" s="37" t="s">
        <v>18</v>
      </c>
      <c r="E52" s="3" t="s">
        <v>19</v>
      </c>
      <c r="F52" s="38" t="s">
        <v>20</v>
      </c>
      <c r="G52" s="39" t="s">
        <v>21</v>
      </c>
      <c r="H52" s="40">
        <f>'[11]оценка Учреждения'!$H$51</f>
        <v>100</v>
      </c>
      <c r="I52" s="40">
        <f>'[11]оценка Учреждения'!$I$51</f>
        <v>100</v>
      </c>
      <c r="J52" s="41">
        <f t="shared" si="0"/>
        <v>100</v>
      </c>
      <c r="K52" s="42">
        <f>(J52+J53+J54)/2</f>
        <v>100</v>
      </c>
      <c r="L52" s="43">
        <f>(K52+K55)/2</f>
        <v>100</v>
      </c>
      <c r="M52" s="17"/>
      <c r="N52" s="59"/>
      <c r="O52" s="45">
        <v>13</v>
      </c>
    </row>
    <row r="53" spans="1:15" ht="47.25" x14ac:dyDescent="0.25">
      <c r="A53" s="20"/>
      <c r="B53" s="35"/>
      <c r="C53" s="36"/>
      <c r="D53" s="46"/>
      <c r="E53" s="3" t="s">
        <v>19</v>
      </c>
      <c r="F53" s="38" t="s">
        <v>42</v>
      </c>
      <c r="G53" s="39" t="s">
        <v>21</v>
      </c>
      <c r="H53" s="40">
        <f>'[11]оценка Учреждения'!$H$52</f>
        <v>100</v>
      </c>
      <c r="I53" s="40">
        <f>'[11]оценка Учреждения'!$I$52</f>
        <v>100</v>
      </c>
      <c r="J53" s="41">
        <f t="shared" si="0"/>
        <v>100</v>
      </c>
      <c r="K53" s="47"/>
      <c r="L53" s="48"/>
      <c r="M53" s="17"/>
      <c r="N53" s="59"/>
      <c r="O53" s="50"/>
    </row>
    <row r="54" spans="1:15" ht="47.25" x14ac:dyDescent="0.25">
      <c r="A54" s="20"/>
      <c r="B54" s="35"/>
      <c r="C54" s="36"/>
      <c r="D54" s="46"/>
      <c r="E54" s="3" t="s">
        <v>19</v>
      </c>
      <c r="F54" s="38" t="s">
        <v>54</v>
      </c>
      <c r="G54" s="39" t="s">
        <v>21</v>
      </c>
      <c r="H54" s="40">
        <f>'[11]оценка Учреждения'!$H$53</f>
        <v>0</v>
      </c>
      <c r="I54" s="40">
        <f>'[11]оценка Учреждения'!$I$53</f>
        <v>0</v>
      </c>
      <c r="J54" s="41">
        <v>0</v>
      </c>
      <c r="K54" s="51"/>
      <c r="L54" s="48"/>
      <c r="M54" s="17"/>
      <c r="N54" s="59"/>
      <c r="O54" s="50"/>
    </row>
    <row r="55" spans="1:15" ht="31.5" x14ac:dyDescent="0.25">
      <c r="A55" s="20"/>
      <c r="B55" s="52"/>
      <c r="C55" s="53"/>
      <c r="D55" s="54"/>
      <c r="E55" s="3" t="s">
        <v>25</v>
      </c>
      <c r="F55" s="55" t="s">
        <v>26</v>
      </c>
      <c r="G55" s="39" t="s">
        <v>27</v>
      </c>
      <c r="H55" s="40">
        <f>'[11]оценка Учреждения'!$H$54</f>
        <v>0.44</v>
      </c>
      <c r="I55" s="40">
        <f>'[11]оценка Учреждения'!$I$54</f>
        <v>0.44</v>
      </c>
      <c r="J55" s="41">
        <f t="shared" si="0"/>
        <v>100</v>
      </c>
      <c r="K55" s="41">
        <f>J55</f>
        <v>100</v>
      </c>
      <c r="L55" s="56"/>
      <c r="M55" s="17"/>
      <c r="N55" s="41"/>
      <c r="O55" s="58"/>
    </row>
    <row r="56" spans="1:15" customFormat="1" ht="47.25" hidden="1" x14ac:dyDescent="0.25">
      <c r="A56" s="20"/>
      <c r="B56" s="112" t="s">
        <v>55</v>
      </c>
      <c r="C56" s="113" t="s">
        <v>56</v>
      </c>
      <c r="D56" s="114" t="s">
        <v>18</v>
      </c>
      <c r="E56" s="115" t="s">
        <v>19</v>
      </c>
      <c r="F56" s="116" t="s">
        <v>20</v>
      </c>
      <c r="G56" s="117" t="s">
        <v>21</v>
      </c>
      <c r="H56" s="118"/>
      <c r="I56" s="118"/>
      <c r="J56" s="119"/>
      <c r="K56" s="120"/>
      <c r="L56" s="121"/>
      <c r="M56" s="17"/>
      <c r="N56" s="122"/>
      <c r="O56" s="123">
        <v>14</v>
      </c>
    </row>
    <row r="57" spans="1:15" customFormat="1" ht="47.25" hidden="1" x14ac:dyDescent="0.25">
      <c r="A57" s="20"/>
      <c r="B57" s="112"/>
      <c r="C57" s="113"/>
      <c r="D57" s="124"/>
      <c r="E57" s="115" t="s">
        <v>19</v>
      </c>
      <c r="F57" s="116" t="s">
        <v>42</v>
      </c>
      <c r="G57" s="117" t="s">
        <v>21</v>
      </c>
      <c r="H57" s="118"/>
      <c r="I57" s="118"/>
      <c r="J57" s="119"/>
      <c r="K57" s="125"/>
      <c r="L57" s="126"/>
      <c r="M57" s="17"/>
      <c r="N57" s="122"/>
      <c r="O57" s="127"/>
    </row>
    <row r="58" spans="1:15" customFormat="1" ht="47.25" hidden="1" x14ac:dyDescent="0.25">
      <c r="A58" s="20"/>
      <c r="B58" s="112"/>
      <c r="C58" s="113"/>
      <c r="D58" s="124"/>
      <c r="E58" s="115" t="s">
        <v>19</v>
      </c>
      <c r="F58" s="116" t="s">
        <v>54</v>
      </c>
      <c r="G58" s="117" t="s">
        <v>21</v>
      </c>
      <c r="H58" s="118"/>
      <c r="I58" s="118"/>
      <c r="J58" s="119"/>
      <c r="K58" s="128"/>
      <c r="L58" s="126"/>
      <c r="M58" s="17"/>
      <c r="N58" s="122"/>
      <c r="O58" s="127"/>
    </row>
    <row r="59" spans="1:15" customFormat="1" ht="31.5" hidden="1" x14ac:dyDescent="0.25">
      <c r="A59" s="20"/>
      <c r="B59" s="129"/>
      <c r="C59" s="130"/>
      <c r="D59" s="131"/>
      <c r="E59" s="115" t="s">
        <v>25</v>
      </c>
      <c r="F59" s="132" t="s">
        <v>26</v>
      </c>
      <c r="G59" s="117" t="s">
        <v>27</v>
      </c>
      <c r="H59" s="118"/>
      <c r="I59" s="118"/>
      <c r="J59" s="119"/>
      <c r="K59" s="119"/>
      <c r="L59" s="133"/>
      <c r="M59" s="17"/>
      <c r="N59" s="119"/>
      <c r="O59" s="134"/>
    </row>
    <row r="60" spans="1:15" customFormat="1" ht="47.25" hidden="1" x14ac:dyDescent="0.25">
      <c r="A60" s="20"/>
      <c r="B60" s="112" t="s">
        <v>57</v>
      </c>
      <c r="C60" s="113" t="s">
        <v>58</v>
      </c>
      <c r="D60" s="114" t="s">
        <v>18</v>
      </c>
      <c r="E60" s="115" t="s">
        <v>19</v>
      </c>
      <c r="F60" s="116" t="s">
        <v>20</v>
      </c>
      <c r="G60" s="117" t="s">
        <v>21</v>
      </c>
      <c r="H60" s="118"/>
      <c r="I60" s="118"/>
      <c r="J60" s="119"/>
      <c r="K60" s="120"/>
      <c r="L60" s="121"/>
      <c r="M60" s="17"/>
      <c r="N60" s="122"/>
      <c r="O60" s="123">
        <v>15</v>
      </c>
    </row>
    <row r="61" spans="1:15" customFormat="1" ht="47.25" hidden="1" x14ac:dyDescent="0.25">
      <c r="A61" s="20"/>
      <c r="B61" s="112"/>
      <c r="C61" s="113"/>
      <c r="D61" s="124"/>
      <c r="E61" s="115" t="s">
        <v>19</v>
      </c>
      <c r="F61" s="116" t="s">
        <v>42</v>
      </c>
      <c r="G61" s="117" t="s">
        <v>21</v>
      </c>
      <c r="H61" s="118"/>
      <c r="I61" s="118"/>
      <c r="J61" s="119"/>
      <c r="K61" s="125"/>
      <c r="L61" s="126"/>
      <c r="M61" s="17"/>
      <c r="N61" s="122"/>
      <c r="O61" s="127"/>
    </row>
    <row r="62" spans="1:15" customFormat="1" ht="47.25" hidden="1" x14ac:dyDescent="0.25">
      <c r="A62" s="20"/>
      <c r="B62" s="112"/>
      <c r="C62" s="113"/>
      <c r="D62" s="124"/>
      <c r="E62" s="115" t="s">
        <v>19</v>
      </c>
      <c r="F62" s="116" t="s">
        <v>54</v>
      </c>
      <c r="G62" s="117" t="s">
        <v>21</v>
      </c>
      <c r="H62" s="118"/>
      <c r="I62" s="118"/>
      <c r="J62" s="119"/>
      <c r="K62" s="128"/>
      <c r="L62" s="126"/>
      <c r="M62" s="17"/>
      <c r="N62" s="122"/>
      <c r="O62" s="127"/>
    </row>
    <row r="63" spans="1:15" customFormat="1" ht="31.5" hidden="1" x14ac:dyDescent="0.25">
      <c r="A63" s="20"/>
      <c r="B63" s="129"/>
      <c r="C63" s="130"/>
      <c r="D63" s="131"/>
      <c r="E63" s="115" t="s">
        <v>25</v>
      </c>
      <c r="F63" s="132" t="s">
        <v>26</v>
      </c>
      <c r="G63" s="117" t="s">
        <v>27</v>
      </c>
      <c r="H63" s="118"/>
      <c r="I63" s="118"/>
      <c r="J63" s="119"/>
      <c r="K63" s="119"/>
      <c r="L63" s="133"/>
      <c r="M63" s="17"/>
      <c r="N63" s="119"/>
      <c r="O63" s="134"/>
    </row>
    <row r="64" spans="1:15" ht="47.25" x14ac:dyDescent="0.25">
      <c r="A64" s="20"/>
      <c r="B64" s="35" t="s">
        <v>59</v>
      </c>
      <c r="C64" s="36" t="s">
        <v>60</v>
      </c>
      <c r="D64" s="37" t="s">
        <v>18</v>
      </c>
      <c r="E64" s="3" t="s">
        <v>19</v>
      </c>
      <c r="F64" s="38" t="s">
        <v>20</v>
      </c>
      <c r="G64" s="39" t="s">
        <v>21</v>
      </c>
      <c r="H64" s="40">
        <f>'[11]оценка Учреждения'!$H$63</f>
        <v>100</v>
      </c>
      <c r="I64" s="40">
        <f>'[11]оценка Учреждения'!$I$63</f>
        <v>100</v>
      </c>
      <c r="J64" s="41">
        <f t="shared" si="0"/>
        <v>100</v>
      </c>
      <c r="K64" s="42">
        <f>(J64+J65+J66)/3</f>
        <v>100</v>
      </c>
      <c r="L64" s="43">
        <f>(K64+K67)/2</f>
        <v>100</v>
      </c>
      <c r="M64" s="17"/>
      <c r="N64" s="59"/>
      <c r="O64" s="45">
        <v>16</v>
      </c>
    </row>
    <row r="65" spans="1:15" ht="47.25" x14ac:dyDescent="0.25">
      <c r="A65" s="20"/>
      <c r="B65" s="35"/>
      <c r="C65" s="36"/>
      <c r="D65" s="46"/>
      <c r="E65" s="3" t="s">
        <v>19</v>
      </c>
      <c r="F65" s="38" t="s">
        <v>42</v>
      </c>
      <c r="G65" s="39" t="s">
        <v>21</v>
      </c>
      <c r="H65" s="40">
        <f>'[11]оценка Учреждения'!$H$64</f>
        <v>100</v>
      </c>
      <c r="I65" s="40">
        <f>'[11]оценка Учреждения'!$I$64</f>
        <v>100</v>
      </c>
      <c r="J65" s="41">
        <f t="shared" si="0"/>
        <v>100</v>
      </c>
      <c r="K65" s="47"/>
      <c r="L65" s="48"/>
      <c r="M65" s="17"/>
      <c r="N65" s="59"/>
      <c r="O65" s="50"/>
    </row>
    <row r="66" spans="1:15" ht="47.25" x14ac:dyDescent="0.25">
      <c r="A66" s="20"/>
      <c r="B66" s="35"/>
      <c r="C66" s="36"/>
      <c r="D66" s="46"/>
      <c r="E66" s="3" t="s">
        <v>19</v>
      </c>
      <c r="F66" s="38" t="s">
        <v>54</v>
      </c>
      <c r="G66" s="39" t="s">
        <v>21</v>
      </c>
      <c r="H66" s="40">
        <f>'[11]оценка Учреждения'!$H$65</f>
        <v>100</v>
      </c>
      <c r="I66" s="40">
        <f>'[11]оценка Учреждения'!$I$65</f>
        <v>100</v>
      </c>
      <c r="J66" s="41">
        <f t="shared" si="0"/>
        <v>100</v>
      </c>
      <c r="K66" s="51"/>
      <c r="L66" s="48"/>
      <c r="M66" s="17"/>
      <c r="N66" s="59"/>
      <c r="O66" s="50"/>
    </row>
    <row r="67" spans="1:15" ht="31.5" x14ac:dyDescent="0.25">
      <c r="A67" s="20"/>
      <c r="B67" s="52"/>
      <c r="C67" s="53"/>
      <c r="D67" s="54"/>
      <c r="E67" s="3" t="s">
        <v>25</v>
      </c>
      <c r="F67" s="55" t="s">
        <v>26</v>
      </c>
      <c r="G67" s="39" t="s">
        <v>27</v>
      </c>
      <c r="H67" s="40">
        <f>'[11]оценка Учреждения'!$H$66</f>
        <v>46.22</v>
      </c>
      <c r="I67" s="40">
        <f>'[11]оценка Учреждения'!$I$66</f>
        <v>46.78</v>
      </c>
      <c r="J67" s="41">
        <f t="shared" si="0"/>
        <v>100</v>
      </c>
      <c r="K67" s="41">
        <f>J67</f>
        <v>100</v>
      </c>
      <c r="L67" s="56"/>
      <c r="M67" s="17"/>
      <c r="N67" s="41"/>
      <c r="O67" s="58"/>
    </row>
    <row r="68" spans="1:15" customFormat="1" ht="47.25" hidden="1" x14ac:dyDescent="0.25">
      <c r="A68" s="20"/>
      <c r="B68" s="112" t="s">
        <v>61</v>
      </c>
      <c r="C68" s="113" t="s">
        <v>62</v>
      </c>
      <c r="D68" s="114" t="s">
        <v>18</v>
      </c>
      <c r="E68" s="115" t="s">
        <v>19</v>
      </c>
      <c r="F68" s="116" t="s">
        <v>20</v>
      </c>
      <c r="G68" s="117" t="s">
        <v>21</v>
      </c>
      <c r="H68" s="118"/>
      <c r="I68" s="118"/>
      <c r="J68" s="119"/>
      <c r="K68" s="120"/>
      <c r="L68" s="121"/>
      <c r="M68" s="17"/>
      <c r="N68" s="122"/>
      <c r="O68" s="123">
        <v>17</v>
      </c>
    </row>
    <row r="69" spans="1:15" customFormat="1" ht="47.25" hidden="1" x14ac:dyDescent="0.25">
      <c r="A69" s="20"/>
      <c r="B69" s="112"/>
      <c r="C69" s="113"/>
      <c r="D69" s="124"/>
      <c r="E69" s="115" t="s">
        <v>19</v>
      </c>
      <c r="F69" s="116" t="s">
        <v>42</v>
      </c>
      <c r="G69" s="117" t="s">
        <v>21</v>
      </c>
      <c r="H69" s="118"/>
      <c r="I69" s="118"/>
      <c r="J69" s="119"/>
      <c r="K69" s="125"/>
      <c r="L69" s="126"/>
      <c r="M69" s="17"/>
      <c r="N69" s="122"/>
      <c r="O69" s="127"/>
    </row>
    <row r="70" spans="1:15" customFormat="1" ht="47.25" hidden="1" x14ac:dyDescent="0.25">
      <c r="A70" s="20"/>
      <c r="B70" s="112"/>
      <c r="C70" s="113"/>
      <c r="D70" s="124"/>
      <c r="E70" s="115" t="s">
        <v>19</v>
      </c>
      <c r="F70" s="116" t="s">
        <v>54</v>
      </c>
      <c r="G70" s="117" t="s">
        <v>21</v>
      </c>
      <c r="H70" s="118"/>
      <c r="I70" s="118"/>
      <c r="J70" s="119"/>
      <c r="K70" s="128"/>
      <c r="L70" s="126"/>
      <c r="M70" s="17"/>
      <c r="N70" s="122"/>
      <c r="O70" s="127"/>
    </row>
    <row r="71" spans="1:15" customFormat="1" ht="31.5" hidden="1" x14ac:dyDescent="0.25">
      <c r="A71" s="20"/>
      <c r="B71" s="129"/>
      <c r="C71" s="130"/>
      <c r="D71" s="131"/>
      <c r="E71" s="115" t="s">
        <v>25</v>
      </c>
      <c r="F71" s="132" t="s">
        <v>26</v>
      </c>
      <c r="G71" s="117" t="s">
        <v>27</v>
      </c>
      <c r="H71" s="118"/>
      <c r="I71" s="118"/>
      <c r="J71" s="119"/>
      <c r="K71" s="119"/>
      <c r="L71" s="133"/>
      <c r="M71" s="17"/>
      <c r="N71" s="119"/>
      <c r="O71" s="134"/>
    </row>
    <row r="72" spans="1:15" customFormat="1" ht="47.25" hidden="1" x14ac:dyDescent="0.25">
      <c r="A72" s="20"/>
      <c r="B72" s="136" t="s">
        <v>63</v>
      </c>
      <c r="C72" s="137" t="s">
        <v>64</v>
      </c>
      <c r="D72" s="138" t="s">
        <v>18</v>
      </c>
      <c r="E72" s="139" t="s">
        <v>19</v>
      </c>
      <c r="F72" s="140" t="s">
        <v>65</v>
      </c>
      <c r="G72" s="139" t="s">
        <v>21</v>
      </c>
      <c r="H72" s="141"/>
      <c r="I72" s="141"/>
      <c r="J72" s="142"/>
      <c r="K72" s="143"/>
      <c r="L72" s="144"/>
      <c r="M72" s="17"/>
      <c r="N72" s="145"/>
      <c r="O72" s="146">
        <v>18</v>
      </c>
    </row>
    <row r="73" spans="1:15" customFormat="1" ht="63" hidden="1" x14ac:dyDescent="0.25">
      <c r="A73" s="20"/>
      <c r="B73" s="136"/>
      <c r="C73" s="137"/>
      <c r="D73" s="147"/>
      <c r="E73" s="139" t="s">
        <v>19</v>
      </c>
      <c r="F73" s="140" t="s">
        <v>66</v>
      </c>
      <c r="G73" s="139" t="s">
        <v>21</v>
      </c>
      <c r="H73" s="141"/>
      <c r="I73" s="141"/>
      <c r="J73" s="142"/>
      <c r="K73" s="148"/>
      <c r="L73" s="149"/>
      <c r="M73" s="17"/>
      <c r="N73" s="145"/>
      <c r="O73" s="150"/>
    </row>
    <row r="74" spans="1:15" customFormat="1" ht="47.25" hidden="1" x14ac:dyDescent="0.25">
      <c r="A74" s="20"/>
      <c r="B74" s="136"/>
      <c r="C74" s="137"/>
      <c r="D74" s="147"/>
      <c r="E74" s="139" t="s">
        <v>19</v>
      </c>
      <c r="F74" s="140" t="s">
        <v>42</v>
      </c>
      <c r="G74" s="139" t="s">
        <v>21</v>
      </c>
      <c r="H74" s="141"/>
      <c r="I74" s="141"/>
      <c r="J74" s="142"/>
      <c r="K74" s="151"/>
      <c r="L74" s="149"/>
      <c r="M74" s="17"/>
      <c r="N74" s="145"/>
      <c r="O74" s="150"/>
    </row>
    <row r="75" spans="1:15" customFormat="1" ht="31.5" hidden="1" x14ac:dyDescent="0.25">
      <c r="A75" s="20"/>
      <c r="B75" s="152"/>
      <c r="C75" s="153"/>
      <c r="D75" s="154"/>
      <c r="E75" s="139" t="s">
        <v>25</v>
      </c>
      <c r="F75" s="155" t="s">
        <v>67</v>
      </c>
      <c r="G75" s="139" t="s">
        <v>68</v>
      </c>
      <c r="H75" s="156"/>
      <c r="I75" s="156"/>
      <c r="J75" s="142"/>
      <c r="K75" s="142"/>
      <c r="L75" s="157"/>
      <c r="M75" s="17"/>
      <c r="N75" s="142"/>
      <c r="O75" s="158"/>
    </row>
    <row r="76" spans="1:15" customFormat="1" ht="47.25" hidden="1" customHeight="1" x14ac:dyDescent="0.25">
      <c r="A76" s="20"/>
      <c r="B76" s="136" t="s">
        <v>69</v>
      </c>
      <c r="C76" s="137" t="s">
        <v>70</v>
      </c>
      <c r="D76" s="138" t="s">
        <v>18</v>
      </c>
      <c r="E76" s="139" t="s">
        <v>19</v>
      </c>
      <c r="F76" s="140" t="s">
        <v>65</v>
      </c>
      <c r="G76" s="139" t="s">
        <v>21</v>
      </c>
      <c r="H76" s="141"/>
      <c r="I76" s="141"/>
      <c r="J76" s="142"/>
      <c r="K76" s="143"/>
      <c r="L76" s="144"/>
      <c r="M76" s="17"/>
      <c r="N76" s="182"/>
      <c r="O76" s="146">
        <v>19</v>
      </c>
    </row>
    <row r="77" spans="1:15" customFormat="1" ht="63" hidden="1" x14ac:dyDescent="0.25">
      <c r="A77" s="20"/>
      <c r="B77" s="136"/>
      <c r="C77" s="137"/>
      <c r="D77" s="147"/>
      <c r="E77" s="139" t="s">
        <v>19</v>
      </c>
      <c r="F77" s="140" t="s">
        <v>66</v>
      </c>
      <c r="G77" s="139" t="s">
        <v>21</v>
      </c>
      <c r="H77" s="141"/>
      <c r="I77" s="141"/>
      <c r="J77" s="142"/>
      <c r="K77" s="148"/>
      <c r="L77" s="149"/>
      <c r="M77" s="17"/>
      <c r="N77" s="183"/>
      <c r="O77" s="150"/>
    </row>
    <row r="78" spans="1:15" customFormat="1" ht="47.25" hidden="1" x14ac:dyDescent="0.25">
      <c r="A78" s="20"/>
      <c r="B78" s="136"/>
      <c r="C78" s="137"/>
      <c r="D78" s="147"/>
      <c r="E78" s="139" t="s">
        <v>19</v>
      </c>
      <c r="F78" s="140" t="s">
        <v>42</v>
      </c>
      <c r="G78" s="139" t="s">
        <v>21</v>
      </c>
      <c r="H78" s="141"/>
      <c r="I78" s="141"/>
      <c r="J78" s="142"/>
      <c r="K78" s="151"/>
      <c r="L78" s="149"/>
      <c r="M78" s="17"/>
      <c r="N78" s="183"/>
      <c r="O78" s="150"/>
    </row>
    <row r="79" spans="1:15" customFormat="1" ht="31.5" hidden="1" x14ac:dyDescent="0.25">
      <c r="A79" s="20"/>
      <c r="B79" s="152"/>
      <c r="C79" s="153"/>
      <c r="D79" s="154"/>
      <c r="E79" s="139" t="s">
        <v>25</v>
      </c>
      <c r="F79" s="155" t="s">
        <v>67</v>
      </c>
      <c r="G79" s="139" t="s">
        <v>68</v>
      </c>
      <c r="H79" s="156"/>
      <c r="I79" s="156"/>
      <c r="J79" s="142"/>
      <c r="K79" s="142"/>
      <c r="L79" s="157"/>
      <c r="M79" s="17"/>
      <c r="N79" s="184"/>
      <c r="O79" s="158"/>
    </row>
    <row r="80" spans="1:15" customFormat="1" ht="47.25" hidden="1" x14ac:dyDescent="0.25">
      <c r="A80" s="20"/>
      <c r="B80" s="136" t="s">
        <v>71</v>
      </c>
      <c r="C80" s="137" t="s">
        <v>72</v>
      </c>
      <c r="D80" s="138" t="s">
        <v>18</v>
      </c>
      <c r="E80" s="139" t="s">
        <v>19</v>
      </c>
      <c r="F80" s="140" t="s">
        <v>65</v>
      </c>
      <c r="G80" s="139" t="s">
        <v>21</v>
      </c>
      <c r="H80" s="141"/>
      <c r="I80" s="141"/>
      <c r="J80" s="142"/>
      <c r="K80" s="143"/>
      <c r="L80" s="144"/>
      <c r="M80" s="17"/>
      <c r="N80" s="145"/>
      <c r="O80" s="146">
        <v>20</v>
      </c>
    </row>
    <row r="81" spans="1:15" customFormat="1" ht="63" hidden="1" x14ac:dyDescent="0.25">
      <c r="A81" s="20"/>
      <c r="B81" s="136"/>
      <c r="C81" s="137"/>
      <c r="D81" s="147"/>
      <c r="E81" s="139" t="s">
        <v>19</v>
      </c>
      <c r="F81" s="140" t="s">
        <v>66</v>
      </c>
      <c r="G81" s="139" t="s">
        <v>21</v>
      </c>
      <c r="H81" s="141"/>
      <c r="I81" s="141"/>
      <c r="J81" s="142"/>
      <c r="K81" s="148"/>
      <c r="L81" s="149"/>
      <c r="M81" s="17"/>
      <c r="N81" s="145"/>
      <c r="O81" s="150"/>
    </row>
    <row r="82" spans="1:15" customFormat="1" ht="47.25" hidden="1" x14ac:dyDescent="0.25">
      <c r="A82" s="20"/>
      <c r="B82" s="136"/>
      <c r="C82" s="137"/>
      <c r="D82" s="147"/>
      <c r="E82" s="139" t="s">
        <v>19</v>
      </c>
      <c r="F82" s="140" t="s">
        <v>42</v>
      </c>
      <c r="G82" s="139" t="s">
        <v>21</v>
      </c>
      <c r="H82" s="141"/>
      <c r="I82" s="141"/>
      <c r="J82" s="142"/>
      <c r="K82" s="151"/>
      <c r="L82" s="149"/>
      <c r="M82" s="17"/>
      <c r="N82" s="145"/>
      <c r="O82" s="150"/>
    </row>
    <row r="83" spans="1:15" customFormat="1" ht="31.5" hidden="1" x14ac:dyDescent="0.25">
      <c r="A83" s="20"/>
      <c r="B83" s="152"/>
      <c r="C83" s="153"/>
      <c r="D83" s="154"/>
      <c r="E83" s="139" t="s">
        <v>25</v>
      </c>
      <c r="F83" s="155" t="s">
        <v>67</v>
      </c>
      <c r="G83" s="139" t="s">
        <v>68</v>
      </c>
      <c r="H83" s="156"/>
      <c r="I83" s="156"/>
      <c r="J83" s="142"/>
      <c r="K83" s="142"/>
      <c r="L83" s="157"/>
      <c r="M83" s="17"/>
      <c r="N83" s="142"/>
      <c r="O83" s="158"/>
    </row>
    <row r="84" spans="1:15" customFormat="1" ht="47.25" hidden="1" x14ac:dyDescent="0.25">
      <c r="A84" s="20"/>
      <c r="B84" s="136" t="s">
        <v>73</v>
      </c>
      <c r="C84" s="137" t="s">
        <v>74</v>
      </c>
      <c r="D84" s="138" t="s">
        <v>18</v>
      </c>
      <c r="E84" s="139" t="s">
        <v>19</v>
      </c>
      <c r="F84" s="140" t="s">
        <v>65</v>
      </c>
      <c r="G84" s="139" t="s">
        <v>21</v>
      </c>
      <c r="H84" s="141"/>
      <c r="I84" s="141"/>
      <c r="J84" s="142"/>
      <c r="K84" s="143"/>
      <c r="L84" s="144"/>
      <c r="M84" s="17"/>
      <c r="N84" s="145"/>
      <c r="O84" s="146">
        <v>21</v>
      </c>
    </row>
    <row r="85" spans="1:15" customFormat="1" ht="63" hidden="1" x14ac:dyDescent="0.25">
      <c r="A85" s="20"/>
      <c r="B85" s="136"/>
      <c r="C85" s="137"/>
      <c r="D85" s="147"/>
      <c r="E85" s="139" t="s">
        <v>19</v>
      </c>
      <c r="F85" s="140" t="s">
        <v>66</v>
      </c>
      <c r="G85" s="139" t="s">
        <v>21</v>
      </c>
      <c r="H85" s="141"/>
      <c r="I85" s="141"/>
      <c r="J85" s="142"/>
      <c r="K85" s="148"/>
      <c r="L85" s="149"/>
      <c r="M85" s="17"/>
      <c r="N85" s="145"/>
      <c r="O85" s="150"/>
    </row>
    <row r="86" spans="1:15" customFormat="1" ht="47.25" hidden="1" x14ac:dyDescent="0.25">
      <c r="A86" s="20"/>
      <c r="B86" s="136"/>
      <c r="C86" s="137"/>
      <c r="D86" s="147"/>
      <c r="E86" s="139" t="s">
        <v>19</v>
      </c>
      <c r="F86" s="140" t="s">
        <v>42</v>
      </c>
      <c r="G86" s="139" t="s">
        <v>21</v>
      </c>
      <c r="H86" s="141"/>
      <c r="I86" s="141"/>
      <c r="J86" s="142"/>
      <c r="K86" s="151"/>
      <c r="L86" s="149"/>
      <c r="M86" s="17"/>
      <c r="N86" s="145"/>
      <c r="O86" s="150"/>
    </row>
    <row r="87" spans="1:15" customFormat="1" ht="31.5" hidden="1" x14ac:dyDescent="0.25">
      <c r="A87" s="20"/>
      <c r="B87" s="152"/>
      <c r="C87" s="153"/>
      <c r="D87" s="154"/>
      <c r="E87" s="139" t="s">
        <v>25</v>
      </c>
      <c r="F87" s="155" t="s">
        <v>67</v>
      </c>
      <c r="G87" s="139" t="s">
        <v>68</v>
      </c>
      <c r="H87" s="156"/>
      <c r="I87" s="156"/>
      <c r="J87" s="142"/>
      <c r="K87" s="142"/>
      <c r="L87" s="157"/>
      <c r="M87" s="17"/>
      <c r="N87" s="142"/>
      <c r="O87" s="158"/>
    </row>
    <row r="88" spans="1:15" customFormat="1" ht="47.25" hidden="1" x14ac:dyDescent="0.25">
      <c r="A88" s="20"/>
      <c r="B88" s="136" t="s">
        <v>75</v>
      </c>
      <c r="C88" s="137" t="s">
        <v>76</v>
      </c>
      <c r="D88" s="138" t="s">
        <v>18</v>
      </c>
      <c r="E88" s="139" t="s">
        <v>19</v>
      </c>
      <c r="F88" s="140" t="s">
        <v>65</v>
      </c>
      <c r="G88" s="139" t="s">
        <v>21</v>
      </c>
      <c r="H88" s="141"/>
      <c r="I88" s="141"/>
      <c r="J88" s="142"/>
      <c r="K88" s="143"/>
      <c r="L88" s="144"/>
      <c r="M88" s="17"/>
      <c r="N88" s="145"/>
      <c r="O88" s="146">
        <v>22</v>
      </c>
    </row>
    <row r="89" spans="1:15" customFormat="1" ht="63" hidden="1" x14ac:dyDescent="0.25">
      <c r="A89" s="20"/>
      <c r="B89" s="136"/>
      <c r="C89" s="137"/>
      <c r="D89" s="147"/>
      <c r="E89" s="139" t="s">
        <v>19</v>
      </c>
      <c r="F89" s="140" t="s">
        <v>66</v>
      </c>
      <c r="G89" s="139" t="s">
        <v>21</v>
      </c>
      <c r="H89" s="141"/>
      <c r="I89" s="141"/>
      <c r="J89" s="142"/>
      <c r="K89" s="148"/>
      <c r="L89" s="149"/>
      <c r="M89" s="17"/>
      <c r="N89" s="145"/>
      <c r="O89" s="150"/>
    </row>
    <row r="90" spans="1:15" customFormat="1" ht="47.25" hidden="1" x14ac:dyDescent="0.25">
      <c r="A90" s="20"/>
      <c r="B90" s="136"/>
      <c r="C90" s="137"/>
      <c r="D90" s="147"/>
      <c r="E90" s="139" t="s">
        <v>19</v>
      </c>
      <c r="F90" s="140" t="s">
        <v>42</v>
      </c>
      <c r="G90" s="139" t="s">
        <v>21</v>
      </c>
      <c r="H90" s="141"/>
      <c r="I90" s="141"/>
      <c r="J90" s="142"/>
      <c r="K90" s="151"/>
      <c r="L90" s="149"/>
      <c r="M90" s="17"/>
      <c r="N90" s="145"/>
      <c r="O90" s="150"/>
    </row>
    <row r="91" spans="1:15" customFormat="1" ht="31.5" hidden="1" x14ac:dyDescent="0.25">
      <c r="A91" s="20"/>
      <c r="B91" s="152"/>
      <c r="C91" s="153"/>
      <c r="D91" s="154"/>
      <c r="E91" s="139" t="s">
        <v>25</v>
      </c>
      <c r="F91" s="155" t="s">
        <v>67</v>
      </c>
      <c r="G91" s="139" t="s">
        <v>68</v>
      </c>
      <c r="H91" s="156"/>
      <c r="I91" s="156"/>
      <c r="J91" s="142"/>
      <c r="K91" s="142"/>
      <c r="L91" s="157"/>
      <c r="M91" s="17"/>
      <c r="N91" s="142"/>
      <c r="O91" s="158"/>
    </row>
    <row r="92" spans="1:15" customFormat="1" ht="47.25" hidden="1" x14ac:dyDescent="0.25">
      <c r="A92" s="20"/>
      <c r="B92" s="136" t="s">
        <v>77</v>
      </c>
      <c r="C92" s="137" t="s">
        <v>78</v>
      </c>
      <c r="D92" s="138" t="s">
        <v>18</v>
      </c>
      <c r="E92" s="139" t="s">
        <v>19</v>
      </c>
      <c r="F92" s="140" t="s">
        <v>65</v>
      </c>
      <c r="G92" s="139" t="s">
        <v>21</v>
      </c>
      <c r="H92" s="141"/>
      <c r="I92" s="141"/>
      <c r="J92" s="142"/>
      <c r="K92" s="143"/>
      <c r="L92" s="144"/>
      <c r="M92" s="17"/>
      <c r="N92" s="182"/>
      <c r="O92" s="146">
        <v>23</v>
      </c>
    </row>
    <row r="93" spans="1:15" customFormat="1" ht="63" hidden="1" x14ac:dyDescent="0.25">
      <c r="A93" s="20"/>
      <c r="B93" s="136"/>
      <c r="C93" s="137"/>
      <c r="D93" s="147"/>
      <c r="E93" s="139" t="s">
        <v>19</v>
      </c>
      <c r="F93" s="140" t="s">
        <v>66</v>
      </c>
      <c r="G93" s="139" t="s">
        <v>21</v>
      </c>
      <c r="H93" s="141"/>
      <c r="I93" s="141"/>
      <c r="J93" s="142"/>
      <c r="K93" s="148"/>
      <c r="L93" s="149"/>
      <c r="M93" s="17"/>
      <c r="N93" s="183"/>
      <c r="O93" s="150"/>
    </row>
    <row r="94" spans="1:15" customFormat="1" ht="47.25" hidden="1" x14ac:dyDescent="0.25">
      <c r="A94" s="20"/>
      <c r="B94" s="136"/>
      <c r="C94" s="137"/>
      <c r="D94" s="147"/>
      <c r="E94" s="139" t="s">
        <v>19</v>
      </c>
      <c r="F94" s="140" t="s">
        <v>42</v>
      </c>
      <c r="G94" s="139" t="s">
        <v>21</v>
      </c>
      <c r="H94" s="141"/>
      <c r="I94" s="141"/>
      <c r="J94" s="142"/>
      <c r="K94" s="151"/>
      <c r="L94" s="149"/>
      <c r="M94" s="17"/>
      <c r="N94" s="183"/>
      <c r="O94" s="150"/>
    </row>
    <row r="95" spans="1:15" customFormat="1" ht="31.5" hidden="1" x14ac:dyDescent="0.25">
      <c r="A95" s="20"/>
      <c r="B95" s="152"/>
      <c r="C95" s="153"/>
      <c r="D95" s="154"/>
      <c r="E95" s="139" t="s">
        <v>25</v>
      </c>
      <c r="F95" s="155" t="s">
        <v>67</v>
      </c>
      <c r="G95" s="139" t="s">
        <v>68</v>
      </c>
      <c r="H95" s="156"/>
      <c r="I95" s="156"/>
      <c r="J95" s="142"/>
      <c r="K95" s="142"/>
      <c r="L95" s="157"/>
      <c r="M95" s="17"/>
      <c r="N95" s="184"/>
      <c r="O95" s="158"/>
    </row>
    <row r="96" spans="1:15" customFormat="1" ht="47.25" hidden="1" x14ac:dyDescent="0.25">
      <c r="A96" s="20"/>
      <c r="B96" s="136" t="s">
        <v>79</v>
      </c>
      <c r="C96" s="137" t="s">
        <v>80</v>
      </c>
      <c r="D96" s="138" t="s">
        <v>18</v>
      </c>
      <c r="E96" s="139" t="s">
        <v>19</v>
      </c>
      <c r="F96" s="140" t="s">
        <v>65</v>
      </c>
      <c r="G96" s="139" t="s">
        <v>21</v>
      </c>
      <c r="H96" s="141"/>
      <c r="I96" s="141"/>
      <c r="J96" s="142"/>
      <c r="K96" s="143"/>
      <c r="L96" s="144"/>
      <c r="M96" s="17"/>
      <c r="N96" s="182"/>
      <c r="O96" s="146">
        <v>24</v>
      </c>
    </row>
    <row r="97" spans="1:15" customFormat="1" ht="63" hidden="1" x14ac:dyDescent="0.25">
      <c r="A97" s="20"/>
      <c r="B97" s="136"/>
      <c r="C97" s="137"/>
      <c r="D97" s="147"/>
      <c r="E97" s="139" t="s">
        <v>19</v>
      </c>
      <c r="F97" s="140" t="s">
        <v>66</v>
      </c>
      <c r="G97" s="139" t="s">
        <v>21</v>
      </c>
      <c r="H97" s="141"/>
      <c r="I97" s="141"/>
      <c r="J97" s="142"/>
      <c r="K97" s="148"/>
      <c r="L97" s="149"/>
      <c r="M97" s="17"/>
      <c r="N97" s="183"/>
      <c r="O97" s="150"/>
    </row>
    <row r="98" spans="1:15" customFormat="1" ht="47.25" hidden="1" x14ac:dyDescent="0.25">
      <c r="A98" s="20"/>
      <c r="B98" s="136"/>
      <c r="C98" s="137"/>
      <c r="D98" s="147"/>
      <c r="E98" s="139" t="s">
        <v>19</v>
      </c>
      <c r="F98" s="140" t="s">
        <v>42</v>
      </c>
      <c r="G98" s="139" t="s">
        <v>21</v>
      </c>
      <c r="H98" s="141"/>
      <c r="I98" s="141"/>
      <c r="J98" s="142"/>
      <c r="K98" s="151"/>
      <c r="L98" s="149"/>
      <c r="M98" s="17"/>
      <c r="N98" s="183"/>
      <c r="O98" s="150"/>
    </row>
    <row r="99" spans="1:15" customFormat="1" ht="31.5" hidden="1" x14ac:dyDescent="0.25">
      <c r="A99" s="159"/>
      <c r="B99" s="152"/>
      <c r="C99" s="153"/>
      <c r="D99" s="154"/>
      <c r="E99" s="139" t="s">
        <v>25</v>
      </c>
      <c r="F99" s="155" t="s">
        <v>67</v>
      </c>
      <c r="G99" s="139" t="s">
        <v>68</v>
      </c>
      <c r="H99" s="156"/>
      <c r="I99" s="156"/>
      <c r="J99" s="142"/>
      <c r="K99" s="142"/>
      <c r="L99" s="157"/>
      <c r="M99" s="17"/>
      <c r="N99" s="184"/>
      <c r="O99" s="158"/>
    </row>
    <row r="100" spans="1:15" ht="15.75" x14ac:dyDescent="0.25">
      <c r="A100" s="161"/>
      <c r="B100" s="162"/>
      <c r="C100" s="161"/>
      <c r="D100" s="163"/>
      <c r="E100" s="164"/>
      <c r="F100" s="165"/>
      <c r="G100" s="164"/>
      <c r="H100" s="166"/>
      <c r="I100" s="166"/>
      <c r="J100" s="167"/>
      <c r="K100" s="167"/>
      <c r="L100" s="168"/>
      <c r="M100" s="169"/>
      <c r="N100" s="170"/>
      <c r="O100" s="171"/>
    </row>
    <row r="101" spans="1:15" ht="15.75" x14ac:dyDescent="0.25">
      <c r="A101" s="172" t="s">
        <v>81</v>
      </c>
      <c r="F101" s="173" t="s">
        <v>82</v>
      </c>
      <c r="G101" s="164"/>
      <c r="H101" s="166"/>
      <c r="I101" s="166"/>
      <c r="J101" s="167"/>
      <c r="K101" s="167"/>
      <c r="L101" s="168"/>
      <c r="M101" s="169"/>
      <c r="N101" s="170"/>
      <c r="O101" s="171"/>
    </row>
    <row r="103" spans="1:15" x14ac:dyDescent="0.25">
      <c r="A103" s="174" t="s">
        <v>83</v>
      </c>
    </row>
    <row r="105" spans="1:15" x14ac:dyDescent="0.25">
      <c r="H105" s="175">
        <f>H7+H11+H15+H19+H23+H27+H31+H35+H39+H43+H47+H51+H55+H59+H63+H67+H71</f>
        <v>549.43999999999994</v>
      </c>
    </row>
    <row r="106" spans="1:15" x14ac:dyDescent="0.25">
      <c r="H106" s="175">
        <f>H75+H79+H83+H87+H91+H95+H99</f>
        <v>0</v>
      </c>
    </row>
    <row r="107" spans="1:15" x14ac:dyDescent="0.25">
      <c r="A107" s="174"/>
    </row>
  </sheetData>
  <autoFilter ref="A3:O99">
    <filterColumn colId="7">
      <customFilters>
        <customFilter operator="notEqual" val=" "/>
      </customFilters>
    </filterColumn>
  </autoFilter>
  <mergeCells count="152"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B88:B91"/>
    <mergeCell ref="C88:C91"/>
    <mergeCell ref="D88:D91"/>
    <mergeCell ref="K88:K90"/>
    <mergeCell ref="L88:L91"/>
    <mergeCell ref="O88:O91"/>
    <mergeCell ref="B84:B87"/>
    <mergeCell ref="C84:C87"/>
    <mergeCell ref="D84:D87"/>
    <mergeCell ref="K84:K86"/>
    <mergeCell ref="L84:L87"/>
    <mergeCell ref="O84:O87"/>
    <mergeCell ref="O76:O79"/>
    <mergeCell ref="B80:B83"/>
    <mergeCell ref="C80:C83"/>
    <mergeCell ref="D80:D83"/>
    <mergeCell ref="K80:K82"/>
    <mergeCell ref="L80:L83"/>
    <mergeCell ref="O80:O83"/>
    <mergeCell ref="B76:B79"/>
    <mergeCell ref="C76:C79"/>
    <mergeCell ref="D76:D79"/>
    <mergeCell ref="K76:K78"/>
    <mergeCell ref="L76:L79"/>
    <mergeCell ref="N76:N79"/>
    <mergeCell ref="B72:B75"/>
    <mergeCell ref="C72:C75"/>
    <mergeCell ref="D72:D75"/>
    <mergeCell ref="K72:K74"/>
    <mergeCell ref="L72:L75"/>
    <mergeCell ref="O72:O75"/>
    <mergeCell ref="B68:B71"/>
    <mergeCell ref="C68:C71"/>
    <mergeCell ref="D68:D71"/>
    <mergeCell ref="K68:K70"/>
    <mergeCell ref="L68:L71"/>
    <mergeCell ref="O68:O71"/>
    <mergeCell ref="B64:B67"/>
    <mergeCell ref="C64:C67"/>
    <mergeCell ref="D64:D67"/>
    <mergeCell ref="K64:K66"/>
    <mergeCell ref="L64:L67"/>
    <mergeCell ref="O64:O67"/>
    <mergeCell ref="B60:B63"/>
    <mergeCell ref="C60:C63"/>
    <mergeCell ref="D60:D63"/>
    <mergeCell ref="K60:K62"/>
    <mergeCell ref="L60:L63"/>
    <mergeCell ref="O60:O63"/>
    <mergeCell ref="B56:B59"/>
    <mergeCell ref="C56:C59"/>
    <mergeCell ref="D56:D59"/>
    <mergeCell ref="K56:K58"/>
    <mergeCell ref="L56:L59"/>
    <mergeCell ref="O56:O59"/>
    <mergeCell ref="B52:B55"/>
    <mergeCell ref="C52:C55"/>
    <mergeCell ref="D52:D55"/>
    <mergeCell ref="K52:K54"/>
    <mergeCell ref="L52:L55"/>
    <mergeCell ref="O52:O55"/>
    <mergeCell ref="B48:B51"/>
    <mergeCell ref="C48:C51"/>
    <mergeCell ref="D48:D51"/>
    <mergeCell ref="K48:K50"/>
    <mergeCell ref="L48:L51"/>
    <mergeCell ref="O48:O51"/>
    <mergeCell ref="B44:B47"/>
    <mergeCell ref="C44:C47"/>
    <mergeCell ref="D44:D47"/>
    <mergeCell ref="K44:K46"/>
    <mergeCell ref="L44:L47"/>
    <mergeCell ref="O44:O47"/>
    <mergeCell ref="B40:B43"/>
    <mergeCell ref="C40:C43"/>
    <mergeCell ref="D40:D43"/>
    <mergeCell ref="K40:K42"/>
    <mergeCell ref="L40:L43"/>
    <mergeCell ref="O40:O43"/>
    <mergeCell ref="B36:B39"/>
    <mergeCell ref="C36:C39"/>
    <mergeCell ref="D36:D39"/>
    <mergeCell ref="K36:K38"/>
    <mergeCell ref="L36:L39"/>
    <mergeCell ref="O36:O39"/>
    <mergeCell ref="B32:B35"/>
    <mergeCell ref="C32:C35"/>
    <mergeCell ref="D32:D35"/>
    <mergeCell ref="K32:K34"/>
    <mergeCell ref="L32:L35"/>
    <mergeCell ref="O32:O35"/>
    <mergeCell ref="B28:B31"/>
    <mergeCell ref="C28:C31"/>
    <mergeCell ref="D28:D31"/>
    <mergeCell ref="K28:K30"/>
    <mergeCell ref="L28:L31"/>
    <mergeCell ref="O28:O31"/>
    <mergeCell ref="B24:B27"/>
    <mergeCell ref="C24:C27"/>
    <mergeCell ref="D24:D27"/>
    <mergeCell ref="K24:K26"/>
    <mergeCell ref="L24:L27"/>
    <mergeCell ref="O24:O27"/>
    <mergeCell ref="B20:B23"/>
    <mergeCell ref="C20:C23"/>
    <mergeCell ref="D20:D23"/>
    <mergeCell ref="K20:K22"/>
    <mergeCell ref="L20:L23"/>
    <mergeCell ref="O20:O23"/>
    <mergeCell ref="L12:L15"/>
    <mergeCell ref="O12:O15"/>
    <mergeCell ref="B16:B19"/>
    <mergeCell ref="C16:C19"/>
    <mergeCell ref="D16:D19"/>
    <mergeCell ref="K16:K18"/>
    <mergeCell ref="L16:L19"/>
    <mergeCell ref="N16:N19"/>
    <mergeCell ref="O16:O19"/>
    <mergeCell ref="L4:L7"/>
    <mergeCell ref="M4:M99"/>
    <mergeCell ref="N4:N7"/>
    <mergeCell ref="O4:O7"/>
    <mergeCell ref="B8:B11"/>
    <mergeCell ref="C8:C11"/>
    <mergeCell ref="D8:D11"/>
    <mergeCell ref="K8:K10"/>
    <mergeCell ref="L8:L11"/>
    <mergeCell ref="O8:O11"/>
    <mergeCell ref="C1:F1"/>
    <mergeCell ref="A4:A99"/>
    <mergeCell ref="B4:B7"/>
    <mergeCell ref="C4:C7"/>
    <mergeCell ref="D4:D7"/>
    <mergeCell ref="K4:K6"/>
    <mergeCell ref="B12:B15"/>
    <mergeCell ref="C12:C15"/>
    <mergeCell ref="D12:D15"/>
    <mergeCell ref="K12:K14"/>
  </mergeCells>
  <printOptions horizontalCentered="1"/>
  <pageMargins left="0.11811023622047245" right="0.11811023622047245" top="0.15748031496062992" bottom="0" header="0.31496062992125984" footer="0.31496062992125984"/>
  <pageSetup paperSize="9" scale="32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07"/>
  <sheetViews>
    <sheetView view="pageBreakPreview" zoomScale="70" zoomScaleNormal="60" zoomScaleSheetLayoutView="70" workbookViewId="0">
      <pane xSplit="4" ySplit="3" topLeftCell="E4" activePane="bottomRight" state="frozen"/>
      <selection activeCell="E16" sqref="E16"/>
      <selection pane="topRight" activeCell="E16" sqref="E16"/>
      <selection pane="bottomLeft" activeCell="E16" sqref="E16"/>
      <selection pane="bottomRight" activeCell="E16" sqref="E16"/>
    </sheetView>
  </sheetViews>
  <sheetFormatPr defaultColWidth="8.85546875" defaultRowHeight="15" x14ac:dyDescent="0.25"/>
  <cols>
    <col min="1" max="1" width="19.140625" style="1" customWidth="1"/>
    <col min="2" max="2" width="20" style="1" customWidth="1"/>
    <col min="3" max="3" width="39.5703125" style="1" customWidth="1"/>
    <col min="4" max="4" width="10.140625" style="1" customWidth="1"/>
    <col min="5" max="5" width="17.85546875" style="1" customWidth="1"/>
    <col min="6" max="6" width="77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8.85546875" style="1"/>
  </cols>
  <sheetData>
    <row r="1" spans="1:15" ht="33.75" customHeight="1" x14ac:dyDescent="0.45">
      <c r="C1" s="2" t="s">
        <v>0</v>
      </c>
      <c r="D1" s="2"/>
      <c r="E1" s="2"/>
      <c r="F1" s="2"/>
    </row>
    <row r="2" spans="1:15" ht="195.75" customHeight="1" x14ac:dyDescent="0.25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2</v>
      </c>
      <c r="D3" s="5">
        <v>3</v>
      </c>
      <c r="E3" s="4">
        <v>4</v>
      </c>
      <c r="F3" s="5">
        <v>5</v>
      </c>
      <c r="G3" s="4">
        <v>6</v>
      </c>
      <c r="H3" s="5">
        <v>7</v>
      </c>
      <c r="I3" s="4">
        <v>8</v>
      </c>
      <c r="J3" s="5">
        <v>9</v>
      </c>
      <c r="K3" s="4">
        <v>10</v>
      </c>
      <c r="L3" s="5">
        <v>11</v>
      </c>
      <c r="M3" s="4">
        <v>12</v>
      </c>
      <c r="N3" s="5">
        <v>13</v>
      </c>
    </row>
    <row r="4" spans="1:15" customFormat="1" ht="56.25" hidden="1" customHeight="1" x14ac:dyDescent="0.25">
      <c r="A4" s="6" t="s">
        <v>94</v>
      </c>
      <c r="B4" s="7" t="s">
        <v>16</v>
      </c>
      <c r="C4" s="8" t="s">
        <v>17</v>
      </c>
      <c r="D4" s="9" t="s">
        <v>18</v>
      </c>
      <c r="E4" s="10" t="s">
        <v>19</v>
      </c>
      <c r="F4" s="11" t="s">
        <v>20</v>
      </c>
      <c r="G4" s="12" t="s">
        <v>21</v>
      </c>
      <c r="H4" s="13"/>
      <c r="I4" s="13"/>
      <c r="J4" s="14"/>
      <c r="K4" s="15"/>
      <c r="L4" s="16"/>
      <c r="M4" s="17" t="s">
        <v>22</v>
      </c>
      <c r="N4" s="18"/>
      <c r="O4" s="19">
        <v>1</v>
      </c>
    </row>
    <row r="5" spans="1:15" customFormat="1" ht="56.25" hidden="1" customHeight="1" x14ac:dyDescent="0.25">
      <c r="A5" s="20"/>
      <c r="B5" s="7"/>
      <c r="C5" s="8"/>
      <c r="D5" s="21"/>
      <c r="E5" s="10" t="s">
        <v>19</v>
      </c>
      <c r="F5" s="11" t="s">
        <v>23</v>
      </c>
      <c r="G5" s="12" t="s">
        <v>21</v>
      </c>
      <c r="H5" s="13"/>
      <c r="I5" s="13"/>
      <c r="J5" s="14"/>
      <c r="K5" s="22"/>
      <c r="L5" s="23"/>
      <c r="M5" s="17"/>
      <c r="N5" s="24"/>
      <c r="O5" s="25"/>
    </row>
    <row r="6" spans="1:15" customFormat="1" ht="87" hidden="1" customHeight="1" x14ac:dyDescent="0.25">
      <c r="A6" s="20"/>
      <c r="B6" s="7"/>
      <c r="C6" s="8"/>
      <c r="D6" s="21"/>
      <c r="E6" s="10" t="s">
        <v>19</v>
      </c>
      <c r="F6" s="11" t="s">
        <v>24</v>
      </c>
      <c r="G6" s="12" t="s">
        <v>21</v>
      </c>
      <c r="H6" s="13"/>
      <c r="I6" s="13"/>
      <c r="J6" s="14"/>
      <c r="K6" s="26"/>
      <c r="L6" s="23"/>
      <c r="M6" s="17"/>
      <c r="N6" s="24"/>
      <c r="O6" s="25"/>
    </row>
    <row r="7" spans="1:15" customFormat="1" ht="33" hidden="1" customHeight="1" x14ac:dyDescent="0.25">
      <c r="A7" s="20"/>
      <c r="B7" s="27"/>
      <c r="C7" s="28"/>
      <c r="D7" s="29"/>
      <c r="E7" s="10" t="s">
        <v>25</v>
      </c>
      <c r="F7" s="30" t="s">
        <v>26</v>
      </c>
      <c r="G7" s="12" t="s">
        <v>27</v>
      </c>
      <c r="H7" s="13"/>
      <c r="I7" s="13"/>
      <c r="J7" s="14"/>
      <c r="K7" s="14"/>
      <c r="L7" s="31"/>
      <c r="M7" s="17"/>
      <c r="N7" s="32"/>
      <c r="O7" s="33"/>
    </row>
    <row r="8" spans="1:15" customFormat="1" ht="56.25" hidden="1" customHeight="1" x14ac:dyDescent="0.25">
      <c r="A8" s="20"/>
      <c r="B8" s="7" t="s">
        <v>28</v>
      </c>
      <c r="C8" s="8" t="s">
        <v>29</v>
      </c>
      <c r="D8" s="9" t="s">
        <v>18</v>
      </c>
      <c r="E8" s="10" t="s">
        <v>19</v>
      </c>
      <c r="F8" s="11" t="s">
        <v>20</v>
      </c>
      <c r="G8" s="12" t="s">
        <v>21</v>
      </c>
      <c r="H8" s="13"/>
      <c r="I8" s="13"/>
      <c r="J8" s="14"/>
      <c r="K8" s="15"/>
      <c r="L8" s="16"/>
      <c r="M8" s="17"/>
      <c r="N8" s="34"/>
      <c r="O8" s="19">
        <v>2</v>
      </c>
    </row>
    <row r="9" spans="1:15" customFormat="1" ht="56.25" hidden="1" customHeight="1" x14ac:dyDescent="0.25">
      <c r="A9" s="20"/>
      <c r="B9" s="7"/>
      <c r="C9" s="8"/>
      <c r="D9" s="21"/>
      <c r="E9" s="10" t="s">
        <v>19</v>
      </c>
      <c r="F9" s="11" t="s">
        <v>23</v>
      </c>
      <c r="G9" s="12" t="s">
        <v>21</v>
      </c>
      <c r="H9" s="13"/>
      <c r="I9" s="13"/>
      <c r="J9" s="14"/>
      <c r="K9" s="22"/>
      <c r="L9" s="23"/>
      <c r="M9" s="17"/>
      <c r="N9" s="34"/>
      <c r="O9" s="25"/>
    </row>
    <row r="10" spans="1:15" customFormat="1" ht="87" hidden="1" customHeight="1" x14ac:dyDescent="0.25">
      <c r="A10" s="20"/>
      <c r="B10" s="7"/>
      <c r="C10" s="8"/>
      <c r="D10" s="21"/>
      <c r="E10" s="10" t="s">
        <v>19</v>
      </c>
      <c r="F10" s="11" t="s">
        <v>24</v>
      </c>
      <c r="G10" s="12" t="s">
        <v>21</v>
      </c>
      <c r="H10" s="13"/>
      <c r="I10" s="13"/>
      <c r="J10" s="14"/>
      <c r="K10" s="26"/>
      <c r="L10" s="23"/>
      <c r="M10" s="17"/>
      <c r="N10" s="34"/>
      <c r="O10" s="25"/>
    </row>
    <row r="11" spans="1:15" customFormat="1" ht="33" hidden="1" customHeight="1" x14ac:dyDescent="0.25">
      <c r="A11" s="20"/>
      <c r="B11" s="27"/>
      <c r="C11" s="28"/>
      <c r="D11" s="29"/>
      <c r="E11" s="10" t="s">
        <v>25</v>
      </c>
      <c r="F11" s="30" t="s">
        <v>26</v>
      </c>
      <c r="G11" s="12" t="s">
        <v>27</v>
      </c>
      <c r="H11" s="13"/>
      <c r="I11" s="13"/>
      <c r="J11" s="14"/>
      <c r="K11" s="14"/>
      <c r="L11" s="31"/>
      <c r="M11" s="17"/>
      <c r="N11" s="14"/>
      <c r="O11" s="33"/>
    </row>
    <row r="12" spans="1:15" customFormat="1" ht="56.25" hidden="1" customHeight="1" x14ac:dyDescent="0.25">
      <c r="A12" s="20"/>
      <c r="B12" s="7" t="s">
        <v>30</v>
      </c>
      <c r="C12" s="8" t="s">
        <v>31</v>
      </c>
      <c r="D12" s="9" t="s">
        <v>18</v>
      </c>
      <c r="E12" s="10" t="s">
        <v>19</v>
      </c>
      <c r="F12" s="11" t="s">
        <v>20</v>
      </c>
      <c r="G12" s="12" t="s">
        <v>21</v>
      </c>
      <c r="H12" s="13"/>
      <c r="I12" s="13"/>
      <c r="J12" s="14"/>
      <c r="K12" s="15"/>
      <c r="L12" s="16"/>
      <c r="M12" s="17"/>
      <c r="N12" s="34"/>
      <c r="O12" s="19">
        <v>3</v>
      </c>
    </row>
    <row r="13" spans="1:15" customFormat="1" ht="56.25" hidden="1" customHeight="1" x14ac:dyDescent="0.25">
      <c r="A13" s="20"/>
      <c r="B13" s="7"/>
      <c r="C13" s="8"/>
      <c r="D13" s="21"/>
      <c r="E13" s="10" t="s">
        <v>19</v>
      </c>
      <c r="F13" s="11" t="s">
        <v>23</v>
      </c>
      <c r="G13" s="12" t="s">
        <v>21</v>
      </c>
      <c r="H13" s="13"/>
      <c r="I13" s="13"/>
      <c r="J13" s="14"/>
      <c r="K13" s="22"/>
      <c r="L13" s="23"/>
      <c r="M13" s="17"/>
      <c r="N13" s="34"/>
      <c r="O13" s="25"/>
    </row>
    <row r="14" spans="1:15" customFormat="1" ht="87" hidden="1" customHeight="1" x14ac:dyDescent="0.25">
      <c r="A14" s="20"/>
      <c r="B14" s="7"/>
      <c r="C14" s="8"/>
      <c r="D14" s="21"/>
      <c r="E14" s="10" t="s">
        <v>19</v>
      </c>
      <c r="F14" s="11" t="s">
        <v>24</v>
      </c>
      <c r="G14" s="12" t="s">
        <v>21</v>
      </c>
      <c r="H14" s="13"/>
      <c r="I14" s="13"/>
      <c r="J14" s="14"/>
      <c r="K14" s="26"/>
      <c r="L14" s="23"/>
      <c r="M14" s="17"/>
      <c r="N14" s="34"/>
      <c r="O14" s="25"/>
    </row>
    <row r="15" spans="1:15" customFormat="1" ht="33" hidden="1" customHeight="1" x14ac:dyDescent="0.25">
      <c r="A15" s="20"/>
      <c r="B15" s="27"/>
      <c r="C15" s="28"/>
      <c r="D15" s="29"/>
      <c r="E15" s="10" t="s">
        <v>25</v>
      </c>
      <c r="F15" s="30" t="s">
        <v>26</v>
      </c>
      <c r="G15" s="12" t="s">
        <v>27</v>
      </c>
      <c r="H15" s="13"/>
      <c r="I15" s="13"/>
      <c r="J15" s="14"/>
      <c r="K15" s="14"/>
      <c r="L15" s="31"/>
      <c r="M15" s="17"/>
      <c r="N15" s="14"/>
      <c r="O15" s="33"/>
    </row>
    <row r="16" spans="1:15" ht="56.25" customHeight="1" x14ac:dyDescent="0.25">
      <c r="A16" s="20"/>
      <c r="B16" s="35" t="s">
        <v>32</v>
      </c>
      <c r="C16" s="36" t="s">
        <v>33</v>
      </c>
      <c r="D16" s="37" t="s">
        <v>18</v>
      </c>
      <c r="E16" s="3" t="s">
        <v>19</v>
      </c>
      <c r="F16" s="38" t="s">
        <v>20</v>
      </c>
      <c r="G16" s="39" t="s">
        <v>21</v>
      </c>
      <c r="H16" s="40">
        <f>'[12]оценка Учреждения'!$H$15</f>
        <v>100</v>
      </c>
      <c r="I16" s="40">
        <f>'[12]оценка Учреждения'!$I$15</f>
        <v>100</v>
      </c>
      <c r="J16" s="41">
        <f>IF(I16/H16*100&gt;100,100,I16/H16*100)</f>
        <v>100</v>
      </c>
      <c r="K16" s="42">
        <f>(J16+J17+J18)/3</f>
        <v>100</v>
      </c>
      <c r="L16" s="43">
        <f>(K16+K19)/2</f>
        <v>100</v>
      </c>
      <c r="M16" s="17"/>
      <c r="N16" s="44"/>
      <c r="O16" s="45">
        <v>4</v>
      </c>
    </row>
    <row r="17" spans="1:15" ht="56.25" customHeight="1" x14ac:dyDescent="0.25">
      <c r="A17" s="20"/>
      <c r="B17" s="35"/>
      <c r="C17" s="36"/>
      <c r="D17" s="46"/>
      <c r="E17" s="3" t="s">
        <v>19</v>
      </c>
      <c r="F17" s="38" t="s">
        <v>23</v>
      </c>
      <c r="G17" s="39" t="s">
        <v>21</v>
      </c>
      <c r="H17" s="40">
        <f>'[12]оценка Учреждения'!$H$16</f>
        <v>87.5</v>
      </c>
      <c r="I17" s="40">
        <f>'[12]оценка Учреждения'!$I$16</f>
        <v>87.5</v>
      </c>
      <c r="J17" s="41">
        <f>IF(I17/H17*100&gt;100,100,I17/H17*100)</f>
        <v>100</v>
      </c>
      <c r="K17" s="47"/>
      <c r="L17" s="48"/>
      <c r="M17" s="17"/>
      <c r="N17" s="49"/>
      <c r="O17" s="50"/>
    </row>
    <row r="18" spans="1:15" ht="87" customHeight="1" x14ac:dyDescent="0.25">
      <c r="A18" s="20"/>
      <c r="B18" s="35"/>
      <c r="C18" s="36"/>
      <c r="D18" s="46"/>
      <c r="E18" s="3" t="s">
        <v>19</v>
      </c>
      <c r="F18" s="38" t="s">
        <v>24</v>
      </c>
      <c r="G18" s="39" t="s">
        <v>21</v>
      </c>
      <c r="H18" s="40">
        <f>'[12]оценка Учреждения'!$H$17</f>
        <v>100</v>
      </c>
      <c r="I18" s="40">
        <f>'[12]оценка Учреждения'!$I$17</f>
        <v>100</v>
      </c>
      <c r="J18" s="41">
        <f>IF(I18/H18*100&gt;100,100,I18/H18*100)</f>
        <v>100</v>
      </c>
      <c r="K18" s="51"/>
      <c r="L18" s="48"/>
      <c r="M18" s="17"/>
      <c r="N18" s="49"/>
      <c r="O18" s="50"/>
    </row>
    <row r="19" spans="1:15" ht="33" customHeight="1" x14ac:dyDescent="0.25">
      <c r="A19" s="20"/>
      <c r="B19" s="52"/>
      <c r="C19" s="53"/>
      <c r="D19" s="54"/>
      <c r="E19" s="3" t="s">
        <v>25</v>
      </c>
      <c r="F19" s="55" t="s">
        <v>26</v>
      </c>
      <c r="G19" s="39" t="s">
        <v>27</v>
      </c>
      <c r="H19" s="40">
        <f>'[12]оценка Учреждения'!$H$18</f>
        <v>18.329999999999998</v>
      </c>
      <c r="I19" s="40">
        <f>'[12]оценка Учреждения'!$I$18</f>
        <v>19.78</v>
      </c>
      <c r="J19" s="41">
        <f>IF(I19/H19*100&gt;100,100,I19/H19*100)</f>
        <v>100</v>
      </c>
      <c r="K19" s="41">
        <f>J19</f>
        <v>100</v>
      </c>
      <c r="L19" s="56"/>
      <c r="M19" s="17"/>
      <c r="N19" s="57"/>
      <c r="O19" s="58"/>
    </row>
    <row r="20" spans="1:15" customFormat="1" ht="56.25" hidden="1" customHeight="1" x14ac:dyDescent="0.25">
      <c r="A20" s="20"/>
      <c r="B20" s="60" t="s">
        <v>34</v>
      </c>
      <c r="C20" s="61" t="s">
        <v>35</v>
      </c>
      <c r="D20" s="62" t="s">
        <v>18</v>
      </c>
      <c r="E20" s="63" t="s">
        <v>19</v>
      </c>
      <c r="F20" s="64" t="s">
        <v>20</v>
      </c>
      <c r="G20" s="65" t="s">
        <v>21</v>
      </c>
      <c r="H20" s="66"/>
      <c r="I20" s="66"/>
      <c r="J20" s="67"/>
      <c r="K20" s="68"/>
      <c r="L20" s="69"/>
      <c r="M20" s="17"/>
      <c r="N20" s="70"/>
      <c r="O20" s="71">
        <v>5</v>
      </c>
    </row>
    <row r="21" spans="1:15" customFormat="1" ht="56.25" hidden="1" customHeight="1" x14ac:dyDescent="0.25">
      <c r="A21" s="20"/>
      <c r="B21" s="60"/>
      <c r="C21" s="61"/>
      <c r="D21" s="72"/>
      <c r="E21" s="63" t="s">
        <v>19</v>
      </c>
      <c r="F21" s="64" t="s">
        <v>23</v>
      </c>
      <c r="G21" s="65" t="s">
        <v>21</v>
      </c>
      <c r="H21" s="66"/>
      <c r="I21" s="66"/>
      <c r="J21" s="67"/>
      <c r="K21" s="73"/>
      <c r="L21" s="74"/>
      <c r="M21" s="17"/>
      <c r="N21" s="70"/>
      <c r="O21" s="75"/>
    </row>
    <row r="22" spans="1:15" customFormat="1" ht="87" hidden="1" customHeight="1" x14ac:dyDescent="0.25">
      <c r="A22" s="20"/>
      <c r="B22" s="60"/>
      <c r="C22" s="61"/>
      <c r="D22" s="72"/>
      <c r="E22" s="63" t="s">
        <v>19</v>
      </c>
      <c r="F22" s="64" t="s">
        <v>24</v>
      </c>
      <c r="G22" s="65" t="s">
        <v>21</v>
      </c>
      <c r="H22" s="66"/>
      <c r="I22" s="66"/>
      <c r="J22" s="67"/>
      <c r="K22" s="76"/>
      <c r="L22" s="74"/>
      <c r="M22" s="17"/>
      <c r="N22" s="70"/>
      <c r="O22" s="75"/>
    </row>
    <row r="23" spans="1:15" customFormat="1" ht="33" hidden="1" customHeight="1" x14ac:dyDescent="0.25">
      <c r="A23" s="20"/>
      <c r="B23" s="77"/>
      <c r="C23" s="78"/>
      <c r="D23" s="79"/>
      <c r="E23" s="63" t="s">
        <v>25</v>
      </c>
      <c r="F23" s="80" t="s">
        <v>26</v>
      </c>
      <c r="G23" s="65" t="s">
        <v>27</v>
      </c>
      <c r="H23" s="66"/>
      <c r="I23" s="66"/>
      <c r="J23" s="67"/>
      <c r="K23" s="67"/>
      <c r="L23" s="81"/>
      <c r="M23" s="17"/>
      <c r="N23" s="67"/>
      <c r="O23" s="82"/>
    </row>
    <row r="24" spans="1:15" ht="56.25" customHeight="1" x14ac:dyDescent="0.25">
      <c r="A24" s="20"/>
      <c r="B24" s="35" t="s">
        <v>36</v>
      </c>
      <c r="C24" s="36" t="s">
        <v>37</v>
      </c>
      <c r="D24" s="37" t="s">
        <v>18</v>
      </c>
      <c r="E24" s="3" t="s">
        <v>19</v>
      </c>
      <c r="F24" s="38" t="s">
        <v>20</v>
      </c>
      <c r="G24" s="39" t="s">
        <v>21</v>
      </c>
      <c r="H24" s="40">
        <f>'[12]оценка Учреждения'!$H$23</f>
        <v>100</v>
      </c>
      <c r="I24" s="40">
        <f>'[12]оценка Учреждения'!$I$23</f>
        <v>100</v>
      </c>
      <c r="J24" s="41">
        <f>IF(I24/H24*100&gt;100,100,I24/H24*100)</f>
        <v>100</v>
      </c>
      <c r="K24" s="42">
        <f>(J24+J25+J26)/3</f>
        <v>100</v>
      </c>
      <c r="L24" s="43">
        <f>(K24+K27)/2</f>
        <v>99.909302325581393</v>
      </c>
      <c r="M24" s="17"/>
      <c r="N24" s="59"/>
      <c r="O24" s="45">
        <v>6</v>
      </c>
    </row>
    <row r="25" spans="1:15" ht="56.25" customHeight="1" x14ac:dyDescent="0.25">
      <c r="A25" s="20"/>
      <c r="B25" s="35"/>
      <c r="C25" s="36"/>
      <c r="D25" s="46"/>
      <c r="E25" s="3" t="s">
        <v>19</v>
      </c>
      <c r="F25" s="38" t="s">
        <v>23</v>
      </c>
      <c r="G25" s="39" t="s">
        <v>21</v>
      </c>
      <c r="H25" s="40">
        <f>'[12]оценка Учреждения'!$H$24</f>
        <v>87</v>
      </c>
      <c r="I25" s="40">
        <f>'[12]оценка Учреждения'!$I$24</f>
        <v>87</v>
      </c>
      <c r="J25" s="41">
        <f>IF(I25/H25*100&gt;100,100,I25/H25*100)</f>
        <v>100</v>
      </c>
      <c r="K25" s="47"/>
      <c r="L25" s="48"/>
      <c r="M25" s="17"/>
      <c r="N25" s="59"/>
      <c r="O25" s="50"/>
    </row>
    <row r="26" spans="1:15" ht="87" customHeight="1" x14ac:dyDescent="0.25">
      <c r="A26" s="20"/>
      <c r="B26" s="35"/>
      <c r="C26" s="36"/>
      <c r="D26" s="46"/>
      <c r="E26" s="3" t="s">
        <v>19</v>
      </c>
      <c r="F26" s="38" t="s">
        <v>24</v>
      </c>
      <c r="G26" s="39" t="s">
        <v>21</v>
      </c>
      <c r="H26" s="40">
        <f>'[12]оценка Учреждения'!$H$25</f>
        <v>100</v>
      </c>
      <c r="I26" s="40">
        <f>'[12]оценка Учреждения'!$I$25</f>
        <v>100</v>
      </c>
      <c r="J26" s="41">
        <f>IF(I26/H26*100&gt;100,100,I26/H26*100)</f>
        <v>100</v>
      </c>
      <c r="K26" s="51"/>
      <c r="L26" s="48"/>
      <c r="M26" s="17"/>
      <c r="N26" s="59"/>
      <c r="O26" s="50"/>
    </row>
    <row r="27" spans="1:15" ht="33" customHeight="1" x14ac:dyDescent="0.25">
      <c r="A27" s="20"/>
      <c r="B27" s="52"/>
      <c r="C27" s="53"/>
      <c r="D27" s="54"/>
      <c r="E27" s="3" t="s">
        <v>25</v>
      </c>
      <c r="F27" s="55" t="s">
        <v>26</v>
      </c>
      <c r="G27" s="39" t="s">
        <v>27</v>
      </c>
      <c r="H27" s="40">
        <f>'[12]оценка Учреждения'!$H$26</f>
        <v>430</v>
      </c>
      <c r="I27" s="40">
        <f>'[12]оценка Учреждения'!$I$26</f>
        <v>429.22</v>
      </c>
      <c r="J27" s="41">
        <f>IF(I27/H27*100&gt;100,100,I27/H27*100)</f>
        <v>99.818604651162801</v>
      </c>
      <c r="K27" s="41">
        <f>J27</f>
        <v>99.818604651162801</v>
      </c>
      <c r="L27" s="56"/>
      <c r="M27" s="17"/>
      <c r="N27" s="41"/>
      <c r="O27" s="58"/>
    </row>
    <row r="28" spans="1:15" customFormat="1" ht="56.25" hidden="1" customHeight="1" x14ac:dyDescent="0.25">
      <c r="A28" s="20"/>
      <c r="B28" s="60" t="s">
        <v>38</v>
      </c>
      <c r="C28" s="61" t="s">
        <v>39</v>
      </c>
      <c r="D28" s="62" t="s">
        <v>18</v>
      </c>
      <c r="E28" s="63" t="s">
        <v>19</v>
      </c>
      <c r="F28" s="64" t="s">
        <v>20</v>
      </c>
      <c r="G28" s="65" t="s">
        <v>21</v>
      </c>
      <c r="H28" s="66"/>
      <c r="I28" s="66"/>
      <c r="J28" s="67"/>
      <c r="K28" s="68"/>
      <c r="L28" s="69"/>
      <c r="M28" s="17"/>
      <c r="N28" s="70"/>
      <c r="O28" s="71">
        <v>7</v>
      </c>
    </row>
    <row r="29" spans="1:15" customFormat="1" ht="56.25" hidden="1" customHeight="1" x14ac:dyDescent="0.25">
      <c r="A29" s="20"/>
      <c r="B29" s="60"/>
      <c r="C29" s="61"/>
      <c r="D29" s="72"/>
      <c r="E29" s="63" t="s">
        <v>19</v>
      </c>
      <c r="F29" s="64" t="s">
        <v>23</v>
      </c>
      <c r="G29" s="65" t="s">
        <v>21</v>
      </c>
      <c r="H29" s="66"/>
      <c r="I29" s="66"/>
      <c r="J29" s="67"/>
      <c r="K29" s="73"/>
      <c r="L29" s="74"/>
      <c r="M29" s="17"/>
      <c r="N29" s="70"/>
      <c r="O29" s="75"/>
    </row>
    <row r="30" spans="1:15" customFormat="1" ht="87" hidden="1" customHeight="1" x14ac:dyDescent="0.25">
      <c r="A30" s="20"/>
      <c r="B30" s="60"/>
      <c r="C30" s="61"/>
      <c r="D30" s="72"/>
      <c r="E30" s="63" t="s">
        <v>19</v>
      </c>
      <c r="F30" s="64" t="s">
        <v>24</v>
      </c>
      <c r="G30" s="65" t="s">
        <v>21</v>
      </c>
      <c r="H30" s="66"/>
      <c r="I30" s="66"/>
      <c r="J30" s="67"/>
      <c r="K30" s="76"/>
      <c r="L30" s="74"/>
      <c r="M30" s="17"/>
      <c r="N30" s="70"/>
      <c r="O30" s="75"/>
    </row>
    <row r="31" spans="1:15" customFormat="1" ht="33" hidden="1" customHeight="1" x14ac:dyDescent="0.25">
      <c r="A31" s="20"/>
      <c r="B31" s="77"/>
      <c r="C31" s="78"/>
      <c r="D31" s="79"/>
      <c r="E31" s="63" t="s">
        <v>25</v>
      </c>
      <c r="F31" s="80" t="s">
        <v>26</v>
      </c>
      <c r="G31" s="65" t="s">
        <v>27</v>
      </c>
      <c r="H31" s="66"/>
      <c r="I31" s="66"/>
      <c r="J31" s="67"/>
      <c r="K31" s="67"/>
      <c r="L31" s="81"/>
      <c r="M31" s="17"/>
      <c r="N31" s="67"/>
      <c r="O31" s="82"/>
    </row>
    <row r="32" spans="1:15" ht="56.25" customHeight="1" x14ac:dyDescent="0.25">
      <c r="A32" s="20"/>
      <c r="B32" s="35" t="s">
        <v>40</v>
      </c>
      <c r="C32" s="36" t="s">
        <v>41</v>
      </c>
      <c r="D32" s="37" t="s">
        <v>18</v>
      </c>
      <c r="E32" s="3" t="s">
        <v>19</v>
      </c>
      <c r="F32" s="38" t="s">
        <v>20</v>
      </c>
      <c r="G32" s="39" t="s">
        <v>21</v>
      </c>
      <c r="H32" s="40">
        <f>'[12]оценка Учреждения'!$H$31</f>
        <v>100</v>
      </c>
      <c r="I32" s="40">
        <f>'[12]оценка Учреждения'!$I$31</f>
        <v>100</v>
      </c>
      <c r="J32" s="41">
        <f>IF(I32/H32*100&gt;100,100,I32/H32*100)</f>
        <v>100</v>
      </c>
      <c r="K32" s="42">
        <f>(J32+J33+J34)/3</f>
        <v>100</v>
      </c>
      <c r="L32" s="43">
        <f>(K32+K35)/2</f>
        <v>100</v>
      </c>
      <c r="M32" s="17"/>
      <c r="N32" s="59"/>
      <c r="O32" s="45">
        <v>8</v>
      </c>
    </row>
    <row r="33" spans="1:15" ht="56.25" customHeight="1" x14ac:dyDescent="0.25">
      <c r="A33" s="20"/>
      <c r="B33" s="35"/>
      <c r="C33" s="36"/>
      <c r="D33" s="46"/>
      <c r="E33" s="3" t="s">
        <v>19</v>
      </c>
      <c r="F33" s="38" t="s">
        <v>42</v>
      </c>
      <c r="G33" s="39" t="s">
        <v>21</v>
      </c>
      <c r="H33" s="40">
        <f>'[12]оценка Учреждения'!$H$32</f>
        <v>91.3</v>
      </c>
      <c r="I33" s="40">
        <f>'[12]оценка Учреждения'!$I$32</f>
        <v>91.3</v>
      </c>
      <c r="J33" s="41">
        <f>IF(I33/H33*100&gt;100,100,I33/H33*100)</f>
        <v>100</v>
      </c>
      <c r="K33" s="47"/>
      <c r="L33" s="48"/>
      <c r="M33" s="17"/>
      <c r="N33" s="59"/>
      <c r="O33" s="50"/>
    </row>
    <row r="34" spans="1:15" ht="66.75" customHeight="1" x14ac:dyDescent="0.25">
      <c r="A34" s="20"/>
      <c r="B34" s="35"/>
      <c r="C34" s="36"/>
      <c r="D34" s="46"/>
      <c r="E34" s="3" t="s">
        <v>19</v>
      </c>
      <c r="F34" s="38" t="s">
        <v>43</v>
      </c>
      <c r="G34" s="39" t="s">
        <v>21</v>
      </c>
      <c r="H34" s="40">
        <f>'[12]оценка Учреждения'!$H$33</f>
        <v>100</v>
      </c>
      <c r="I34" s="40">
        <f>'[12]оценка Учреждения'!$I$33</f>
        <v>100</v>
      </c>
      <c r="J34" s="41">
        <f>IF(I34/H34*100&gt;100,100,I34/H34*100)</f>
        <v>100</v>
      </c>
      <c r="K34" s="51"/>
      <c r="L34" s="48"/>
      <c r="M34" s="17"/>
      <c r="N34" s="59"/>
      <c r="O34" s="50"/>
    </row>
    <row r="35" spans="1:15" ht="33" customHeight="1" x14ac:dyDescent="0.25">
      <c r="A35" s="20"/>
      <c r="B35" s="52"/>
      <c r="C35" s="53"/>
      <c r="D35" s="54"/>
      <c r="E35" s="3" t="s">
        <v>25</v>
      </c>
      <c r="F35" s="55" t="s">
        <v>26</v>
      </c>
      <c r="G35" s="39" t="s">
        <v>27</v>
      </c>
      <c r="H35" s="40">
        <f>'[12]оценка Учреждения'!$H$34</f>
        <v>4.4400000000000004</v>
      </c>
      <c r="I35" s="40">
        <f>'[12]оценка Учреждения'!$I$34</f>
        <v>4.5599999999999996</v>
      </c>
      <c r="J35" s="41">
        <f>IF(I35/H35*100&gt;100,100,I35/H35*100)</f>
        <v>100</v>
      </c>
      <c r="K35" s="41">
        <f>J35</f>
        <v>100</v>
      </c>
      <c r="L35" s="56"/>
      <c r="M35" s="17"/>
      <c r="N35" s="41"/>
      <c r="O35" s="58"/>
    </row>
    <row r="36" spans="1:15" customFormat="1" ht="56.25" hidden="1" customHeight="1" x14ac:dyDescent="0.25">
      <c r="A36" s="20"/>
      <c r="B36" s="83" t="s">
        <v>44</v>
      </c>
      <c r="C36" s="84" t="s">
        <v>45</v>
      </c>
      <c r="D36" s="85" t="s">
        <v>18</v>
      </c>
      <c r="E36" s="86" t="s">
        <v>19</v>
      </c>
      <c r="F36" s="87" t="s">
        <v>20</v>
      </c>
      <c r="G36" s="88" t="s">
        <v>21</v>
      </c>
      <c r="H36" s="89"/>
      <c r="I36" s="89"/>
      <c r="J36" s="90"/>
      <c r="K36" s="91"/>
      <c r="L36" s="92"/>
      <c r="M36" s="17"/>
      <c r="N36" s="93"/>
      <c r="O36" s="94">
        <v>9</v>
      </c>
    </row>
    <row r="37" spans="1:15" customFormat="1" ht="56.25" hidden="1" customHeight="1" x14ac:dyDescent="0.25">
      <c r="A37" s="20"/>
      <c r="B37" s="83"/>
      <c r="C37" s="84"/>
      <c r="D37" s="95"/>
      <c r="E37" s="86" t="s">
        <v>19</v>
      </c>
      <c r="F37" s="87" t="s">
        <v>42</v>
      </c>
      <c r="G37" s="88" t="s">
        <v>21</v>
      </c>
      <c r="H37" s="89"/>
      <c r="I37" s="89"/>
      <c r="J37" s="90"/>
      <c r="K37" s="96"/>
      <c r="L37" s="97"/>
      <c r="M37" s="17"/>
      <c r="N37" s="93"/>
      <c r="O37" s="98"/>
    </row>
    <row r="38" spans="1:15" customFormat="1" ht="66.75" hidden="1" customHeight="1" x14ac:dyDescent="0.25">
      <c r="A38" s="20"/>
      <c r="B38" s="83"/>
      <c r="C38" s="84"/>
      <c r="D38" s="95"/>
      <c r="E38" s="86" t="s">
        <v>19</v>
      </c>
      <c r="F38" s="87" t="s">
        <v>43</v>
      </c>
      <c r="G38" s="88" t="s">
        <v>21</v>
      </c>
      <c r="H38" s="89"/>
      <c r="I38" s="89"/>
      <c r="J38" s="90"/>
      <c r="K38" s="99"/>
      <c r="L38" s="97"/>
      <c r="M38" s="17"/>
      <c r="N38" s="93"/>
      <c r="O38" s="98"/>
    </row>
    <row r="39" spans="1:15" customFormat="1" ht="33" hidden="1" customHeight="1" x14ac:dyDescent="0.25">
      <c r="A39" s="20"/>
      <c r="B39" s="100"/>
      <c r="C39" s="101"/>
      <c r="D39" s="102"/>
      <c r="E39" s="86" t="s">
        <v>25</v>
      </c>
      <c r="F39" s="103" t="s">
        <v>26</v>
      </c>
      <c r="G39" s="88" t="s">
        <v>27</v>
      </c>
      <c r="H39" s="89"/>
      <c r="I39" s="89"/>
      <c r="J39" s="90"/>
      <c r="K39" s="90"/>
      <c r="L39" s="104"/>
      <c r="M39" s="17"/>
      <c r="N39" s="90"/>
      <c r="O39" s="105"/>
    </row>
    <row r="40" spans="1:15" customFormat="1" ht="56.25" hidden="1" customHeight="1" x14ac:dyDescent="0.25">
      <c r="A40" s="20"/>
      <c r="B40" s="83" t="s">
        <v>46</v>
      </c>
      <c r="C40" s="84" t="s">
        <v>47</v>
      </c>
      <c r="D40" s="85" t="s">
        <v>18</v>
      </c>
      <c r="E40" s="86" t="s">
        <v>19</v>
      </c>
      <c r="F40" s="87" t="s">
        <v>20</v>
      </c>
      <c r="G40" s="88" t="s">
        <v>21</v>
      </c>
      <c r="H40" s="89"/>
      <c r="I40" s="89"/>
      <c r="J40" s="90"/>
      <c r="K40" s="91"/>
      <c r="L40" s="92"/>
      <c r="M40" s="17"/>
      <c r="N40" s="93"/>
      <c r="O40" s="94">
        <v>10</v>
      </c>
    </row>
    <row r="41" spans="1:15" customFormat="1" ht="56.25" hidden="1" customHeight="1" x14ac:dyDescent="0.25">
      <c r="A41" s="20"/>
      <c r="B41" s="83"/>
      <c r="C41" s="84"/>
      <c r="D41" s="95"/>
      <c r="E41" s="86" t="s">
        <v>19</v>
      </c>
      <c r="F41" s="87" t="s">
        <v>42</v>
      </c>
      <c r="G41" s="88" t="s">
        <v>21</v>
      </c>
      <c r="H41" s="89"/>
      <c r="I41" s="89"/>
      <c r="J41" s="90"/>
      <c r="K41" s="96"/>
      <c r="L41" s="97"/>
      <c r="M41" s="17"/>
      <c r="N41" s="93"/>
      <c r="O41" s="98"/>
    </row>
    <row r="42" spans="1:15" customFormat="1" ht="66.75" hidden="1" customHeight="1" x14ac:dyDescent="0.25">
      <c r="A42" s="20"/>
      <c r="B42" s="83"/>
      <c r="C42" s="84"/>
      <c r="D42" s="95"/>
      <c r="E42" s="86" t="s">
        <v>19</v>
      </c>
      <c r="F42" s="87" t="s">
        <v>43</v>
      </c>
      <c r="G42" s="88" t="s">
        <v>21</v>
      </c>
      <c r="H42" s="89"/>
      <c r="I42" s="89"/>
      <c r="J42" s="90"/>
      <c r="K42" s="99"/>
      <c r="L42" s="97"/>
      <c r="M42" s="17"/>
      <c r="N42" s="93"/>
      <c r="O42" s="98"/>
    </row>
    <row r="43" spans="1:15" customFormat="1" ht="33" hidden="1" customHeight="1" x14ac:dyDescent="0.25">
      <c r="A43" s="20"/>
      <c r="B43" s="100"/>
      <c r="C43" s="101"/>
      <c r="D43" s="102"/>
      <c r="E43" s="86" t="s">
        <v>25</v>
      </c>
      <c r="F43" s="103" t="s">
        <v>26</v>
      </c>
      <c r="G43" s="88" t="s">
        <v>27</v>
      </c>
      <c r="H43" s="89"/>
      <c r="I43" s="89"/>
      <c r="J43" s="90"/>
      <c r="K43" s="90"/>
      <c r="L43" s="104"/>
      <c r="M43" s="17"/>
      <c r="N43" s="90"/>
      <c r="O43" s="105"/>
    </row>
    <row r="44" spans="1:15" ht="56.25" customHeight="1" x14ac:dyDescent="0.25">
      <c r="A44" s="20"/>
      <c r="B44" s="106" t="s">
        <v>48</v>
      </c>
      <c r="C44" s="107" t="s">
        <v>49</v>
      </c>
      <c r="D44" s="37" t="s">
        <v>18</v>
      </c>
      <c r="E44" s="3" t="s">
        <v>19</v>
      </c>
      <c r="F44" s="38" t="s">
        <v>20</v>
      </c>
      <c r="G44" s="39" t="s">
        <v>21</v>
      </c>
      <c r="H44" s="40">
        <f>'[12]оценка Учреждения'!$H$43</f>
        <v>100</v>
      </c>
      <c r="I44" s="40">
        <f>'[12]оценка Учреждения'!$I$43</f>
        <v>100</v>
      </c>
      <c r="J44" s="41">
        <f>IF(I44/H44*100&gt;100,100,I44/H44*100)</f>
        <v>100</v>
      </c>
      <c r="K44" s="42">
        <f>(J44+J45+J46)/3</f>
        <v>99.633333333333326</v>
      </c>
      <c r="L44" s="43">
        <f>(K44+K47)/2</f>
        <v>99.816666666666663</v>
      </c>
      <c r="M44" s="17"/>
      <c r="N44" s="59"/>
      <c r="O44" s="45">
        <v>11</v>
      </c>
    </row>
    <row r="45" spans="1:15" ht="56.25" customHeight="1" x14ac:dyDescent="0.25">
      <c r="A45" s="20"/>
      <c r="B45" s="108"/>
      <c r="C45" s="109"/>
      <c r="D45" s="46"/>
      <c r="E45" s="3" t="s">
        <v>19</v>
      </c>
      <c r="F45" s="38" t="s">
        <v>42</v>
      </c>
      <c r="G45" s="39" t="s">
        <v>21</v>
      </c>
      <c r="H45" s="40">
        <f>'[12]оценка Учреждения'!$H$44</f>
        <v>88.4</v>
      </c>
      <c r="I45" s="40">
        <f>'[12]оценка Учреждения'!$I$44</f>
        <v>88.4</v>
      </c>
      <c r="J45" s="41">
        <f>IF(I45/H45*100&gt;100,100,I45/H45*100)</f>
        <v>100</v>
      </c>
      <c r="K45" s="47"/>
      <c r="L45" s="48"/>
      <c r="M45" s="17"/>
      <c r="N45" s="59"/>
      <c r="O45" s="50"/>
    </row>
    <row r="46" spans="1:15" ht="66.75" customHeight="1" x14ac:dyDescent="0.25">
      <c r="A46" s="20"/>
      <c r="B46" s="108"/>
      <c r="C46" s="109"/>
      <c r="D46" s="46"/>
      <c r="E46" s="3" t="s">
        <v>19</v>
      </c>
      <c r="F46" s="38" t="s">
        <v>43</v>
      </c>
      <c r="G46" s="39" t="s">
        <v>21</v>
      </c>
      <c r="H46" s="40">
        <f>'[12]оценка Учреждения'!$H$45</f>
        <v>100</v>
      </c>
      <c r="I46" s="40">
        <f>'[12]оценка Учреждения'!$I$45</f>
        <v>98.9</v>
      </c>
      <c r="J46" s="41">
        <f>IF(I46/H46*100&gt;100,100,I46/H46*100)</f>
        <v>98.9</v>
      </c>
      <c r="K46" s="51"/>
      <c r="L46" s="48"/>
      <c r="M46" s="17"/>
      <c r="N46" s="59"/>
      <c r="O46" s="50"/>
    </row>
    <row r="47" spans="1:15" ht="33" customHeight="1" x14ac:dyDescent="0.25">
      <c r="A47" s="20"/>
      <c r="B47" s="110"/>
      <c r="C47" s="111"/>
      <c r="D47" s="54"/>
      <c r="E47" s="3" t="s">
        <v>25</v>
      </c>
      <c r="F47" s="55" t="s">
        <v>26</v>
      </c>
      <c r="G47" s="39" t="s">
        <v>27</v>
      </c>
      <c r="H47" s="40">
        <f>'[12]оценка Учреждения'!$H$46</f>
        <v>445.78</v>
      </c>
      <c r="I47" s="40">
        <f>'[12]оценка Учреждения'!$I$46</f>
        <v>446.78</v>
      </c>
      <c r="J47" s="41">
        <f>IF(I47/H47*100&gt;100,100,I47/H47*100)</f>
        <v>100</v>
      </c>
      <c r="K47" s="41">
        <f>J47</f>
        <v>100</v>
      </c>
      <c r="L47" s="56"/>
      <c r="M47" s="17"/>
      <c r="N47" s="41"/>
      <c r="O47" s="58"/>
    </row>
    <row r="48" spans="1:15" customFormat="1" ht="56.25" hidden="1" customHeight="1" x14ac:dyDescent="0.25">
      <c r="A48" s="20"/>
      <c r="B48" s="176" t="s">
        <v>50</v>
      </c>
      <c r="C48" s="177" t="s">
        <v>51</v>
      </c>
      <c r="D48" s="85" t="s">
        <v>18</v>
      </c>
      <c r="E48" s="86" t="s">
        <v>19</v>
      </c>
      <c r="F48" s="87" t="s">
        <v>20</v>
      </c>
      <c r="G48" s="88" t="s">
        <v>21</v>
      </c>
      <c r="H48" s="89"/>
      <c r="I48" s="89"/>
      <c r="J48" s="90"/>
      <c r="K48" s="91"/>
      <c r="L48" s="92"/>
      <c r="M48" s="17"/>
      <c r="N48" s="93"/>
      <c r="O48" s="94">
        <v>12</v>
      </c>
    </row>
    <row r="49" spans="1:15" customFormat="1" ht="56.25" hidden="1" customHeight="1" x14ac:dyDescent="0.25">
      <c r="A49" s="20"/>
      <c r="B49" s="178"/>
      <c r="C49" s="179"/>
      <c r="D49" s="95"/>
      <c r="E49" s="86" t="s">
        <v>19</v>
      </c>
      <c r="F49" s="87" t="s">
        <v>42</v>
      </c>
      <c r="G49" s="88" t="s">
        <v>21</v>
      </c>
      <c r="H49" s="89"/>
      <c r="I49" s="89"/>
      <c r="J49" s="90"/>
      <c r="K49" s="96"/>
      <c r="L49" s="97"/>
      <c r="M49" s="17"/>
      <c r="N49" s="93"/>
      <c r="O49" s="98"/>
    </row>
    <row r="50" spans="1:15" customFormat="1" ht="66.75" hidden="1" customHeight="1" x14ac:dyDescent="0.25">
      <c r="A50" s="20"/>
      <c r="B50" s="178"/>
      <c r="C50" s="179"/>
      <c r="D50" s="95"/>
      <c r="E50" s="86" t="s">
        <v>19</v>
      </c>
      <c r="F50" s="87" t="s">
        <v>43</v>
      </c>
      <c r="G50" s="88" t="s">
        <v>21</v>
      </c>
      <c r="H50" s="89"/>
      <c r="I50" s="89"/>
      <c r="J50" s="90"/>
      <c r="K50" s="99"/>
      <c r="L50" s="97"/>
      <c r="M50" s="17"/>
      <c r="N50" s="93"/>
      <c r="O50" s="98"/>
    </row>
    <row r="51" spans="1:15" customFormat="1" ht="33" hidden="1" customHeight="1" x14ac:dyDescent="0.25">
      <c r="A51" s="20"/>
      <c r="B51" s="180"/>
      <c r="C51" s="181"/>
      <c r="D51" s="102"/>
      <c r="E51" s="86" t="s">
        <v>25</v>
      </c>
      <c r="F51" s="103" t="s">
        <v>26</v>
      </c>
      <c r="G51" s="88" t="s">
        <v>27</v>
      </c>
      <c r="H51" s="89"/>
      <c r="I51" s="89"/>
      <c r="J51" s="90"/>
      <c r="K51" s="90"/>
      <c r="L51" s="104"/>
      <c r="M51" s="17"/>
      <c r="N51" s="90"/>
      <c r="O51" s="105"/>
    </row>
    <row r="52" spans="1:15" customFormat="1" ht="47.25" hidden="1" x14ac:dyDescent="0.25">
      <c r="A52" s="20"/>
      <c r="B52" s="112" t="s">
        <v>52</v>
      </c>
      <c r="C52" s="113" t="s">
        <v>53</v>
      </c>
      <c r="D52" s="114" t="s">
        <v>18</v>
      </c>
      <c r="E52" s="115" t="s">
        <v>19</v>
      </c>
      <c r="F52" s="116" t="s">
        <v>20</v>
      </c>
      <c r="G52" s="117" t="s">
        <v>21</v>
      </c>
      <c r="H52" s="118"/>
      <c r="I52" s="118"/>
      <c r="J52" s="119"/>
      <c r="K52" s="120"/>
      <c r="L52" s="121"/>
      <c r="M52" s="17"/>
      <c r="N52" s="122"/>
      <c r="O52" s="123">
        <v>13</v>
      </c>
    </row>
    <row r="53" spans="1:15" customFormat="1" ht="47.25" hidden="1" x14ac:dyDescent="0.25">
      <c r="A53" s="20"/>
      <c r="B53" s="112"/>
      <c r="C53" s="113"/>
      <c r="D53" s="124"/>
      <c r="E53" s="115" t="s">
        <v>19</v>
      </c>
      <c r="F53" s="116" t="s">
        <v>42</v>
      </c>
      <c r="G53" s="117" t="s">
        <v>21</v>
      </c>
      <c r="H53" s="118"/>
      <c r="I53" s="118"/>
      <c r="J53" s="119"/>
      <c r="K53" s="125"/>
      <c r="L53" s="126"/>
      <c r="M53" s="17"/>
      <c r="N53" s="122"/>
      <c r="O53" s="127"/>
    </row>
    <row r="54" spans="1:15" customFormat="1" ht="47.25" hidden="1" x14ac:dyDescent="0.25">
      <c r="A54" s="20"/>
      <c r="B54" s="112"/>
      <c r="C54" s="113"/>
      <c r="D54" s="124"/>
      <c r="E54" s="115" t="s">
        <v>19</v>
      </c>
      <c r="F54" s="116" t="s">
        <v>54</v>
      </c>
      <c r="G54" s="117" t="s">
        <v>21</v>
      </c>
      <c r="H54" s="118"/>
      <c r="I54" s="118"/>
      <c r="J54" s="119"/>
      <c r="K54" s="128"/>
      <c r="L54" s="126"/>
      <c r="M54" s="17"/>
      <c r="N54" s="122"/>
      <c r="O54" s="127"/>
    </row>
    <row r="55" spans="1:15" customFormat="1" ht="31.5" hidden="1" x14ac:dyDescent="0.25">
      <c r="A55" s="20"/>
      <c r="B55" s="129"/>
      <c r="C55" s="130"/>
      <c r="D55" s="131"/>
      <c r="E55" s="115" t="s">
        <v>25</v>
      </c>
      <c r="F55" s="132" t="s">
        <v>26</v>
      </c>
      <c r="G55" s="117" t="s">
        <v>27</v>
      </c>
      <c r="H55" s="118"/>
      <c r="I55" s="118"/>
      <c r="J55" s="119"/>
      <c r="K55" s="119"/>
      <c r="L55" s="133"/>
      <c r="M55" s="17"/>
      <c r="N55" s="119"/>
      <c r="O55" s="134"/>
    </row>
    <row r="56" spans="1:15" customFormat="1" ht="47.25" hidden="1" x14ac:dyDescent="0.25">
      <c r="A56" s="20"/>
      <c r="B56" s="112" t="s">
        <v>55</v>
      </c>
      <c r="C56" s="113" t="s">
        <v>56</v>
      </c>
      <c r="D56" s="114" t="s">
        <v>18</v>
      </c>
      <c r="E56" s="115" t="s">
        <v>19</v>
      </c>
      <c r="F56" s="116" t="s">
        <v>20</v>
      </c>
      <c r="G56" s="117" t="s">
        <v>21</v>
      </c>
      <c r="H56" s="118"/>
      <c r="I56" s="118"/>
      <c r="J56" s="119"/>
      <c r="K56" s="120"/>
      <c r="L56" s="121"/>
      <c r="M56" s="17"/>
      <c r="N56" s="122"/>
      <c r="O56" s="123">
        <v>14</v>
      </c>
    </row>
    <row r="57" spans="1:15" customFormat="1" ht="47.25" hidden="1" x14ac:dyDescent="0.25">
      <c r="A57" s="20"/>
      <c r="B57" s="112"/>
      <c r="C57" s="113"/>
      <c r="D57" s="124"/>
      <c r="E57" s="115" t="s">
        <v>19</v>
      </c>
      <c r="F57" s="116" t="s">
        <v>42</v>
      </c>
      <c r="G57" s="117" t="s">
        <v>21</v>
      </c>
      <c r="H57" s="118"/>
      <c r="I57" s="118"/>
      <c r="J57" s="119"/>
      <c r="K57" s="125"/>
      <c r="L57" s="126"/>
      <c r="M57" s="17"/>
      <c r="N57" s="122"/>
      <c r="O57" s="127"/>
    </row>
    <row r="58" spans="1:15" customFormat="1" ht="47.25" hidden="1" x14ac:dyDescent="0.25">
      <c r="A58" s="20"/>
      <c r="B58" s="112"/>
      <c r="C58" s="113"/>
      <c r="D58" s="124"/>
      <c r="E58" s="115" t="s">
        <v>19</v>
      </c>
      <c r="F58" s="116" t="s">
        <v>54</v>
      </c>
      <c r="G58" s="117" t="s">
        <v>21</v>
      </c>
      <c r="H58" s="118"/>
      <c r="I58" s="118"/>
      <c r="J58" s="119"/>
      <c r="K58" s="128"/>
      <c r="L58" s="126"/>
      <c r="M58" s="17"/>
      <c r="N58" s="122"/>
      <c r="O58" s="127"/>
    </row>
    <row r="59" spans="1:15" customFormat="1" ht="31.5" hidden="1" x14ac:dyDescent="0.25">
      <c r="A59" s="20"/>
      <c r="B59" s="129"/>
      <c r="C59" s="130"/>
      <c r="D59" s="131"/>
      <c r="E59" s="115" t="s">
        <v>25</v>
      </c>
      <c r="F59" s="132" t="s">
        <v>26</v>
      </c>
      <c r="G59" s="117" t="s">
        <v>27</v>
      </c>
      <c r="H59" s="118"/>
      <c r="I59" s="118"/>
      <c r="J59" s="119"/>
      <c r="K59" s="119"/>
      <c r="L59" s="133"/>
      <c r="M59" s="17"/>
      <c r="N59" s="119"/>
      <c r="O59" s="134"/>
    </row>
    <row r="60" spans="1:15" customFormat="1" ht="47.25" hidden="1" x14ac:dyDescent="0.25">
      <c r="A60" s="20"/>
      <c r="B60" s="112" t="s">
        <v>57</v>
      </c>
      <c r="C60" s="113" t="s">
        <v>58</v>
      </c>
      <c r="D60" s="114" t="s">
        <v>18</v>
      </c>
      <c r="E60" s="115" t="s">
        <v>19</v>
      </c>
      <c r="F60" s="116" t="s">
        <v>20</v>
      </c>
      <c r="G60" s="117" t="s">
        <v>21</v>
      </c>
      <c r="H60" s="118"/>
      <c r="I60" s="118"/>
      <c r="J60" s="119"/>
      <c r="K60" s="120"/>
      <c r="L60" s="121"/>
      <c r="M60" s="17"/>
      <c r="N60" s="122"/>
      <c r="O60" s="123">
        <v>15</v>
      </c>
    </row>
    <row r="61" spans="1:15" customFormat="1" ht="47.25" hidden="1" x14ac:dyDescent="0.25">
      <c r="A61" s="20"/>
      <c r="B61" s="112"/>
      <c r="C61" s="113"/>
      <c r="D61" s="124"/>
      <c r="E61" s="115" t="s">
        <v>19</v>
      </c>
      <c r="F61" s="116" t="s">
        <v>42</v>
      </c>
      <c r="G61" s="117" t="s">
        <v>21</v>
      </c>
      <c r="H61" s="118"/>
      <c r="I61" s="118"/>
      <c r="J61" s="119"/>
      <c r="K61" s="125"/>
      <c r="L61" s="126"/>
      <c r="M61" s="17"/>
      <c r="N61" s="122"/>
      <c r="O61" s="127"/>
    </row>
    <row r="62" spans="1:15" customFormat="1" ht="47.25" hidden="1" x14ac:dyDescent="0.25">
      <c r="A62" s="20"/>
      <c r="B62" s="112"/>
      <c r="C62" s="113"/>
      <c r="D62" s="124"/>
      <c r="E62" s="115" t="s">
        <v>19</v>
      </c>
      <c r="F62" s="116" t="s">
        <v>54</v>
      </c>
      <c r="G62" s="117" t="s">
        <v>21</v>
      </c>
      <c r="H62" s="118"/>
      <c r="I62" s="118"/>
      <c r="J62" s="119"/>
      <c r="K62" s="128"/>
      <c r="L62" s="126"/>
      <c r="M62" s="17"/>
      <c r="N62" s="122"/>
      <c r="O62" s="127"/>
    </row>
    <row r="63" spans="1:15" customFormat="1" ht="31.5" hidden="1" x14ac:dyDescent="0.25">
      <c r="A63" s="20"/>
      <c r="B63" s="129"/>
      <c r="C63" s="130"/>
      <c r="D63" s="131"/>
      <c r="E63" s="115" t="s">
        <v>25</v>
      </c>
      <c r="F63" s="132" t="s">
        <v>26</v>
      </c>
      <c r="G63" s="117" t="s">
        <v>27</v>
      </c>
      <c r="H63" s="118"/>
      <c r="I63" s="118"/>
      <c r="J63" s="119"/>
      <c r="K63" s="119"/>
      <c r="L63" s="133"/>
      <c r="M63" s="17"/>
      <c r="N63" s="119"/>
      <c r="O63" s="134"/>
    </row>
    <row r="64" spans="1:15" ht="47.25" x14ac:dyDescent="0.25">
      <c r="A64" s="20"/>
      <c r="B64" s="35" t="s">
        <v>59</v>
      </c>
      <c r="C64" s="36" t="s">
        <v>60</v>
      </c>
      <c r="D64" s="37" t="s">
        <v>18</v>
      </c>
      <c r="E64" s="3" t="s">
        <v>19</v>
      </c>
      <c r="F64" s="38" t="s">
        <v>20</v>
      </c>
      <c r="G64" s="39" t="s">
        <v>21</v>
      </c>
      <c r="H64" s="40">
        <f>'[12]оценка Учреждения'!$H$63</f>
        <v>100</v>
      </c>
      <c r="I64" s="40">
        <f>'[12]оценка Учреждения'!$I$63</f>
        <v>100</v>
      </c>
      <c r="J64" s="41">
        <f>IF(I64/H64*100&gt;100,100,I64/H64*100)</f>
        <v>100</v>
      </c>
      <c r="K64" s="42">
        <f>(J64+J65+J66)/3</f>
        <v>100</v>
      </c>
      <c r="L64" s="43">
        <f>(K64+K67)/2</f>
        <v>98.978035387431362</v>
      </c>
      <c r="M64" s="17"/>
      <c r="N64" s="59"/>
      <c r="O64" s="45">
        <v>16</v>
      </c>
    </row>
    <row r="65" spans="1:15" ht="47.25" x14ac:dyDescent="0.25">
      <c r="A65" s="20"/>
      <c r="B65" s="35"/>
      <c r="C65" s="36"/>
      <c r="D65" s="46"/>
      <c r="E65" s="3" t="s">
        <v>19</v>
      </c>
      <c r="F65" s="38" t="s">
        <v>42</v>
      </c>
      <c r="G65" s="39" t="s">
        <v>21</v>
      </c>
      <c r="H65" s="40">
        <f>'[12]оценка Учреждения'!$H$64</f>
        <v>100</v>
      </c>
      <c r="I65" s="40">
        <f>'[12]оценка Учреждения'!$I$64</f>
        <v>100</v>
      </c>
      <c r="J65" s="41">
        <f>IF(I65/H65*100&gt;100,100,I65/H65*100)</f>
        <v>100</v>
      </c>
      <c r="K65" s="47"/>
      <c r="L65" s="48"/>
      <c r="M65" s="17"/>
      <c r="N65" s="59"/>
      <c r="O65" s="50"/>
    </row>
    <row r="66" spans="1:15" ht="47.25" x14ac:dyDescent="0.25">
      <c r="A66" s="20"/>
      <c r="B66" s="35"/>
      <c r="C66" s="36"/>
      <c r="D66" s="46"/>
      <c r="E66" s="3" t="s">
        <v>19</v>
      </c>
      <c r="F66" s="38" t="s">
        <v>54</v>
      </c>
      <c r="G66" s="39" t="s">
        <v>21</v>
      </c>
      <c r="H66" s="40">
        <f>'[12]оценка Учреждения'!$H$65</f>
        <v>100</v>
      </c>
      <c r="I66" s="40">
        <f>'[12]оценка Учреждения'!$I$65</f>
        <v>100</v>
      </c>
      <c r="J66" s="41">
        <f>IF(I66/H66*100&gt;100,100,I66/H66*100)</f>
        <v>100</v>
      </c>
      <c r="K66" s="51"/>
      <c r="L66" s="48"/>
      <c r="M66" s="17"/>
      <c r="N66" s="59"/>
      <c r="O66" s="50"/>
    </row>
    <row r="67" spans="1:15" ht="31.5" x14ac:dyDescent="0.25">
      <c r="A67" s="20"/>
      <c r="B67" s="52"/>
      <c r="C67" s="53"/>
      <c r="D67" s="54"/>
      <c r="E67" s="3" t="s">
        <v>25</v>
      </c>
      <c r="F67" s="55" t="s">
        <v>26</v>
      </c>
      <c r="G67" s="39" t="s">
        <v>27</v>
      </c>
      <c r="H67" s="40">
        <f>'[12]оценка Учреждения'!$H$66</f>
        <v>65.56</v>
      </c>
      <c r="I67" s="40">
        <f>'[12]оценка Учреждения'!$I$66</f>
        <v>64.22</v>
      </c>
      <c r="J67" s="41">
        <f>IF(I67/H67*100&gt;100,100,I67/H67*100)</f>
        <v>97.95607077486271</v>
      </c>
      <c r="K67" s="41">
        <f>J67</f>
        <v>97.95607077486271</v>
      </c>
      <c r="L67" s="56"/>
      <c r="M67" s="17"/>
      <c r="N67" s="41"/>
      <c r="O67" s="58"/>
    </row>
    <row r="68" spans="1:15" customFormat="1" ht="47.25" hidden="1" x14ac:dyDescent="0.25">
      <c r="A68" s="20"/>
      <c r="B68" s="112" t="s">
        <v>61</v>
      </c>
      <c r="C68" s="113" t="s">
        <v>62</v>
      </c>
      <c r="D68" s="114" t="s">
        <v>18</v>
      </c>
      <c r="E68" s="115" t="s">
        <v>19</v>
      </c>
      <c r="F68" s="116" t="s">
        <v>20</v>
      </c>
      <c r="G68" s="117" t="s">
        <v>21</v>
      </c>
      <c r="H68" s="118"/>
      <c r="I68" s="118"/>
      <c r="J68" s="119"/>
      <c r="K68" s="120"/>
      <c r="L68" s="121"/>
      <c r="M68" s="17"/>
      <c r="N68" s="122"/>
      <c r="O68" s="123">
        <v>17</v>
      </c>
    </row>
    <row r="69" spans="1:15" customFormat="1" ht="47.25" hidden="1" x14ac:dyDescent="0.25">
      <c r="A69" s="20"/>
      <c r="B69" s="112"/>
      <c r="C69" s="113"/>
      <c r="D69" s="124"/>
      <c r="E69" s="115" t="s">
        <v>19</v>
      </c>
      <c r="F69" s="116" t="s">
        <v>42</v>
      </c>
      <c r="G69" s="117" t="s">
        <v>21</v>
      </c>
      <c r="H69" s="118"/>
      <c r="I69" s="118"/>
      <c r="J69" s="119"/>
      <c r="K69" s="125"/>
      <c r="L69" s="126"/>
      <c r="M69" s="17"/>
      <c r="N69" s="122"/>
      <c r="O69" s="127"/>
    </row>
    <row r="70" spans="1:15" customFormat="1" ht="47.25" hidden="1" x14ac:dyDescent="0.25">
      <c r="A70" s="20"/>
      <c r="B70" s="112"/>
      <c r="C70" s="113"/>
      <c r="D70" s="124"/>
      <c r="E70" s="115" t="s">
        <v>19</v>
      </c>
      <c r="F70" s="116" t="s">
        <v>54</v>
      </c>
      <c r="G70" s="117" t="s">
        <v>21</v>
      </c>
      <c r="H70" s="118"/>
      <c r="I70" s="118"/>
      <c r="J70" s="119"/>
      <c r="K70" s="128"/>
      <c r="L70" s="126"/>
      <c r="M70" s="17"/>
      <c r="N70" s="122"/>
      <c r="O70" s="127"/>
    </row>
    <row r="71" spans="1:15" customFormat="1" ht="31.5" hidden="1" x14ac:dyDescent="0.25">
      <c r="A71" s="20"/>
      <c r="B71" s="129"/>
      <c r="C71" s="130"/>
      <c r="D71" s="131"/>
      <c r="E71" s="115" t="s">
        <v>25</v>
      </c>
      <c r="F71" s="132" t="s">
        <v>26</v>
      </c>
      <c r="G71" s="117" t="s">
        <v>27</v>
      </c>
      <c r="H71" s="118"/>
      <c r="I71" s="118"/>
      <c r="J71" s="119"/>
      <c r="K71" s="119"/>
      <c r="L71" s="133"/>
      <c r="M71" s="17"/>
      <c r="N71" s="119"/>
      <c r="O71" s="134"/>
    </row>
    <row r="72" spans="1:15" ht="47.25" x14ac:dyDescent="0.25">
      <c r="A72" s="20"/>
      <c r="B72" s="35" t="s">
        <v>63</v>
      </c>
      <c r="C72" s="36" t="s">
        <v>64</v>
      </c>
      <c r="D72" s="37" t="s">
        <v>18</v>
      </c>
      <c r="E72" s="3" t="s">
        <v>19</v>
      </c>
      <c r="F72" s="38" t="s">
        <v>65</v>
      </c>
      <c r="G72" s="3" t="s">
        <v>21</v>
      </c>
      <c r="H72" s="40">
        <f>'[12]оценка Учреждения'!$H$71</f>
        <v>3.18</v>
      </c>
      <c r="I72" s="40">
        <f>'[12]оценка Учреждения'!$I$71</f>
        <v>3.4</v>
      </c>
      <c r="J72" s="41">
        <f>IF(I72/H72*100&gt;100,100,I72/H72*100)</f>
        <v>100</v>
      </c>
      <c r="K72" s="42">
        <f>(J72+J73+J74)/2</f>
        <v>100</v>
      </c>
      <c r="L72" s="43">
        <f>(K72+K75)/2</f>
        <v>100</v>
      </c>
      <c r="M72" s="17"/>
      <c r="N72" s="59"/>
      <c r="O72" s="45">
        <v>18</v>
      </c>
    </row>
    <row r="73" spans="1:15" ht="63" x14ac:dyDescent="0.25">
      <c r="A73" s="20"/>
      <c r="B73" s="35"/>
      <c r="C73" s="36"/>
      <c r="D73" s="46"/>
      <c r="E73" s="3" t="s">
        <v>19</v>
      </c>
      <c r="F73" s="38" t="s">
        <v>66</v>
      </c>
      <c r="G73" s="3" t="s">
        <v>21</v>
      </c>
      <c r="H73" s="40">
        <f>'[12]оценка Учреждения'!$H$72</f>
        <v>0</v>
      </c>
      <c r="I73" s="40">
        <f>'[12]оценка Учреждения'!$I$72</f>
        <v>0</v>
      </c>
      <c r="J73" s="41">
        <v>0</v>
      </c>
      <c r="K73" s="47"/>
      <c r="L73" s="48"/>
      <c r="M73" s="17"/>
      <c r="N73" s="59"/>
      <c r="O73" s="50"/>
    </row>
    <row r="74" spans="1:15" ht="47.25" x14ac:dyDescent="0.25">
      <c r="A74" s="20"/>
      <c r="B74" s="35"/>
      <c r="C74" s="36"/>
      <c r="D74" s="46"/>
      <c r="E74" s="3" t="s">
        <v>19</v>
      </c>
      <c r="F74" s="38" t="s">
        <v>42</v>
      </c>
      <c r="G74" s="3" t="s">
        <v>21</v>
      </c>
      <c r="H74" s="40">
        <f>'[12]оценка Учреждения'!$H$73</f>
        <v>100</v>
      </c>
      <c r="I74" s="40">
        <f>'[12]оценка Учреждения'!$I$73</f>
        <v>100</v>
      </c>
      <c r="J74" s="41">
        <f t="shared" ref="J74:J92" si="0">IF(H74=0,100,IF(I74/H74*100&gt;100,100,I74/H74*100))</f>
        <v>100</v>
      </c>
      <c r="K74" s="51"/>
      <c r="L74" s="48"/>
      <c r="M74" s="17"/>
      <c r="N74" s="59"/>
      <c r="O74" s="50"/>
    </row>
    <row r="75" spans="1:15" ht="31.5" x14ac:dyDescent="0.25">
      <c r="A75" s="20"/>
      <c r="B75" s="52"/>
      <c r="C75" s="53"/>
      <c r="D75" s="54"/>
      <c r="E75" s="3" t="s">
        <v>25</v>
      </c>
      <c r="F75" s="55" t="s">
        <v>67</v>
      </c>
      <c r="G75" s="3" t="s">
        <v>68</v>
      </c>
      <c r="H75" s="135">
        <f>'[12]оценка Учреждения'!$H$74</f>
        <v>3182.52</v>
      </c>
      <c r="I75" s="135">
        <f>'[12]оценка Учреждения'!$I$74</f>
        <v>3182.52</v>
      </c>
      <c r="J75" s="41">
        <f t="shared" si="0"/>
        <v>100</v>
      </c>
      <c r="K75" s="41">
        <f>J75</f>
        <v>100</v>
      </c>
      <c r="L75" s="56"/>
      <c r="M75" s="17"/>
      <c r="N75" s="41"/>
      <c r="O75" s="58"/>
    </row>
    <row r="76" spans="1:15" customFormat="1" ht="47.25" hidden="1" customHeight="1" x14ac:dyDescent="0.25">
      <c r="A76" s="20"/>
      <c r="B76" s="136" t="s">
        <v>69</v>
      </c>
      <c r="C76" s="137" t="s">
        <v>70</v>
      </c>
      <c r="D76" s="138" t="s">
        <v>18</v>
      </c>
      <c r="E76" s="139" t="s">
        <v>19</v>
      </c>
      <c r="F76" s="140" t="s">
        <v>65</v>
      </c>
      <c r="G76" s="139" t="s">
        <v>21</v>
      </c>
      <c r="H76" s="141"/>
      <c r="I76" s="141"/>
      <c r="J76" s="142"/>
      <c r="K76" s="143"/>
      <c r="L76" s="144"/>
      <c r="M76" s="17"/>
      <c r="N76" s="182"/>
      <c r="O76" s="146">
        <v>19</v>
      </c>
    </row>
    <row r="77" spans="1:15" customFormat="1" ht="63" hidden="1" x14ac:dyDescent="0.25">
      <c r="A77" s="20"/>
      <c r="B77" s="136"/>
      <c r="C77" s="137"/>
      <c r="D77" s="147"/>
      <c r="E77" s="139" t="s">
        <v>19</v>
      </c>
      <c r="F77" s="140" t="s">
        <v>66</v>
      </c>
      <c r="G77" s="139" t="s">
        <v>21</v>
      </c>
      <c r="H77" s="141"/>
      <c r="I77" s="141"/>
      <c r="J77" s="142"/>
      <c r="K77" s="148"/>
      <c r="L77" s="149"/>
      <c r="M77" s="17"/>
      <c r="N77" s="183"/>
      <c r="O77" s="150"/>
    </row>
    <row r="78" spans="1:15" customFormat="1" ht="47.25" hidden="1" x14ac:dyDescent="0.25">
      <c r="A78" s="20"/>
      <c r="B78" s="136"/>
      <c r="C78" s="137"/>
      <c r="D78" s="147"/>
      <c r="E78" s="139" t="s">
        <v>19</v>
      </c>
      <c r="F78" s="140" t="s">
        <v>42</v>
      </c>
      <c r="G78" s="139" t="s">
        <v>21</v>
      </c>
      <c r="H78" s="141"/>
      <c r="I78" s="141"/>
      <c r="J78" s="142"/>
      <c r="K78" s="151"/>
      <c r="L78" s="149"/>
      <c r="M78" s="17"/>
      <c r="N78" s="183"/>
      <c r="O78" s="150"/>
    </row>
    <row r="79" spans="1:15" customFormat="1" ht="31.5" hidden="1" x14ac:dyDescent="0.25">
      <c r="A79" s="20"/>
      <c r="B79" s="152"/>
      <c r="C79" s="153"/>
      <c r="D79" s="154"/>
      <c r="E79" s="139" t="s">
        <v>25</v>
      </c>
      <c r="F79" s="155" t="s">
        <v>67</v>
      </c>
      <c r="G79" s="139" t="s">
        <v>68</v>
      </c>
      <c r="H79" s="156"/>
      <c r="I79" s="156"/>
      <c r="J79" s="142"/>
      <c r="K79" s="142"/>
      <c r="L79" s="157"/>
      <c r="M79" s="17"/>
      <c r="N79" s="184"/>
      <c r="O79" s="158"/>
    </row>
    <row r="80" spans="1:15" ht="47.25" x14ac:dyDescent="0.25">
      <c r="A80" s="20"/>
      <c r="B80" s="35" t="s">
        <v>71</v>
      </c>
      <c r="C80" s="36" t="s">
        <v>72</v>
      </c>
      <c r="D80" s="37" t="s">
        <v>18</v>
      </c>
      <c r="E80" s="3" t="s">
        <v>19</v>
      </c>
      <c r="F80" s="38" t="s">
        <v>65</v>
      </c>
      <c r="G80" s="3" t="s">
        <v>21</v>
      </c>
      <c r="H80" s="40">
        <f>'[12]оценка Учреждения'!$H$79</f>
        <v>9.98</v>
      </c>
      <c r="I80" s="40">
        <f>'[12]оценка Учреждения'!$I$79</f>
        <v>10.69</v>
      </c>
      <c r="J80" s="41">
        <f t="shared" si="0"/>
        <v>100</v>
      </c>
      <c r="K80" s="42">
        <f>(J80+J81+J82)/2</f>
        <v>100</v>
      </c>
      <c r="L80" s="43">
        <f>(K80+K83)/2</f>
        <v>100</v>
      </c>
      <c r="M80" s="17"/>
      <c r="N80" s="59"/>
      <c r="O80" s="45">
        <v>20</v>
      </c>
    </row>
    <row r="81" spans="1:15" ht="63" x14ac:dyDescent="0.25">
      <c r="A81" s="20"/>
      <c r="B81" s="35"/>
      <c r="C81" s="36"/>
      <c r="D81" s="46"/>
      <c r="E81" s="3" t="s">
        <v>19</v>
      </c>
      <c r="F81" s="38" t="s">
        <v>66</v>
      </c>
      <c r="G81" s="3" t="s">
        <v>21</v>
      </c>
      <c r="H81" s="40">
        <f>'[12]оценка Учреждения'!$H$80</f>
        <v>0</v>
      </c>
      <c r="I81" s="40">
        <f>'[12]оценка Учреждения'!$I$80</f>
        <v>0</v>
      </c>
      <c r="J81" s="41">
        <v>0</v>
      </c>
      <c r="K81" s="47"/>
      <c r="L81" s="48"/>
      <c r="M81" s="17"/>
      <c r="N81" s="59"/>
      <c r="O81" s="50"/>
    </row>
    <row r="82" spans="1:15" ht="47.25" x14ac:dyDescent="0.25">
      <c r="A82" s="20"/>
      <c r="B82" s="35"/>
      <c r="C82" s="36"/>
      <c r="D82" s="46"/>
      <c r="E82" s="3" t="s">
        <v>19</v>
      </c>
      <c r="F82" s="38" t="s">
        <v>42</v>
      </c>
      <c r="G82" s="3" t="s">
        <v>21</v>
      </c>
      <c r="H82" s="40">
        <f>'[12]оценка Учреждения'!$H$81</f>
        <v>100</v>
      </c>
      <c r="I82" s="40">
        <f>'[12]оценка Учреждения'!$I$81</f>
        <v>100</v>
      </c>
      <c r="J82" s="41">
        <f t="shared" si="0"/>
        <v>100</v>
      </c>
      <c r="K82" s="51"/>
      <c r="L82" s="48"/>
      <c r="M82" s="17"/>
      <c r="N82" s="59"/>
      <c r="O82" s="50"/>
    </row>
    <row r="83" spans="1:15" ht="31.5" x14ac:dyDescent="0.25">
      <c r="A83" s="20"/>
      <c r="B83" s="52"/>
      <c r="C83" s="53"/>
      <c r="D83" s="54"/>
      <c r="E83" s="3" t="s">
        <v>25</v>
      </c>
      <c r="F83" s="55" t="s">
        <v>67</v>
      </c>
      <c r="G83" s="3" t="s">
        <v>68</v>
      </c>
      <c r="H83" s="135">
        <f>'[12]оценка Учреждения'!$H$82</f>
        <v>11703.779999999999</v>
      </c>
      <c r="I83" s="135">
        <f>'[12]оценка Учреждения'!$I$82</f>
        <v>11703.779999999999</v>
      </c>
      <c r="J83" s="41">
        <f t="shared" si="0"/>
        <v>100</v>
      </c>
      <c r="K83" s="41">
        <f>J83</f>
        <v>100</v>
      </c>
      <c r="L83" s="56"/>
      <c r="M83" s="17"/>
      <c r="N83" s="41"/>
      <c r="O83" s="58"/>
    </row>
    <row r="84" spans="1:15" ht="47.25" x14ac:dyDescent="0.25">
      <c r="A84" s="20"/>
      <c r="B84" s="35" t="s">
        <v>73</v>
      </c>
      <c r="C84" s="36" t="s">
        <v>74</v>
      </c>
      <c r="D84" s="37" t="s">
        <v>18</v>
      </c>
      <c r="E84" s="3" t="s">
        <v>19</v>
      </c>
      <c r="F84" s="38" t="s">
        <v>65</v>
      </c>
      <c r="G84" s="3" t="s">
        <v>21</v>
      </c>
      <c r="H84" s="40">
        <f>'[12]оценка Учреждения'!$H$83</f>
        <v>14.29</v>
      </c>
      <c r="I84" s="40">
        <f>'[12]оценка Учреждения'!$I$83</f>
        <v>15.3</v>
      </c>
      <c r="J84" s="41">
        <f t="shared" si="0"/>
        <v>100</v>
      </c>
      <c r="K84" s="42">
        <f>(J84+J85+J86)/3</f>
        <v>100</v>
      </c>
      <c r="L84" s="43">
        <f>(K84+K87)/2</f>
        <v>100</v>
      </c>
      <c r="M84" s="17"/>
      <c r="N84" s="59"/>
      <c r="O84" s="45">
        <v>21</v>
      </c>
    </row>
    <row r="85" spans="1:15" ht="63" x14ac:dyDescent="0.25">
      <c r="A85" s="20"/>
      <c r="B85" s="35"/>
      <c r="C85" s="36"/>
      <c r="D85" s="46"/>
      <c r="E85" s="3" t="s">
        <v>19</v>
      </c>
      <c r="F85" s="38" t="s">
        <v>66</v>
      </c>
      <c r="G85" s="3" t="s">
        <v>21</v>
      </c>
      <c r="H85" s="40">
        <f>'[12]оценка Учреждения'!$H$84</f>
        <v>60</v>
      </c>
      <c r="I85" s="40">
        <f>'[12]оценка Учреждения'!$I$84</f>
        <v>60</v>
      </c>
      <c r="J85" s="41">
        <f t="shared" si="0"/>
        <v>100</v>
      </c>
      <c r="K85" s="47"/>
      <c r="L85" s="48"/>
      <c r="M85" s="17"/>
      <c r="N85" s="59"/>
      <c r="O85" s="50"/>
    </row>
    <row r="86" spans="1:15" ht="47.25" x14ac:dyDescent="0.25">
      <c r="A86" s="20"/>
      <c r="B86" s="35"/>
      <c r="C86" s="36"/>
      <c r="D86" s="46"/>
      <c r="E86" s="3" t="s">
        <v>19</v>
      </c>
      <c r="F86" s="38" t="s">
        <v>42</v>
      </c>
      <c r="G86" s="3" t="s">
        <v>21</v>
      </c>
      <c r="H86" s="40">
        <f>'[12]оценка Учреждения'!$H$85</f>
        <v>60</v>
      </c>
      <c r="I86" s="40">
        <f>'[12]оценка Учреждения'!$I$85</f>
        <v>60</v>
      </c>
      <c r="J86" s="41">
        <f t="shared" si="0"/>
        <v>100</v>
      </c>
      <c r="K86" s="51"/>
      <c r="L86" s="48"/>
      <c r="M86" s="17"/>
      <c r="N86" s="59"/>
      <c r="O86" s="50"/>
    </row>
    <row r="87" spans="1:15" ht="31.5" x14ac:dyDescent="0.25">
      <c r="A87" s="20"/>
      <c r="B87" s="52"/>
      <c r="C87" s="53"/>
      <c r="D87" s="54"/>
      <c r="E87" s="3" t="s">
        <v>25</v>
      </c>
      <c r="F87" s="55" t="s">
        <v>67</v>
      </c>
      <c r="G87" s="3" t="s">
        <v>68</v>
      </c>
      <c r="H87" s="135">
        <f>'[12]оценка Учреждения'!$H$86</f>
        <v>15019.4</v>
      </c>
      <c r="I87" s="135">
        <f>'[12]оценка Учреждения'!$I$86</f>
        <v>15019.4</v>
      </c>
      <c r="J87" s="41">
        <f t="shared" si="0"/>
        <v>100</v>
      </c>
      <c r="K87" s="41">
        <f>J87</f>
        <v>100</v>
      </c>
      <c r="L87" s="56"/>
      <c r="M87" s="17"/>
      <c r="N87" s="41"/>
      <c r="O87" s="58"/>
    </row>
    <row r="88" spans="1:15" customFormat="1" ht="47.25" hidden="1" x14ac:dyDescent="0.25">
      <c r="A88" s="20"/>
      <c r="B88" s="136" t="s">
        <v>75</v>
      </c>
      <c r="C88" s="137" t="s">
        <v>76</v>
      </c>
      <c r="D88" s="138" t="s">
        <v>18</v>
      </c>
      <c r="E88" s="139" t="s">
        <v>19</v>
      </c>
      <c r="F88" s="140" t="s">
        <v>65</v>
      </c>
      <c r="G88" s="139" t="s">
        <v>21</v>
      </c>
      <c r="H88" s="141"/>
      <c r="I88" s="141"/>
      <c r="J88" s="142"/>
      <c r="K88" s="143"/>
      <c r="L88" s="144"/>
      <c r="M88" s="17"/>
      <c r="N88" s="145"/>
      <c r="O88" s="146">
        <v>22</v>
      </c>
    </row>
    <row r="89" spans="1:15" customFormat="1" ht="63" hidden="1" x14ac:dyDescent="0.25">
      <c r="A89" s="20"/>
      <c r="B89" s="136"/>
      <c r="C89" s="137"/>
      <c r="D89" s="147"/>
      <c r="E89" s="139" t="s">
        <v>19</v>
      </c>
      <c r="F89" s="140" t="s">
        <v>66</v>
      </c>
      <c r="G89" s="139" t="s">
        <v>21</v>
      </c>
      <c r="H89" s="141"/>
      <c r="I89" s="141"/>
      <c r="J89" s="142"/>
      <c r="K89" s="148"/>
      <c r="L89" s="149"/>
      <c r="M89" s="17"/>
      <c r="N89" s="145"/>
      <c r="O89" s="150"/>
    </row>
    <row r="90" spans="1:15" customFormat="1" ht="47.25" hidden="1" x14ac:dyDescent="0.25">
      <c r="A90" s="20"/>
      <c r="B90" s="136"/>
      <c r="C90" s="137"/>
      <c r="D90" s="147"/>
      <c r="E90" s="139" t="s">
        <v>19</v>
      </c>
      <c r="F90" s="140" t="s">
        <v>42</v>
      </c>
      <c r="G90" s="139" t="s">
        <v>21</v>
      </c>
      <c r="H90" s="141"/>
      <c r="I90" s="141"/>
      <c r="J90" s="142"/>
      <c r="K90" s="151"/>
      <c r="L90" s="149"/>
      <c r="M90" s="17"/>
      <c r="N90" s="145"/>
      <c r="O90" s="150"/>
    </row>
    <row r="91" spans="1:15" customFormat="1" ht="31.5" hidden="1" x14ac:dyDescent="0.25">
      <c r="A91" s="20"/>
      <c r="B91" s="152"/>
      <c r="C91" s="153"/>
      <c r="D91" s="154"/>
      <c r="E91" s="139" t="s">
        <v>25</v>
      </c>
      <c r="F91" s="155" t="s">
        <v>67</v>
      </c>
      <c r="G91" s="139" t="s">
        <v>68</v>
      </c>
      <c r="H91" s="156"/>
      <c r="I91" s="156"/>
      <c r="J91" s="142"/>
      <c r="K91" s="142"/>
      <c r="L91" s="157"/>
      <c r="M91" s="17"/>
      <c r="N91" s="142"/>
      <c r="O91" s="158"/>
    </row>
    <row r="92" spans="1:15" ht="47.25" x14ac:dyDescent="0.25">
      <c r="A92" s="20"/>
      <c r="B92" s="35" t="s">
        <v>77</v>
      </c>
      <c r="C92" s="36" t="s">
        <v>78</v>
      </c>
      <c r="D92" s="37" t="s">
        <v>18</v>
      </c>
      <c r="E92" s="3" t="s">
        <v>19</v>
      </c>
      <c r="F92" s="38" t="s">
        <v>65</v>
      </c>
      <c r="G92" s="3" t="s">
        <v>21</v>
      </c>
      <c r="H92" s="40">
        <f>'[12]оценка Учреждения'!$H$91</f>
        <v>4.6100000000000003</v>
      </c>
      <c r="I92" s="40">
        <f>'[12]оценка Учреждения'!$I$91</f>
        <v>4.6100000000000003</v>
      </c>
      <c r="J92" s="41">
        <f t="shared" si="0"/>
        <v>100</v>
      </c>
      <c r="K92" s="42">
        <f>(J92+J93+J94)/2</f>
        <v>100</v>
      </c>
      <c r="L92" s="43">
        <f>(K92+K95)/2</f>
        <v>100</v>
      </c>
      <c r="M92" s="17"/>
      <c r="N92" s="44"/>
      <c r="O92" s="45">
        <v>23</v>
      </c>
    </row>
    <row r="93" spans="1:15" ht="63" x14ac:dyDescent="0.25">
      <c r="A93" s="20"/>
      <c r="B93" s="35"/>
      <c r="C93" s="36"/>
      <c r="D93" s="46"/>
      <c r="E93" s="3" t="s">
        <v>19</v>
      </c>
      <c r="F93" s="38" t="s">
        <v>66</v>
      </c>
      <c r="G93" s="3" t="s">
        <v>21</v>
      </c>
      <c r="H93" s="40">
        <f>'[12]оценка Учреждения'!$H$92</f>
        <v>0</v>
      </c>
      <c r="I93" s="40">
        <f>'[12]оценка Учреждения'!$I$92</f>
        <v>0</v>
      </c>
      <c r="J93" s="41">
        <v>0</v>
      </c>
      <c r="K93" s="47"/>
      <c r="L93" s="48"/>
      <c r="M93" s="17"/>
      <c r="N93" s="49"/>
      <c r="O93" s="50"/>
    </row>
    <row r="94" spans="1:15" ht="47.25" x14ac:dyDescent="0.25">
      <c r="A94" s="20"/>
      <c r="B94" s="35"/>
      <c r="C94" s="36"/>
      <c r="D94" s="46"/>
      <c r="E94" s="3" t="s">
        <v>19</v>
      </c>
      <c r="F94" s="38" t="s">
        <v>42</v>
      </c>
      <c r="G94" s="3" t="s">
        <v>21</v>
      </c>
      <c r="H94" s="40">
        <f>'[12]оценка Учреждения'!$H$93</f>
        <v>100</v>
      </c>
      <c r="I94" s="40">
        <f>'[12]оценка Учреждения'!$I$93</f>
        <v>100</v>
      </c>
      <c r="J94" s="41">
        <f>IF(I94/H94*100&gt;100,100,I94/H94*100)</f>
        <v>100</v>
      </c>
      <c r="K94" s="51"/>
      <c r="L94" s="48"/>
      <c r="M94" s="17"/>
      <c r="N94" s="49"/>
      <c r="O94" s="50"/>
    </row>
    <row r="95" spans="1:15" ht="31.5" x14ac:dyDescent="0.25">
      <c r="A95" s="20"/>
      <c r="B95" s="52"/>
      <c r="C95" s="53"/>
      <c r="D95" s="54"/>
      <c r="E95" s="3" t="s">
        <v>25</v>
      </c>
      <c r="F95" s="55" t="s">
        <v>67</v>
      </c>
      <c r="G95" s="3" t="s">
        <v>68</v>
      </c>
      <c r="H95" s="135">
        <f>'[12]оценка Учреждения'!$H$94</f>
        <v>4670</v>
      </c>
      <c r="I95" s="135">
        <f>'[12]оценка Учреждения'!$I$94</f>
        <v>4670</v>
      </c>
      <c r="J95" s="41">
        <f>IF(I95/H95*100&gt;100,100,I95/H95*100)</f>
        <v>100</v>
      </c>
      <c r="K95" s="41">
        <f>J95</f>
        <v>100</v>
      </c>
      <c r="L95" s="56"/>
      <c r="M95" s="17"/>
      <c r="N95" s="57"/>
      <c r="O95" s="58"/>
    </row>
    <row r="96" spans="1:15" customFormat="1" ht="47.25" hidden="1" x14ac:dyDescent="0.25">
      <c r="A96" s="20"/>
      <c r="B96" s="136" t="s">
        <v>79</v>
      </c>
      <c r="C96" s="137" t="s">
        <v>80</v>
      </c>
      <c r="D96" s="138" t="s">
        <v>18</v>
      </c>
      <c r="E96" s="139" t="s">
        <v>19</v>
      </c>
      <c r="F96" s="140" t="s">
        <v>65</v>
      </c>
      <c r="G96" s="139" t="s">
        <v>21</v>
      </c>
      <c r="H96" s="141"/>
      <c r="I96" s="141"/>
      <c r="J96" s="142"/>
      <c r="K96" s="143"/>
      <c r="L96" s="144"/>
      <c r="M96" s="17"/>
      <c r="N96" s="182"/>
      <c r="O96" s="146">
        <v>24</v>
      </c>
    </row>
    <row r="97" spans="1:15" customFormat="1" ht="63" hidden="1" x14ac:dyDescent="0.25">
      <c r="A97" s="20"/>
      <c r="B97" s="136"/>
      <c r="C97" s="137"/>
      <c r="D97" s="147"/>
      <c r="E97" s="139" t="s">
        <v>19</v>
      </c>
      <c r="F97" s="140" t="s">
        <v>66</v>
      </c>
      <c r="G97" s="139" t="s">
        <v>21</v>
      </c>
      <c r="H97" s="141"/>
      <c r="I97" s="141"/>
      <c r="J97" s="142"/>
      <c r="K97" s="148"/>
      <c r="L97" s="149"/>
      <c r="M97" s="17"/>
      <c r="N97" s="183"/>
      <c r="O97" s="150"/>
    </row>
    <row r="98" spans="1:15" customFormat="1" ht="47.25" hidden="1" x14ac:dyDescent="0.25">
      <c r="A98" s="20"/>
      <c r="B98" s="136"/>
      <c r="C98" s="137"/>
      <c r="D98" s="147"/>
      <c r="E98" s="139" t="s">
        <v>19</v>
      </c>
      <c r="F98" s="140" t="s">
        <v>42</v>
      </c>
      <c r="G98" s="139" t="s">
        <v>21</v>
      </c>
      <c r="H98" s="141"/>
      <c r="I98" s="141"/>
      <c r="J98" s="142"/>
      <c r="K98" s="151"/>
      <c r="L98" s="149"/>
      <c r="M98" s="17"/>
      <c r="N98" s="183"/>
      <c r="O98" s="150"/>
    </row>
    <row r="99" spans="1:15" customFormat="1" ht="31.5" hidden="1" x14ac:dyDescent="0.25">
      <c r="A99" s="159"/>
      <c r="B99" s="152"/>
      <c r="C99" s="153"/>
      <c r="D99" s="154"/>
      <c r="E99" s="139" t="s">
        <v>25</v>
      </c>
      <c r="F99" s="155" t="s">
        <v>67</v>
      </c>
      <c r="G99" s="139" t="s">
        <v>68</v>
      </c>
      <c r="H99" s="156"/>
      <c r="I99" s="156"/>
      <c r="J99" s="142"/>
      <c r="K99" s="142"/>
      <c r="L99" s="157"/>
      <c r="M99" s="17"/>
      <c r="N99" s="184"/>
      <c r="O99" s="158"/>
    </row>
    <row r="100" spans="1:15" ht="15.75" x14ac:dyDescent="0.25">
      <c r="A100" s="161"/>
      <c r="B100" s="162"/>
      <c r="C100" s="161"/>
      <c r="D100" s="163"/>
      <c r="E100" s="164"/>
      <c r="F100" s="165"/>
      <c r="G100" s="164"/>
      <c r="H100" s="166"/>
      <c r="I100" s="166"/>
      <c r="J100" s="167"/>
      <c r="K100" s="167"/>
      <c r="L100" s="168"/>
      <c r="M100" s="169"/>
      <c r="N100" s="170"/>
      <c r="O100" s="171"/>
    </row>
    <row r="101" spans="1:15" ht="15.75" x14ac:dyDescent="0.25">
      <c r="A101" s="172" t="s">
        <v>81</v>
      </c>
      <c r="F101" s="173" t="s">
        <v>82</v>
      </c>
      <c r="G101" s="164"/>
      <c r="H101" s="166"/>
      <c r="I101" s="166"/>
      <c r="J101" s="167"/>
      <c r="K101" s="167"/>
      <c r="L101" s="168"/>
      <c r="M101" s="169"/>
      <c r="N101" s="170"/>
      <c r="O101" s="171"/>
    </row>
    <row r="103" spans="1:15" x14ac:dyDescent="0.25">
      <c r="A103" s="174" t="s">
        <v>83</v>
      </c>
    </row>
    <row r="105" spans="1:15" x14ac:dyDescent="0.25">
      <c r="H105" s="175">
        <f>H7+H11+H15+H19+H23+H27+H31+H35+H39+H43+H47+H51+H55+H59+H63+H67+H71</f>
        <v>964.1099999999999</v>
      </c>
    </row>
    <row r="106" spans="1:15" x14ac:dyDescent="0.25">
      <c r="H106" s="175">
        <f>H75+H79+H83+H87+H91+H95+H99</f>
        <v>34575.699999999997</v>
      </c>
    </row>
    <row r="107" spans="1:15" x14ac:dyDescent="0.25">
      <c r="A107" s="174"/>
    </row>
  </sheetData>
  <autoFilter ref="A3:O99">
    <filterColumn colId="7">
      <customFilters>
        <customFilter operator="notEqual" val=" "/>
      </customFilters>
    </filterColumn>
  </autoFilter>
  <mergeCells count="152"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B88:B91"/>
    <mergeCell ref="C88:C91"/>
    <mergeCell ref="D88:D91"/>
    <mergeCell ref="K88:K90"/>
    <mergeCell ref="L88:L91"/>
    <mergeCell ref="O88:O91"/>
    <mergeCell ref="B84:B87"/>
    <mergeCell ref="C84:C87"/>
    <mergeCell ref="D84:D87"/>
    <mergeCell ref="K84:K86"/>
    <mergeCell ref="L84:L87"/>
    <mergeCell ref="O84:O87"/>
    <mergeCell ref="O76:O79"/>
    <mergeCell ref="B80:B83"/>
    <mergeCell ref="C80:C83"/>
    <mergeCell ref="D80:D83"/>
    <mergeCell ref="K80:K82"/>
    <mergeCell ref="L80:L83"/>
    <mergeCell ref="O80:O83"/>
    <mergeCell ref="B76:B79"/>
    <mergeCell ref="C76:C79"/>
    <mergeCell ref="D76:D79"/>
    <mergeCell ref="K76:K78"/>
    <mergeCell ref="L76:L79"/>
    <mergeCell ref="N76:N79"/>
    <mergeCell ref="B72:B75"/>
    <mergeCell ref="C72:C75"/>
    <mergeCell ref="D72:D75"/>
    <mergeCell ref="K72:K74"/>
    <mergeCell ref="L72:L75"/>
    <mergeCell ref="O72:O75"/>
    <mergeCell ref="B68:B71"/>
    <mergeCell ref="C68:C71"/>
    <mergeCell ref="D68:D71"/>
    <mergeCell ref="K68:K70"/>
    <mergeCell ref="L68:L71"/>
    <mergeCell ref="O68:O71"/>
    <mergeCell ref="B64:B67"/>
    <mergeCell ref="C64:C67"/>
    <mergeCell ref="D64:D67"/>
    <mergeCell ref="K64:K66"/>
    <mergeCell ref="L64:L67"/>
    <mergeCell ref="O64:O67"/>
    <mergeCell ref="B60:B63"/>
    <mergeCell ref="C60:C63"/>
    <mergeCell ref="D60:D63"/>
    <mergeCell ref="K60:K62"/>
    <mergeCell ref="L60:L63"/>
    <mergeCell ref="O60:O63"/>
    <mergeCell ref="B56:B59"/>
    <mergeCell ref="C56:C59"/>
    <mergeCell ref="D56:D59"/>
    <mergeCell ref="K56:K58"/>
    <mergeCell ref="L56:L59"/>
    <mergeCell ref="O56:O59"/>
    <mergeCell ref="B52:B55"/>
    <mergeCell ref="C52:C55"/>
    <mergeCell ref="D52:D55"/>
    <mergeCell ref="K52:K54"/>
    <mergeCell ref="L52:L55"/>
    <mergeCell ref="O52:O55"/>
    <mergeCell ref="B48:B51"/>
    <mergeCell ref="C48:C51"/>
    <mergeCell ref="D48:D51"/>
    <mergeCell ref="K48:K50"/>
    <mergeCell ref="L48:L51"/>
    <mergeCell ref="O48:O51"/>
    <mergeCell ref="B44:B47"/>
    <mergeCell ref="C44:C47"/>
    <mergeCell ref="D44:D47"/>
    <mergeCell ref="K44:K46"/>
    <mergeCell ref="L44:L47"/>
    <mergeCell ref="O44:O47"/>
    <mergeCell ref="B40:B43"/>
    <mergeCell ref="C40:C43"/>
    <mergeCell ref="D40:D43"/>
    <mergeCell ref="K40:K42"/>
    <mergeCell ref="L40:L43"/>
    <mergeCell ref="O40:O43"/>
    <mergeCell ref="B36:B39"/>
    <mergeCell ref="C36:C39"/>
    <mergeCell ref="D36:D39"/>
    <mergeCell ref="K36:K38"/>
    <mergeCell ref="L36:L39"/>
    <mergeCell ref="O36:O39"/>
    <mergeCell ref="B32:B35"/>
    <mergeCell ref="C32:C35"/>
    <mergeCell ref="D32:D35"/>
    <mergeCell ref="K32:K34"/>
    <mergeCell ref="L32:L35"/>
    <mergeCell ref="O32:O35"/>
    <mergeCell ref="B28:B31"/>
    <mergeCell ref="C28:C31"/>
    <mergeCell ref="D28:D31"/>
    <mergeCell ref="K28:K30"/>
    <mergeCell ref="L28:L31"/>
    <mergeCell ref="O28:O31"/>
    <mergeCell ref="B24:B27"/>
    <mergeCell ref="C24:C27"/>
    <mergeCell ref="D24:D27"/>
    <mergeCell ref="K24:K26"/>
    <mergeCell ref="L24:L27"/>
    <mergeCell ref="O24:O27"/>
    <mergeCell ref="B20:B23"/>
    <mergeCell ref="C20:C23"/>
    <mergeCell ref="D20:D23"/>
    <mergeCell ref="K20:K22"/>
    <mergeCell ref="L20:L23"/>
    <mergeCell ref="O20:O23"/>
    <mergeCell ref="L12:L15"/>
    <mergeCell ref="O12:O15"/>
    <mergeCell ref="B16:B19"/>
    <mergeCell ref="C16:C19"/>
    <mergeCell ref="D16:D19"/>
    <mergeCell ref="K16:K18"/>
    <mergeCell ref="L16:L19"/>
    <mergeCell ref="N16:N19"/>
    <mergeCell ref="O16:O19"/>
    <mergeCell ref="L4:L7"/>
    <mergeCell ref="M4:M99"/>
    <mergeCell ref="N4:N7"/>
    <mergeCell ref="O4:O7"/>
    <mergeCell ref="B8:B11"/>
    <mergeCell ref="C8:C11"/>
    <mergeCell ref="D8:D11"/>
    <mergeCell ref="K8:K10"/>
    <mergeCell ref="L8:L11"/>
    <mergeCell ref="O8:O11"/>
    <mergeCell ref="C1:F1"/>
    <mergeCell ref="A4:A99"/>
    <mergeCell ref="B4:B7"/>
    <mergeCell ref="C4:C7"/>
    <mergeCell ref="D4:D7"/>
    <mergeCell ref="K4:K6"/>
    <mergeCell ref="B12:B15"/>
    <mergeCell ref="C12:C15"/>
    <mergeCell ref="D12:D15"/>
    <mergeCell ref="K12:K14"/>
  </mergeCells>
  <printOptions horizontalCentered="1"/>
  <pageMargins left="0.11811023622047245" right="0.11811023622047245" top="0.15748031496062992" bottom="0" header="0.31496062992125984" footer="0.31496062992125984"/>
  <pageSetup paperSize="9" scale="43" orientation="landscape" r:id="rId1"/>
  <rowBreaks count="1" manualBreakCount="1">
    <brk id="71" max="14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70C0"/>
  </sheetPr>
  <dimension ref="A1:O107"/>
  <sheetViews>
    <sheetView view="pageBreakPreview" zoomScale="70" zoomScaleNormal="60" zoomScaleSheetLayoutView="70" workbookViewId="0">
      <pane xSplit="4" ySplit="3" topLeftCell="E4" activePane="bottomRight" state="frozen"/>
      <selection activeCell="E16" sqref="E16"/>
      <selection pane="topRight" activeCell="E16" sqref="E16"/>
      <selection pane="bottomLeft" activeCell="E16" sqref="E16"/>
      <selection pane="bottomRight" activeCell="E16" sqref="E16"/>
    </sheetView>
  </sheetViews>
  <sheetFormatPr defaultColWidth="8.85546875" defaultRowHeight="15" x14ac:dyDescent="0.25"/>
  <cols>
    <col min="1" max="1" width="19.140625" style="1" customWidth="1"/>
    <col min="2" max="2" width="20" style="1" customWidth="1"/>
    <col min="3" max="3" width="39.5703125" style="1" customWidth="1"/>
    <col min="4" max="4" width="10.140625" style="1" customWidth="1"/>
    <col min="5" max="5" width="17.85546875" style="1" customWidth="1"/>
    <col min="6" max="6" width="77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8.85546875" style="1"/>
  </cols>
  <sheetData>
    <row r="1" spans="1:15" ht="33.75" customHeight="1" x14ac:dyDescent="0.45">
      <c r="C1" s="2" t="s">
        <v>0</v>
      </c>
      <c r="D1" s="2"/>
      <c r="E1" s="2"/>
      <c r="F1" s="2"/>
    </row>
    <row r="2" spans="1:15" ht="195.75" customHeight="1" x14ac:dyDescent="0.25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2</v>
      </c>
      <c r="D3" s="5">
        <v>3</v>
      </c>
      <c r="E3" s="4">
        <v>4</v>
      </c>
      <c r="F3" s="5">
        <v>5</v>
      </c>
      <c r="G3" s="4">
        <v>6</v>
      </c>
      <c r="H3" s="5">
        <v>7</v>
      </c>
      <c r="I3" s="4">
        <v>8</v>
      </c>
      <c r="J3" s="5">
        <v>9</v>
      </c>
      <c r="K3" s="4">
        <v>10</v>
      </c>
      <c r="L3" s="5">
        <v>11</v>
      </c>
      <c r="M3" s="4">
        <v>12</v>
      </c>
      <c r="N3" s="5">
        <v>13</v>
      </c>
    </row>
    <row r="4" spans="1:15" customFormat="1" ht="56.25" hidden="1" customHeight="1" x14ac:dyDescent="0.25">
      <c r="A4" s="6" t="s">
        <v>95</v>
      </c>
      <c r="B4" s="7" t="s">
        <v>16</v>
      </c>
      <c r="C4" s="8" t="s">
        <v>17</v>
      </c>
      <c r="D4" s="9" t="s">
        <v>18</v>
      </c>
      <c r="E4" s="10" t="s">
        <v>19</v>
      </c>
      <c r="F4" s="11" t="s">
        <v>20</v>
      </c>
      <c r="G4" s="12" t="s">
        <v>21</v>
      </c>
      <c r="H4" s="13"/>
      <c r="I4" s="13"/>
      <c r="J4" s="14"/>
      <c r="K4" s="15"/>
      <c r="L4" s="16"/>
      <c r="M4" s="17" t="s">
        <v>22</v>
      </c>
      <c r="N4" s="18"/>
      <c r="O4" s="19">
        <v>1</v>
      </c>
    </row>
    <row r="5" spans="1:15" customFormat="1" ht="56.25" hidden="1" customHeight="1" x14ac:dyDescent="0.25">
      <c r="A5" s="20"/>
      <c r="B5" s="7"/>
      <c r="C5" s="8"/>
      <c r="D5" s="21"/>
      <c r="E5" s="10" t="s">
        <v>19</v>
      </c>
      <c r="F5" s="11" t="s">
        <v>23</v>
      </c>
      <c r="G5" s="12" t="s">
        <v>21</v>
      </c>
      <c r="H5" s="13"/>
      <c r="I5" s="13"/>
      <c r="J5" s="14"/>
      <c r="K5" s="22"/>
      <c r="L5" s="23"/>
      <c r="M5" s="17"/>
      <c r="N5" s="24"/>
      <c r="O5" s="25"/>
    </row>
    <row r="6" spans="1:15" customFormat="1" ht="87" hidden="1" customHeight="1" x14ac:dyDescent="0.25">
      <c r="A6" s="20"/>
      <c r="B6" s="7"/>
      <c r="C6" s="8"/>
      <c r="D6" s="21"/>
      <c r="E6" s="10" t="s">
        <v>19</v>
      </c>
      <c r="F6" s="11" t="s">
        <v>24</v>
      </c>
      <c r="G6" s="12" t="s">
        <v>21</v>
      </c>
      <c r="H6" s="13"/>
      <c r="I6" s="13"/>
      <c r="J6" s="14"/>
      <c r="K6" s="26"/>
      <c r="L6" s="23"/>
      <c r="M6" s="17"/>
      <c r="N6" s="24"/>
      <c r="O6" s="25"/>
    </row>
    <row r="7" spans="1:15" customFormat="1" ht="33" hidden="1" customHeight="1" x14ac:dyDescent="0.25">
      <c r="A7" s="20"/>
      <c r="B7" s="27"/>
      <c r="C7" s="28"/>
      <c r="D7" s="29"/>
      <c r="E7" s="10" t="s">
        <v>25</v>
      </c>
      <c r="F7" s="30" t="s">
        <v>26</v>
      </c>
      <c r="G7" s="12" t="s">
        <v>27</v>
      </c>
      <c r="H7" s="13"/>
      <c r="I7" s="13"/>
      <c r="J7" s="14"/>
      <c r="K7" s="14"/>
      <c r="L7" s="31"/>
      <c r="M7" s="17"/>
      <c r="N7" s="32"/>
      <c r="O7" s="33"/>
    </row>
    <row r="8" spans="1:15" customFormat="1" ht="56.25" hidden="1" customHeight="1" x14ac:dyDescent="0.25">
      <c r="A8" s="20"/>
      <c r="B8" s="7" t="s">
        <v>28</v>
      </c>
      <c r="C8" s="8" t="s">
        <v>29</v>
      </c>
      <c r="D8" s="9" t="s">
        <v>18</v>
      </c>
      <c r="E8" s="10" t="s">
        <v>19</v>
      </c>
      <c r="F8" s="11" t="s">
        <v>20</v>
      </c>
      <c r="G8" s="12" t="s">
        <v>21</v>
      </c>
      <c r="H8" s="13"/>
      <c r="I8" s="13"/>
      <c r="J8" s="14"/>
      <c r="K8" s="15"/>
      <c r="L8" s="16"/>
      <c r="M8" s="17"/>
      <c r="N8" s="34"/>
      <c r="O8" s="19">
        <v>2</v>
      </c>
    </row>
    <row r="9" spans="1:15" customFormat="1" ht="56.25" hidden="1" customHeight="1" x14ac:dyDescent="0.25">
      <c r="A9" s="20"/>
      <c r="B9" s="7"/>
      <c r="C9" s="8"/>
      <c r="D9" s="21"/>
      <c r="E9" s="10" t="s">
        <v>19</v>
      </c>
      <c r="F9" s="11" t="s">
        <v>23</v>
      </c>
      <c r="G9" s="12" t="s">
        <v>21</v>
      </c>
      <c r="H9" s="13"/>
      <c r="I9" s="13"/>
      <c r="J9" s="14"/>
      <c r="K9" s="22"/>
      <c r="L9" s="23"/>
      <c r="M9" s="17"/>
      <c r="N9" s="34"/>
      <c r="O9" s="25"/>
    </row>
    <row r="10" spans="1:15" customFormat="1" ht="87" hidden="1" customHeight="1" x14ac:dyDescent="0.25">
      <c r="A10" s="20"/>
      <c r="B10" s="7"/>
      <c r="C10" s="8"/>
      <c r="D10" s="21"/>
      <c r="E10" s="10" t="s">
        <v>19</v>
      </c>
      <c r="F10" s="11" t="s">
        <v>24</v>
      </c>
      <c r="G10" s="12" t="s">
        <v>21</v>
      </c>
      <c r="H10" s="13"/>
      <c r="I10" s="13"/>
      <c r="J10" s="14"/>
      <c r="K10" s="26"/>
      <c r="L10" s="23"/>
      <c r="M10" s="17"/>
      <c r="N10" s="34"/>
      <c r="O10" s="25"/>
    </row>
    <row r="11" spans="1:15" customFormat="1" ht="33" hidden="1" customHeight="1" x14ac:dyDescent="0.25">
      <c r="A11" s="20"/>
      <c r="B11" s="27"/>
      <c r="C11" s="28"/>
      <c r="D11" s="29"/>
      <c r="E11" s="10" t="s">
        <v>25</v>
      </c>
      <c r="F11" s="30" t="s">
        <v>26</v>
      </c>
      <c r="G11" s="12" t="s">
        <v>27</v>
      </c>
      <c r="H11" s="13"/>
      <c r="I11" s="13"/>
      <c r="J11" s="14"/>
      <c r="K11" s="14"/>
      <c r="L11" s="31"/>
      <c r="M11" s="17"/>
      <c r="N11" s="14"/>
      <c r="O11" s="33"/>
    </row>
    <row r="12" spans="1:15" customFormat="1" ht="56.25" hidden="1" customHeight="1" x14ac:dyDescent="0.25">
      <c r="A12" s="20"/>
      <c r="B12" s="7" t="s">
        <v>30</v>
      </c>
      <c r="C12" s="8" t="s">
        <v>31</v>
      </c>
      <c r="D12" s="9" t="s">
        <v>18</v>
      </c>
      <c r="E12" s="10" t="s">
        <v>19</v>
      </c>
      <c r="F12" s="11" t="s">
        <v>20</v>
      </c>
      <c r="G12" s="12" t="s">
        <v>21</v>
      </c>
      <c r="H12" s="13"/>
      <c r="I12" s="13"/>
      <c r="J12" s="14"/>
      <c r="K12" s="15"/>
      <c r="L12" s="16"/>
      <c r="M12" s="17"/>
      <c r="N12" s="34"/>
      <c r="O12" s="19">
        <v>3</v>
      </c>
    </row>
    <row r="13" spans="1:15" customFormat="1" ht="56.25" hidden="1" customHeight="1" x14ac:dyDescent="0.25">
      <c r="A13" s="20"/>
      <c r="B13" s="7"/>
      <c r="C13" s="8"/>
      <c r="D13" s="21"/>
      <c r="E13" s="10" t="s">
        <v>19</v>
      </c>
      <c r="F13" s="11" t="s">
        <v>23</v>
      </c>
      <c r="G13" s="12" t="s">
        <v>21</v>
      </c>
      <c r="H13" s="13"/>
      <c r="I13" s="13"/>
      <c r="J13" s="14"/>
      <c r="K13" s="22"/>
      <c r="L13" s="23"/>
      <c r="M13" s="17"/>
      <c r="N13" s="34"/>
      <c r="O13" s="25"/>
    </row>
    <row r="14" spans="1:15" customFormat="1" ht="87" hidden="1" customHeight="1" x14ac:dyDescent="0.25">
      <c r="A14" s="20"/>
      <c r="B14" s="7"/>
      <c r="C14" s="8"/>
      <c r="D14" s="21"/>
      <c r="E14" s="10" t="s">
        <v>19</v>
      </c>
      <c r="F14" s="11" t="s">
        <v>24</v>
      </c>
      <c r="G14" s="12" t="s">
        <v>21</v>
      </c>
      <c r="H14" s="13"/>
      <c r="I14" s="13"/>
      <c r="J14" s="14"/>
      <c r="K14" s="26"/>
      <c r="L14" s="23"/>
      <c r="M14" s="17"/>
      <c r="N14" s="34"/>
      <c r="O14" s="25"/>
    </row>
    <row r="15" spans="1:15" customFormat="1" ht="33" hidden="1" customHeight="1" x14ac:dyDescent="0.25">
      <c r="A15" s="20"/>
      <c r="B15" s="27"/>
      <c r="C15" s="28"/>
      <c r="D15" s="29"/>
      <c r="E15" s="10" t="s">
        <v>25</v>
      </c>
      <c r="F15" s="30" t="s">
        <v>26</v>
      </c>
      <c r="G15" s="12" t="s">
        <v>27</v>
      </c>
      <c r="H15" s="13"/>
      <c r="I15" s="13"/>
      <c r="J15" s="14"/>
      <c r="K15" s="14"/>
      <c r="L15" s="31"/>
      <c r="M15" s="17"/>
      <c r="N15" s="14"/>
      <c r="O15" s="33"/>
    </row>
    <row r="16" spans="1:15" ht="56.25" customHeight="1" x14ac:dyDescent="0.25">
      <c r="A16" s="20"/>
      <c r="B16" s="35" t="s">
        <v>32</v>
      </c>
      <c r="C16" s="36" t="s">
        <v>33</v>
      </c>
      <c r="D16" s="37" t="s">
        <v>18</v>
      </c>
      <c r="E16" s="3" t="s">
        <v>19</v>
      </c>
      <c r="F16" s="38" t="s">
        <v>20</v>
      </c>
      <c r="G16" s="39" t="s">
        <v>21</v>
      </c>
      <c r="H16" s="40">
        <f>'[13]оценка Учреждения'!$H$15</f>
        <v>100</v>
      </c>
      <c r="I16" s="40">
        <f>'[13]оценка Учреждения'!$I$15</f>
        <v>100</v>
      </c>
      <c r="J16" s="41">
        <f t="shared" ref="J16:J67" si="0">IF(I16/H16*100&gt;100,100,I16/H16*100)</f>
        <v>100</v>
      </c>
      <c r="K16" s="42">
        <f>(J16+J17+J18)/2</f>
        <v>92.866323907455012</v>
      </c>
      <c r="L16" s="43">
        <f>(K16+K19)/2</f>
        <v>95.738717509283049</v>
      </c>
      <c r="M16" s="17"/>
      <c r="N16" s="44"/>
      <c r="O16" s="45">
        <v>4</v>
      </c>
    </row>
    <row r="17" spans="1:15" ht="56.25" customHeight="1" x14ac:dyDescent="0.25">
      <c r="A17" s="20"/>
      <c r="B17" s="35"/>
      <c r="C17" s="36"/>
      <c r="D17" s="46"/>
      <c r="E17" s="3" t="s">
        <v>19</v>
      </c>
      <c r="F17" s="38" t="s">
        <v>23</v>
      </c>
      <c r="G17" s="39" t="s">
        <v>21</v>
      </c>
      <c r="H17" s="40">
        <f>'[13]оценка Учреждения'!$H$16</f>
        <v>77.8</v>
      </c>
      <c r="I17" s="40">
        <f>'[13]оценка Учреждения'!$I$16</f>
        <v>66.7</v>
      </c>
      <c r="J17" s="41">
        <f t="shared" si="0"/>
        <v>85.732647814910038</v>
      </c>
      <c r="K17" s="47"/>
      <c r="L17" s="48"/>
      <c r="M17" s="17"/>
      <c r="N17" s="49"/>
      <c r="O17" s="50"/>
    </row>
    <row r="18" spans="1:15" ht="87" customHeight="1" x14ac:dyDescent="0.25">
      <c r="A18" s="20"/>
      <c r="B18" s="35"/>
      <c r="C18" s="36"/>
      <c r="D18" s="46"/>
      <c r="E18" s="3" t="s">
        <v>19</v>
      </c>
      <c r="F18" s="38" t="s">
        <v>24</v>
      </c>
      <c r="G18" s="39" t="s">
        <v>21</v>
      </c>
      <c r="H18" s="40">
        <v>0</v>
      </c>
      <c r="I18" s="40">
        <f>'[13]оценка Учреждения'!$I$17</f>
        <v>0</v>
      </c>
      <c r="J18" s="41">
        <v>0</v>
      </c>
      <c r="K18" s="51"/>
      <c r="L18" s="48"/>
      <c r="M18" s="17"/>
      <c r="N18" s="49"/>
      <c r="O18" s="50"/>
    </row>
    <row r="19" spans="1:15" ht="33" customHeight="1" x14ac:dyDescent="0.25">
      <c r="A19" s="20"/>
      <c r="B19" s="52"/>
      <c r="C19" s="53"/>
      <c r="D19" s="54"/>
      <c r="E19" s="3" t="s">
        <v>25</v>
      </c>
      <c r="F19" s="55" t="s">
        <v>26</v>
      </c>
      <c r="G19" s="39" t="s">
        <v>27</v>
      </c>
      <c r="H19" s="40">
        <f>'[13]оценка Учреждения'!$H$18</f>
        <v>16.559999999999999</v>
      </c>
      <c r="I19" s="40">
        <f>'[13]оценка Учреждения'!$I$18</f>
        <v>16.329999999999998</v>
      </c>
      <c r="J19" s="41">
        <f t="shared" si="0"/>
        <v>98.6111111111111</v>
      </c>
      <c r="K19" s="41">
        <f>J19</f>
        <v>98.6111111111111</v>
      </c>
      <c r="L19" s="56"/>
      <c r="M19" s="17"/>
      <c r="N19" s="57"/>
      <c r="O19" s="58"/>
    </row>
    <row r="20" spans="1:15" ht="56.25" customHeight="1" x14ac:dyDescent="0.25">
      <c r="A20" s="20"/>
      <c r="B20" s="35" t="s">
        <v>34</v>
      </c>
      <c r="C20" s="36" t="s">
        <v>35</v>
      </c>
      <c r="D20" s="37" t="s">
        <v>18</v>
      </c>
      <c r="E20" s="3" t="s">
        <v>19</v>
      </c>
      <c r="F20" s="38" t="s">
        <v>20</v>
      </c>
      <c r="G20" s="39" t="s">
        <v>21</v>
      </c>
      <c r="H20" s="40">
        <f>'[13]оценка Учреждения'!$H$19</f>
        <v>100</v>
      </c>
      <c r="I20" s="40">
        <f>'[13]оценка Учреждения'!$I$19</f>
        <v>100</v>
      </c>
      <c r="J20" s="41">
        <f t="shared" si="0"/>
        <v>100</v>
      </c>
      <c r="K20" s="42">
        <f>(J20+J21+J22)/3</f>
        <v>97.916666666666671</v>
      </c>
      <c r="L20" s="43">
        <f>(K20+K23)/2</f>
        <v>98.958333333333343</v>
      </c>
      <c r="M20" s="17"/>
      <c r="N20" s="59"/>
      <c r="O20" s="45">
        <v>5</v>
      </c>
    </row>
    <row r="21" spans="1:15" ht="56.25" customHeight="1" x14ac:dyDescent="0.25">
      <c r="A21" s="20"/>
      <c r="B21" s="35"/>
      <c r="C21" s="36"/>
      <c r="D21" s="46"/>
      <c r="E21" s="3" t="s">
        <v>19</v>
      </c>
      <c r="F21" s="38" t="s">
        <v>23</v>
      </c>
      <c r="G21" s="39" t="s">
        <v>21</v>
      </c>
      <c r="H21" s="40">
        <f>'[13]оценка Учреждения'!$H$20</f>
        <v>80</v>
      </c>
      <c r="I21" s="40">
        <f>'[13]оценка Учреждения'!$I$20</f>
        <v>75</v>
      </c>
      <c r="J21" s="41">
        <f t="shared" si="0"/>
        <v>93.75</v>
      </c>
      <c r="K21" s="47"/>
      <c r="L21" s="48"/>
      <c r="M21" s="17"/>
      <c r="N21" s="59"/>
      <c r="O21" s="50"/>
    </row>
    <row r="22" spans="1:15" ht="87" customHeight="1" x14ac:dyDescent="0.25">
      <c r="A22" s="20"/>
      <c r="B22" s="35"/>
      <c r="C22" s="36"/>
      <c r="D22" s="46"/>
      <c r="E22" s="3" t="s">
        <v>19</v>
      </c>
      <c r="F22" s="38" t="s">
        <v>24</v>
      </c>
      <c r="G22" s="39" t="s">
        <v>21</v>
      </c>
      <c r="H22" s="40">
        <f>'[13]оценка Учреждения'!$H$21</f>
        <v>100</v>
      </c>
      <c r="I22" s="40">
        <f>'[13]оценка Учреждения'!$I$21</f>
        <v>100</v>
      </c>
      <c r="J22" s="41">
        <f t="shared" si="0"/>
        <v>100</v>
      </c>
      <c r="K22" s="51"/>
      <c r="L22" s="48"/>
      <c r="M22" s="17"/>
      <c r="N22" s="59"/>
      <c r="O22" s="50"/>
    </row>
    <row r="23" spans="1:15" ht="33" customHeight="1" x14ac:dyDescent="0.25">
      <c r="A23" s="20"/>
      <c r="B23" s="52"/>
      <c r="C23" s="53"/>
      <c r="D23" s="54"/>
      <c r="E23" s="3" t="s">
        <v>25</v>
      </c>
      <c r="F23" s="55" t="s">
        <v>26</v>
      </c>
      <c r="G23" s="39" t="s">
        <v>27</v>
      </c>
      <c r="H23" s="40">
        <f>'[13]оценка Учреждения'!$H$22</f>
        <v>1.1100000000000001</v>
      </c>
      <c r="I23" s="40">
        <f>'[13]оценка Учреждения'!$I$22</f>
        <v>1.1100000000000001</v>
      </c>
      <c r="J23" s="41">
        <f t="shared" si="0"/>
        <v>100</v>
      </c>
      <c r="K23" s="41">
        <f>J23</f>
        <v>100</v>
      </c>
      <c r="L23" s="56"/>
      <c r="M23" s="17"/>
      <c r="N23" s="41"/>
      <c r="O23" s="58"/>
    </row>
    <row r="24" spans="1:15" ht="56.25" customHeight="1" x14ac:dyDescent="0.25">
      <c r="A24" s="20"/>
      <c r="B24" s="35" t="s">
        <v>36</v>
      </c>
      <c r="C24" s="36" t="s">
        <v>37</v>
      </c>
      <c r="D24" s="37" t="s">
        <v>18</v>
      </c>
      <c r="E24" s="3" t="s">
        <v>19</v>
      </c>
      <c r="F24" s="38" t="s">
        <v>20</v>
      </c>
      <c r="G24" s="39" t="s">
        <v>21</v>
      </c>
      <c r="H24" s="40">
        <f>'[13]оценка Учреждения'!$H$23</f>
        <v>100</v>
      </c>
      <c r="I24" s="40">
        <f>'[13]оценка Учреждения'!$I$23</f>
        <v>100</v>
      </c>
      <c r="J24" s="41">
        <f t="shared" si="0"/>
        <v>100</v>
      </c>
      <c r="K24" s="42">
        <f>(J24+J25+J26)/3</f>
        <v>99.2</v>
      </c>
      <c r="L24" s="43">
        <f>(K24+K27)/2</f>
        <v>99.553824196121241</v>
      </c>
      <c r="M24" s="17"/>
      <c r="N24" s="59"/>
      <c r="O24" s="45">
        <v>6</v>
      </c>
    </row>
    <row r="25" spans="1:15" ht="56.25" customHeight="1" x14ac:dyDescent="0.25">
      <c r="A25" s="20"/>
      <c r="B25" s="35"/>
      <c r="C25" s="36"/>
      <c r="D25" s="46"/>
      <c r="E25" s="3" t="s">
        <v>19</v>
      </c>
      <c r="F25" s="38" t="s">
        <v>23</v>
      </c>
      <c r="G25" s="39" t="s">
        <v>21</v>
      </c>
      <c r="H25" s="40">
        <f>'[13]оценка Учреждения'!$H$24</f>
        <v>61.9</v>
      </c>
      <c r="I25" s="40">
        <f>'[13]оценка Учреждения'!$I$24</f>
        <v>61.9</v>
      </c>
      <c r="J25" s="41">
        <f t="shared" si="0"/>
        <v>100</v>
      </c>
      <c r="K25" s="47"/>
      <c r="L25" s="48"/>
      <c r="M25" s="17"/>
      <c r="N25" s="59"/>
      <c r="O25" s="50"/>
    </row>
    <row r="26" spans="1:15" ht="87" customHeight="1" x14ac:dyDescent="0.25">
      <c r="A26" s="20"/>
      <c r="B26" s="35"/>
      <c r="C26" s="36"/>
      <c r="D26" s="46"/>
      <c r="E26" s="3" t="s">
        <v>19</v>
      </c>
      <c r="F26" s="38" t="s">
        <v>24</v>
      </c>
      <c r="G26" s="39" t="s">
        <v>21</v>
      </c>
      <c r="H26" s="40">
        <f>'[13]оценка Учреждения'!$H$25</f>
        <v>100</v>
      </c>
      <c r="I26" s="40">
        <f>'[13]оценка Учреждения'!$I$25</f>
        <v>97.6</v>
      </c>
      <c r="J26" s="41">
        <f t="shared" si="0"/>
        <v>97.6</v>
      </c>
      <c r="K26" s="51"/>
      <c r="L26" s="48"/>
      <c r="M26" s="17"/>
      <c r="N26" s="59"/>
      <c r="O26" s="50"/>
    </row>
    <row r="27" spans="1:15" ht="33" customHeight="1" x14ac:dyDescent="0.25">
      <c r="A27" s="20"/>
      <c r="B27" s="52"/>
      <c r="C27" s="53"/>
      <c r="D27" s="54"/>
      <c r="E27" s="3" t="s">
        <v>25</v>
      </c>
      <c r="F27" s="55" t="s">
        <v>26</v>
      </c>
      <c r="G27" s="39" t="s">
        <v>27</v>
      </c>
      <c r="H27" s="40">
        <f>'[13]оценка Учреждения'!$H$26</f>
        <v>357.33</v>
      </c>
      <c r="I27" s="40">
        <f>'[13]оценка Учреждения'!$I$26</f>
        <v>357</v>
      </c>
      <c r="J27" s="41">
        <f t="shared" si="0"/>
        <v>99.907648392242464</v>
      </c>
      <c r="K27" s="41">
        <f>J27</f>
        <v>99.907648392242464</v>
      </c>
      <c r="L27" s="56"/>
      <c r="M27" s="17"/>
      <c r="N27" s="41"/>
      <c r="O27" s="58"/>
    </row>
    <row r="28" spans="1:15" ht="56.25" customHeight="1" x14ac:dyDescent="0.25">
      <c r="A28" s="20"/>
      <c r="B28" s="35" t="s">
        <v>38</v>
      </c>
      <c r="C28" s="36" t="s">
        <v>39</v>
      </c>
      <c r="D28" s="37" t="s">
        <v>18</v>
      </c>
      <c r="E28" s="3" t="s">
        <v>19</v>
      </c>
      <c r="F28" s="38" t="s">
        <v>20</v>
      </c>
      <c r="G28" s="39" t="s">
        <v>21</v>
      </c>
      <c r="H28" s="40">
        <f>'[13]оценка Учреждения'!$H$27</f>
        <v>100</v>
      </c>
      <c r="I28" s="40">
        <f>'[13]оценка Учреждения'!$I$27</f>
        <v>100</v>
      </c>
      <c r="J28" s="41">
        <f t="shared" si="0"/>
        <v>100</v>
      </c>
      <c r="K28" s="42">
        <f>(J28+J29+J30)/2</f>
        <v>100</v>
      </c>
      <c r="L28" s="43">
        <f>(K28+K31)/2</f>
        <v>100</v>
      </c>
      <c r="M28" s="17"/>
      <c r="N28" s="59"/>
      <c r="O28" s="45">
        <v>7</v>
      </c>
    </row>
    <row r="29" spans="1:15" ht="56.25" customHeight="1" x14ac:dyDescent="0.25">
      <c r="A29" s="20"/>
      <c r="B29" s="35"/>
      <c r="C29" s="36"/>
      <c r="D29" s="46"/>
      <c r="E29" s="3" t="s">
        <v>19</v>
      </c>
      <c r="F29" s="38" t="s">
        <v>23</v>
      </c>
      <c r="G29" s="39" t="s">
        <v>21</v>
      </c>
      <c r="H29" s="40">
        <f>'[13]оценка Учреждения'!$H$28</f>
        <v>100</v>
      </c>
      <c r="I29" s="40">
        <f>'[13]оценка Учреждения'!$I$28</f>
        <v>100</v>
      </c>
      <c r="J29" s="41">
        <f t="shared" si="0"/>
        <v>100</v>
      </c>
      <c r="K29" s="47"/>
      <c r="L29" s="48"/>
      <c r="M29" s="17"/>
      <c r="N29" s="59"/>
      <c r="O29" s="50"/>
    </row>
    <row r="30" spans="1:15" ht="87" customHeight="1" x14ac:dyDescent="0.25">
      <c r="A30" s="20"/>
      <c r="B30" s="35"/>
      <c r="C30" s="36"/>
      <c r="D30" s="46"/>
      <c r="E30" s="3" t="s">
        <v>19</v>
      </c>
      <c r="F30" s="38" t="s">
        <v>24</v>
      </c>
      <c r="G30" s="39" t="s">
        <v>21</v>
      </c>
      <c r="H30" s="40">
        <f>'[13]оценка Учреждения'!$H$29</f>
        <v>0</v>
      </c>
      <c r="I30" s="40">
        <f>'[13]оценка Учреждения'!$I$29</f>
        <v>0</v>
      </c>
      <c r="J30" s="41">
        <v>0</v>
      </c>
      <c r="K30" s="51"/>
      <c r="L30" s="48"/>
      <c r="M30" s="17"/>
      <c r="N30" s="59"/>
      <c r="O30" s="50"/>
    </row>
    <row r="31" spans="1:15" ht="33" customHeight="1" x14ac:dyDescent="0.25">
      <c r="A31" s="20"/>
      <c r="B31" s="52"/>
      <c r="C31" s="53"/>
      <c r="D31" s="54"/>
      <c r="E31" s="3" t="s">
        <v>25</v>
      </c>
      <c r="F31" s="55" t="s">
        <v>26</v>
      </c>
      <c r="G31" s="39" t="s">
        <v>27</v>
      </c>
      <c r="H31" s="40">
        <f>'[13]оценка Учреждения'!$H$30</f>
        <v>0.33</v>
      </c>
      <c r="I31" s="40">
        <f>'[13]оценка Учреждения'!$I$30</f>
        <v>0.33</v>
      </c>
      <c r="J31" s="41">
        <f t="shared" si="0"/>
        <v>100</v>
      </c>
      <c r="K31" s="41">
        <f>J31</f>
        <v>100</v>
      </c>
      <c r="L31" s="56"/>
      <c r="M31" s="17"/>
      <c r="N31" s="41"/>
      <c r="O31" s="58"/>
    </row>
    <row r="32" spans="1:15" ht="56.25" customHeight="1" x14ac:dyDescent="0.25">
      <c r="A32" s="20"/>
      <c r="B32" s="35" t="s">
        <v>40</v>
      </c>
      <c r="C32" s="36" t="s">
        <v>41</v>
      </c>
      <c r="D32" s="37" t="s">
        <v>18</v>
      </c>
      <c r="E32" s="3" t="s">
        <v>19</v>
      </c>
      <c r="F32" s="38" t="s">
        <v>20</v>
      </c>
      <c r="G32" s="39" t="s">
        <v>21</v>
      </c>
      <c r="H32" s="40">
        <f>'[13]оценка Учреждения'!$H$31</f>
        <v>100</v>
      </c>
      <c r="I32" s="40">
        <f>'[13]оценка Учреждения'!$I$31</f>
        <v>100</v>
      </c>
      <c r="J32" s="41">
        <f t="shared" si="0"/>
        <v>100</v>
      </c>
      <c r="K32" s="42">
        <f>(J32+J33+J34)/3</f>
        <v>100</v>
      </c>
      <c r="L32" s="43">
        <f>(K32+K35)/2</f>
        <v>100</v>
      </c>
      <c r="M32" s="17"/>
      <c r="N32" s="59"/>
      <c r="O32" s="45">
        <v>8</v>
      </c>
    </row>
    <row r="33" spans="1:15" ht="56.25" customHeight="1" x14ac:dyDescent="0.25">
      <c r="A33" s="20"/>
      <c r="B33" s="35"/>
      <c r="C33" s="36"/>
      <c r="D33" s="46"/>
      <c r="E33" s="3" t="s">
        <v>19</v>
      </c>
      <c r="F33" s="38" t="s">
        <v>42</v>
      </c>
      <c r="G33" s="39" t="s">
        <v>21</v>
      </c>
      <c r="H33" s="40">
        <f>'[13]оценка Учреждения'!$H$32</f>
        <v>87.9</v>
      </c>
      <c r="I33" s="40">
        <f>'[13]оценка Учреждения'!$I$32</f>
        <v>87.9</v>
      </c>
      <c r="J33" s="41">
        <f t="shared" si="0"/>
        <v>100</v>
      </c>
      <c r="K33" s="47"/>
      <c r="L33" s="48"/>
      <c r="M33" s="17"/>
      <c r="N33" s="59"/>
      <c r="O33" s="50"/>
    </row>
    <row r="34" spans="1:15" ht="66.75" customHeight="1" x14ac:dyDescent="0.25">
      <c r="A34" s="20"/>
      <c r="B34" s="35"/>
      <c r="C34" s="36"/>
      <c r="D34" s="46"/>
      <c r="E34" s="3" t="s">
        <v>19</v>
      </c>
      <c r="F34" s="38" t="s">
        <v>43</v>
      </c>
      <c r="G34" s="39" t="s">
        <v>21</v>
      </c>
      <c r="H34" s="40">
        <f>'[13]оценка Учреждения'!$H$33</f>
        <v>100</v>
      </c>
      <c r="I34" s="40">
        <f>'[13]оценка Учреждения'!$I$33</f>
        <v>100</v>
      </c>
      <c r="J34" s="41">
        <f t="shared" si="0"/>
        <v>100</v>
      </c>
      <c r="K34" s="51"/>
      <c r="L34" s="48"/>
      <c r="M34" s="17"/>
      <c r="N34" s="59"/>
      <c r="O34" s="50"/>
    </row>
    <row r="35" spans="1:15" ht="33" customHeight="1" x14ac:dyDescent="0.25">
      <c r="A35" s="20"/>
      <c r="B35" s="52"/>
      <c r="C35" s="53"/>
      <c r="D35" s="54"/>
      <c r="E35" s="3" t="s">
        <v>25</v>
      </c>
      <c r="F35" s="55" t="s">
        <v>26</v>
      </c>
      <c r="G35" s="39" t="s">
        <v>27</v>
      </c>
      <c r="H35" s="40">
        <f>'[13]оценка Учреждения'!$H$34</f>
        <v>3.78</v>
      </c>
      <c r="I35" s="40">
        <f>'[13]оценка Учреждения'!$I$34</f>
        <v>4.22</v>
      </c>
      <c r="J35" s="41">
        <f t="shared" si="0"/>
        <v>100</v>
      </c>
      <c r="K35" s="41">
        <f>J35</f>
        <v>100</v>
      </c>
      <c r="L35" s="56"/>
      <c r="M35" s="17"/>
      <c r="N35" s="41"/>
      <c r="O35" s="58"/>
    </row>
    <row r="36" spans="1:15" customFormat="1" ht="56.25" hidden="1" customHeight="1" x14ac:dyDescent="0.25">
      <c r="A36" s="20"/>
      <c r="B36" s="83" t="s">
        <v>44</v>
      </c>
      <c r="C36" s="84" t="s">
        <v>45</v>
      </c>
      <c r="D36" s="85" t="s">
        <v>18</v>
      </c>
      <c r="E36" s="86" t="s">
        <v>19</v>
      </c>
      <c r="F36" s="87" t="s">
        <v>20</v>
      </c>
      <c r="G36" s="88" t="s">
        <v>21</v>
      </c>
      <c r="H36" s="89"/>
      <c r="I36" s="89"/>
      <c r="J36" s="90"/>
      <c r="K36" s="91"/>
      <c r="L36" s="92"/>
      <c r="M36" s="17"/>
      <c r="N36" s="93"/>
      <c r="O36" s="94">
        <v>9</v>
      </c>
    </row>
    <row r="37" spans="1:15" customFormat="1" ht="56.25" hidden="1" customHeight="1" x14ac:dyDescent="0.25">
      <c r="A37" s="20"/>
      <c r="B37" s="83"/>
      <c r="C37" s="84"/>
      <c r="D37" s="95"/>
      <c r="E37" s="86" t="s">
        <v>19</v>
      </c>
      <c r="F37" s="87" t="s">
        <v>42</v>
      </c>
      <c r="G37" s="88" t="s">
        <v>21</v>
      </c>
      <c r="H37" s="89"/>
      <c r="I37" s="89"/>
      <c r="J37" s="90"/>
      <c r="K37" s="96"/>
      <c r="L37" s="97"/>
      <c r="M37" s="17"/>
      <c r="N37" s="93"/>
      <c r="O37" s="98"/>
    </row>
    <row r="38" spans="1:15" customFormat="1" ht="66.75" hidden="1" customHeight="1" x14ac:dyDescent="0.25">
      <c r="A38" s="20"/>
      <c r="B38" s="83"/>
      <c r="C38" s="84"/>
      <c r="D38" s="95"/>
      <c r="E38" s="86" t="s">
        <v>19</v>
      </c>
      <c r="F38" s="87" t="s">
        <v>43</v>
      </c>
      <c r="G38" s="88" t="s">
        <v>21</v>
      </c>
      <c r="H38" s="89"/>
      <c r="I38" s="89"/>
      <c r="J38" s="90"/>
      <c r="K38" s="99"/>
      <c r="L38" s="97"/>
      <c r="M38" s="17"/>
      <c r="N38" s="93"/>
      <c r="O38" s="98"/>
    </row>
    <row r="39" spans="1:15" customFormat="1" ht="33" hidden="1" customHeight="1" x14ac:dyDescent="0.25">
      <c r="A39" s="20"/>
      <c r="B39" s="100"/>
      <c r="C39" s="101"/>
      <c r="D39" s="102"/>
      <c r="E39" s="86" t="s">
        <v>25</v>
      </c>
      <c r="F39" s="103" t="s">
        <v>26</v>
      </c>
      <c r="G39" s="88" t="s">
        <v>27</v>
      </c>
      <c r="H39" s="89"/>
      <c r="I39" s="89"/>
      <c r="J39" s="90"/>
      <c r="K39" s="90"/>
      <c r="L39" s="104"/>
      <c r="M39" s="17"/>
      <c r="N39" s="90"/>
      <c r="O39" s="105"/>
    </row>
    <row r="40" spans="1:15" ht="56.25" customHeight="1" x14ac:dyDescent="0.25">
      <c r="A40" s="20"/>
      <c r="B40" s="35" t="s">
        <v>46</v>
      </c>
      <c r="C40" s="36" t="s">
        <v>47</v>
      </c>
      <c r="D40" s="37" t="s">
        <v>18</v>
      </c>
      <c r="E40" s="3" t="s">
        <v>19</v>
      </c>
      <c r="F40" s="38" t="s">
        <v>20</v>
      </c>
      <c r="G40" s="39" t="s">
        <v>21</v>
      </c>
      <c r="H40" s="40">
        <f>'[13]оценка Учреждения'!$H$39</f>
        <v>100</v>
      </c>
      <c r="I40" s="40">
        <f>'[13]оценка Учреждения'!$I$39</f>
        <v>100</v>
      </c>
      <c r="J40" s="41">
        <f t="shared" si="0"/>
        <v>100</v>
      </c>
      <c r="K40" s="42">
        <f>(J40+J41+J42)/2</f>
        <v>97.383390216154723</v>
      </c>
      <c r="L40" s="43">
        <f>(K40+K43)/2</f>
        <v>98.691695108077369</v>
      </c>
      <c r="M40" s="17"/>
      <c r="N40" s="59"/>
      <c r="O40" s="45">
        <v>10</v>
      </c>
    </row>
    <row r="41" spans="1:15" ht="56.25" customHeight="1" x14ac:dyDescent="0.25">
      <c r="A41" s="20"/>
      <c r="B41" s="35"/>
      <c r="C41" s="36"/>
      <c r="D41" s="46"/>
      <c r="E41" s="3" t="s">
        <v>19</v>
      </c>
      <c r="F41" s="38" t="s">
        <v>42</v>
      </c>
      <c r="G41" s="39" t="s">
        <v>21</v>
      </c>
      <c r="H41" s="40">
        <f>'[13]оценка Учреждения'!$H$40</f>
        <v>87.9</v>
      </c>
      <c r="I41" s="40">
        <f>'[13]оценка Учреждения'!$I$40</f>
        <v>83.3</v>
      </c>
      <c r="J41" s="41">
        <f t="shared" si="0"/>
        <v>94.766780432309446</v>
      </c>
      <c r="K41" s="47"/>
      <c r="L41" s="48"/>
      <c r="M41" s="17"/>
      <c r="N41" s="59"/>
      <c r="O41" s="50"/>
    </row>
    <row r="42" spans="1:15" ht="66.75" customHeight="1" x14ac:dyDescent="0.25">
      <c r="A42" s="20"/>
      <c r="B42" s="35"/>
      <c r="C42" s="36"/>
      <c r="D42" s="46"/>
      <c r="E42" s="3" t="s">
        <v>19</v>
      </c>
      <c r="F42" s="38" t="s">
        <v>43</v>
      </c>
      <c r="G42" s="39" t="s">
        <v>21</v>
      </c>
      <c r="H42" s="40">
        <f>'[13]оценка Учреждения'!$H$41</f>
        <v>0</v>
      </c>
      <c r="I42" s="40">
        <f>'[13]оценка Учреждения'!$I$41</f>
        <v>0</v>
      </c>
      <c r="J42" s="41">
        <v>0</v>
      </c>
      <c r="K42" s="51"/>
      <c r="L42" s="48"/>
      <c r="M42" s="17"/>
      <c r="N42" s="59"/>
      <c r="O42" s="50"/>
    </row>
    <row r="43" spans="1:15" ht="33" customHeight="1" x14ac:dyDescent="0.25">
      <c r="A43" s="20"/>
      <c r="B43" s="52"/>
      <c r="C43" s="53"/>
      <c r="D43" s="54"/>
      <c r="E43" s="3" t="s">
        <v>25</v>
      </c>
      <c r="F43" s="55" t="s">
        <v>26</v>
      </c>
      <c r="G43" s="39" t="s">
        <v>27</v>
      </c>
      <c r="H43" s="40">
        <f>'[13]оценка Учреждения'!$H$42</f>
        <v>1.89</v>
      </c>
      <c r="I43" s="40">
        <f>'[13]оценка Учреждения'!$I$42</f>
        <v>1.89</v>
      </c>
      <c r="J43" s="41">
        <f t="shared" si="0"/>
        <v>100</v>
      </c>
      <c r="K43" s="41">
        <f>J43</f>
        <v>100</v>
      </c>
      <c r="L43" s="56"/>
      <c r="M43" s="17"/>
      <c r="N43" s="41"/>
      <c r="O43" s="58"/>
    </row>
    <row r="44" spans="1:15" ht="56.25" customHeight="1" x14ac:dyDescent="0.25">
      <c r="A44" s="20"/>
      <c r="B44" s="106" t="s">
        <v>48</v>
      </c>
      <c r="C44" s="107" t="s">
        <v>49</v>
      </c>
      <c r="D44" s="37" t="s">
        <v>18</v>
      </c>
      <c r="E44" s="3" t="s">
        <v>19</v>
      </c>
      <c r="F44" s="38" t="s">
        <v>20</v>
      </c>
      <c r="G44" s="39" t="s">
        <v>21</v>
      </c>
      <c r="H44" s="40">
        <f>'[13]оценка Учреждения'!$H$43</f>
        <v>100</v>
      </c>
      <c r="I44" s="40">
        <f>'[13]оценка Учреждения'!$I$43</f>
        <v>100</v>
      </c>
      <c r="J44" s="41">
        <f t="shared" si="0"/>
        <v>100</v>
      </c>
      <c r="K44" s="42">
        <f>(J44+J45+J46)/3</f>
        <v>99.2</v>
      </c>
      <c r="L44" s="43">
        <f>(K44+K47)/2</f>
        <v>99.295780664067351</v>
      </c>
      <c r="M44" s="17"/>
      <c r="N44" s="59"/>
      <c r="O44" s="45">
        <v>11</v>
      </c>
    </row>
    <row r="45" spans="1:15" ht="56.25" customHeight="1" x14ac:dyDescent="0.25">
      <c r="A45" s="20"/>
      <c r="B45" s="108"/>
      <c r="C45" s="109"/>
      <c r="D45" s="46"/>
      <c r="E45" s="3" t="s">
        <v>19</v>
      </c>
      <c r="F45" s="38" t="s">
        <v>42</v>
      </c>
      <c r="G45" s="39" t="s">
        <v>21</v>
      </c>
      <c r="H45" s="40">
        <f>'[13]оценка Учреждения'!$H$44</f>
        <v>87.9</v>
      </c>
      <c r="I45" s="40">
        <f>'[13]оценка Учреждения'!$I$44</f>
        <v>87.9</v>
      </c>
      <c r="J45" s="41">
        <f t="shared" si="0"/>
        <v>100</v>
      </c>
      <c r="K45" s="47"/>
      <c r="L45" s="48"/>
      <c r="M45" s="17"/>
      <c r="N45" s="59"/>
      <c r="O45" s="50"/>
    </row>
    <row r="46" spans="1:15" ht="66.75" customHeight="1" x14ac:dyDescent="0.25">
      <c r="A46" s="20"/>
      <c r="B46" s="108"/>
      <c r="C46" s="109"/>
      <c r="D46" s="46"/>
      <c r="E46" s="3" t="s">
        <v>19</v>
      </c>
      <c r="F46" s="38" t="s">
        <v>43</v>
      </c>
      <c r="G46" s="39" t="s">
        <v>21</v>
      </c>
      <c r="H46" s="40">
        <f>'[13]оценка Учреждения'!$H$45</f>
        <v>100</v>
      </c>
      <c r="I46" s="40">
        <f>'[13]оценка Учреждения'!$I$45</f>
        <v>97.6</v>
      </c>
      <c r="J46" s="41">
        <f t="shared" si="0"/>
        <v>97.6</v>
      </c>
      <c r="K46" s="51"/>
      <c r="L46" s="48"/>
      <c r="M46" s="17"/>
      <c r="N46" s="59"/>
      <c r="O46" s="50"/>
    </row>
    <row r="47" spans="1:15" ht="33" customHeight="1" x14ac:dyDescent="0.25">
      <c r="A47" s="20"/>
      <c r="B47" s="110"/>
      <c r="C47" s="111"/>
      <c r="D47" s="54"/>
      <c r="E47" s="3" t="s">
        <v>25</v>
      </c>
      <c r="F47" s="55" t="s">
        <v>26</v>
      </c>
      <c r="G47" s="39" t="s">
        <v>27</v>
      </c>
      <c r="H47" s="40">
        <f>'[13]оценка Учреждения'!$H$46</f>
        <v>402.67</v>
      </c>
      <c r="I47" s="40">
        <f>'[13]оценка Учреждения'!$I$46</f>
        <v>400.22</v>
      </c>
      <c r="J47" s="41">
        <f t="shared" si="0"/>
        <v>99.391561328134699</v>
      </c>
      <c r="K47" s="41">
        <f>J47</f>
        <v>99.391561328134699</v>
      </c>
      <c r="L47" s="56"/>
      <c r="M47" s="17"/>
      <c r="N47" s="41"/>
      <c r="O47" s="58"/>
    </row>
    <row r="48" spans="1:15" ht="56.25" customHeight="1" x14ac:dyDescent="0.25">
      <c r="A48" s="20"/>
      <c r="B48" s="106" t="s">
        <v>50</v>
      </c>
      <c r="C48" s="107" t="s">
        <v>51</v>
      </c>
      <c r="D48" s="37" t="s">
        <v>18</v>
      </c>
      <c r="E48" s="3" t="s">
        <v>19</v>
      </c>
      <c r="F48" s="38" t="s">
        <v>20</v>
      </c>
      <c r="G48" s="39" t="s">
        <v>21</v>
      </c>
      <c r="H48" s="40">
        <f>'[13]оценка Учреждения'!$H$47</f>
        <v>100</v>
      </c>
      <c r="I48" s="40">
        <f>'[13]оценка Учреждения'!$I$47</f>
        <v>100</v>
      </c>
      <c r="J48" s="41">
        <f t="shared" si="0"/>
        <v>100</v>
      </c>
      <c r="K48" s="42">
        <f>(J48+J49+J50)/2</f>
        <v>100</v>
      </c>
      <c r="L48" s="43">
        <f>(K48+K51)/2</f>
        <v>100</v>
      </c>
      <c r="M48" s="17"/>
      <c r="N48" s="59"/>
      <c r="O48" s="45">
        <v>12</v>
      </c>
    </row>
    <row r="49" spans="1:15" ht="56.25" customHeight="1" x14ac:dyDescent="0.25">
      <c r="A49" s="20"/>
      <c r="B49" s="108"/>
      <c r="C49" s="109"/>
      <c r="D49" s="46"/>
      <c r="E49" s="3" t="s">
        <v>19</v>
      </c>
      <c r="F49" s="38" t="s">
        <v>42</v>
      </c>
      <c r="G49" s="39" t="s">
        <v>21</v>
      </c>
      <c r="H49" s="40">
        <f>'[13]оценка Учреждения'!$H$48</f>
        <v>100</v>
      </c>
      <c r="I49" s="40">
        <f>'[13]оценка Учреждения'!$I$48</f>
        <v>100</v>
      </c>
      <c r="J49" s="41">
        <f t="shared" si="0"/>
        <v>100</v>
      </c>
      <c r="K49" s="47"/>
      <c r="L49" s="48"/>
      <c r="M49" s="17"/>
      <c r="N49" s="59"/>
      <c r="O49" s="50"/>
    </row>
    <row r="50" spans="1:15" ht="66.75" customHeight="1" x14ac:dyDescent="0.25">
      <c r="A50" s="20"/>
      <c r="B50" s="108"/>
      <c r="C50" s="109"/>
      <c r="D50" s="46"/>
      <c r="E50" s="3" t="s">
        <v>19</v>
      </c>
      <c r="F50" s="38" t="s">
        <v>43</v>
      </c>
      <c r="G50" s="39" t="s">
        <v>21</v>
      </c>
      <c r="H50" s="40">
        <f>'[13]оценка Учреждения'!$H$49</f>
        <v>0</v>
      </c>
      <c r="I50" s="40">
        <f>'[13]оценка Учреждения'!$I$49</f>
        <v>0</v>
      </c>
      <c r="J50" s="41">
        <v>0</v>
      </c>
      <c r="K50" s="51"/>
      <c r="L50" s="48"/>
      <c r="M50" s="17"/>
      <c r="N50" s="59"/>
      <c r="O50" s="50"/>
    </row>
    <row r="51" spans="1:15" ht="33" customHeight="1" x14ac:dyDescent="0.25">
      <c r="A51" s="20"/>
      <c r="B51" s="110"/>
      <c r="C51" s="111"/>
      <c r="D51" s="54"/>
      <c r="E51" s="3" t="s">
        <v>25</v>
      </c>
      <c r="F51" s="55" t="s">
        <v>26</v>
      </c>
      <c r="G51" s="39" t="s">
        <v>27</v>
      </c>
      <c r="H51" s="40">
        <f>'[13]оценка Учреждения'!$H$50</f>
        <v>0.44</v>
      </c>
      <c r="I51" s="40">
        <f>'[13]оценка Учреждения'!$I$50</f>
        <v>0.67</v>
      </c>
      <c r="J51" s="41">
        <f t="shared" si="0"/>
        <v>100</v>
      </c>
      <c r="K51" s="41">
        <f>J51</f>
        <v>100</v>
      </c>
      <c r="L51" s="56"/>
      <c r="M51" s="17"/>
      <c r="N51" s="41"/>
      <c r="O51" s="58"/>
    </row>
    <row r="52" spans="1:15" customFormat="1" ht="47.25" hidden="1" x14ac:dyDescent="0.25">
      <c r="A52" s="20"/>
      <c r="B52" s="112" t="s">
        <v>52</v>
      </c>
      <c r="C52" s="113" t="s">
        <v>53</v>
      </c>
      <c r="D52" s="114" t="s">
        <v>18</v>
      </c>
      <c r="E52" s="115" t="s">
        <v>19</v>
      </c>
      <c r="F52" s="116" t="s">
        <v>20</v>
      </c>
      <c r="G52" s="117" t="s">
        <v>21</v>
      </c>
      <c r="H52" s="118"/>
      <c r="I52" s="118"/>
      <c r="J52" s="119"/>
      <c r="K52" s="120"/>
      <c r="L52" s="121"/>
      <c r="M52" s="17"/>
      <c r="N52" s="122"/>
      <c r="O52" s="123">
        <v>13</v>
      </c>
    </row>
    <row r="53" spans="1:15" customFormat="1" ht="47.25" hidden="1" x14ac:dyDescent="0.25">
      <c r="A53" s="20"/>
      <c r="B53" s="112"/>
      <c r="C53" s="113"/>
      <c r="D53" s="124"/>
      <c r="E53" s="115" t="s">
        <v>19</v>
      </c>
      <c r="F53" s="116" t="s">
        <v>42</v>
      </c>
      <c r="G53" s="117" t="s">
        <v>21</v>
      </c>
      <c r="H53" s="118"/>
      <c r="I53" s="118"/>
      <c r="J53" s="119"/>
      <c r="K53" s="125"/>
      <c r="L53" s="126"/>
      <c r="M53" s="17"/>
      <c r="N53" s="122"/>
      <c r="O53" s="127"/>
    </row>
    <row r="54" spans="1:15" customFormat="1" ht="47.25" hidden="1" x14ac:dyDescent="0.25">
      <c r="A54" s="20"/>
      <c r="B54" s="112"/>
      <c r="C54" s="113"/>
      <c r="D54" s="124"/>
      <c r="E54" s="115" t="s">
        <v>19</v>
      </c>
      <c r="F54" s="116" t="s">
        <v>54</v>
      </c>
      <c r="G54" s="117" t="s">
        <v>21</v>
      </c>
      <c r="H54" s="118"/>
      <c r="I54" s="118"/>
      <c r="J54" s="119"/>
      <c r="K54" s="128"/>
      <c r="L54" s="126"/>
      <c r="M54" s="17"/>
      <c r="N54" s="122"/>
      <c r="O54" s="127"/>
    </row>
    <row r="55" spans="1:15" customFormat="1" ht="31.5" hidden="1" x14ac:dyDescent="0.25">
      <c r="A55" s="20"/>
      <c r="B55" s="129"/>
      <c r="C55" s="130"/>
      <c r="D55" s="131"/>
      <c r="E55" s="115" t="s">
        <v>25</v>
      </c>
      <c r="F55" s="132" t="s">
        <v>26</v>
      </c>
      <c r="G55" s="117" t="s">
        <v>27</v>
      </c>
      <c r="H55" s="118"/>
      <c r="I55" s="118"/>
      <c r="J55" s="119"/>
      <c r="K55" s="119"/>
      <c r="L55" s="133"/>
      <c r="M55" s="17"/>
      <c r="N55" s="119"/>
      <c r="O55" s="134"/>
    </row>
    <row r="56" spans="1:15" customFormat="1" ht="47.25" hidden="1" x14ac:dyDescent="0.25">
      <c r="A56" s="20"/>
      <c r="B56" s="112" t="s">
        <v>55</v>
      </c>
      <c r="C56" s="113" t="s">
        <v>56</v>
      </c>
      <c r="D56" s="114" t="s">
        <v>18</v>
      </c>
      <c r="E56" s="115" t="s">
        <v>19</v>
      </c>
      <c r="F56" s="116" t="s">
        <v>20</v>
      </c>
      <c r="G56" s="117" t="s">
        <v>21</v>
      </c>
      <c r="H56" s="118"/>
      <c r="I56" s="118"/>
      <c r="J56" s="119"/>
      <c r="K56" s="120"/>
      <c r="L56" s="121"/>
      <c r="M56" s="17"/>
      <c r="N56" s="122"/>
      <c r="O56" s="123">
        <v>14</v>
      </c>
    </row>
    <row r="57" spans="1:15" customFormat="1" ht="47.25" hidden="1" x14ac:dyDescent="0.25">
      <c r="A57" s="20"/>
      <c r="B57" s="112"/>
      <c r="C57" s="113"/>
      <c r="D57" s="124"/>
      <c r="E57" s="115" t="s">
        <v>19</v>
      </c>
      <c r="F57" s="116" t="s">
        <v>42</v>
      </c>
      <c r="G57" s="117" t="s">
        <v>21</v>
      </c>
      <c r="H57" s="118"/>
      <c r="I57" s="118"/>
      <c r="J57" s="119"/>
      <c r="K57" s="125"/>
      <c r="L57" s="126"/>
      <c r="M57" s="17"/>
      <c r="N57" s="122"/>
      <c r="O57" s="127"/>
    </row>
    <row r="58" spans="1:15" customFormat="1" ht="47.25" hidden="1" x14ac:dyDescent="0.25">
      <c r="A58" s="20"/>
      <c r="B58" s="112"/>
      <c r="C58" s="113"/>
      <c r="D58" s="124"/>
      <c r="E58" s="115" t="s">
        <v>19</v>
      </c>
      <c r="F58" s="116" t="s">
        <v>54</v>
      </c>
      <c r="G58" s="117" t="s">
        <v>21</v>
      </c>
      <c r="H58" s="118"/>
      <c r="I58" s="118"/>
      <c r="J58" s="119"/>
      <c r="K58" s="128"/>
      <c r="L58" s="126"/>
      <c r="M58" s="17"/>
      <c r="N58" s="122"/>
      <c r="O58" s="127"/>
    </row>
    <row r="59" spans="1:15" customFormat="1" ht="31.5" hidden="1" x14ac:dyDescent="0.25">
      <c r="A59" s="20"/>
      <c r="B59" s="129"/>
      <c r="C59" s="130"/>
      <c r="D59" s="131"/>
      <c r="E59" s="115" t="s">
        <v>25</v>
      </c>
      <c r="F59" s="132" t="s">
        <v>26</v>
      </c>
      <c r="G59" s="117" t="s">
        <v>27</v>
      </c>
      <c r="H59" s="118"/>
      <c r="I59" s="118"/>
      <c r="J59" s="119"/>
      <c r="K59" s="119"/>
      <c r="L59" s="133"/>
      <c r="M59" s="17"/>
      <c r="N59" s="119"/>
      <c r="O59" s="134"/>
    </row>
    <row r="60" spans="1:15" customFormat="1" ht="47.25" hidden="1" x14ac:dyDescent="0.25">
      <c r="A60" s="20"/>
      <c r="B60" s="112" t="s">
        <v>57</v>
      </c>
      <c r="C60" s="113" t="s">
        <v>58</v>
      </c>
      <c r="D60" s="114" t="s">
        <v>18</v>
      </c>
      <c r="E60" s="115" t="s">
        <v>19</v>
      </c>
      <c r="F60" s="116" t="s">
        <v>20</v>
      </c>
      <c r="G60" s="117" t="s">
        <v>21</v>
      </c>
      <c r="H60" s="118"/>
      <c r="I60" s="118"/>
      <c r="J60" s="119"/>
      <c r="K60" s="120"/>
      <c r="L60" s="121"/>
      <c r="M60" s="17"/>
      <c r="N60" s="122"/>
      <c r="O60" s="123">
        <v>15</v>
      </c>
    </row>
    <row r="61" spans="1:15" customFormat="1" ht="47.25" hidden="1" x14ac:dyDescent="0.25">
      <c r="A61" s="20"/>
      <c r="B61" s="112"/>
      <c r="C61" s="113"/>
      <c r="D61" s="124"/>
      <c r="E61" s="115" t="s">
        <v>19</v>
      </c>
      <c r="F61" s="116" t="s">
        <v>42</v>
      </c>
      <c r="G61" s="117" t="s">
        <v>21</v>
      </c>
      <c r="H61" s="118"/>
      <c r="I61" s="118"/>
      <c r="J61" s="119"/>
      <c r="K61" s="125"/>
      <c r="L61" s="126"/>
      <c r="M61" s="17"/>
      <c r="N61" s="122"/>
      <c r="O61" s="127"/>
    </row>
    <row r="62" spans="1:15" customFormat="1" ht="47.25" hidden="1" x14ac:dyDescent="0.25">
      <c r="A62" s="20"/>
      <c r="B62" s="112"/>
      <c r="C62" s="113"/>
      <c r="D62" s="124"/>
      <c r="E62" s="115" t="s">
        <v>19</v>
      </c>
      <c r="F62" s="116" t="s">
        <v>54</v>
      </c>
      <c r="G62" s="117" t="s">
        <v>21</v>
      </c>
      <c r="H62" s="118"/>
      <c r="I62" s="118"/>
      <c r="J62" s="119"/>
      <c r="K62" s="128"/>
      <c r="L62" s="126"/>
      <c r="M62" s="17"/>
      <c r="N62" s="122"/>
      <c r="O62" s="127"/>
    </row>
    <row r="63" spans="1:15" customFormat="1" ht="31.5" hidden="1" x14ac:dyDescent="0.25">
      <c r="A63" s="20"/>
      <c r="B63" s="129"/>
      <c r="C63" s="130"/>
      <c r="D63" s="131"/>
      <c r="E63" s="115" t="s">
        <v>25</v>
      </c>
      <c r="F63" s="132" t="s">
        <v>26</v>
      </c>
      <c r="G63" s="117" t="s">
        <v>27</v>
      </c>
      <c r="H63" s="118"/>
      <c r="I63" s="118"/>
      <c r="J63" s="119"/>
      <c r="K63" s="119"/>
      <c r="L63" s="133"/>
      <c r="M63" s="17"/>
      <c r="N63" s="119"/>
      <c r="O63" s="134"/>
    </row>
    <row r="64" spans="1:15" ht="47.25" x14ac:dyDescent="0.25">
      <c r="A64" s="20"/>
      <c r="B64" s="35" t="s">
        <v>59</v>
      </c>
      <c r="C64" s="36" t="s">
        <v>60</v>
      </c>
      <c r="D64" s="37" t="s">
        <v>18</v>
      </c>
      <c r="E64" s="3" t="s">
        <v>19</v>
      </c>
      <c r="F64" s="38" t="s">
        <v>20</v>
      </c>
      <c r="G64" s="39" t="s">
        <v>21</v>
      </c>
      <c r="H64" s="40">
        <f>'[13]оценка Учреждения'!$H$63</f>
        <v>100</v>
      </c>
      <c r="I64" s="40">
        <f>'[13]оценка Учреждения'!$I$63</f>
        <v>100</v>
      </c>
      <c r="J64" s="41">
        <f t="shared" si="0"/>
        <v>100</v>
      </c>
      <c r="K64" s="42">
        <f>(J64+J65+J66)/3</f>
        <v>99.149659863945587</v>
      </c>
      <c r="L64" s="43">
        <f>(K64+K67)/2</f>
        <v>99.352187913351827</v>
      </c>
      <c r="M64" s="17"/>
      <c r="N64" s="59"/>
      <c r="O64" s="45">
        <v>16</v>
      </c>
    </row>
    <row r="65" spans="1:15" ht="47.25" x14ac:dyDescent="0.25">
      <c r="A65" s="20"/>
      <c r="B65" s="35"/>
      <c r="C65" s="36"/>
      <c r="D65" s="46"/>
      <c r="E65" s="3" t="s">
        <v>19</v>
      </c>
      <c r="F65" s="38" t="s">
        <v>42</v>
      </c>
      <c r="G65" s="39" t="s">
        <v>21</v>
      </c>
      <c r="H65" s="40">
        <f>'[13]оценка Учреждения'!$H$64</f>
        <v>98</v>
      </c>
      <c r="I65" s="40">
        <f>'[13]оценка Учреждения'!$I$64</f>
        <v>95.5</v>
      </c>
      <c r="J65" s="41">
        <f t="shared" si="0"/>
        <v>97.448979591836732</v>
      </c>
      <c r="K65" s="47"/>
      <c r="L65" s="48"/>
      <c r="M65" s="17"/>
      <c r="N65" s="59"/>
      <c r="O65" s="50"/>
    </row>
    <row r="66" spans="1:15" ht="47.25" x14ac:dyDescent="0.25">
      <c r="A66" s="20"/>
      <c r="B66" s="35"/>
      <c r="C66" s="36"/>
      <c r="D66" s="46"/>
      <c r="E66" s="3" t="s">
        <v>19</v>
      </c>
      <c r="F66" s="38" t="s">
        <v>54</v>
      </c>
      <c r="G66" s="39" t="s">
        <v>21</v>
      </c>
      <c r="H66" s="40">
        <f>'[13]оценка Учреждения'!$H$65</f>
        <v>100</v>
      </c>
      <c r="I66" s="40">
        <f>'[13]оценка Учреждения'!$I$65</f>
        <v>100</v>
      </c>
      <c r="J66" s="41">
        <f t="shared" si="0"/>
        <v>100</v>
      </c>
      <c r="K66" s="51"/>
      <c r="L66" s="48"/>
      <c r="M66" s="17"/>
      <c r="N66" s="59"/>
      <c r="O66" s="50"/>
    </row>
    <row r="67" spans="1:15" ht="31.5" x14ac:dyDescent="0.25">
      <c r="A67" s="20"/>
      <c r="B67" s="52"/>
      <c r="C67" s="53"/>
      <c r="D67" s="54"/>
      <c r="E67" s="3" t="s">
        <v>25</v>
      </c>
      <c r="F67" s="55" t="s">
        <v>26</v>
      </c>
      <c r="G67" s="39" t="s">
        <v>27</v>
      </c>
      <c r="H67" s="40">
        <f>'[13]оценка Учреждения'!$H$66</f>
        <v>74.11</v>
      </c>
      <c r="I67" s="40">
        <f>'[13]оценка Учреждения'!$I$66</f>
        <v>73.78</v>
      </c>
      <c r="J67" s="41">
        <f t="shared" si="0"/>
        <v>99.554715962758067</v>
      </c>
      <c r="K67" s="41">
        <f>J67</f>
        <v>99.554715962758067</v>
      </c>
      <c r="L67" s="56"/>
      <c r="M67" s="17"/>
      <c r="N67" s="41"/>
      <c r="O67" s="58"/>
    </row>
    <row r="68" spans="1:15" customFormat="1" ht="47.25" hidden="1" x14ac:dyDescent="0.25">
      <c r="A68" s="20"/>
      <c r="B68" s="112" t="s">
        <v>61</v>
      </c>
      <c r="C68" s="113" t="s">
        <v>62</v>
      </c>
      <c r="D68" s="114" t="s">
        <v>18</v>
      </c>
      <c r="E68" s="115" t="s">
        <v>19</v>
      </c>
      <c r="F68" s="116" t="s">
        <v>20</v>
      </c>
      <c r="G68" s="117" t="s">
        <v>21</v>
      </c>
      <c r="H68" s="118"/>
      <c r="I68" s="118"/>
      <c r="J68" s="119"/>
      <c r="K68" s="120"/>
      <c r="L68" s="121"/>
      <c r="M68" s="17"/>
      <c r="N68" s="122"/>
      <c r="O68" s="123">
        <v>17</v>
      </c>
    </row>
    <row r="69" spans="1:15" customFormat="1" ht="47.25" hidden="1" x14ac:dyDescent="0.25">
      <c r="A69" s="20"/>
      <c r="B69" s="112"/>
      <c r="C69" s="113"/>
      <c r="D69" s="124"/>
      <c r="E69" s="115" t="s">
        <v>19</v>
      </c>
      <c r="F69" s="116" t="s">
        <v>42</v>
      </c>
      <c r="G69" s="117" t="s">
        <v>21</v>
      </c>
      <c r="H69" s="118"/>
      <c r="I69" s="118"/>
      <c r="J69" s="119"/>
      <c r="K69" s="125"/>
      <c r="L69" s="126"/>
      <c r="M69" s="17"/>
      <c r="N69" s="122"/>
      <c r="O69" s="127"/>
    </row>
    <row r="70" spans="1:15" customFormat="1" ht="47.25" hidden="1" x14ac:dyDescent="0.25">
      <c r="A70" s="20"/>
      <c r="B70" s="112"/>
      <c r="C70" s="113"/>
      <c r="D70" s="124"/>
      <c r="E70" s="115" t="s">
        <v>19</v>
      </c>
      <c r="F70" s="116" t="s">
        <v>54</v>
      </c>
      <c r="G70" s="117" t="s">
        <v>21</v>
      </c>
      <c r="H70" s="118"/>
      <c r="I70" s="118"/>
      <c r="J70" s="119"/>
      <c r="K70" s="128"/>
      <c r="L70" s="126"/>
      <c r="M70" s="17"/>
      <c r="N70" s="122"/>
      <c r="O70" s="127"/>
    </row>
    <row r="71" spans="1:15" customFormat="1" ht="31.5" hidden="1" x14ac:dyDescent="0.25">
      <c r="A71" s="20"/>
      <c r="B71" s="129"/>
      <c r="C71" s="130"/>
      <c r="D71" s="131"/>
      <c r="E71" s="115" t="s">
        <v>25</v>
      </c>
      <c r="F71" s="132" t="s">
        <v>26</v>
      </c>
      <c r="G71" s="117" t="s">
        <v>27</v>
      </c>
      <c r="H71" s="118"/>
      <c r="I71" s="118"/>
      <c r="J71" s="119"/>
      <c r="K71" s="119"/>
      <c r="L71" s="133"/>
      <c r="M71" s="17"/>
      <c r="N71" s="119"/>
      <c r="O71" s="134"/>
    </row>
    <row r="72" spans="1:15" customFormat="1" ht="47.25" hidden="1" x14ac:dyDescent="0.25">
      <c r="A72" s="20"/>
      <c r="B72" s="136" t="s">
        <v>63</v>
      </c>
      <c r="C72" s="137" t="s">
        <v>64</v>
      </c>
      <c r="D72" s="138" t="s">
        <v>18</v>
      </c>
      <c r="E72" s="139" t="s">
        <v>19</v>
      </c>
      <c r="F72" s="140" t="s">
        <v>65</v>
      </c>
      <c r="G72" s="139" t="s">
        <v>21</v>
      </c>
      <c r="H72" s="141"/>
      <c r="I72" s="141"/>
      <c r="J72" s="142"/>
      <c r="K72" s="143"/>
      <c r="L72" s="144"/>
      <c r="M72" s="17"/>
      <c r="N72" s="145"/>
      <c r="O72" s="146">
        <v>18</v>
      </c>
    </row>
    <row r="73" spans="1:15" customFormat="1" ht="63" hidden="1" x14ac:dyDescent="0.25">
      <c r="A73" s="20"/>
      <c r="B73" s="136"/>
      <c r="C73" s="137"/>
      <c r="D73" s="147"/>
      <c r="E73" s="139" t="s">
        <v>19</v>
      </c>
      <c r="F73" s="140" t="s">
        <v>66</v>
      </c>
      <c r="G73" s="139" t="s">
        <v>21</v>
      </c>
      <c r="H73" s="141"/>
      <c r="I73" s="141"/>
      <c r="J73" s="142"/>
      <c r="K73" s="148"/>
      <c r="L73" s="149"/>
      <c r="M73" s="17"/>
      <c r="N73" s="145"/>
      <c r="O73" s="150"/>
    </row>
    <row r="74" spans="1:15" customFormat="1" ht="47.25" hidden="1" x14ac:dyDescent="0.25">
      <c r="A74" s="20"/>
      <c r="B74" s="136"/>
      <c r="C74" s="137"/>
      <c r="D74" s="147"/>
      <c r="E74" s="139" t="s">
        <v>19</v>
      </c>
      <c r="F74" s="140" t="s">
        <v>42</v>
      </c>
      <c r="G74" s="139" t="s">
        <v>21</v>
      </c>
      <c r="H74" s="141"/>
      <c r="I74" s="141"/>
      <c r="J74" s="142"/>
      <c r="K74" s="151"/>
      <c r="L74" s="149"/>
      <c r="M74" s="17"/>
      <c r="N74" s="145"/>
      <c r="O74" s="150"/>
    </row>
    <row r="75" spans="1:15" customFormat="1" ht="31.5" hidden="1" x14ac:dyDescent="0.25">
      <c r="A75" s="20"/>
      <c r="B75" s="152"/>
      <c r="C75" s="153"/>
      <c r="D75" s="154"/>
      <c r="E75" s="139" t="s">
        <v>25</v>
      </c>
      <c r="F75" s="155" t="s">
        <v>67</v>
      </c>
      <c r="G75" s="139" t="s">
        <v>68</v>
      </c>
      <c r="H75" s="156"/>
      <c r="I75" s="156"/>
      <c r="J75" s="142"/>
      <c r="K75" s="142"/>
      <c r="L75" s="157"/>
      <c r="M75" s="17"/>
      <c r="N75" s="142"/>
      <c r="O75" s="158"/>
    </row>
    <row r="76" spans="1:15" ht="47.25" customHeight="1" x14ac:dyDescent="0.25">
      <c r="A76" s="20"/>
      <c r="B76" s="35" t="s">
        <v>69</v>
      </c>
      <c r="C76" s="36" t="s">
        <v>70</v>
      </c>
      <c r="D76" s="37" t="s">
        <v>18</v>
      </c>
      <c r="E76" s="3" t="s">
        <v>19</v>
      </c>
      <c r="F76" s="38" t="s">
        <v>65</v>
      </c>
      <c r="G76" s="3" t="s">
        <v>21</v>
      </c>
      <c r="H76" s="40">
        <f>'[13]оценка Учреждения'!$H$75</f>
        <v>5.24</v>
      </c>
      <c r="I76" s="40">
        <f>'[13]оценка Учреждения'!$I$75</f>
        <v>5.26</v>
      </c>
      <c r="J76" s="41">
        <f t="shared" ref="J76:J99" si="1">IF(I76/H76*100&gt;100,100,I76/H76*100)</f>
        <v>100</v>
      </c>
      <c r="K76" s="42">
        <f>(J76+J77+J78)/3</f>
        <v>94.958847736625515</v>
      </c>
      <c r="L76" s="43">
        <f>(K76+K79)/2</f>
        <v>97.47942386831275</v>
      </c>
      <c r="M76" s="17"/>
      <c r="N76" s="44"/>
      <c r="O76" s="45">
        <v>19</v>
      </c>
    </row>
    <row r="77" spans="1:15" ht="63" x14ac:dyDescent="0.25">
      <c r="A77" s="20"/>
      <c r="B77" s="35"/>
      <c r="C77" s="36"/>
      <c r="D77" s="46"/>
      <c r="E77" s="3" t="s">
        <v>19</v>
      </c>
      <c r="F77" s="38" t="s">
        <v>66</v>
      </c>
      <c r="G77" s="3" t="s">
        <v>21</v>
      </c>
      <c r="H77" s="40">
        <f>'[13]оценка Учреждения'!$H$76</f>
        <v>32.4</v>
      </c>
      <c r="I77" s="40">
        <f>'[13]оценка Учреждения'!$I$76</f>
        <v>27.5</v>
      </c>
      <c r="J77" s="41">
        <f t="shared" si="1"/>
        <v>84.876543209876544</v>
      </c>
      <c r="K77" s="47"/>
      <c r="L77" s="48"/>
      <c r="M77" s="17"/>
      <c r="N77" s="49"/>
      <c r="O77" s="50"/>
    </row>
    <row r="78" spans="1:15" ht="47.25" x14ac:dyDescent="0.25">
      <c r="A78" s="20"/>
      <c r="B78" s="35"/>
      <c r="C78" s="36"/>
      <c r="D78" s="46"/>
      <c r="E78" s="3" t="s">
        <v>19</v>
      </c>
      <c r="F78" s="38" t="s">
        <v>42</v>
      </c>
      <c r="G78" s="3" t="s">
        <v>21</v>
      </c>
      <c r="H78" s="40">
        <f>'[13]оценка Учреждения'!$H$77</f>
        <v>100</v>
      </c>
      <c r="I78" s="40">
        <f>'[13]оценка Учреждения'!$I$77</f>
        <v>100</v>
      </c>
      <c r="J78" s="41">
        <f t="shared" si="1"/>
        <v>100</v>
      </c>
      <c r="K78" s="51"/>
      <c r="L78" s="48"/>
      <c r="M78" s="17"/>
      <c r="N78" s="49"/>
      <c r="O78" s="50"/>
    </row>
    <row r="79" spans="1:15" ht="31.5" x14ac:dyDescent="0.25">
      <c r="A79" s="20"/>
      <c r="B79" s="52"/>
      <c r="C79" s="53"/>
      <c r="D79" s="54"/>
      <c r="E79" s="3" t="s">
        <v>25</v>
      </c>
      <c r="F79" s="55" t="s">
        <v>67</v>
      </c>
      <c r="G79" s="3" t="s">
        <v>68</v>
      </c>
      <c r="H79" s="135">
        <f>'[13]оценка Учреждения'!$H$78</f>
        <v>3259.7999999999993</v>
      </c>
      <c r="I79" s="135">
        <f>'[13]оценка Учреждения'!$I$78</f>
        <v>3259.7999999999993</v>
      </c>
      <c r="J79" s="41">
        <f t="shared" si="1"/>
        <v>100</v>
      </c>
      <c r="K79" s="41">
        <f>J79</f>
        <v>100</v>
      </c>
      <c r="L79" s="56"/>
      <c r="M79" s="17"/>
      <c r="N79" s="57"/>
      <c r="O79" s="58"/>
    </row>
    <row r="80" spans="1:15" ht="47.25" x14ac:dyDescent="0.25">
      <c r="A80" s="20"/>
      <c r="B80" s="35" t="s">
        <v>71</v>
      </c>
      <c r="C80" s="36" t="s">
        <v>72</v>
      </c>
      <c r="D80" s="37" t="s">
        <v>18</v>
      </c>
      <c r="E80" s="3" t="s">
        <v>19</v>
      </c>
      <c r="F80" s="38" t="s">
        <v>65</v>
      </c>
      <c r="G80" s="3" t="s">
        <v>21</v>
      </c>
      <c r="H80" s="40">
        <f>'[13]оценка Учреждения'!$H$79</f>
        <v>25.05</v>
      </c>
      <c r="I80" s="40">
        <f>'[13]оценка Учреждения'!$I$79</f>
        <v>25.13</v>
      </c>
      <c r="J80" s="41">
        <f t="shared" si="1"/>
        <v>100</v>
      </c>
      <c r="K80" s="42">
        <f>(J80+J81+J82)/3</f>
        <v>100</v>
      </c>
      <c r="L80" s="43">
        <f>(K80+K83)/2</f>
        <v>100</v>
      </c>
      <c r="M80" s="17"/>
      <c r="N80" s="59"/>
      <c r="O80" s="45">
        <v>20</v>
      </c>
    </row>
    <row r="81" spans="1:15" ht="63" x14ac:dyDescent="0.25">
      <c r="A81" s="20"/>
      <c r="B81" s="35"/>
      <c r="C81" s="36"/>
      <c r="D81" s="46"/>
      <c r="E81" s="3" t="s">
        <v>19</v>
      </c>
      <c r="F81" s="38" t="s">
        <v>66</v>
      </c>
      <c r="G81" s="3" t="s">
        <v>21</v>
      </c>
      <c r="H81" s="40">
        <f>'[13]оценка Учреждения'!$H$80</f>
        <v>15.5</v>
      </c>
      <c r="I81" s="40">
        <f>'[13]оценка Учреждения'!$I$80</f>
        <v>19.2</v>
      </c>
      <c r="J81" s="41">
        <f t="shared" si="1"/>
        <v>100</v>
      </c>
      <c r="K81" s="47"/>
      <c r="L81" s="48"/>
      <c r="M81" s="17"/>
      <c r="N81" s="59"/>
      <c r="O81" s="50"/>
    </row>
    <row r="82" spans="1:15" ht="47.25" x14ac:dyDescent="0.25">
      <c r="A82" s="20"/>
      <c r="B82" s="35"/>
      <c r="C82" s="36"/>
      <c r="D82" s="46"/>
      <c r="E82" s="3" t="s">
        <v>19</v>
      </c>
      <c r="F82" s="38" t="s">
        <v>42</v>
      </c>
      <c r="G82" s="3" t="s">
        <v>21</v>
      </c>
      <c r="H82" s="40">
        <f>'[13]оценка Учреждения'!$H$81</f>
        <v>100</v>
      </c>
      <c r="I82" s="40">
        <f>'[13]оценка Учреждения'!$I$81</f>
        <v>100</v>
      </c>
      <c r="J82" s="41">
        <f t="shared" si="1"/>
        <v>100</v>
      </c>
      <c r="K82" s="51"/>
      <c r="L82" s="48"/>
      <c r="M82" s="17"/>
      <c r="N82" s="59"/>
      <c r="O82" s="50"/>
    </row>
    <row r="83" spans="1:15" ht="31.5" x14ac:dyDescent="0.25">
      <c r="A83" s="20"/>
      <c r="B83" s="52"/>
      <c r="C83" s="53"/>
      <c r="D83" s="54"/>
      <c r="E83" s="3" t="s">
        <v>25</v>
      </c>
      <c r="F83" s="55" t="s">
        <v>67</v>
      </c>
      <c r="G83" s="3" t="s">
        <v>68</v>
      </c>
      <c r="H83" s="135">
        <f>'[13]оценка Учреждения'!$H$82</f>
        <v>29947.350000000006</v>
      </c>
      <c r="I83" s="135">
        <f>'[13]оценка Учреждения'!$I$82</f>
        <v>29947.350000000006</v>
      </c>
      <c r="J83" s="41">
        <f t="shared" si="1"/>
        <v>100</v>
      </c>
      <c r="K83" s="41">
        <f>J83</f>
        <v>100</v>
      </c>
      <c r="L83" s="56"/>
      <c r="M83" s="17"/>
      <c r="N83" s="41"/>
      <c r="O83" s="58"/>
    </row>
    <row r="84" spans="1:15" ht="47.25" x14ac:dyDescent="0.25">
      <c r="A84" s="20"/>
      <c r="B84" s="35" t="s">
        <v>73</v>
      </c>
      <c r="C84" s="36" t="s">
        <v>74</v>
      </c>
      <c r="D84" s="37" t="s">
        <v>18</v>
      </c>
      <c r="E84" s="3" t="s">
        <v>19</v>
      </c>
      <c r="F84" s="38" t="s">
        <v>65</v>
      </c>
      <c r="G84" s="3" t="s">
        <v>21</v>
      </c>
      <c r="H84" s="40">
        <f>'[13]оценка Учреждения'!$H$83</f>
        <v>14.89</v>
      </c>
      <c r="I84" s="40">
        <f>'[13]оценка Учреждения'!$I$83</f>
        <v>14.94</v>
      </c>
      <c r="J84" s="41">
        <f t="shared" si="1"/>
        <v>100</v>
      </c>
      <c r="K84" s="42">
        <f>(J84+J85+J86)/2</f>
        <v>100</v>
      </c>
      <c r="L84" s="43">
        <f>(K84+K87)/2</f>
        <v>100</v>
      </c>
      <c r="M84" s="17"/>
      <c r="N84" s="59"/>
      <c r="O84" s="45">
        <v>21</v>
      </c>
    </row>
    <row r="85" spans="1:15" ht="63" x14ac:dyDescent="0.25">
      <c r="A85" s="20"/>
      <c r="B85" s="35"/>
      <c r="C85" s="36"/>
      <c r="D85" s="46"/>
      <c r="E85" s="3" t="s">
        <v>19</v>
      </c>
      <c r="F85" s="38" t="s">
        <v>66</v>
      </c>
      <c r="G85" s="3" t="s">
        <v>21</v>
      </c>
      <c r="H85" s="40">
        <f>'[13]оценка Учреждения'!$H$84</f>
        <v>0</v>
      </c>
      <c r="I85" s="40">
        <f>'[13]оценка Учреждения'!$I$84</f>
        <v>4.3</v>
      </c>
      <c r="J85" s="41">
        <v>0</v>
      </c>
      <c r="K85" s="47"/>
      <c r="L85" s="48"/>
      <c r="M85" s="17"/>
      <c r="N85" s="59"/>
      <c r="O85" s="50"/>
    </row>
    <row r="86" spans="1:15" ht="47.25" x14ac:dyDescent="0.25">
      <c r="A86" s="20"/>
      <c r="B86" s="35"/>
      <c r="C86" s="36"/>
      <c r="D86" s="46"/>
      <c r="E86" s="3" t="s">
        <v>19</v>
      </c>
      <c r="F86" s="38" t="s">
        <v>42</v>
      </c>
      <c r="G86" s="3" t="s">
        <v>21</v>
      </c>
      <c r="H86" s="40">
        <f>'[13]оценка Учреждения'!$H$85</f>
        <v>100</v>
      </c>
      <c r="I86" s="40">
        <f>'[13]оценка Учреждения'!$I$85</f>
        <v>100</v>
      </c>
      <c r="J86" s="41">
        <f t="shared" si="1"/>
        <v>100</v>
      </c>
      <c r="K86" s="51"/>
      <c r="L86" s="48"/>
      <c r="M86" s="17"/>
      <c r="N86" s="59"/>
      <c r="O86" s="50"/>
    </row>
    <row r="87" spans="1:15" ht="31.5" x14ac:dyDescent="0.25">
      <c r="A87" s="20"/>
      <c r="B87" s="52"/>
      <c r="C87" s="53"/>
      <c r="D87" s="54"/>
      <c r="E87" s="3" t="s">
        <v>25</v>
      </c>
      <c r="F87" s="55" t="s">
        <v>67</v>
      </c>
      <c r="G87" s="3" t="s">
        <v>68</v>
      </c>
      <c r="H87" s="135">
        <f>'[13]оценка Учреждения'!$H$86</f>
        <v>18111</v>
      </c>
      <c r="I87" s="135">
        <f>'[13]оценка Учреждения'!$I$86</f>
        <v>18111</v>
      </c>
      <c r="J87" s="41">
        <f t="shared" si="1"/>
        <v>100</v>
      </c>
      <c r="K87" s="41">
        <f>J87</f>
        <v>100</v>
      </c>
      <c r="L87" s="56"/>
      <c r="M87" s="17"/>
      <c r="N87" s="41"/>
      <c r="O87" s="58"/>
    </row>
    <row r="88" spans="1:15" customFormat="1" ht="47.25" hidden="1" x14ac:dyDescent="0.25">
      <c r="A88" s="20"/>
      <c r="B88" s="136" t="s">
        <v>75</v>
      </c>
      <c r="C88" s="137" t="s">
        <v>76</v>
      </c>
      <c r="D88" s="138" t="s">
        <v>18</v>
      </c>
      <c r="E88" s="139" t="s">
        <v>19</v>
      </c>
      <c r="F88" s="140" t="s">
        <v>65</v>
      </c>
      <c r="G88" s="139" t="s">
        <v>21</v>
      </c>
      <c r="H88" s="141"/>
      <c r="I88" s="141"/>
      <c r="J88" s="142"/>
      <c r="K88" s="143"/>
      <c r="L88" s="144"/>
      <c r="M88" s="17"/>
      <c r="N88" s="145"/>
      <c r="O88" s="146">
        <v>22</v>
      </c>
    </row>
    <row r="89" spans="1:15" customFormat="1" ht="63" hidden="1" x14ac:dyDescent="0.25">
      <c r="A89" s="20"/>
      <c r="B89" s="136"/>
      <c r="C89" s="137"/>
      <c r="D89" s="147"/>
      <c r="E89" s="139" t="s">
        <v>19</v>
      </c>
      <c r="F89" s="140" t="s">
        <v>66</v>
      </c>
      <c r="G89" s="139" t="s">
        <v>21</v>
      </c>
      <c r="H89" s="141"/>
      <c r="I89" s="141"/>
      <c r="J89" s="142"/>
      <c r="K89" s="148"/>
      <c r="L89" s="149"/>
      <c r="M89" s="17"/>
      <c r="N89" s="145"/>
      <c r="O89" s="150"/>
    </row>
    <row r="90" spans="1:15" customFormat="1" ht="47.25" hidden="1" x14ac:dyDescent="0.25">
      <c r="A90" s="20"/>
      <c r="B90" s="136"/>
      <c r="C90" s="137"/>
      <c r="D90" s="147"/>
      <c r="E90" s="139" t="s">
        <v>19</v>
      </c>
      <c r="F90" s="140" t="s">
        <v>42</v>
      </c>
      <c r="G90" s="139" t="s">
        <v>21</v>
      </c>
      <c r="H90" s="141"/>
      <c r="I90" s="141"/>
      <c r="J90" s="142"/>
      <c r="K90" s="151"/>
      <c r="L90" s="149"/>
      <c r="M90" s="17"/>
      <c r="N90" s="145"/>
      <c r="O90" s="150"/>
    </row>
    <row r="91" spans="1:15" customFormat="1" ht="31.5" hidden="1" x14ac:dyDescent="0.25">
      <c r="A91" s="20"/>
      <c r="B91" s="152"/>
      <c r="C91" s="153"/>
      <c r="D91" s="154"/>
      <c r="E91" s="139" t="s">
        <v>25</v>
      </c>
      <c r="F91" s="155" t="s">
        <v>67</v>
      </c>
      <c r="G91" s="139" t="s">
        <v>68</v>
      </c>
      <c r="H91" s="156"/>
      <c r="I91" s="156"/>
      <c r="J91" s="142"/>
      <c r="K91" s="142"/>
      <c r="L91" s="157"/>
      <c r="M91" s="17"/>
      <c r="N91" s="142"/>
      <c r="O91" s="158"/>
    </row>
    <row r="92" spans="1:15" ht="47.25" x14ac:dyDescent="0.25">
      <c r="A92" s="20"/>
      <c r="B92" s="35" t="s">
        <v>77</v>
      </c>
      <c r="C92" s="36" t="s">
        <v>78</v>
      </c>
      <c r="D92" s="37" t="s">
        <v>18</v>
      </c>
      <c r="E92" s="3" t="s">
        <v>19</v>
      </c>
      <c r="F92" s="38" t="s">
        <v>65</v>
      </c>
      <c r="G92" s="3" t="s">
        <v>21</v>
      </c>
      <c r="H92" s="40">
        <f>'[13]оценка Учреждения'!$H$91</f>
        <v>7.77</v>
      </c>
      <c r="I92" s="40">
        <f>'[13]оценка Учреждения'!$I$91</f>
        <v>8.31</v>
      </c>
      <c r="J92" s="41">
        <f t="shared" si="1"/>
        <v>100</v>
      </c>
      <c r="K92" s="42">
        <f>(J92+J93+J94)/3</f>
        <v>87.087087087087085</v>
      </c>
      <c r="L92" s="43">
        <f>(K92+K95)/2</f>
        <v>93.543543543543535</v>
      </c>
      <c r="M92" s="17"/>
      <c r="N92" s="44"/>
      <c r="O92" s="45">
        <v>23</v>
      </c>
    </row>
    <row r="93" spans="1:15" ht="63" x14ac:dyDescent="0.25">
      <c r="A93" s="20"/>
      <c r="B93" s="35"/>
      <c r="C93" s="36"/>
      <c r="D93" s="46"/>
      <c r="E93" s="3" t="s">
        <v>19</v>
      </c>
      <c r="F93" s="38" t="s">
        <v>66</v>
      </c>
      <c r="G93" s="3" t="s">
        <v>21</v>
      </c>
      <c r="H93" s="40">
        <f>'[13]оценка Учреждения'!$H$92</f>
        <v>11.1</v>
      </c>
      <c r="I93" s="40">
        <f>'[13]оценка Учреждения'!$I$92</f>
        <v>6.8</v>
      </c>
      <c r="J93" s="41">
        <f t="shared" si="1"/>
        <v>61.261261261261254</v>
      </c>
      <c r="K93" s="47"/>
      <c r="L93" s="48"/>
      <c r="M93" s="17"/>
      <c r="N93" s="49"/>
      <c r="O93" s="50"/>
    </row>
    <row r="94" spans="1:15" ht="47.25" x14ac:dyDescent="0.25">
      <c r="A94" s="20"/>
      <c r="B94" s="35"/>
      <c r="C94" s="36"/>
      <c r="D94" s="46"/>
      <c r="E94" s="3" t="s">
        <v>19</v>
      </c>
      <c r="F94" s="38" t="s">
        <v>42</v>
      </c>
      <c r="G94" s="3" t="s">
        <v>21</v>
      </c>
      <c r="H94" s="40">
        <f>'[13]оценка Учреждения'!$H$93</f>
        <v>100</v>
      </c>
      <c r="I94" s="40">
        <f>'[13]оценка Учреждения'!$I$93</f>
        <v>100</v>
      </c>
      <c r="J94" s="41">
        <f t="shared" si="1"/>
        <v>100</v>
      </c>
      <c r="K94" s="51"/>
      <c r="L94" s="48"/>
      <c r="M94" s="17"/>
      <c r="N94" s="49"/>
      <c r="O94" s="50"/>
    </row>
    <row r="95" spans="1:15" ht="31.5" x14ac:dyDescent="0.25">
      <c r="A95" s="20"/>
      <c r="B95" s="52"/>
      <c r="C95" s="53"/>
      <c r="D95" s="54"/>
      <c r="E95" s="3" t="s">
        <v>25</v>
      </c>
      <c r="F95" s="55" t="s">
        <v>67</v>
      </c>
      <c r="G95" s="3" t="s">
        <v>68</v>
      </c>
      <c r="H95" s="135">
        <f>'[13]оценка Учреждения'!$H$94</f>
        <v>5164</v>
      </c>
      <c r="I95" s="135">
        <f>'[13]оценка Учреждения'!$I$94</f>
        <v>5511.5999999999995</v>
      </c>
      <c r="J95" s="41">
        <f t="shared" si="1"/>
        <v>100</v>
      </c>
      <c r="K95" s="41">
        <f>J95</f>
        <v>100</v>
      </c>
      <c r="L95" s="56"/>
      <c r="M95" s="17"/>
      <c r="N95" s="57"/>
      <c r="O95" s="58"/>
    </row>
    <row r="96" spans="1:15" ht="47.25" x14ac:dyDescent="0.25">
      <c r="A96" s="20"/>
      <c r="B96" s="35" t="s">
        <v>79</v>
      </c>
      <c r="C96" s="36" t="s">
        <v>80</v>
      </c>
      <c r="D96" s="37" t="s">
        <v>18</v>
      </c>
      <c r="E96" s="3" t="s">
        <v>19</v>
      </c>
      <c r="F96" s="38" t="s">
        <v>65</v>
      </c>
      <c r="G96" s="3" t="s">
        <v>21</v>
      </c>
      <c r="H96" s="40">
        <f>'[13]оценка Учреждения'!$H$95</f>
        <v>5.57</v>
      </c>
      <c r="I96" s="40">
        <f>'[13]оценка Учреждения'!$I$95</f>
        <v>5.0599999999999996</v>
      </c>
      <c r="J96" s="41">
        <f t="shared" si="1"/>
        <v>90.843806104129257</v>
      </c>
      <c r="K96" s="42">
        <f>(J96+J97+J98)/3</f>
        <v>89.973576393684127</v>
      </c>
      <c r="L96" s="43">
        <f>(K96+K99)/2</f>
        <v>90.630443838192761</v>
      </c>
      <c r="M96" s="17"/>
      <c r="N96" s="44"/>
      <c r="O96" s="45">
        <v>24</v>
      </c>
    </row>
    <row r="97" spans="1:15" ht="63" x14ac:dyDescent="0.25">
      <c r="A97" s="20"/>
      <c r="B97" s="35"/>
      <c r="C97" s="36"/>
      <c r="D97" s="46"/>
      <c r="E97" s="3" t="s">
        <v>19</v>
      </c>
      <c r="F97" s="38" t="s">
        <v>66</v>
      </c>
      <c r="G97" s="3" t="s">
        <v>21</v>
      </c>
      <c r="H97" s="40">
        <f>'[13]оценка Учреждения'!$H$96</f>
        <v>32.5</v>
      </c>
      <c r="I97" s="40">
        <f>'[13]оценка Учреждения'!$I$96</f>
        <v>25.7</v>
      </c>
      <c r="J97" s="41">
        <f t="shared" si="1"/>
        <v>79.07692307692308</v>
      </c>
      <c r="K97" s="47"/>
      <c r="L97" s="48"/>
      <c r="M97" s="17"/>
      <c r="N97" s="49"/>
      <c r="O97" s="50"/>
    </row>
    <row r="98" spans="1:15" ht="47.25" x14ac:dyDescent="0.25">
      <c r="A98" s="20"/>
      <c r="B98" s="35"/>
      <c r="C98" s="36"/>
      <c r="D98" s="46"/>
      <c r="E98" s="3" t="s">
        <v>19</v>
      </c>
      <c r="F98" s="38" t="s">
        <v>42</v>
      </c>
      <c r="G98" s="3" t="s">
        <v>21</v>
      </c>
      <c r="H98" s="40">
        <f>'[13]оценка Учреждения'!$H$97</f>
        <v>100</v>
      </c>
      <c r="I98" s="40">
        <f>'[13]оценка Учреждения'!$I$97</f>
        <v>100</v>
      </c>
      <c r="J98" s="41">
        <f t="shared" si="1"/>
        <v>100</v>
      </c>
      <c r="K98" s="51"/>
      <c r="L98" s="48"/>
      <c r="M98" s="17"/>
      <c r="N98" s="49"/>
      <c r="O98" s="50"/>
    </row>
    <row r="99" spans="1:15" ht="31.5" x14ac:dyDescent="0.25">
      <c r="A99" s="159"/>
      <c r="B99" s="52"/>
      <c r="C99" s="53"/>
      <c r="D99" s="54"/>
      <c r="E99" s="3" t="s">
        <v>25</v>
      </c>
      <c r="F99" s="55" t="s">
        <v>67</v>
      </c>
      <c r="G99" s="3" t="s">
        <v>68</v>
      </c>
      <c r="H99" s="135">
        <f>'[13]оценка Учреждения'!$H$98</f>
        <v>3470.7999999999993</v>
      </c>
      <c r="I99" s="135">
        <f>'[13]оценка Учреждения'!$I$98</f>
        <v>3168.3999999999996</v>
      </c>
      <c r="J99" s="41">
        <f t="shared" si="1"/>
        <v>91.287311282701395</v>
      </c>
      <c r="K99" s="41">
        <f>J99</f>
        <v>91.287311282701395</v>
      </c>
      <c r="L99" s="56"/>
      <c r="M99" s="17"/>
      <c r="N99" s="57"/>
      <c r="O99" s="58"/>
    </row>
    <row r="100" spans="1:15" ht="15.75" x14ac:dyDescent="0.25">
      <c r="A100" s="161"/>
      <c r="B100" s="162"/>
      <c r="C100" s="161"/>
      <c r="D100" s="163"/>
      <c r="E100" s="164"/>
      <c r="F100" s="165"/>
      <c r="G100" s="164"/>
      <c r="H100" s="185"/>
      <c r="I100" s="185"/>
      <c r="J100" s="167"/>
      <c r="K100" s="167"/>
      <c r="L100" s="168"/>
      <c r="M100" s="169"/>
      <c r="N100" s="170"/>
      <c r="O100" s="171"/>
    </row>
    <row r="101" spans="1:15" ht="15.75" x14ac:dyDescent="0.25">
      <c r="A101" s="172" t="s">
        <v>81</v>
      </c>
      <c r="F101" s="173" t="s">
        <v>82</v>
      </c>
      <c r="G101" s="164"/>
      <c r="H101" s="185"/>
      <c r="I101" s="185"/>
      <c r="J101" s="167"/>
      <c r="K101" s="167"/>
      <c r="L101" s="168"/>
      <c r="M101" s="169"/>
      <c r="N101" s="170"/>
      <c r="O101" s="171"/>
    </row>
    <row r="103" spans="1:15" x14ac:dyDescent="0.25">
      <c r="A103" s="174" t="s">
        <v>83</v>
      </c>
    </row>
    <row r="105" spans="1:15" x14ac:dyDescent="0.25">
      <c r="H105" s="175">
        <f>H7+H11+H15+H19+H23+H27+H31+H35+H39+H43+H47+H51+H55+H59+H63+H67+H71</f>
        <v>858.22</v>
      </c>
    </row>
    <row r="106" spans="1:15" x14ac:dyDescent="0.25">
      <c r="H106" s="175">
        <f>H75+H79+H83+H87+H91+H95+H99</f>
        <v>59952.950000000012</v>
      </c>
    </row>
    <row r="107" spans="1:15" x14ac:dyDescent="0.25">
      <c r="A107" s="174"/>
    </row>
  </sheetData>
  <autoFilter ref="A3:O99">
    <filterColumn colId="7">
      <customFilters>
        <customFilter operator="notEqual" val=" "/>
      </customFilters>
    </filterColumn>
  </autoFilter>
  <mergeCells count="152"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B88:B91"/>
    <mergeCell ref="C88:C91"/>
    <mergeCell ref="D88:D91"/>
    <mergeCell ref="K88:K90"/>
    <mergeCell ref="L88:L91"/>
    <mergeCell ref="O88:O91"/>
    <mergeCell ref="B84:B87"/>
    <mergeCell ref="C84:C87"/>
    <mergeCell ref="D84:D87"/>
    <mergeCell ref="K84:K86"/>
    <mergeCell ref="L84:L87"/>
    <mergeCell ref="O84:O87"/>
    <mergeCell ref="O76:O79"/>
    <mergeCell ref="B80:B83"/>
    <mergeCell ref="C80:C83"/>
    <mergeCell ref="D80:D83"/>
    <mergeCell ref="K80:K82"/>
    <mergeCell ref="L80:L83"/>
    <mergeCell ref="O80:O83"/>
    <mergeCell ref="B76:B79"/>
    <mergeCell ref="C76:C79"/>
    <mergeCell ref="D76:D79"/>
    <mergeCell ref="K76:K78"/>
    <mergeCell ref="L76:L79"/>
    <mergeCell ref="N76:N79"/>
    <mergeCell ref="B72:B75"/>
    <mergeCell ref="C72:C75"/>
    <mergeCell ref="D72:D75"/>
    <mergeCell ref="K72:K74"/>
    <mergeCell ref="L72:L75"/>
    <mergeCell ref="O72:O75"/>
    <mergeCell ref="B68:B71"/>
    <mergeCell ref="C68:C71"/>
    <mergeCell ref="D68:D71"/>
    <mergeCell ref="K68:K70"/>
    <mergeCell ref="L68:L71"/>
    <mergeCell ref="O68:O71"/>
    <mergeCell ref="B64:B67"/>
    <mergeCell ref="C64:C67"/>
    <mergeCell ref="D64:D67"/>
    <mergeCell ref="K64:K66"/>
    <mergeCell ref="L64:L67"/>
    <mergeCell ref="O64:O67"/>
    <mergeCell ref="B60:B63"/>
    <mergeCell ref="C60:C63"/>
    <mergeCell ref="D60:D63"/>
    <mergeCell ref="K60:K62"/>
    <mergeCell ref="L60:L63"/>
    <mergeCell ref="O60:O63"/>
    <mergeCell ref="B56:B59"/>
    <mergeCell ref="C56:C59"/>
    <mergeCell ref="D56:D59"/>
    <mergeCell ref="K56:K58"/>
    <mergeCell ref="L56:L59"/>
    <mergeCell ref="O56:O59"/>
    <mergeCell ref="B52:B55"/>
    <mergeCell ref="C52:C55"/>
    <mergeCell ref="D52:D55"/>
    <mergeCell ref="K52:K54"/>
    <mergeCell ref="L52:L55"/>
    <mergeCell ref="O52:O55"/>
    <mergeCell ref="B48:B51"/>
    <mergeCell ref="C48:C51"/>
    <mergeCell ref="D48:D51"/>
    <mergeCell ref="K48:K50"/>
    <mergeCell ref="L48:L51"/>
    <mergeCell ref="O48:O51"/>
    <mergeCell ref="B44:B47"/>
    <mergeCell ref="C44:C47"/>
    <mergeCell ref="D44:D47"/>
    <mergeCell ref="K44:K46"/>
    <mergeCell ref="L44:L47"/>
    <mergeCell ref="O44:O47"/>
    <mergeCell ref="B40:B43"/>
    <mergeCell ref="C40:C43"/>
    <mergeCell ref="D40:D43"/>
    <mergeCell ref="K40:K42"/>
    <mergeCell ref="L40:L43"/>
    <mergeCell ref="O40:O43"/>
    <mergeCell ref="B36:B39"/>
    <mergeCell ref="C36:C39"/>
    <mergeCell ref="D36:D39"/>
    <mergeCell ref="K36:K38"/>
    <mergeCell ref="L36:L39"/>
    <mergeCell ref="O36:O39"/>
    <mergeCell ref="B32:B35"/>
    <mergeCell ref="C32:C35"/>
    <mergeCell ref="D32:D35"/>
    <mergeCell ref="K32:K34"/>
    <mergeCell ref="L32:L35"/>
    <mergeCell ref="O32:O35"/>
    <mergeCell ref="B28:B31"/>
    <mergeCell ref="C28:C31"/>
    <mergeCell ref="D28:D31"/>
    <mergeCell ref="K28:K30"/>
    <mergeCell ref="L28:L31"/>
    <mergeCell ref="O28:O31"/>
    <mergeCell ref="B24:B27"/>
    <mergeCell ref="C24:C27"/>
    <mergeCell ref="D24:D27"/>
    <mergeCell ref="K24:K26"/>
    <mergeCell ref="L24:L27"/>
    <mergeCell ref="O24:O27"/>
    <mergeCell ref="B20:B23"/>
    <mergeCell ref="C20:C23"/>
    <mergeCell ref="D20:D23"/>
    <mergeCell ref="K20:K22"/>
    <mergeCell ref="L20:L23"/>
    <mergeCell ref="O20:O23"/>
    <mergeCell ref="L12:L15"/>
    <mergeCell ref="O12:O15"/>
    <mergeCell ref="B16:B19"/>
    <mergeCell ref="C16:C19"/>
    <mergeCell ref="D16:D19"/>
    <mergeCell ref="K16:K18"/>
    <mergeCell ref="L16:L19"/>
    <mergeCell ref="N16:N19"/>
    <mergeCell ref="O16:O19"/>
    <mergeCell ref="L4:L7"/>
    <mergeCell ref="M4:M99"/>
    <mergeCell ref="N4:N7"/>
    <mergeCell ref="O4:O7"/>
    <mergeCell ref="B8:B11"/>
    <mergeCell ref="C8:C11"/>
    <mergeCell ref="D8:D11"/>
    <mergeCell ref="K8:K10"/>
    <mergeCell ref="L8:L11"/>
    <mergeCell ref="O8:O11"/>
    <mergeCell ref="C1:F1"/>
    <mergeCell ref="A4:A99"/>
    <mergeCell ref="B4:B7"/>
    <mergeCell ref="C4:C7"/>
    <mergeCell ref="D4:D7"/>
    <mergeCell ref="K4:K6"/>
    <mergeCell ref="B12:B15"/>
    <mergeCell ref="C12:C15"/>
    <mergeCell ref="D12:D15"/>
    <mergeCell ref="K12:K14"/>
  </mergeCells>
  <printOptions horizontalCentered="1"/>
  <pageMargins left="0.11811023622047245" right="0.11811023622047245" top="0.15748031496062992" bottom="0" header="0.31496062992125984" footer="0.31496062992125984"/>
  <pageSetup paperSize="9" scale="43" orientation="landscape" r:id="rId1"/>
  <rowBreaks count="1" manualBreakCount="1">
    <brk id="71" max="14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07"/>
  <sheetViews>
    <sheetView view="pageBreakPreview" zoomScale="70" zoomScaleNormal="60" zoomScaleSheetLayoutView="70" workbookViewId="0">
      <pane xSplit="4" ySplit="3" topLeftCell="E4" activePane="bottomRight" state="frozen"/>
      <selection activeCell="E16" sqref="E16"/>
      <selection pane="topRight" activeCell="E16" sqref="E16"/>
      <selection pane="bottomLeft" activeCell="E16" sqref="E16"/>
      <selection pane="bottomRight" activeCell="E16" sqref="E16"/>
    </sheetView>
  </sheetViews>
  <sheetFormatPr defaultColWidth="8.85546875" defaultRowHeight="15" x14ac:dyDescent="0.25"/>
  <cols>
    <col min="1" max="1" width="19.140625" style="1" customWidth="1"/>
    <col min="2" max="2" width="20" style="1" customWidth="1"/>
    <col min="3" max="3" width="39.5703125" style="1" customWidth="1"/>
    <col min="4" max="4" width="10.140625" style="1" customWidth="1"/>
    <col min="5" max="5" width="17.85546875" style="1" customWidth="1"/>
    <col min="6" max="6" width="77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8.85546875" style="1"/>
  </cols>
  <sheetData>
    <row r="1" spans="1:15" ht="33.75" customHeight="1" x14ac:dyDescent="0.45">
      <c r="C1" s="2" t="s">
        <v>0</v>
      </c>
      <c r="D1" s="2"/>
      <c r="E1" s="2"/>
      <c r="F1" s="2"/>
    </row>
    <row r="2" spans="1:15" ht="195.75" customHeight="1" x14ac:dyDescent="0.25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2</v>
      </c>
      <c r="D3" s="5">
        <v>3</v>
      </c>
      <c r="E3" s="4">
        <v>4</v>
      </c>
      <c r="F3" s="5">
        <v>5</v>
      </c>
      <c r="G3" s="4">
        <v>6</v>
      </c>
      <c r="H3" s="5">
        <v>7</v>
      </c>
      <c r="I3" s="4">
        <v>8</v>
      </c>
      <c r="J3" s="5">
        <v>9</v>
      </c>
      <c r="K3" s="4">
        <v>10</v>
      </c>
      <c r="L3" s="5">
        <v>11</v>
      </c>
      <c r="M3" s="4">
        <v>12</v>
      </c>
      <c r="N3" s="5">
        <v>13</v>
      </c>
    </row>
    <row r="4" spans="1:15" customFormat="1" ht="56.25" hidden="1" customHeight="1" x14ac:dyDescent="0.25">
      <c r="A4" s="6" t="s">
        <v>96</v>
      </c>
      <c r="B4" s="7" t="s">
        <v>16</v>
      </c>
      <c r="C4" s="8" t="s">
        <v>17</v>
      </c>
      <c r="D4" s="9" t="s">
        <v>18</v>
      </c>
      <c r="E4" s="10" t="s">
        <v>19</v>
      </c>
      <c r="F4" s="11" t="s">
        <v>20</v>
      </c>
      <c r="G4" s="12" t="s">
        <v>21</v>
      </c>
      <c r="H4" s="13"/>
      <c r="I4" s="13"/>
      <c r="J4" s="14"/>
      <c r="K4" s="15"/>
      <c r="L4" s="16"/>
      <c r="M4" s="17" t="s">
        <v>22</v>
      </c>
      <c r="N4" s="18"/>
      <c r="O4" s="19">
        <v>1</v>
      </c>
    </row>
    <row r="5" spans="1:15" customFormat="1" ht="56.25" hidden="1" customHeight="1" x14ac:dyDescent="0.25">
      <c r="A5" s="20"/>
      <c r="B5" s="7"/>
      <c r="C5" s="8"/>
      <c r="D5" s="21"/>
      <c r="E5" s="10" t="s">
        <v>19</v>
      </c>
      <c r="F5" s="11" t="s">
        <v>23</v>
      </c>
      <c r="G5" s="12" t="s">
        <v>21</v>
      </c>
      <c r="H5" s="13"/>
      <c r="I5" s="13"/>
      <c r="J5" s="14"/>
      <c r="K5" s="22"/>
      <c r="L5" s="23"/>
      <c r="M5" s="17"/>
      <c r="N5" s="24"/>
      <c r="O5" s="25"/>
    </row>
    <row r="6" spans="1:15" customFormat="1" ht="87" hidden="1" customHeight="1" x14ac:dyDescent="0.25">
      <c r="A6" s="20"/>
      <c r="B6" s="7"/>
      <c r="C6" s="8"/>
      <c r="D6" s="21"/>
      <c r="E6" s="10" t="s">
        <v>19</v>
      </c>
      <c r="F6" s="11" t="s">
        <v>24</v>
      </c>
      <c r="G6" s="12" t="s">
        <v>21</v>
      </c>
      <c r="H6" s="13"/>
      <c r="I6" s="13"/>
      <c r="J6" s="14"/>
      <c r="K6" s="26"/>
      <c r="L6" s="23"/>
      <c r="M6" s="17"/>
      <c r="N6" s="24"/>
      <c r="O6" s="25"/>
    </row>
    <row r="7" spans="1:15" customFormat="1" ht="33" hidden="1" customHeight="1" x14ac:dyDescent="0.25">
      <c r="A7" s="20"/>
      <c r="B7" s="27"/>
      <c r="C7" s="28"/>
      <c r="D7" s="29"/>
      <c r="E7" s="10" t="s">
        <v>25</v>
      </c>
      <c r="F7" s="30" t="s">
        <v>26</v>
      </c>
      <c r="G7" s="12" t="s">
        <v>27</v>
      </c>
      <c r="H7" s="13"/>
      <c r="I7" s="13"/>
      <c r="J7" s="14"/>
      <c r="K7" s="14"/>
      <c r="L7" s="31"/>
      <c r="M7" s="17"/>
      <c r="N7" s="32"/>
      <c r="O7" s="33"/>
    </row>
    <row r="8" spans="1:15" customFormat="1" ht="56.25" hidden="1" customHeight="1" x14ac:dyDescent="0.25">
      <c r="A8" s="20"/>
      <c r="B8" s="7" t="s">
        <v>28</v>
      </c>
      <c r="C8" s="8" t="s">
        <v>29</v>
      </c>
      <c r="D8" s="9" t="s">
        <v>18</v>
      </c>
      <c r="E8" s="10" t="s">
        <v>19</v>
      </c>
      <c r="F8" s="11" t="s">
        <v>20</v>
      </c>
      <c r="G8" s="12" t="s">
        <v>21</v>
      </c>
      <c r="H8" s="13"/>
      <c r="I8" s="13"/>
      <c r="J8" s="14"/>
      <c r="K8" s="15"/>
      <c r="L8" s="16"/>
      <c r="M8" s="17"/>
      <c r="N8" s="34"/>
      <c r="O8" s="19">
        <v>2</v>
      </c>
    </row>
    <row r="9" spans="1:15" customFormat="1" ht="56.25" hidden="1" customHeight="1" x14ac:dyDescent="0.25">
      <c r="A9" s="20"/>
      <c r="B9" s="7"/>
      <c r="C9" s="8"/>
      <c r="D9" s="21"/>
      <c r="E9" s="10" t="s">
        <v>19</v>
      </c>
      <c r="F9" s="11" t="s">
        <v>23</v>
      </c>
      <c r="G9" s="12" t="s">
        <v>21</v>
      </c>
      <c r="H9" s="13"/>
      <c r="I9" s="13"/>
      <c r="J9" s="14"/>
      <c r="K9" s="22"/>
      <c r="L9" s="23"/>
      <c r="M9" s="17"/>
      <c r="N9" s="34"/>
      <c r="O9" s="25"/>
    </row>
    <row r="10" spans="1:15" customFormat="1" ht="87" hidden="1" customHeight="1" x14ac:dyDescent="0.25">
      <c r="A10" s="20"/>
      <c r="B10" s="7"/>
      <c r="C10" s="8"/>
      <c r="D10" s="21"/>
      <c r="E10" s="10" t="s">
        <v>19</v>
      </c>
      <c r="F10" s="11" t="s">
        <v>24</v>
      </c>
      <c r="G10" s="12" t="s">
        <v>21</v>
      </c>
      <c r="H10" s="13"/>
      <c r="I10" s="13"/>
      <c r="J10" s="14"/>
      <c r="K10" s="26"/>
      <c r="L10" s="23"/>
      <c r="M10" s="17"/>
      <c r="N10" s="34"/>
      <c r="O10" s="25"/>
    </row>
    <row r="11" spans="1:15" customFormat="1" ht="33" hidden="1" customHeight="1" x14ac:dyDescent="0.25">
      <c r="A11" s="20"/>
      <c r="B11" s="27"/>
      <c r="C11" s="28"/>
      <c r="D11" s="29"/>
      <c r="E11" s="10" t="s">
        <v>25</v>
      </c>
      <c r="F11" s="30" t="s">
        <v>26</v>
      </c>
      <c r="G11" s="12" t="s">
        <v>27</v>
      </c>
      <c r="H11" s="13"/>
      <c r="I11" s="13"/>
      <c r="J11" s="14"/>
      <c r="K11" s="14"/>
      <c r="L11" s="31"/>
      <c r="M11" s="17"/>
      <c r="N11" s="14"/>
      <c r="O11" s="33"/>
    </row>
    <row r="12" spans="1:15" ht="56.25" customHeight="1" x14ac:dyDescent="0.25">
      <c r="A12" s="20"/>
      <c r="B12" s="35" t="s">
        <v>30</v>
      </c>
      <c r="C12" s="36" t="s">
        <v>31</v>
      </c>
      <c r="D12" s="37" t="s">
        <v>18</v>
      </c>
      <c r="E12" s="3" t="s">
        <v>19</v>
      </c>
      <c r="F12" s="38" t="s">
        <v>20</v>
      </c>
      <c r="G12" s="39" t="s">
        <v>21</v>
      </c>
      <c r="H12" s="40">
        <f>'[14]оценка Учреждения'!$H$11</f>
        <v>100</v>
      </c>
      <c r="I12" s="40">
        <f>'[14]оценка Учреждения'!$I$11</f>
        <v>100</v>
      </c>
      <c r="J12" s="41">
        <f>IF(I12/H12*100&gt;100,100,I12/H12*100)</f>
        <v>100</v>
      </c>
      <c r="K12" s="42">
        <f>(J12+J13+J14)/2</f>
        <v>100</v>
      </c>
      <c r="L12" s="43">
        <f>(K12+K15)/2</f>
        <v>100</v>
      </c>
      <c r="M12" s="17"/>
      <c r="N12" s="59"/>
      <c r="O12" s="45">
        <v>3</v>
      </c>
    </row>
    <row r="13" spans="1:15" ht="56.25" customHeight="1" x14ac:dyDescent="0.25">
      <c r="A13" s="20"/>
      <c r="B13" s="35"/>
      <c r="C13" s="36"/>
      <c r="D13" s="46"/>
      <c r="E13" s="3" t="s">
        <v>19</v>
      </c>
      <c r="F13" s="38" t="s">
        <v>23</v>
      </c>
      <c r="G13" s="39" t="s">
        <v>21</v>
      </c>
      <c r="H13" s="40">
        <f>'[14]оценка Учреждения'!$H$12</f>
        <v>93</v>
      </c>
      <c r="I13" s="40">
        <f>'[14]оценка Учреждения'!$I$12</f>
        <v>96</v>
      </c>
      <c r="J13" s="41">
        <f>IF(I13/H13*100&gt;100,100,I13/H13*100)</f>
        <v>100</v>
      </c>
      <c r="K13" s="47"/>
      <c r="L13" s="48"/>
      <c r="M13" s="17"/>
      <c r="N13" s="59"/>
      <c r="O13" s="50"/>
    </row>
    <row r="14" spans="1:15" ht="87" customHeight="1" x14ac:dyDescent="0.25">
      <c r="A14" s="20"/>
      <c r="B14" s="35"/>
      <c r="C14" s="36"/>
      <c r="D14" s="46"/>
      <c r="E14" s="3" t="s">
        <v>19</v>
      </c>
      <c r="F14" s="38" t="s">
        <v>24</v>
      </c>
      <c r="G14" s="39" t="s">
        <v>21</v>
      </c>
      <c r="H14" s="40">
        <f>'[14]оценка Учреждения'!$H$13</f>
        <v>0</v>
      </c>
      <c r="I14" s="40">
        <f>'[14]оценка Учреждения'!$I$13</f>
        <v>0</v>
      </c>
      <c r="J14" s="41">
        <f>IF(H14=0,0,IF(I14/H14*100&gt;100,100,I14/H14*100))</f>
        <v>0</v>
      </c>
      <c r="K14" s="51"/>
      <c r="L14" s="48"/>
      <c r="M14" s="17"/>
      <c r="N14" s="59"/>
      <c r="O14" s="50"/>
    </row>
    <row r="15" spans="1:15" ht="33" customHeight="1" x14ac:dyDescent="0.25">
      <c r="A15" s="20"/>
      <c r="B15" s="52"/>
      <c r="C15" s="53"/>
      <c r="D15" s="54"/>
      <c r="E15" s="3" t="s">
        <v>25</v>
      </c>
      <c r="F15" s="55" t="s">
        <v>26</v>
      </c>
      <c r="G15" s="39" t="s">
        <v>27</v>
      </c>
      <c r="H15" s="40">
        <f>'[14]оценка Учреждения'!$H$14</f>
        <v>33</v>
      </c>
      <c r="I15" s="40">
        <f>'[14]оценка Учреждения'!$I$14</f>
        <v>33.78</v>
      </c>
      <c r="J15" s="41">
        <f>IF(I15/H15*100&gt;100,100,I15/H15*100)</f>
        <v>100</v>
      </c>
      <c r="K15" s="41">
        <f>J15</f>
        <v>100</v>
      </c>
      <c r="L15" s="56"/>
      <c r="M15" s="17"/>
      <c r="N15" s="41"/>
      <c r="O15" s="58"/>
    </row>
    <row r="16" spans="1:15" ht="56.25" customHeight="1" x14ac:dyDescent="0.25">
      <c r="A16" s="20"/>
      <c r="B16" s="35" t="s">
        <v>32</v>
      </c>
      <c r="C16" s="36" t="s">
        <v>33</v>
      </c>
      <c r="D16" s="37" t="s">
        <v>18</v>
      </c>
      <c r="E16" s="3" t="s">
        <v>19</v>
      </c>
      <c r="F16" s="38" t="s">
        <v>20</v>
      </c>
      <c r="G16" s="39" t="s">
        <v>21</v>
      </c>
      <c r="H16" s="40">
        <f>'[14]оценка Учреждения'!$H$15</f>
        <v>100</v>
      </c>
      <c r="I16" s="40">
        <f>'[14]оценка Учреждения'!$I$15</f>
        <v>100</v>
      </c>
      <c r="J16" s="41">
        <f>IF(I16/H16*100&gt;100,100,I16/H16*100)</f>
        <v>100</v>
      </c>
      <c r="K16" s="42">
        <f>(J16+J17+J18)/2</f>
        <v>95.25</v>
      </c>
      <c r="L16" s="43">
        <f>(K16+K19)/2</f>
        <v>97.625</v>
      </c>
      <c r="M16" s="17"/>
      <c r="N16" s="44"/>
      <c r="O16" s="45">
        <v>4</v>
      </c>
    </row>
    <row r="17" spans="1:15" ht="56.25" customHeight="1" x14ac:dyDescent="0.25">
      <c r="A17" s="20"/>
      <c r="B17" s="35"/>
      <c r="C17" s="36"/>
      <c r="D17" s="46"/>
      <c r="E17" s="3" t="s">
        <v>19</v>
      </c>
      <c r="F17" s="38" t="s">
        <v>23</v>
      </c>
      <c r="G17" s="39" t="s">
        <v>21</v>
      </c>
      <c r="H17" s="40">
        <f>'[14]оценка Учреждения'!$H$16</f>
        <v>100</v>
      </c>
      <c r="I17" s="40">
        <f>'[14]оценка Учреждения'!$I$16</f>
        <v>90.5</v>
      </c>
      <c r="J17" s="41">
        <f>IF(I17/H17*100&gt;100,100,I17/H17*100)</f>
        <v>90.5</v>
      </c>
      <c r="K17" s="47"/>
      <c r="L17" s="48"/>
      <c r="M17" s="17"/>
      <c r="N17" s="49"/>
      <c r="O17" s="50"/>
    </row>
    <row r="18" spans="1:15" ht="87" customHeight="1" x14ac:dyDescent="0.25">
      <c r="A18" s="20"/>
      <c r="B18" s="35"/>
      <c r="C18" s="36"/>
      <c r="D18" s="46"/>
      <c r="E18" s="3" t="s">
        <v>19</v>
      </c>
      <c r="F18" s="38" t="s">
        <v>24</v>
      </c>
      <c r="G18" s="39" t="s">
        <v>21</v>
      </c>
      <c r="H18" s="40">
        <f>'[14]оценка Учреждения'!$H$17</f>
        <v>0</v>
      </c>
      <c r="I18" s="40">
        <f>'[14]оценка Учреждения'!$I$17</f>
        <v>0</v>
      </c>
      <c r="J18" s="41">
        <f>IF(H18=0,0,IF(I18/H18*100&gt;100,100,I18/H18*100))</f>
        <v>0</v>
      </c>
      <c r="K18" s="51"/>
      <c r="L18" s="48"/>
      <c r="M18" s="17"/>
      <c r="N18" s="49"/>
      <c r="O18" s="50"/>
    </row>
    <row r="19" spans="1:15" ht="33" customHeight="1" x14ac:dyDescent="0.25">
      <c r="A19" s="20"/>
      <c r="B19" s="52"/>
      <c r="C19" s="53"/>
      <c r="D19" s="54"/>
      <c r="E19" s="3" t="s">
        <v>25</v>
      </c>
      <c r="F19" s="55" t="s">
        <v>26</v>
      </c>
      <c r="G19" s="39" t="s">
        <v>27</v>
      </c>
      <c r="H19" s="40">
        <f>'[14]оценка Учреждения'!$H$18</f>
        <v>13</v>
      </c>
      <c r="I19" s="40">
        <f>'[14]оценка Учреждения'!$I$18</f>
        <v>14.11</v>
      </c>
      <c r="J19" s="41">
        <f>IF(I19/H19*100&gt;100,100,I19/H19*100)</f>
        <v>100</v>
      </c>
      <c r="K19" s="41">
        <f>J19</f>
        <v>100</v>
      </c>
      <c r="L19" s="56"/>
      <c r="M19" s="17"/>
      <c r="N19" s="57"/>
      <c r="O19" s="58"/>
    </row>
    <row r="20" spans="1:15" ht="56.25" customHeight="1" x14ac:dyDescent="0.25">
      <c r="A20" s="20"/>
      <c r="B20" s="35" t="s">
        <v>34</v>
      </c>
      <c r="C20" s="36" t="s">
        <v>35</v>
      </c>
      <c r="D20" s="37" t="s">
        <v>18</v>
      </c>
      <c r="E20" s="3" t="s">
        <v>19</v>
      </c>
      <c r="F20" s="38" t="s">
        <v>20</v>
      </c>
      <c r="G20" s="39" t="s">
        <v>21</v>
      </c>
      <c r="H20" s="40">
        <f>'[14]оценка Учреждения'!$H$19</f>
        <v>100</v>
      </c>
      <c r="I20" s="40">
        <f>'[14]оценка Учреждения'!$I$19</f>
        <v>100</v>
      </c>
      <c r="J20" s="41">
        <f>IF(I20/H20*100&gt;100,100,I20/H20*100)</f>
        <v>100</v>
      </c>
      <c r="K20" s="42">
        <f>(J20+J21+J22)/2</f>
        <v>100</v>
      </c>
      <c r="L20" s="43">
        <f>(K20+K23)/2</f>
        <v>100</v>
      </c>
      <c r="M20" s="17"/>
      <c r="N20" s="59"/>
      <c r="O20" s="45">
        <v>5</v>
      </c>
    </row>
    <row r="21" spans="1:15" ht="56.25" customHeight="1" x14ac:dyDescent="0.25">
      <c r="A21" s="20"/>
      <c r="B21" s="35"/>
      <c r="C21" s="36"/>
      <c r="D21" s="46"/>
      <c r="E21" s="3" t="s">
        <v>19</v>
      </c>
      <c r="F21" s="38" t="s">
        <v>23</v>
      </c>
      <c r="G21" s="39" t="s">
        <v>21</v>
      </c>
      <c r="H21" s="40">
        <f>'[14]оценка Учреждения'!$H$20</f>
        <v>100</v>
      </c>
      <c r="I21" s="40">
        <f>'[14]оценка Учреждения'!$I$20</f>
        <v>100</v>
      </c>
      <c r="J21" s="41">
        <f>IF(I21/H21*100&gt;100,100,I21/H21*100)</f>
        <v>100</v>
      </c>
      <c r="K21" s="47"/>
      <c r="L21" s="48"/>
      <c r="M21" s="17"/>
      <c r="N21" s="59"/>
      <c r="O21" s="50"/>
    </row>
    <row r="22" spans="1:15" ht="87" customHeight="1" x14ac:dyDescent="0.25">
      <c r="A22" s="20"/>
      <c r="B22" s="35"/>
      <c r="C22" s="36"/>
      <c r="D22" s="46"/>
      <c r="E22" s="3" t="s">
        <v>19</v>
      </c>
      <c r="F22" s="38" t="s">
        <v>24</v>
      </c>
      <c r="G22" s="39" t="s">
        <v>21</v>
      </c>
      <c r="H22" s="40">
        <f>'[14]оценка Учреждения'!$H$21</f>
        <v>0</v>
      </c>
      <c r="I22" s="40">
        <f>'[14]оценка Учреждения'!$I$21</f>
        <v>0</v>
      </c>
      <c r="J22" s="41">
        <f>IF(H22=0,0,IF(I22/H22*100&gt;100,100,I22/H22*100))</f>
        <v>0</v>
      </c>
      <c r="K22" s="51"/>
      <c r="L22" s="48"/>
      <c r="M22" s="17"/>
      <c r="N22" s="59"/>
      <c r="O22" s="50"/>
    </row>
    <row r="23" spans="1:15" ht="33" customHeight="1" x14ac:dyDescent="0.25">
      <c r="A23" s="20"/>
      <c r="B23" s="52"/>
      <c r="C23" s="53"/>
      <c r="D23" s="54"/>
      <c r="E23" s="3" t="s">
        <v>25</v>
      </c>
      <c r="F23" s="55" t="s">
        <v>26</v>
      </c>
      <c r="G23" s="39" t="s">
        <v>27</v>
      </c>
      <c r="H23" s="40">
        <f>'[14]оценка Учреждения'!$H$22</f>
        <v>2</v>
      </c>
      <c r="I23" s="40">
        <f>'[14]оценка Учреждения'!$I$22</f>
        <v>2</v>
      </c>
      <c r="J23" s="41">
        <f>IF(I23/H23*100&gt;100,100,I23/H23*100)</f>
        <v>100</v>
      </c>
      <c r="K23" s="41">
        <f>J23</f>
        <v>100</v>
      </c>
      <c r="L23" s="56"/>
      <c r="M23" s="17"/>
      <c r="N23" s="41"/>
      <c r="O23" s="58"/>
    </row>
    <row r="24" spans="1:15" ht="56.25" customHeight="1" x14ac:dyDescent="0.25">
      <c r="A24" s="20"/>
      <c r="B24" s="35" t="s">
        <v>36</v>
      </c>
      <c r="C24" s="36" t="s">
        <v>37</v>
      </c>
      <c r="D24" s="37" t="s">
        <v>18</v>
      </c>
      <c r="E24" s="3" t="s">
        <v>19</v>
      </c>
      <c r="F24" s="38" t="s">
        <v>20</v>
      </c>
      <c r="G24" s="39" t="s">
        <v>21</v>
      </c>
      <c r="H24" s="40">
        <f>'[14]оценка Учреждения'!$H$23</f>
        <v>100</v>
      </c>
      <c r="I24" s="40">
        <f>'[14]оценка Учреждения'!$I$23</f>
        <v>100</v>
      </c>
      <c r="J24" s="41">
        <f>IF(I24/H24*100&gt;100,100,I24/H24*100)</f>
        <v>100</v>
      </c>
      <c r="K24" s="42">
        <f>(J24+J25+J26)/3</f>
        <v>97.7</v>
      </c>
      <c r="L24" s="43">
        <f>(K24+K27)/2</f>
        <v>97.918403068789885</v>
      </c>
      <c r="M24" s="17"/>
      <c r="N24" s="59"/>
      <c r="O24" s="45">
        <v>6</v>
      </c>
    </row>
    <row r="25" spans="1:15" ht="56.25" customHeight="1" x14ac:dyDescent="0.25">
      <c r="A25" s="20"/>
      <c r="B25" s="35"/>
      <c r="C25" s="36"/>
      <c r="D25" s="46"/>
      <c r="E25" s="3" t="s">
        <v>19</v>
      </c>
      <c r="F25" s="38" t="s">
        <v>23</v>
      </c>
      <c r="G25" s="39" t="s">
        <v>21</v>
      </c>
      <c r="H25" s="40">
        <f>'[14]оценка Учреждения'!$H$24</f>
        <v>100</v>
      </c>
      <c r="I25" s="40">
        <f>'[14]оценка Учреждения'!$I$24</f>
        <v>93.1</v>
      </c>
      <c r="J25" s="41">
        <f>IF(I25/H25*100&gt;100,100,I25/H25*100)</f>
        <v>93.1</v>
      </c>
      <c r="K25" s="47"/>
      <c r="L25" s="48"/>
      <c r="M25" s="17"/>
      <c r="N25" s="59"/>
      <c r="O25" s="50"/>
    </row>
    <row r="26" spans="1:15" ht="87" customHeight="1" x14ac:dyDescent="0.25">
      <c r="A26" s="20"/>
      <c r="B26" s="35"/>
      <c r="C26" s="36"/>
      <c r="D26" s="46"/>
      <c r="E26" s="3" t="s">
        <v>19</v>
      </c>
      <c r="F26" s="38" t="s">
        <v>24</v>
      </c>
      <c r="G26" s="39" t="s">
        <v>21</v>
      </c>
      <c r="H26" s="40">
        <f>'[14]оценка Учреждения'!$H$25</f>
        <v>100</v>
      </c>
      <c r="I26" s="40">
        <f>'[14]оценка Учреждения'!$I$25</f>
        <v>100</v>
      </c>
      <c r="J26" s="41">
        <f>IF(I26/H26*100&gt;100,100,I26/H26*100)</f>
        <v>100</v>
      </c>
      <c r="K26" s="51"/>
      <c r="L26" s="48"/>
      <c r="M26" s="17"/>
      <c r="N26" s="59"/>
      <c r="O26" s="50"/>
    </row>
    <row r="27" spans="1:15" ht="33" customHeight="1" x14ac:dyDescent="0.25">
      <c r="A27" s="20"/>
      <c r="B27" s="52"/>
      <c r="C27" s="53"/>
      <c r="D27" s="54"/>
      <c r="E27" s="3" t="s">
        <v>25</v>
      </c>
      <c r="F27" s="55" t="s">
        <v>26</v>
      </c>
      <c r="G27" s="39" t="s">
        <v>27</v>
      </c>
      <c r="H27" s="40">
        <f>'[14]оценка Учреждения'!$H$26</f>
        <v>310.22000000000003</v>
      </c>
      <c r="I27" s="40">
        <f>'[14]оценка Учреждения'!$I$26</f>
        <v>304.44</v>
      </c>
      <c r="J27" s="41">
        <f>IF(I27/H27*100&gt;100,100,I27/H27*100)</f>
        <v>98.136806137579768</v>
      </c>
      <c r="K27" s="41">
        <f>J27</f>
        <v>98.136806137579768</v>
      </c>
      <c r="L27" s="56"/>
      <c r="M27" s="17"/>
      <c r="N27" s="41"/>
      <c r="O27" s="58"/>
    </row>
    <row r="28" spans="1:15" customFormat="1" ht="56.25" hidden="1" customHeight="1" x14ac:dyDescent="0.25">
      <c r="A28" s="20"/>
      <c r="B28" s="60" t="s">
        <v>38</v>
      </c>
      <c r="C28" s="61" t="s">
        <v>39</v>
      </c>
      <c r="D28" s="62" t="s">
        <v>18</v>
      </c>
      <c r="E28" s="63" t="s">
        <v>19</v>
      </c>
      <c r="F28" s="64" t="s">
        <v>20</v>
      </c>
      <c r="G28" s="65" t="s">
        <v>21</v>
      </c>
      <c r="H28" s="66"/>
      <c r="I28" s="66"/>
      <c r="J28" s="67"/>
      <c r="K28" s="68"/>
      <c r="L28" s="69"/>
      <c r="M28" s="17"/>
      <c r="N28" s="70"/>
      <c r="O28" s="71">
        <v>7</v>
      </c>
    </row>
    <row r="29" spans="1:15" customFormat="1" ht="56.25" hidden="1" customHeight="1" x14ac:dyDescent="0.25">
      <c r="A29" s="20"/>
      <c r="B29" s="60"/>
      <c r="C29" s="61"/>
      <c r="D29" s="72"/>
      <c r="E29" s="63" t="s">
        <v>19</v>
      </c>
      <c r="F29" s="64" t="s">
        <v>23</v>
      </c>
      <c r="G29" s="65" t="s">
        <v>21</v>
      </c>
      <c r="H29" s="66"/>
      <c r="I29" s="66"/>
      <c r="J29" s="67"/>
      <c r="K29" s="73"/>
      <c r="L29" s="74"/>
      <c r="M29" s="17"/>
      <c r="N29" s="70"/>
      <c r="O29" s="75"/>
    </row>
    <row r="30" spans="1:15" customFormat="1" ht="87" hidden="1" customHeight="1" x14ac:dyDescent="0.25">
      <c r="A30" s="20"/>
      <c r="B30" s="60"/>
      <c r="C30" s="61"/>
      <c r="D30" s="72"/>
      <c r="E30" s="63" t="s">
        <v>19</v>
      </c>
      <c r="F30" s="64" t="s">
        <v>24</v>
      </c>
      <c r="G30" s="65" t="s">
        <v>21</v>
      </c>
      <c r="H30" s="66"/>
      <c r="I30" s="66"/>
      <c r="J30" s="67"/>
      <c r="K30" s="76"/>
      <c r="L30" s="74"/>
      <c r="M30" s="17"/>
      <c r="N30" s="70"/>
      <c r="O30" s="75"/>
    </row>
    <row r="31" spans="1:15" customFormat="1" ht="33" hidden="1" customHeight="1" x14ac:dyDescent="0.25">
      <c r="A31" s="20"/>
      <c r="B31" s="77"/>
      <c r="C31" s="78"/>
      <c r="D31" s="79"/>
      <c r="E31" s="63" t="s">
        <v>25</v>
      </c>
      <c r="F31" s="80" t="s">
        <v>26</v>
      </c>
      <c r="G31" s="65" t="s">
        <v>27</v>
      </c>
      <c r="H31" s="66"/>
      <c r="I31" s="66"/>
      <c r="J31" s="67"/>
      <c r="K31" s="67"/>
      <c r="L31" s="81"/>
      <c r="M31" s="17"/>
      <c r="N31" s="67"/>
      <c r="O31" s="82"/>
    </row>
    <row r="32" spans="1:15" ht="56.25" customHeight="1" x14ac:dyDescent="0.25">
      <c r="A32" s="20"/>
      <c r="B32" s="35" t="s">
        <v>40</v>
      </c>
      <c r="C32" s="36" t="s">
        <v>41</v>
      </c>
      <c r="D32" s="37" t="s">
        <v>18</v>
      </c>
      <c r="E32" s="3" t="s">
        <v>19</v>
      </c>
      <c r="F32" s="38" t="s">
        <v>20</v>
      </c>
      <c r="G32" s="39" t="s">
        <v>21</v>
      </c>
      <c r="H32" s="40">
        <f>'[14]оценка Учреждения'!$H$31</f>
        <v>100</v>
      </c>
      <c r="I32" s="40">
        <f>'[14]оценка Учреждения'!$I$31</f>
        <v>100</v>
      </c>
      <c r="J32" s="41">
        <f>IF(I32/H32*100&gt;100,100,I32/H32*100)</f>
        <v>100</v>
      </c>
      <c r="K32" s="42">
        <f>(J32+J33+J34)/2</f>
        <v>100</v>
      </c>
      <c r="L32" s="43">
        <f>(K32+K35)/2</f>
        <v>100</v>
      </c>
      <c r="M32" s="17"/>
      <c r="N32" s="59"/>
      <c r="O32" s="45">
        <v>8</v>
      </c>
    </row>
    <row r="33" spans="1:15" ht="56.25" customHeight="1" x14ac:dyDescent="0.25">
      <c r="A33" s="20"/>
      <c r="B33" s="35"/>
      <c r="C33" s="36"/>
      <c r="D33" s="46"/>
      <c r="E33" s="3" t="s">
        <v>19</v>
      </c>
      <c r="F33" s="38" t="s">
        <v>42</v>
      </c>
      <c r="G33" s="39" t="s">
        <v>21</v>
      </c>
      <c r="H33" s="40">
        <f>'[14]оценка Учреждения'!$H$32</f>
        <v>94</v>
      </c>
      <c r="I33" s="40">
        <f>'[14]оценка Учреждения'!$I$32</f>
        <v>100</v>
      </c>
      <c r="J33" s="41">
        <f>IF(I33/H33*100&gt;100,100,I33/H33*100)</f>
        <v>100</v>
      </c>
      <c r="K33" s="47"/>
      <c r="L33" s="48"/>
      <c r="M33" s="17"/>
      <c r="N33" s="59"/>
      <c r="O33" s="50"/>
    </row>
    <row r="34" spans="1:15" ht="66.75" customHeight="1" x14ac:dyDescent="0.25">
      <c r="A34" s="20"/>
      <c r="B34" s="35"/>
      <c r="C34" s="36"/>
      <c r="D34" s="46"/>
      <c r="E34" s="3" t="s">
        <v>19</v>
      </c>
      <c r="F34" s="38" t="s">
        <v>43</v>
      </c>
      <c r="G34" s="39" t="s">
        <v>21</v>
      </c>
      <c r="H34" s="40">
        <f>'[14]оценка Учреждения'!$H$33</f>
        <v>0</v>
      </c>
      <c r="I34" s="40">
        <f>'[14]оценка Учреждения'!$I$33</f>
        <v>0</v>
      </c>
      <c r="J34" s="41">
        <f>IF(H34=0,0,IF(I34/H34*100&gt;100,100,I34/H34*100))</f>
        <v>0</v>
      </c>
      <c r="K34" s="51"/>
      <c r="L34" s="48"/>
      <c r="M34" s="17"/>
      <c r="N34" s="59"/>
      <c r="O34" s="50"/>
    </row>
    <row r="35" spans="1:15" ht="33" customHeight="1" x14ac:dyDescent="0.25">
      <c r="A35" s="20"/>
      <c r="B35" s="52"/>
      <c r="C35" s="53"/>
      <c r="D35" s="54"/>
      <c r="E35" s="3" t="s">
        <v>25</v>
      </c>
      <c r="F35" s="55" t="s">
        <v>26</v>
      </c>
      <c r="G35" s="39" t="s">
        <v>27</v>
      </c>
      <c r="H35" s="40">
        <f>'[14]оценка Учреждения'!$H$34</f>
        <v>4</v>
      </c>
      <c r="I35" s="40">
        <f>'[14]оценка Учреждения'!$I$34</f>
        <v>4</v>
      </c>
      <c r="J35" s="41">
        <f>IF(I35/H35*100&gt;100,100,I35/H35*100)</f>
        <v>100</v>
      </c>
      <c r="K35" s="41">
        <f>J35</f>
        <v>100</v>
      </c>
      <c r="L35" s="56"/>
      <c r="M35" s="17"/>
      <c r="N35" s="41"/>
      <c r="O35" s="58"/>
    </row>
    <row r="36" spans="1:15" customFormat="1" ht="56.25" hidden="1" customHeight="1" x14ac:dyDescent="0.25">
      <c r="A36" s="20"/>
      <c r="B36" s="83" t="s">
        <v>44</v>
      </c>
      <c r="C36" s="84" t="s">
        <v>45</v>
      </c>
      <c r="D36" s="85" t="s">
        <v>18</v>
      </c>
      <c r="E36" s="86" t="s">
        <v>19</v>
      </c>
      <c r="F36" s="87" t="s">
        <v>20</v>
      </c>
      <c r="G36" s="88" t="s">
        <v>21</v>
      </c>
      <c r="H36" s="89"/>
      <c r="I36" s="89"/>
      <c r="J36" s="90"/>
      <c r="K36" s="91"/>
      <c r="L36" s="92"/>
      <c r="M36" s="17"/>
      <c r="N36" s="93"/>
      <c r="O36" s="94">
        <v>9</v>
      </c>
    </row>
    <row r="37" spans="1:15" customFormat="1" ht="56.25" hidden="1" customHeight="1" x14ac:dyDescent="0.25">
      <c r="A37" s="20"/>
      <c r="B37" s="83"/>
      <c r="C37" s="84"/>
      <c r="D37" s="95"/>
      <c r="E37" s="86" t="s">
        <v>19</v>
      </c>
      <c r="F37" s="87" t="s">
        <v>42</v>
      </c>
      <c r="G37" s="88" t="s">
        <v>21</v>
      </c>
      <c r="H37" s="89"/>
      <c r="I37" s="89"/>
      <c r="J37" s="90"/>
      <c r="K37" s="96"/>
      <c r="L37" s="97"/>
      <c r="M37" s="17"/>
      <c r="N37" s="93"/>
      <c r="O37" s="98"/>
    </row>
    <row r="38" spans="1:15" customFormat="1" ht="66.75" hidden="1" customHeight="1" x14ac:dyDescent="0.25">
      <c r="A38" s="20"/>
      <c r="B38" s="83"/>
      <c r="C38" s="84"/>
      <c r="D38" s="95"/>
      <c r="E38" s="86" t="s">
        <v>19</v>
      </c>
      <c r="F38" s="87" t="s">
        <v>43</v>
      </c>
      <c r="G38" s="88" t="s">
        <v>21</v>
      </c>
      <c r="H38" s="89"/>
      <c r="I38" s="89"/>
      <c r="J38" s="90"/>
      <c r="K38" s="99"/>
      <c r="L38" s="97"/>
      <c r="M38" s="17"/>
      <c r="N38" s="93"/>
      <c r="O38" s="98"/>
    </row>
    <row r="39" spans="1:15" customFormat="1" ht="33" hidden="1" customHeight="1" x14ac:dyDescent="0.25">
      <c r="A39" s="20"/>
      <c r="B39" s="100"/>
      <c r="C39" s="101"/>
      <c r="D39" s="102"/>
      <c r="E39" s="86" t="s">
        <v>25</v>
      </c>
      <c r="F39" s="103" t="s">
        <v>26</v>
      </c>
      <c r="G39" s="88" t="s">
        <v>27</v>
      </c>
      <c r="H39" s="89"/>
      <c r="I39" s="89"/>
      <c r="J39" s="90"/>
      <c r="K39" s="90"/>
      <c r="L39" s="104"/>
      <c r="M39" s="17"/>
      <c r="N39" s="90"/>
      <c r="O39" s="105"/>
    </row>
    <row r="40" spans="1:15" customFormat="1" ht="56.25" hidden="1" customHeight="1" x14ac:dyDescent="0.25">
      <c r="A40" s="20"/>
      <c r="B40" s="83" t="s">
        <v>46</v>
      </c>
      <c r="C40" s="84" t="s">
        <v>47</v>
      </c>
      <c r="D40" s="85" t="s">
        <v>18</v>
      </c>
      <c r="E40" s="86" t="s">
        <v>19</v>
      </c>
      <c r="F40" s="87" t="s">
        <v>20</v>
      </c>
      <c r="G40" s="88" t="s">
        <v>21</v>
      </c>
      <c r="H40" s="89"/>
      <c r="I40" s="89"/>
      <c r="J40" s="90"/>
      <c r="K40" s="91"/>
      <c r="L40" s="92"/>
      <c r="M40" s="17"/>
      <c r="N40" s="93"/>
      <c r="O40" s="94">
        <v>10</v>
      </c>
    </row>
    <row r="41" spans="1:15" customFormat="1" ht="56.25" hidden="1" customHeight="1" x14ac:dyDescent="0.25">
      <c r="A41" s="20"/>
      <c r="B41" s="83"/>
      <c r="C41" s="84"/>
      <c r="D41" s="95"/>
      <c r="E41" s="86" t="s">
        <v>19</v>
      </c>
      <c r="F41" s="87" t="s">
        <v>42</v>
      </c>
      <c r="G41" s="88" t="s">
        <v>21</v>
      </c>
      <c r="H41" s="89"/>
      <c r="I41" s="89"/>
      <c r="J41" s="90"/>
      <c r="K41" s="96"/>
      <c r="L41" s="97"/>
      <c r="M41" s="17"/>
      <c r="N41" s="93"/>
      <c r="O41" s="98"/>
    </row>
    <row r="42" spans="1:15" customFormat="1" ht="66.75" hidden="1" customHeight="1" x14ac:dyDescent="0.25">
      <c r="A42" s="20"/>
      <c r="B42" s="83"/>
      <c r="C42" s="84"/>
      <c r="D42" s="95"/>
      <c r="E42" s="86" t="s">
        <v>19</v>
      </c>
      <c r="F42" s="87" t="s">
        <v>43</v>
      </c>
      <c r="G42" s="88" t="s">
        <v>21</v>
      </c>
      <c r="H42" s="89"/>
      <c r="I42" s="89"/>
      <c r="J42" s="90"/>
      <c r="K42" s="99"/>
      <c r="L42" s="97"/>
      <c r="M42" s="17"/>
      <c r="N42" s="93"/>
      <c r="O42" s="98"/>
    </row>
    <row r="43" spans="1:15" customFormat="1" ht="33" hidden="1" customHeight="1" x14ac:dyDescent="0.25">
      <c r="A43" s="20"/>
      <c r="B43" s="100"/>
      <c r="C43" s="101"/>
      <c r="D43" s="102"/>
      <c r="E43" s="86" t="s">
        <v>25</v>
      </c>
      <c r="F43" s="103" t="s">
        <v>26</v>
      </c>
      <c r="G43" s="88" t="s">
        <v>27</v>
      </c>
      <c r="H43" s="89"/>
      <c r="I43" s="89"/>
      <c r="J43" s="90"/>
      <c r="K43" s="90"/>
      <c r="L43" s="104"/>
      <c r="M43" s="17"/>
      <c r="N43" s="90"/>
      <c r="O43" s="105"/>
    </row>
    <row r="44" spans="1:15" ht="56.25" customHeight="1" x14ac:dyDescent="0.25">
      <c r="A44" s="20"/>
      <c r="B44" s="106" t="s">
        <v>48</v>
      </c>
      <c r="C44" s="107" t="s">
        <v>49</v>
      </c>
      <c r="D44" s="37" t="s">
        <v>18</v>
      </c>
      <c r="E44" s="3" t="s">
        <v>19</v>
      </c>
      <c r="F44" s="38" t="s">
        <v>20</v>
      </c>
      <c r="G44" s="39" t="s">
        <v>21</v>
      </c>
      <c r="H44" s="40">
        <f>'[14]оценка Учреждения'!$H$43</f>
        <v>100</v>
      </c>
      <c r="I44" s="40">
        <f>'[14]оценка Учреждения'!$I$43</f>
        <v>100</v>
      </c>
      <c r="J44" s="41">
        <f t="shared" ref="J44:J49" si="0">IF(I44/H44*100&gt;100,100,I44/H44*100)</f>
        <v>100</v>
      </c>
      <c r="K44" s="42">
        <f>(J44+J45+J46)/3</f>
        <v>99.462411347517715</v>
      </c>
      <c r="L44" s="43">
        <f>(K44+K47)/2</f>
        <v>99.65337475082562</v>
      </c>
      <c r="M44" s="17"/>
      <c r="N44" s="59"/>
      <c r="O44" s="45">
        <v>11</v>
      </c>
    </row>
    <row r="45" spans="1:15" ht="56.25" customHeight="1" x14ac:dyDescent="0.25">
      <c r="A45" s="20"/>
      <c r="B45" s="108"/>
      <c r="C45" s="109"/>
      <c r="D45" s="46"/>
      <c r="E45" s="3" t="s">
        <v>19</v>
      </c>
      <c r="F45" s="38" t="s">
        <v>42</v>
      </c>
      <c r="G45" s="39" t="s">
        <v>21</v>
      </c>
      <c r="H45" s="40">
        <f>'[14]оценка Учреждения'!$H$44</f>
        <v>94</v>
      </c>
      <c r="I45" s="40">
        <f>'[14]оценка Учреждения'!$I$44</f>
        <v>93.8</v>
      </c>
      <c r="J45" s="41">
        <f t="shared" si="0"/>
        <v>99.78723404255318</v>
      </c>
      <c r="K45" s="47"/>
      <c r="L45" s="48"/>
      <c r="M45" s="17"/>
      <c r="N45" s="59"/>
      <c r="O45" s="50"/>
    </row>
    <row r="46" spans="1:15" ht="66.75" customHeight="1" x14ac:dyDescent="0.25">
      <c r="A46" s="20"/>
      <c r="B46" s="108"/>
      <c r="C46" s="109"/>
      <c r="D46" s="46"/>
      <c r="E46" s="3" t="s">
        <v>19</v>
      </c>
      <c r="F46" s="38" t="s">
        <v>43</v>
      </c>
      <c r="G46" s="39" t="s">
        <v>21</v>
      </c>
      <c r="H46" s="40">
        <f>'[14]оценка Учреждения'!$H$45</f>
        <v>100</v>
      </c>
      <c r="I46" s="40">
        <f>'[14]оценка Учреждения'!$I$45</f>
        <v>98.6</v>
      </c>
      <c r="J46" s="41">
        <f t="shared" si="0"/>
        <v>98.6</v>
      </c>
      <c r="K46" s="51"/>
      <c r="L46" s="48"/>
      <c r="M46" s="17"/>
      <c r="N46" s="59"/>
      <c r="O46" s="50"/>
    </row>
    <row r="47" spans="1:15" ht="33" customHeight="1" x14ac:dyDescent="0.25">
      <c r="A47" s="20"/>
      <c r="B47" s="110"/>
      <c r="C47" s="111"/>
      <c r="D47" s="54"/>
      <c r="E47" s="3" t="s">
        <v>25</v>
      </c>
      <c r="F47" s="55" t="s">
        <v>26</v>
      </c>
      <c r="G47" s="39" t="s">
        <v>27</v>
      </c>
      <c r="H47" s="40">
        <f>'[14]оценка Учреждения'!$H$46</f>
        <v>353.33</v>
      </c>
      <c r="I47" s="40">
        <f>'[14]оценка Учреждения'!$I$46</f>
        <v>352.78</v>
      </c>
      <c r="J47" s="41">
        <f t="shared" si="0"/>
        <v>99.844338154133524</v>
      </c>
      <c r="K47" s="41">
        <f>J47</f>
        <v>99.844338154133524</v>
      </c>
      <c r="L47" s="56"/>
      <c r="M47" s="17"/>
      <c r="N47" s="41"/>
      <c r="O47" s="58"/>
    </row>
    <row r="48" spans="1:15" ht="56.25" customHeight="1" x14ac:dyDescent="0.25">
      <c r="A48" s="20"/>
      <c r="B48" s="106" t="s">
        <v>50</v>
      </c>
      <c r="C48" s="107" t="s">
        <v>51</v>
      </c>
      <c r="D48" s="37" t="s">
        <v>18</v>
      </c>
      <c r="E48" s="3" t="s">
        <v>19</v>
      </c>
      <c r="F48" s="38" t="s">
        <v>20</v>
      </c>
      <c r="G48" s="39" t="s">
        <v>21</v>
      </c>
      <c r="H48" s="40">
        <f>'[14]оценка Учреждения'!$H$47</f>
        <v>100</v>
      </c>
      <c r="I48" s="40">
        <f>'[14]оценка Учреждения'!$I$47</f>
        <v>100</v>
      </c>
      <c r="J48" s="41">
        <f t="shared" si="0"/>
        <v>100</v>
      </c>
      <c r="K48" s="42">
        <f>(J48+J49+J50)/2</f>
        <v>98.776595744680847</v>
      </c>
      <c r="L48" s="43">
        <f>(K48+K51)/2</f>
        <v>99.388297872340416</v>
      </c>
      <c r="M48" s="17"/>
      <c r="N48" s="59"/>
      <c r="O48" s="45">
        <v>12</v>
      </c>
    </row>
    <row r="49" spans="1:15" ht="56.25" customHeight="1" x14ac:dyDescent="0.25">
      <c r="A49" s="20"/>
      <c r="B49" s="108"/>
      <c r="C49" s="109"/>
      <c r="D49" s="46"/>
      <c r="E49" s="3" t="s">
        <v>19</v>
      </c>
      <c r="F49" s="38" t="s">
        <v>42</v>
      </c>
      <c r="G49" s="39" t="s">
        <v>21</v>
      </c>
      <c r="H49" s="40">
        <f>'[14]оценка Учреждения'!$H$48</f>
        <v>94</v>
      </c>
      <c r="I49" s="40">
        <f>'[14]оценка Учреждения'!$I$48</f>
        <v>91.7</v>
      </c>
      <c r="J49" s="41">
        <f t="shared" si="0"/>
        <v>97.553191489361694</v>
      </c>
      <c r="K49" s="47"/>
      <c r="L49" s="48"/>
      <c r="M49" s="17"/>
      <c r="N49" s="59"/>
      <c r="O49" s="50"/>
    </row>
    <row r="50" spans="1:15" ht="66.75" customHeight="1" x14ac:dyDescent="0.25">
      <c r="A50" s="20"/>
      <c r="B50" s="108"/>
      <c r="C50" s="109"/>
      <c r="D50" s="46"/>
      <c r="E50" s="3" t="s">
        <v>19</v>
      </c>
      <c r="F50" s="38" t="s">
        <v>43</v>
      </c>
      <c r="G50" s="39" t="s">
        <v>21</v>
      </c>
      <c r="H50" s="40">
        <f>'[14]оценка Учреждения'!$H$49</f>
        <v>0</v>
      </c>
      <c r="I50" s="40">
        <f>'[14]оценка Учреждения'!$I$49</f>
        <v>0</v>
      </c>
      <c r="J50" s="41">
        <f>IF(H50=0,0,IF(I50/H50*100&gt;100,100,I50/H50*100))</f>
        <v>0</v>
      </c>
      <c r="K50" s="51"/>
      <c r="L50" s="48"/>
      <c r="M50" s="17"/>
      <c r="N50" s="59"/>
      <c r="O50" s="50"/>
    </row>
    <row r="51" spans="1:15" ht="33" customHeight="1" x14ac:dyDescent="0.25">
      <c r="A51" s="20"/>
      <c r="B51" s="110"/>
      <c r="C51" s="111"/>
      <c r="D51" s="54"/>
      <c r="E51" s="3" t="s">
        <v>25</v>
      </c>
      <c r="F51" s="55" t="s">
        <v>26</v>
      </c>
      <c r="G51" s="39" t="s">
        <v>27</v>
      </c>
      <c r="H51" s="40">
        <f>'[14]оценка Учреждения'!$H$50</f>
        <v>1</v>
      </c>
      <c r="I51" s="40">
        <f>'[14]оценка Учреждения'!$I$50</f>
        <v>1.44</v>
      </c>
      <c r="J51" s="41">
        <f>IF(I51/H51*100&gt;100,100,I51/H51*100)</f>
        <v>100</v>
      </c>
      <c r="K51" s="41">
        <f>J51</f>
        <v>100</v>
      </c>
      <c r="L51" s="56"/>
      <c r="M51" s="17"/>
      <c r="N51" s="41"/>
      <c r="O51" s="58"/>
    </row>
    <row r="52" spans="1:15" customFormat="1" ht="47.25" hidden="1" x14ac:dyDescent="0.25">
      <c r="A52" s="20"/>
      <c r="B52" s="112" t="s">
        <v>52</v>
      </c>
      <c r="C52" s="113" t="s">
        <v>53</v>
      </c>
      <c r="D52" s="114" t="s">
        <v>18</v>
      </c>
      <c r="E52" s="115" t="s">
        <v>19</v>
      </c>
      <c r="F52" s="116" t="s">
        <v>20</v>
      </c>
      <c r="G52" s="117" t="s">
        <v>21</v>
      </c>
      <c r="H52" s="118"/>
      <c r="I52" s="118"/>
      <c r="J52" s="119"/>
      <c r="K52" s="120"/>
      <c r="L52" s="121"/>
      <c r="M52" s="17"/>
      <c r="N52" s="122"/>
      <c r="O52" s="123">
        <v>13</v>
      </c>
    </row>
    <row r="53" spans="1:15" customFormat="1" ht="47.25" hidden="1" x14ac:dyDescent="0.25">
      <c r="A53" s="20"/>
      <c r="B53" s="112"/>
      <c r="C53" s="113"/>
      <c r="D53" s="124"/>
      <c r="E53" s="115" t="s">
        <v>19</v>
      </c>
      <c r="F53" s="116" t="s">
        <v>42</v>
      </c>
      <c r="G53" s="117" t="s">
        <v>21</v>
      </c>
      <c r="H53" s="118"/>
      <c r="I53" s="118"/>
      <c r="J53" s="119"/>
      <c r="K53" s="125"/>
      <c r="L53" s="126"/>
      <c r="M53" s="17"/>
      <c r="N53" s="122"/>
      <c r="O53" s="127"/>
    </row>
    <row r="54" spans="1:15" customFormat="1" ht="47.25" hidden="1" x14ac:dyDescent="0.25">
      <c r="A54" s="20"/>
      <c r="B54" s="112"/>
      <c r="C54" s="113"/>
      <c r="D54" s="124"/>
      <c r="E54" s="115" t="s">
        <v>19</v>
      </c>
      <c r="F54" s="116" t="s">
        <v>54</v>
      </c>
      <c r="G54" s="117" t="s">
        <v>21</v>
      </c>
      <c r="H54" s="118"/>
      <c r="I54" s="118"/>
      <c r="J54" s="119"/>
      <c r="K54" s="128"/>
      <c r="L54" s="126"/>
      <c r="M54" s="17"/>
      <c r="N54" s="122"/>
      <c r="O54" s="127"/>
    </row>
    <row r="55" spans="1:15" customFormat="1" ht="31.5" hidden="1" x14ac:dyDescent="0.25">
      <c r="A55" s="20"/>
      <c r="B55" s="129"/>
      <c r="C55" s="130"/>
      <c r="D55" s="131"/>
      <c r="E55" s="115" t="s">
        <v>25</v>
      </c>
      <c r="F55" s="132" t="s">
        <v>26</v>
      </c>
      <c r="G55" s="117" t="s">
        <v>27</v>
      </c>
      <c r="H55" s="118"/>
      <c r="I55" s="118"/>
      <c r="J55" s="119"/>
      <c r="K55" s="119"/>
      <c r="L55" s="133"/>
      <c r="M55" s="17"/>
      <c r="N55" s="119"/>
      <c r="O55" s="134"/>
    </row>
    <row r="56" spans="1:15" customFormat="1" ht="47.25" hidden="1" x14ac:dyDescent="0.25">
      <c r="A56" s="20"/>
      <c r="B56" s="112" t="s">
        <v>55</v>
      </c>
      <c r="C56" s="113" t="s">
        <v>56</v>
      </c>
      <c r="D56" s="114" t="s">
        <v>18</v>
      </c>
      <c r="E56" s="115" t="s">
        <v>19</v>
      </c>
      <c r="F56" s="116" t="s">
        <v>20</v>
      </c>
      <c r="G56" s="117" t="s">
        <v>21</v>
      </c>
      <c r="H56" s="118"/>
      <c r="I56" s="118"/>
      <c r="J56" s="119"/>
      <c r="K56" s="120"/>
      <c r="L56" s="121"/>
      <c r="M56" s="17"/>
      <c r="N56" s="122"/>
      <c r="O56" s="123">
        <v>14</v>
      </c>
    </row>
    <row r="57" spans="1:15" customFormat="1" ht="47.25" hidden="1" x14ac:dyDescent="0.25">
      <c r="A57" s="20"/>
      <c r="B57" s="112"/>
      <c r="C57" s="113"/>
      <c r="D57" s="124"/>
      <c r="E57" s="115" t="s">
        <v>19</v>
      </c>
      <c r="F57" s="116" t="s">
        <v>42</v>
      </c>
      <c r="G57" s="117" t="s">
        <v>21</v>
      </c>
      <c r="H57" s="118"/>
      <c r="I57" s="118"/>
      <c r="J57" s="119"/>
      <c r="K57" s="125"/>
      <c r="L57" s="126"/>
      <c r="M57" s="17"/>
      <c r="N57" s="122"/>
      <c r="O57" s="127"/>
    </row>
    <row r="58" spans="1:15" customFormat="1" ht="47.25" hidden="1" x14ac:dyDescent="0.25">
      <c r="A58" s="20"/>
      <c r="B58" s="112"/>
      <c r="C58" s="113"/>
      <c r="D58" s="124"/>
      <c r="E58" s="115" t="s">
        <v>19</v>
      </c>
      <c r="F58" s="116" t="s">
        <v>54</v>
      </c>
      <c r="G58" s="117" t="s">
        <v>21</v>
      </c>
      <c r="H58" s="118"/>
      <c r="I58" s="118"/>
      <c r="J58" s="119"/>
      <c r="K58" s="128"/>
      <c r="L58" s="126"/>
      <c r="M58" s="17"/>
      <c r="N58" s="122"/>
      <c r="O58" s="127"/>
    </row>
    <row r="59" spans="1:15" customFormat="1" ht="31.5" hidden="1" x14ac:dyDescent="0.25">
      <c r="A59" s="20"/>
      <c r="B59" s="129"/>
      <c r="C59" s="130"/>
      <c r="D59" s="131"/>
      <c r="E59" s="115" t="s">
        <v>25</v>
      </c>
      <c r="F59" s="132" t="s">
        <v>26</v>
      </c>
      <c r="G59" s="117" t="s">
        <v>27</v>
      </c>
      <c r="H59" s="118"/>
      <c r="I59" s="118"/>
      <c r="J59" s="119"/>
      <c r="K59" s="119"/>
      <c r="L59" s="133"/>
      <c r="M59" s="17"/>
      <c r="N59" s="119"/>
      <c r="O59" s="134"/>
    </row>
    <row r="60" spans="1:15" customFormat="1" ht="47.25" hidden="1" x14ac:dyDescent="0.25">
      <c r="A60" s="20"/>
      <c r="B60" s="112" t="s">
        <v>57</v>
      </c>
      <c r="C60" s="113" t="s">
        <v>58</v>
      </c>
      <c r="D60" s="114" t="s">
        <v>18</v>
      </c>
      <c r="E60" s="115" t="s">
        <v>19</v>
      </c>
      <c r="F60" s="116" t="s">
        <v>20</v>
      </c>
      <c r="G60" s="117" t="s">
        <v>21</v>
      </c>
      <c r="H60" s="118"/>
      <c r="I60" s="118"/>
      <c r="J60" s="119"/>
      <c r="K60" s="120"/>
      <c r="L60" s="121"/>
      <c r="M60" s="17"/>
      <c r="N60" s="122"/>
      <c r="O60" s="123">
        <v>15</v>
      </c>
    </row>
    <row r="61" spans="1:15" customFormat="1" ht="47.25" hidden="1" x14ac:dyDescent="0.25">
      <c r="A61" s="20"/>
      <c r="B61" s="112"/>
      <c r="C61" s="113"/>
      <c r="D61" s="124"/>
      <c r="E61" s="115" t="s">
        <v>19</v>
      </c>
      <c r="F61" s="116" t="s">
        <v>42</v>
      </c>
      <c r="G61" s="117" t="s">
        <v>21</v>
      </c>
      <c r="H61" s="118"/>
      <c r="I61" s="118"/>
      <c r="J61" s="119"/>
      <c r="K61" s="125"/>
      <c r="L61" s="126"/>
      <c r="M61" s="17"/>
      <c r="N61" s="122"/>
      <c r="O61" s="127"/>
    </row>
    <row r="62" spans="1:15" customFormat="1" ht="47.25" hidden="1" x14ac:dyDescent="0.25">
      <c r="A62" s="20"/>
      <c r="B62" s="112"/>
      <c r="C62" s="113"/>
      <c r="D62" s="124"/>
      <c r="E62" s="115" t="s">
        <v>19</v>
      </c>
      <c r="F62" s="116" t="s">
        <v>54</v>
      </c>
      <c r="G62" s="117" t="s">
        <v>21</v>
      </c>
      <c r="H62" s="118"/>
      <c r="I62" s="118"/>
      <c r="J62" s="119"/>
      <c r="K62" s="128"/>
      <c r="L62" s="126"/>
      <c r="M62" s="17"/>
      <c r="N62" s="122"/>
      <c r="O62" s="127"/>
    </row>
    <row r="63" spans="1:15" customFormat="1" ht="31.5" hidden="1" x14ac:dyDescent="0.25">
      <c r="A63" s="20"/>
      <c r="B63" s="129"/>
      <c r="C63" s="130"/>
      <c r="D63" s="131"/>
      <c r="E63" s="115" t="s">
        <v>25</v>
      </c>
      <c r="F63" s="132" t="s">
        <v>26</v>
      </c>
      <c r="G63" s="117" t="s">
        <v>27</v>
      </c>
      <c r="H63" s="118"/>
      <c r="I63" s="118"/>
      <c r="J63" s="119"/>
      <c r="K63" s="119"/>
      <c r="L63" s="133"/>
      <c r="M63" s="17"/>
      <c r="N63" s="119"/>
      <c r="O63" s="134"/>
    </row>
    <row r="64" spans="1:15" ht="47.25" x14ac:dyDescent="0.25">
      <c r="A64" s="20"/>
      <c r="B64" s="35" t="s">
        <v>59</v>
      </c>
      <c r="C64" s="36" t="s">
        <v>60</v>
      </c>
      <c r="D64" s="37" t="s">
        <v>18</v>
      </c>
      <c r="E64" s="3" t="s">
        <v>19</v>
      </c>
      <c r="F64" s="38" t="s">
        <v>20</v>
      </c>
      <c r="G64" s="39" t="s">
        <v>21</v>
      </c>
      <c r="H64" s="40">
        <f>'[14]оценка Учреждения'!$H$63</f>
        <v>100</v>
      </c>
      <c r="I64" s="40">
        <f>'[14]оценка Учреждения'!$I$63</f>
        <v>100</v>
      </c>
      <c r="J64" s="41">
        <f>IF(I64/H64*100&gt;100,100,I64/H64*100)</f>
        <v>100</v>
      </c>
      <c r="K64" s="42">
        <f>(J64+J65+J66)/3</f>
        <v>98.877551020408148</v>
      </c>
      <c r="L64" s="43">
        <f>(K64+K67)/2</f>
        <v>99.197300316292171</v>
      </c>
      <c r="M64" s="17"/>
      <c r="N64" s="59"/>
      <c r="O64" s="45">
        <v>16</v>
      </c>
    </row>
    <row r="65" spans="1:15" ht="47.25" x14ac:dyDescent="0.25">
      <c r="A65" s="20"/>
      <c r="B65" s="35"/>
      <c r="C65" s="36"/>
      <c r="D65" s="46"/>
      <c r="E65" s="3" t="s">
        <v>19</v>
      </c>
      <c r="F65" s="38" t="s">
        <v>42</v>
      </c>
      <c r="G65" s="39" t="s">
        <v>21</v>
      </c>
      <c r="H65" s="40">
        <f>'[14]оценка Учреждения'!$H$64</f>
        <v>98</v>
      </c>
      <c r="I65" s="40">
        <f>'[14]оценка Учреждения'!$I$64</f>
        <v>94.7</v>
      </c>
      <c r="J65" s="41">
        <f>IF(I65/H65*100&gt;100,100,I65/H65*100)</f>
        <v>96.632653061224488</v>
      </c>
      <c r="K65" s="47"/>
      <c r="L65" s="48"/>
      <c r="M65" s="17"/>
      <c r="N65" s="59"/>
      <c r="O65" s="50"/>
    </row>
    <row r="66" spans="1:15" ht="47.25" x14ac:dyDescent="0.25">
      <c r="A66" s="20"/>
      <c r="B66" s="35"/>
      <c r="C66" s="36"/>
      <c r="D66" s="46"/>
      <c r="E66" s="3" t="s">
        <v>19</v>
      </c>
      <c r="F66" s="38" t="s">
        <v>54</v>
      </c>
      <c r="G66" s="39" t="s">
        <v>21</v>
      </c>
      <c r="H66" s="40">
        <f>'[14]оценка Учреждения'!$H$65</f>
        <v>100</v>
      </c>
      <c r="I66" s="40">
        <f>'[14]оценка Учреждения'!$I$65</f>
        <v>100</v>
      </c>
      <c r="J66" s="41">
        <f>IF(I66/H66*100&gt;100,100,I66/H66*100)</f>
        <v>100</v>
      </c>
      <c r="K66" s="51"/>
      <c r="L66" s="48"/>
      <c r="M66" s="17"/>
      <c r="N66" s="59"/>
      <c r="O66" s="50"/>
    </row>
    <row r="67" spans="1:15" ht="31.5" x14ac:dyDescent="0.25">
      <c r="A67" s="20"/>
      <c r="B67" s="52"/>
      <c r="C67" s="53"/>
      <c r="D67" s="54"/>
      <c r="E67" s="3" t="s">
        <v>25</v>
      </c>
      <c r="F67" s="55" t="s">
        <v>26</v>
      </c>
      <c r="G67" s="39" t="s">
        <v>27</v>
      </c>
      <c r="H67" s="40">
        <f>'[14]оценка Учреждения'!$H$66</f>
        <v>68.33</v>
      </c>
      <c r="I67" s="40">
        <f>'[14]оценка Учреждения'!$I$66</f>
        <v>68</v>
      </c>
      <c r="J67" s="41">
        <f>IF(I67/H67*100&gt;100,100,I67/H67*100)</f>
        <v>99.517049612176208</v>
      </c>
      <c r="K67" s="41">
        <f>J67</f>
        <v>99.517049612176208</v>
      </c>
      <c r="L67" s="56"/>
      <c r="M67" s="17"/>
      <c r="N67" s="41"/>
      <c r="O67" s="58"/>
    </row>
    <row r="68" spans="1:15" customFormat="1" ht="47.25" hidden="1" x14ac:dyDescent="0.25">
      <c r="A68" s="20"/>
      <c r="B68" s="112" t="s">
        <v>61</v>
      </c>
      <c r="C68" s="113" t="s">
        <v>62</v>
      </c>
      <c r="D68" s="114" t="s">
        <v>18</v>
      </c>
      <c r="E68" s="115" t="s">
        <v>19</v>
      </c>
      <c r="F68" s="116" t="s">
        <v>20</v>
      </c>
      <c r="G68" s="117" t="s">
        <v>21</v>
      </c>
      <c r="H68" s="118"/>
      <c r="I68" s="118"/>
      <c r="J68" s="119"/>
      <c r="K68" s="120"/>
      <c r="L68" s="121"/>
      <c r="M68" s="17"/>
      <c r="N68" s="122"/>
      <c r="O68" s="123">
        <v>17</v>
      </c>
    </row>
    <row r="69" spans="1:15" customFormat="1" ht="47.25" hidden="1" x14ac:dyDescent="0.25">
      <c r="A69" s="20"/>
      <c r="B69" s="112"/>
      <c r="C69" s="113"/>
      <c r="D69" s="124"/>
      <c r="E69" s="115" t="s">
        <v>19</v>
      </c>
      <c r="F69" s="116" t="s">
        <v>42</v>
      </c>
      <c r="G69" s="117" t="s">
        <v>21</v>
      </c>
      <c r="H69" s="118"/>
      <c r="I69" s="118"/>
      <c r="J69" s="119"/>
      <c r="K69" s="125"/>
      <c r="L69" s="126"/>
      <c r="M69" s="17"/>
      <c r="N69" s="122"/>
      <c r="O69" s="127"/>
    </row>
    <row r="70" spans="1:15" customFormat="1" ht="47.25" hidden="1" x14ac:dyDescent="0.25">
      <c r="A70" s="20"/>
      <c r="B70" s="112"/>
      <c r="C70" s="113"/>
      <c r="D70" s="124"/>
      <c r="E70" s="115" t="s">
        <v>19</v>
      </c>
      <c r="F70" s="116" t="s">
        <v>54</v>
      </c>
      <c r="G70" s="117" t="s">
        <v>21</v>
      </c>
      <c r="H70" s="118"/>
      <c r="I70" s="118"/>
      <c r="J70" s="119"/>
      <c r="K70" s="128"/>
      <c r="L70" s="126"/>
      <c r="M70" s="17"/>
      <c r="N70" s="122"/>
      <c r="O70" s="127"/>
    </row>
    <row r="71" spans="1:15" customFormat="1" ht="31.5" hidden="1" x14ac:dyDescent="0.25">
      <c r="A71" s="20"/>
      <c r="B71" s="129"/>
      <c r="C71" s="130"/>
      <c r="D71" s="131"/>
      <c r="E71" s="115" t="s">
        <v>25</v>
      </c>
      <c r="F71" s="132" t="s">
        <v>26</v>
      </c>
      <c r="G71" s="117" t="s">
        <v>27</v>
      </c>
      <c r="H71" s="118"/>
      <c r="I71" s="118"/>
      <c r="J71" s="119"/>
      <c r="K71" s="119"/>
      <c r="L71" s="133"/>
      <c r="M71" s="17"/>
      <c r="N71" s="119"/>
      <c r="O71" s="134"/>
    </row>
    <row r="72" spans="1:15" ht="47.25" x14ac:dyDescent="0.25">
      <c r="A72" s="20"/>
      <c r="B72" s="35" t="s">
        <v>63</v>
      </c>
      <c r="C72" s="36" t="s">
        <v>64</v>
      </c>
      <c r="D72" s="37" t="s">
        <v>18</v>
      </c>
      <c r="E72" s="3" t="s">
        <v>19</v>
      </c>
      <c r="F72" s="38" t="s">
        <v>65</v>
      </c>
      <c r="G72" s="3" t="s">
        <v>21</v>
      </c>
      <c r="H72" s="40">
        <f>'[14]оценка Учреждения'!$H$71</f>
        <v>2.5499999999999998</v>
      </c>
      <c r="I72" s="40">
        <f>'[14]оценка Учреждения'!$I$71</f>
        <v>2.6</v>
      </c>
      <c r="J72" s="41">
        <f>IF(I72/H72*100&gt;100,100,I72/H72*100)</f>
        <v>100</v>
      </c>
      <c r="K72" s="42">
        <f>(J72+J73+J74)/2</f>
        <v>100</v>
      </c>
      <c r="L72" s="43">
        <f>(K72+K75)/2</f>
        <v>100</v>
      </c>
      <c r="M72" s="17"/>
      <c r="N72" s="59"/>
      <c r="O72" s="45">
        <v>18</v>
      </c>
    </row>
    <row r="73" spans="1:15" ht="63" x14ac:dyDescent="0.25">
      <c r="A73" s="20"/>
      <c r="B73" s="35"/>
      <c r="C73" s="36"/>
      <c r="D73" s="46"/>
      <c r="E73" s="3" t="s">
        <v>19</v>
      </c>
      <c r="F73" s="38" t="s">
        <v>66</v>
      </c>
      <c r="G73" s="3" t="s">
        <v>21</v>
      </c>
      <c r="H73" s="40">
        <f>'[14]оценка Учреждения'!$H$72</f>
        <v>0</v>
      </c>
      <c r="I73" s="40">
        <f>'[14]оценка Учреждения'!$I$72</f>
        <v>0</v>
      </c>
      <c r="J73" s="41">
        <f>IF(H73=0,0,IF(I73/H73*100&gt;100,100,I73/H73*100))</f>
        <v>0</v>
      </c>
      <c r="K73" s="47"/>
      <c r="L73" s="48"/>
      <c r="M73" s="17"/>
      <c r="N73" s="59"/>
      <c r="O73" s="50"/>
    </row>
    <row r="74" spans="1:15" ht="47.25" x14ac:dyDescent="0.25">
      <c r="A74" s="20"/>
      <c r="B74" s="35"/>
      <c r="C74" s="36"/>
      <c r="D74" s="46"/>
      <c r="E74" s="3" t="s">
        <v>19</v>
      </c>
      <c r="F74" s="38" t="s">
        <v>42</v>
      </c>
      <c r="G74" s="3" t="s">
        <v>21</v>
      </c>
      <c r="H74" s="40">
        <f>'[14]оценка Учреждения'!$H$73</f>
        <v>100</v>
      </c>
      <c r="I74" s="40">
        <f>'[14]оценка Учреждения'!$I$73</f>
        <v>100</v>
      </c>
      <c r="J74" s="41">
        <f>IF(I74/H74*100&gt;100,100,I74/H74*100)</f>
        <v>100</v>
      </c>
      <c r="K74" s="51"/>
      <c r="L74" s="48"/>
      <c r="M74" s="17"/>
      <c r="N74" s="59"/>
      <c r="O74" s="50"/>
    </row>
    <row r="75" spans="1:15" ht="31.5" x14ac:dyDescent="0.25">
      <c r="A75" s="20"/>
      <c r="B75" s="52"/>
      <c r="C75" s="53"/>
      <c r="D75" s="54"/>
      <c r="E75" s="3" t="s">
        <v>25</v>
      </c>
      <c r="F75" s="55" t="s">
        <v>67</v>
      </c>
      <c r="G75" s="3" t="s">
        <v>68</v>
      </c>
      <c r="H75" s="135">
        <f>'[14]оценка Учреждения'!$H$74</f>
        <v>2304.7999999999997</v>
      </c>
      <c r="I75" s="135">
        <f>'[14]оценка Учреждения'!$I$74</f>
        <v>2304.7999999999997</v>
      </c>
      <c r="J75" s="41">
        <f>IF(I75/H75*100&gt;100,100,I75/H75*100)</f>
        <v>100</v>
      </c>
      <c r="K75" s="41">
        <f>J75</f>
        <v>100</v>
      </c>
      <c r="L75" s="56"/>
      <c r="M75" s="17"/>
      <c r="N75" s="41"/>
      <c r="O75" s="58"/>
    </row>
    <row r="76" spans="1:15" customFormat="1" ht="47.25" hidden="1" customHeight="1" x14ac:dyDescent="0.25">
      <c r="A76" s="20"/>
      <c r="B76" s="136" t="s">
        <v>69</v>
      </c>
      <c r="C76" s="137" t="s">
        <v>70</v>
      </c>
      <c r="D76" s="138" t="s">
        <v>18</v>
      </c>
      <c r="E76" s="139" t="s">
        <v>19</v>
      </c>
      <c r="F76" s="140" t="s">
        <v>65</v>
      </c>
      <c r="G76" s="139" t="s">
        <v>21</v>
      </c>
      <c r="H76" s="141"/>
      <c r="I76" s="141"/>
      <c r="J76" s="142"/>
      <c r="K76" s="143"/>
      <c r="L76" s="144"/>
      <c r="M76" s="17"/>
      <c r="N76" s="182"/>
      <c r="O76" s="146">
        <v>19</v>
      </c>
    </row>
    <row r="77" spans="1:15" customFormat="1" ht="63" hidden="1" x14ac:dyDescent="0.25">
      <c r="A77" s="20"/>
      <c r="B77" s="136"/>
      <c r="C77" s="137"/>
      <c r="D77" s="147"/>
      <c r="E77" s="139" t="s">
        <v>19</v>
      </c>
      <c r="F77" s="140" t="s">
        <v>66</v>
      </c>
      <c r="G77" s="139" t="s">
        <v>21</v>
      </c>
      <c r="H77" s="141"/>
      <c r="I77" s="141"/>
      <c r="J77" s="142"/>
      <c r="K77" s="148"/>
      <c r="L77" s="149"/>
      <c r="M77" s="17"/>
      <c r="N77" s="183"/>
      <c r="O77" s="150"/>
    </row>
    <row r="78" spans="1:15" customFormat="1" ht="47.25" hidden="1" x14ac:dyDescent="0.25">
      <c r="A78" s="20"/>
      <c r="B78" s="136"/>
      <c r="C78" s="137"/>
      <c r="D78" s="147"/>
      <c r="E78" s="139" t="s">
        <v>19</v>
      </c>
      <c r="F78" s="140" t="s">
        <v>42</v>
      </c>
      <c r="G78" s="139" t="s">
        <v>21</v>
      </c>
      <c r="H78" s="141"/>
      <c r="I78" s="141"/>
      <c r="J78" s="142"/>
      <c r="K78" s="151"/>
      <c r="L78" s="149"/>
      <c r="M78" s="17"/>
      <c r="N78" s="183"/>
      <c r="O78" s="150"/>
    </row>
    <row r="79" spans="1:15" customFormat="1" ht="31.5" hidden="1" x14ac:dyDescent="0.25">
      <c r="A79" s="20"/>
      <c r="B79" s="152"/>
      <c r="C79" s="153"/>
      <c r="D79" s="154"/>
      <c r="E79" s="139" t="s">
        <v>25</v>
      </c>
      <c r="F79" s="155" t="s">
        <v>67</v>
      </c>
      <c r="G79" s="139" t="s">
        <v>68</v>
      </c>
      <c r="H79" s="156"/>
      <c r="I79" s="156"/>
      <c r="J79" s="142"/>
      <c r="K79" s="142"/>
      <c r="L79" s="157"/>
      <c r="M79" s="17"/>
      <c r="N79" s="184"/>
      <c r="O79" s="158"/>
    </row>
    <row r="80" spans="1:15" ht="47.25" x14ac:dyDescent="0.25">
      <c r="A80" s="20"/>
      <c r="B80" s="35" t="s">
        <v>71</v>
      </c>
      <c r="C80" s="36" t="s">
        <v>72</v>
      </c>
      <c r="D80" s="37" t="s">
        <v>18</v>
      </c>
      <c r="E80" s="3" t="s">
        <v>19</v>
      </c>
      <c r="F80" s="38" t="s">
        <v>65</v>
      </c>
      <c r="G80" s="3" t="s">
        <v>21</v>
      </c>
      <c r="H80" s="40">
        <f>'[14]оценка Учреждения'!$H$79</f>
        <v>7.08</v>
      </c>
      <c r="I80" s="40">
        <f>'[14]оценка Учреждения'!$I$79</f>
        <v>7.12</v>
      </c>
      <c r="J80" s="41">
        <f>IF(I80/H80*100&gt;100,100,I80/H80*100)</f>
        <v>100</v>
      </c>
      <c r="K80" s="42">
        <f>(J80+J81+J82)/2</f>
        <v>100</v>
      </c>
      <c r="L80" s="43">
        <f>(K80+K83)/2</f>
        <v>100</v>
      </c>
      <c r="M80" s="17"/>
      <c r="N80" s="59"/>
      <c r="O80" s="45">
        <v>20</v>
      </c>
    </row>
    <row r="81" spans="1:15" ht="63" x14ac:dyDescent="0.25">
      <c r="A81" s="20"/>
      <c r="B81" s="35"/>
      <c r="C81" s="36"/>
      <c r="D81" s="46"/>
      <c r="E81" s="3" t="s">
        <v>19</v>
      </c>
      <c r="F81" s="38" t="s">
        <v>66</v>
      </c>
      <c r="G81" s="3" t="s">
        <v>21</v>
      </c>
      <c r="H81" s="40">
        <f>'[14]оценка Учреждения'!$H$80</f>
        <v>0</v>
      </c>
      <c r="I81" s="40">
        <f>'[14]оценка Учреждения'!$I$80</f>
        <v>0</v>
      </c>
      <c r="J81" s="41">
        <f>IF(H81=0,0,IF(I81/H81*100&gt;100,100,I81/H81*100))</f>
        <v>0</v>
      </c>
      <c r="K81" s="47"/>
      <c r="L81" s="48"/>
      <c r="M81" s="17"/>
      <c r="N81" s="59"/>
      <c r="O81" s="50"/>
    </row>
    <row r="82" spans="1:15" ht="47.25" x14ac:dyDescent="0.25">
      <c r="A82" s="20"/>
      <c r="B82" s="35"/>
      <c r="C82" s="36"/>
      <c r="D82" s="46"/>
      <c r="E82" s="3" t="s">
        <v>19</v>
      </c>
      <c r="F82" s="38" t="s">
        <v>42</v>
      </c>
      <c r="G82" s="3" t="s">
        <v>21</v>
      </c>
      <c r="H82" s="40">
        <f>'[14]оценка Учреждения'!$H$81</f>
        <v>100</v>
      </c>
      <c r="I82" s="40">
        <f>'[14]оценка Учреждения'!$I$81</f>
        <v>100</v>
      </c>
      <c r="J82" s="41">
        <f>IF(I82/H82*100&gt;100,100,I82/H82*100)</f>
        <v>100</v>
      </c>
      <c r="K82" s="51"/>
      <c r="L82" s="48"/>
      <c r="M82" s="17"/>
      <c r="N82" s="59"/>
      <c r="O82" s="50"/>
    </row>
    <row r="83" spans="1:15" ht="31.5" x14ac:dyDescent="0.25">
      <c r="A83" s="20"/>
      <c r="B83" s="52"/>
      <c r="C83" s="53"/>
      <c r="D83" s="54"/>
      <c r="E83" s="3" t="s">
        <v>25</v>
      </c>
      <c r="F83" s="55" t="s">
        <v>67</v>
      </c>
      <c r="G83" s="3" t="s">
        <v>68</v>
      </c>
      <c r="H83" s="135">
        <f>'[14]оценка Учреждения'!$H$82</f>
        <v>3552</v>
      </c>
      <c r="I83" s="135">
        <f>'[14]оценка Учреждения'!$I$82</f>
        <v>3552</v>
      </c>
      <c r="J83" s="41">
        <f>IF(I83/H83*100&gt;100,100,I83/H83*100)</f>
        <v>100</v>
      </c>
      <c r="K83" s="41">
        <f>J83</f>
        <v>100</v>
      </c>
      <c r="L83" s="56"/>
      <c r="M83" s="17"/>
      <c r="N83" s="41"/>
      <c r="O83" s="58"/>
    </row>
    <row r="84" spans="1:15" ht="47.25" x14ac:dyDescent="0.25">
      <c r="A84" s="20"/>
      <c r="B84" s="35" t="s">
        <v>73</v>
      </c>
      <c r="C84" s="36" t="s">
        <v>74</v>
      </c>
      <c r="D84" s="37" t="s">
        <v>18</v>
      </c>
      <c r="E84" s="3" t="s">
        <v>19</v>
      </c>
      <c r="F84" s="38" t="s">
        <v>65</v>
      </c>
      <c r="G84" s="3" t="s">
        <v>21</v>
      </c>
      <c r="H84" s="40">
        <f>'[14]оценка Учреждения'!$H$83</f>
        <v>7.64</v>
      </c>
      <c r="I84" s="40">
        <f>'[14]оценка Учреждения'!$I$83</f>
        <v>7.69</v>
      </c>
      <c r="J84" s="41">
        <f>IF(I84/H84*100&gt;100,100,I84/H84*100)</f>
        <v>100</v>
      </c>
      <c r="K84" s="42">
        <f>(J84+J85+J86)/2</f>
        <v>100</v>
      </c>
      <c r="L84" s="43">
        <f>(K84+K87)/2</f>
        <v>100</v>
      </c>
      <c r="M84" s="17"/>
      <c r="N84" s="59"/>
      <c r="O84" s="45">
        <v>21</v>
      </c>
    </row>
    <row r="85" spans="1:15" ht="63" x14ac:dyDescent="0.25">
      <c r="A85" s="20"/>
      <c r="B85" s="35"/>
      <c r="C85" s="36"/>
      <c r="D85" s="46"/>
      <c r="E85" s="3" t="s">
        <v>19</v>
      </c>
      <c r="F85" s="38" t="s">
        <v>66</v>
      </c>
      <c r="G85" s="3" t="s">
        <v>21</v>
      </c>
      <c r="H85" s="40">
        <f>'[14]оценка Учреждения'!$H$84</f>
        <v>0</v>
      </c>
      <c r="I85" s="40">
        <f>'[14]оценка Учреждения'!$I$84</f>
        <v>3.4</v>
      </c>
      <c r="J85" s="41">
        <v>0</v>
      </c>
      <c r="K85" s="47"/>
      <c r="L85" s="48"/>
      <c r="M85" s="17"/>
      <c r="N85" s="59"/>
      <c r="O85" s="50"/>
    </row>
    <row r="86" spans="1:15" ht="47.25" x14ac:dyDescent="0.25">
      <c r="A86" s="20"/>
      <c r="B86" s="35"/>
      <c r="C86" s="36"/>
      <c r="D86" s="46"/>
      <c r="E86" s="3" t="s">
        <v>19</v>
      </c>
      <c r="F86" s="38" t="s">
        <v>42</v>
      </c>
      <c r="G86" s="3" t="s">
        <v>21</v>
      </c>
      <c r="H86" s="40">
        <f>'[14]оценка Учреждения'!$H$85</f>
        <v>100</v>
      </c>
      <c r="I86" s="40">
        <f>'[14]оценка Учреждения'!$I$85</f>
        <v>100</v>
      </c>
      <c r="J86" s="41">
        <f t="shared" ref="J86:J92" si="1">IF(H86=0,100,IF(I86/H86*100&gt;100,100,I86/H86*100))</f>
        <v>100</v>
      </c>
      <c r="K86" s="51"/>
      <c r="L86" s="48"/>
      <c r="M86" s="17"/>
      <c r="N86" s="59"/>
      <c r="O86" s="50"/>
    </row>
    <row r="87" spans="1:15" ht="31.5" x14ac:dyDescent="0.25">
      <c r="A87" s="20"/>
      <c r="B87" s="52"/>
      <c r="C87" s="53"/>
      <c r="D87" s="54"/>
      <c r="E87" s="3" t="s">
        <v>25</v>
      </c>
      <c r="F87" s="55" t="s">
        <v>67</v>
      </c>
      <c r="G87" s="3" t="s">
        <v>68</v>
      </c>
      <c r="H87" s="135">
        <f>'[14]оценка Учреждения'!$H$86</f>
        <v>3444</v>
      </c>
      <c r="I87" s="135">
        <f>'[14]оценка Учреждения'!$I$86</f>
        <v>3444</v>
      </c>
      <c r="J87" s="41">
        <f t="shared" si="1"/>
        <v>100</v>
      </c>
      <c r="K87" s="41">
        <f>J87</f>
        <v>100</v>
      </c>
      <c r="L87" s="56"/>
      <c r="M87" s="17"/>
      <c r="N87" s="41"/>
      <c r="O87" s="58"/>
    </row>
    <row r="88" spans="1:15" customFormat="1" ht="47.25" hidden="1" x14ac:dyDescent="0.25">
      <c r="A88" s="20"/>
      <c r="B88" s="136" t="s">
        <v>75</v>
      </c>
      <c r="C88" s="137" t="s">
        <v>76</v>
      </c>
      <c r="D88" s="138" t="s">
        <v>18</v>
      </c>
      <c r="E88" s="139" t="s">
        <v>19</v>
      </c>
      <c r="F88" s="140" t="s">
        <v>65</v>
      </c>
      <c r="G88" s="139" t="s">
        <v>21</v>
      </c>
      <c r="H88" s="141"/>
      <c r="I88" s="141"/>
      <c r="J88" s="142"/>
      <c r="K88" s="143"/>
      <c r="L88" s="144"/>
      <c r="M88" s="17"/>
      <c r="N88" s="145"/>
      <c r="O88" s="146">
        <v>22</v>
      </c>
    </row>
    <row r="89" spans="1:15" customFormat="1" ht="63" hidden="1" x14ac:dyDescent="0.25">
      <c r="A89" s="20"/>
      <c r="B89" s="136"/>
      <c r="C89" s="137"/>
      <c r="D89" s="147"/>
      <c r="E89" s="139" t="s">
        <v>19</v>
      </c>
      <c r="F89" s="140" t="s">
        <v>66</v>
      </c>
      <c r="G89" s="139" t="s">
        <v>21</v>
      </c>
      <c r="H89" s="141"/>
      <c r="I89" s="141"/>
      <c r="J89" s="142"/>
      <c r="K89" s="148"/>
      <c r="L89" s="149"/>
      <c r="M89" s="17"/>
      <c r="N89" s="145"/>
      <c r="O89" s="150"/>
    </row>
    <row r="90" spans="1:15" customFormat="1" ht="47.25" hidden="1" x14ac:dyDescent="0.25">
      <c r="A90" s="20"/>
      <c r="B90" s="136"/>
      <c r="C90" s="137"/>
      <c r="D90" s="147"/>
      <c r="E90" s="139" t="s">
        <v>19</v>
      </c>
      <c r="F90" s="140" t="s">
        <v>42</v>
      </c>
      <c r="G90" s="139" t="s">
        <v>21</v>
      </c>
      <c r="H90" s="141"/>
      <c r="I90" s="141"/>
      <c r="J90" s="142"/>
      <c r="K90" s="151"/>
      <c r="L90" s="149"/>
      <c r="M90" s="17"/>
      <c r="N90" s="145"/>
      <c r="O90" s="150"/>
    </row>
    <row r="91" spans="1:15" customFormat="1" ht="31.5" hidden="1" x14ac:dyDescent="0.25">
      <c r="A91" s="20"/>
      <c r="B91" s="152"/>
      <c r="C91" s="153"/>
      <c r="D91" s="154"/>
      <c r="E91" s="139" t="s">
        <v>25</v>
      </c>
      <c r="F91" s="155" t="s">
        <v>67</v>
      </c>
      <c r="G91" s="139" t="s">
        <v>68</v>
      </c>
      <c r="H91" s="156"/>
      <c r="I91" s="156"/>
      <c r="J91" s="142"/>
      <c r="K91" s="142"/>
      <c r="L91" s="157"/>
      <c r="M91" s="17"/>
      <c r="N91" s="142"/>
      <c r="O91" s="158"/>
    </row>
    <row r="92" spans="1:15" ht="47.25" x14ac:dyDescent="0.25">
      <c r="A92" s="20"/>
      <c r="B92" s="35" t="s">
        <v>77</v>
      </c>
      <c r="C92" s="36" t="s">
        <v>78</v>
      </c>
      <c r="D92" s="37" t="s">
        <v>18</v>
      </c>
      <c r="E92" s="3" t="s">
        <v>19</v>
      </c>
      <c r="F92" s="38" t="s">
        <v>65</v>
      </c>
      <c r="G92" s="3" t="s">
        <v>21</v>
      </c>
      <c r="H92" s="40">
        <f>'[14]оценка Учреждения'!$H$91</f>
        <v>3.11</v>
      </c>
      <c r="I92" s="40">
        <f>'[14]оценка Учреждения'!$I$91</f>
        <v>3.13</v>
      </c>
      <c r="J92" s="41">
        <f t="shared" si="1"/>
        <v>100</v>
      </c>
      <c r="K92" s="42">
        <f>(J92+J93+J94)/2</f>
        <v>100</v>
      </c>
      <c r="L92" s="43">
        <f>(K92+K95)/2</f>
        <v>100</v>
      </c>
      <c r="M92" s="17"/>
      <c r="N92" s="44"/>
      <c r="O92" s="45">
        <v>23</v>
      </c>
    </row>
    <row r="93" spans="1:15" ht="63" x14ac:dyDescent="0.25">
      <c r="A93" s="20"/>
      <c r="B93" s="35"/>
      <c r="C93" s="36"/>
      <c r="D93" s="46"/>
      <c r="E93" s="3" t="s">
        <v>19</v>
      </c>
      <c r="F93" s="38" t="s">
        <v>66</v>
      </c>
      <c r="G93" s="3" t="s">
        <v>21</v>
      </c>
      <c r="H93" s="40">
        <f>'[14]оценка Учреждения'!$H$92</f>
        <v>0</v>
      </c>
      <c r="I93" s="40">
        <f>'[14]оценка Учреждения'!$I$92</f>
        <v>16.3</v>
      </c>
      <c r="J93" s="41">
        <v>0</v>
      </c>
      <c r="K93" s="47"/>
      <c r="L93" s="48"/>
      <c r="M93" s="17"/>
      <c r="N93" s="49"/>
      <c r="O93" s="50"/>
    </row>
    <row r="94" spans="1:15" ht="47.25" x14ac:dyDescent="0.25">
      <c r="A94" s="20"/>
      <c r="B94" s="35"/>
      <c r="C94" s="36"/>
      <c r="D94" s="46"/>
      <c r="E94" s="3" t="s">
        <v>19</v>
      </c>
      <c r="F94" s="38" t="s">
        <v>42</v>
      </c>
      <c r="G94" s="3" t="s">
        <v>21</v>
      </c>
      <c r="H94" s="40">
        <f>'[14]оценка Учреждения'!$H$93</f>
        <v>100</v>
      </c>
      <c r="I94" s="40">
        <f>'[14]оценка Учреждения'!$I$93</f>
        <v>100</v>
      </c>
      <c r="J94" s="41">
        <f>IF(I94/H94*100&gt;100,100,I94/H94*100)</f>
        <v>100</v>
      </c>
      <c r="K94" s="51"/>
      <c r="L94" s="48"/>
      <c r="M94" s="17"/>
      <c r="N94" s="49"/>
      <c r="O94" s="50"/>
    </row>
    <row r="95" spans="1:15" ht="31.5" x14ac:dyDescent="0.25">
      <c r="A95" s="20"/>
      <c r="B95" s="52"/>
      <c r="C95" s="53"/>
      <c r="D95" s="54"/>
      <c r="E95" s="3" t="s">
        <v>25</v>
      </c>
      <c r="F95" s="55" t="s">
        <v>67</v>
      </c>
      <c r="G95" s="3" t="s">
        <v>68</v>
      </c>
      <c r="H95" s="135">
        <f>'[14]оценка Учреждения'!$H$94</f>
        <v>3740</v>
      </c>
      <c r="I95" s="135">
        <f>'[14]оценка Учреждения'!$I$94</f>
        <v>3740</v>
      </c>
      <c r="J95" s="41">
        <f>IF(I95/H95*100&gt;100,100,I95/H95*100)</f>
        <v>100</v>
      </c>
      <c r="K95" s="41">
        <f>J95</f>
        <v>100</v>
      </c>
      <c r="L95" s="56"/>
      <c r="M95" s="17"/>
      <c r="N95" s="57"/>
      <c r="O95" s="58"/>
    </row>
    <row r="96" spans="1:15" customFormat="1" ht="47.25" hidden="1" x14ac:dyDescent="0.25">
      <c r="A96" s="20"/>
      <c r="B96" s="136" t="s">
        <v>79</v>
      </c>
      <c r="C96" s="137" t="s">
        <v>80</v>
      </c>
      <c r="D96" s="138" t="s">
        <v>18</v>
      </c>
      <c r="E96" s="139" t="s">
        <v>19</v>
      </c>
      <c r="F96" s="140" t="s">
        <v>65</v>
      </c>
      <c r="G96" s="139" t="s">
        <v>21</v>
      </c>
      <c r="H96" s="141"/>
      <c r="I96" s="141"/>
      <c r="J96" s="142"/>
      <c r="K96" s="143"/>
      <c r="L96" s="144"/>
      <c r="M96" s="17"/>
      <c r="N96" s="182"/>
      <c r="O96" s="146">
        <v>24</v>
      </c>
    </row>
    <row r="97" spans="1:15" customFormat="1" ht="63" hidden="1" x14ac:dyDescent="0.25">
      <c r="A97" s="20"/>
      <c r="B97" s="136"/>
      <c r="C97" s="137"/>
      <c r="D97" s="147"/>
      <c r="E97" s="139" t="s">
        <v>19</v>
      </c>
      <c r="F97" s="140" t="s">
        <v>66</v>
      </c>
      <c r="G97" s="139" t="s">
        <v>21</v>
      </c>
      <c r="H97" s="141"/>
      <c r="I97" s="141"/>
      <c r="J97" s="142"/>
      <c r="K97" s="148"/>
      <c r="L97" s="149"/>
      <c r="M97" s="17"/>
      <c r="N97" s="183"/>
      <c r="O97" s="150"/>
    </row>
    <row r="98" spans="1:15" customFormat="1" ht="47.25" hidden="1" x14ac:dyDescent="0.25">
      <c r="A98" s="20"/>
      <c r="B98" s="136"/>
      <c r="C98" s="137"/>
      <c r="D98" s="147"/>
      <c r="E98" s="139" t="s">
        <v>19</v>
      </c>
      <c r="F98" s="140" t="s">
        <v>42</v>
      </c>
      <c r="G98" s="139" t="s">
        <v>21</v>
      </c>
      <c r="H98" s="141"/>
      <c r="I98" s="141"/>
      <c r="J98" s="142"/>
      <c r="K98" s="151"/>
      <c r="L98" s="149"/>
      <c r="M98" s="17"/>
      <c r="N98" s="183"/>
      <c r="O98" s="150"/>
    </row>
    <row r="99" spans="1:15" customFormat="1" ht="31.5" hidden="1" x14ac:dyDescent="0.25">
      <c r="A99" s="159"/>
      <c r="B99" s="152"/>
      <c r="C99" s="153"/>
      <c r="D99" s="154"/>
      <c r="E99" s="139" t="s">
        <v>25</v>
      </c>
      <c r="F99" s="155" t="s">
        <v>67</v>
      </c>
      <c r="G99" s="139" t="s">
        <v>68</v>
      </c>
      <c r="H99" s="156"/>
      <c r="I99" s="156"/>
      <c r="J99" s="142"/>
      <c r="K99" s="142"/>
      <c r="L99" s="157"/>
      <c r="M99" s="17"/>
      <c r="N99" s="184"/>
      <c r="O99" s="158"/>
    </row>
    <row r="100" spans="1:15" ht="15.75" x14ac:dyDescent="0.25">
      <c r="A100" s="161"/>
      <c r="B100" s="162"/>
      <c r="C100" s="161"/>
      <c r="D100" s="163"/>
      <c r="E100" s="164"/>
      <c r="F100" s="165"/>
      <c r="G100" s="164"/>
      <c r="H100" s="166"/>
      <c r="I100" s="166"/>
      <c r="J100" s="167"/>
      <c r="K100" s="167"/>
      <c r="L100" s="168"/>
      <c r="M100" s="169"/>
      <c r="N100" s="170"/>
      <c r="O100" s="171"/>
    </row>
    <row r="101" spans="1:15" ht="15.75" x14ac:dyDescent="0.25">
      <c r="A101" s="172" t="s">
        <v>81</v>
      </c>
      <c r="F101" s="173" t="s">
        <v>82</v>
      </c>
      <c r="G101" s="164"/>
      <c r="H101" s="166"/>
      <c r="I101" s="166"/>
      <c r="J101" s="167"/>
      <c r="K101" s="167"/>
      <c r="L101" s="168"/>
      <c r="M101" s="169"/>
      <c r="N101" s="170"/>
      <c r="O101" s="171"/>
    </row>
    <row r="103" spans="1:15" x14ac:dyDescent="0.25">
      <c r="A103" s="174" t="s">
        <v>83</v>
      </c>
    </row>
    <row r="105" spans="1:15" x14ac:dyDescent="0.25">
      <c r="H105" s="175">
        <f>H7+H11+H15+H19+H23+H27+H31+H35+H39+H43+H47+H51+H55+H59+H63+H67+H71</f>
        <v>784.88</v>
      </c>
    </row>
    <row r="106" spans="1:15" x14ac:dyDescent="0.25">
      <c r="H106" s="175">
        <f>H75+H79+H83+H87+H91+H95+H99</f>
        <v>13040.8</v>
      </c>
    </row>
    <row r="107" spans="1:15" x14ac:dyDescent="0.25">
      <c r="A107" s="174"/>
    </row>
  </sheetData>
  <autoFilter ref="A3:O99">
    <filterColumn colId="7">
      <customFilters>
        <customFilter operator="notEqual" val=" "/>
      </customFilters>
    </filterColumn>
  </autoFilter>
  <mergeCells count="152"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B88:B91"/>
    <mergeCell ref="C88:C91"/>
    <mergeCell ref="D88:D91"/>
    <mergeCell ref="K88:K90"/>
    <mergeCell ref="L88:L91"/>
    <mergeCell ref="O88:O91"/>
    <mergeCell ref="B84:B87"/>
    <mergeCell ref="C84:C87"/>
    <mergeCell ref="D84:D87"/>
    <mergeCell ref="K84:K86"/>
    <mergeCell ref="L84:L87"/>
    <mergeCell ref="O84:O87"/>
    <mergeCell ref="O76:O79"/>
    <mergeCell ref="B80:B83"/>
    <mergeCell ref="C80:C83"/>
    <mergeCell ref="D80:D83"/>
    <mergeCell ref="K80:K82"/>
    <mergeCell ref="L80:L83"/>
    <mergeCell ref="O80:O83"/>
    <mergeCell ref="B76:B79"/>
    <mergeCell ref="C76:C79"/>
    <mergeCell ref="D76:D79"/>
    <mergeCell ref="K76:K78"/>
    <mergeCell ref="L76:L79"/>
    <mergeCell ref="N76:N79"/>
    <mergeCell ref="B72:B75"/>
    <mergeCell ref="C72:C75"/>
    <mergeCell ref="D72:D75"/>
    <mergeCell ref="K72:K74"/>
    <mergeCell ref="L72:L75"/>
    <mergeCell ref="O72:O75"/>
    <mergeCell ref="B68:B71"/>
    <mergeCell ref="C68:C71"/>
    <mergeCell ref="D68:D71"/>
    <mergeCell ref="K68:K70"/>
    <mergeCell ref="L68:L71"/>
    <mergeCell ref="O68:O71"/>
    <mergeCell ref="B64:B67"/>
    <mergeCell ref="C64:C67"/>
    <mergeCell ref="D64:D67"/>
    <mergeCell ref="K64:K66"/>
    <mergeCell ref="L64:L67"/>
    <mergeCell ref="O64:O67"/>
    <mergeCell ref="B60:B63"/>
    <mergeCell ref="C60:C63"/>
    <mergeCell ref="D60:D63"/>
    <mergeCell ref="K60:K62"/>
    <mergeCell ref="L60:L63"/>
    <mergeCell ref="O60:O63"/>
    <mergeCell ref="B56:B59"/>
    <mergeCell ref="C56:C59"/>
    <mergeCell ref="D56:D59"/>
    <mergeCell ref="K56:K58"/>
    <mergeCell ref="L56:L59"/>
    <mergeCell ref="O56:O59"/>
    <mergeCell ref="B52:B55"/>
    <mergeCell ref="C52:C55"/>
    <mergeCell ref="D52:D55"/>
    <mergeCell ref="K52:K54"/>
    <mergeCell ref="L52:L55"/>
    <mergeCell ref="O52:O55"/>
    <mergeCell ref="B48:B51"/>
    <mergeCell ref="C48:C51"/>
    <mergeCell ref="D48:D51"/>
    <mergeCell ref="K48:K50"/>
    <mergeCell ref="L48:L51"/>
    <mergeCell ref="O48:O51"/>
    <mergeCell ref="B44:B47"/>
    <mergeCell ref="C44:C47"/>
    <mergeCell ref="D44:D47"/>
    <mergeCell ref="K44:K46"/>
    <mergeCell ref="L44:L47"/>
    <mergeCell ref="O44:O47"/>
    <mergeCell ref="B40:B43"/>
    <mergeCell ref="C40:C43"/>
    <mergeCell ref="D40:D43"/>
    <mergeCell ref="K40:K42"/>
    <mergeCell ref="L40:L43"/>
    <mergeCell ref="O40:O43"/>
    <mergeCell ref="B36:B39"/>
    <mergeCell ref="C36:C39"/>
    <mergeCell ref="D36:D39"/>
    <mergeCell ref="K36:K38"/>
    <mergeCell ref="L36:L39"/>
    <mergeCell ref="O36:O39"/>
    <mergeCell ref="B32:B35"/>
    <mergeCell ref="C32:C35"/>
    <mergeCell ref="D32:D35"/>
    <mergeCell ref="K32:K34"/>
    <mergeCell ref="L32:L35"/>
    <mergeCell ref="O32:O35"/>
    <mergeCell ref="B28:B31"/>
    <mergeCell ref="C28:C31"/>
    <mergeCell ref="D28:D31"/>
    <mergeCell ref="K28:K30"/>
    <mergeCell ref="L28:L31"/>
    <mergeCell ref="O28:O31"/>
    <mergeCell ref="B24:B27"/>
    <mergeCell ref="C24:C27"/>
    <mergeCell ref="D24:D27"/>
    <mergeCell ref="K24:K26"/>
    <mergeCell ref="L24:L27"/>
    <mergeCell ref="O24:O27"/>
    <mergeCell ref="B20:B23"/>
    <mergeCell ref="C20:C23"/>
    <mergeCell ref="D20:D23"/>
    <mergeCell ref="K20:K22"/>
    <mergeCell ref="L20:L23"/>
    <mergeCell ref="O20:O23"/>
    <mergeCell ref="L12:L15"/>
    <mergeCell ref="O12:O15"/>
    <mergeCell ref="B16:B19"/>
    <mergeCell ref="C16:C19"/>
    <mergeCell ref="D16:D19"/>
    <mergeCell ref="K16:K18"/>
    <mergeCell ref="L16:L19"/>
    <mergeCell ref="N16:N19"/>
    <mergeCell ref="O16:O19"/>
    <mergeCell ref="L4:L7"/>
    <mergeCell ref="M4:M99"/>
    <mergeCell ref="N4:N7"/>
    <mergeCell ref="O4:O7"/>
    <mergeCell ref="B8:B11"/>
    <mergeCell ref="C8:C11"/>
    <mergeCell ref="D8:D11"/>
    <mergeCell ref="K8:K10"/>
    <mergeCell ref="L8:L11"/>
    <mergeCell ref="O8:O11"/>
    <mergeCell ref="C1:F1"/>
    <mergeCell ref="A4:A99"/>
    <mergeCell ref="B4:B7"/>
    <mergeCell ref="C4:C7"/>
    <mergeCell ref="D4:D7"/>
    <mergeCell ref="K4:K6"/>
    <mergeCell ref="B12:B15"/>
    <mergeCell ref="C12:C15"/>
    <mergeCell ref="D12:D15"/>
    <mergeCell ref="K12:K14"/>
  </mergeCells>
  <printOptions horizontalCentered="1"/>
  <pageMargins left="0.11811023622047245" right="0.11811023622047245" top="0.15748031496062992" bottom="0" header="0.31496062992125984" footer="0.31496062992125984"/>
  <pageSetup paperSize="9" scale="43" orientation="landscape" r:id="rId1"/>
  <rowBreaks count="1" manualBreakCount="1">
    <brk id="71" max="14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07"/>
  <sheetViews>
    <sheetView view="pageBreakPreview" zoomScale="70" zoomScaleNormal="60" zoomScaleSheetLayoutView="70" workbookViewId="0">
      <pane xSplit="4" ySplit="3" topLeftCell="E4" activePane="bottomRight" state="frozen"/>
      <selection activeCell="E16" sqref="E16"/>
      <selection pane="topRight" activeCell="E16" sqref="E16"/>
      <selection pane="bottomLeft" activeCell="E16" sqref="E16"/>
      <selection pane="bottomRight" activeCell="E16" sqref="E16"/>
    </sheetView>
  </sheetViews>
  <sheetFormatPr defaultColWidth="8.85546875" defaultRowHeight="15" x14ac:dyDescent="0.25"/>
  <cols>
    <col min="1" max="1" width="19.140625" style="1" customWidth="1"/>
    <col min="2" max="2" width="20" style="1" customWidth="1"/>
    <col min="3" max="3" width="39.5703125" style="1" customWidth="1"/>
    <col min="4" max="4" width="10.140625" style="1" customWidth="1"/>
    <col min="5" max="5" width="17.85546875" style="1" customWidth="1"/>
    <col min="6" max="6" width="77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8.85546875" style="1"/>
  </cols>
  <sheetData>
    <row r="1" spans="1:15" ht="33.75" customHeight="1" x14ac:dyDescent="0.45">
      <c r="C1" s="2" t="s">
        <v>0</v>
      </c>
      <c r="D1" s="2"/>
      <c r="E1" s="2"/>
      <c r="F1" s="2"/>
    </row>
    <row r="2" spans="1:15" ht="195.75" customHeight="1" x14ac:dyDescent="0.25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2</v>
      </c>
      <c r="D3" s="5">
        <v>3</v>
      </c>
      <c r="E3" s="4">
        <v>4</v>
      </c>
      <c r="F3" s="5">
        <v>5</v>
      </c>
      <c r="G3" s="4">
        <v>6</v>
      </c>
      <c r="H3" s="5">
        <v>7</v>
      </c>
      <c r="I3" s="4">
        <v>8</v>
      </c>
      <c r="J3" s="5">
        <v>9</v>
      </c>
      <c r="K3" s="4">
        <v>10</v>
      </c>
      <c r="L3" s="5">
        <v>11</v>
      </c>
      <c r="M3" s="4">
        <v>12</v>
      </c>
      <c r="N3" s="5">
        <v>13</v>
      </c>
    </row>
    <row r="4" spans="1:15" customFormat="1" ht="56.25" hidden="1" customHeight="1" x14ac:dyDescent="0.25">
      <c r="A4" s="6" t="s">
        <v>97</v>
      </c>
      <c r="B4" s="7" t="s">
        <v>16</v>
      </c>
      <c r="C4" s="8" t="s">
        <v>17</v>
      </c>
      <c r="D4" s="9" t="s">
        <v>18</v>
      </c>
      <c r="E4" s="10" t="s">
        <v>19</v>
      </c>
      <c r="F4" s="11" t="s">
        <v>20</v>
      </c>
      <c r="G4" s="12" t="s">
        <v>21</v>
      </c>
      <c r="H4" s="13"/>
      <c r="I4" s="13"/>
      <c r="J4" s="14"/>
      <c r="K4" s="15"/>
      <c r="L4" s="16"/>
      <c r="M4" s="17" t="s">
        <v>22</v>
      </c>
      <c r="N4" s="18"/>
      <c r="O4" s="19">
        <v>1</v>
      </c>
    </row>
    <row r="5" spans="1:15" customFormat="1" ht="56.25" hidden="1" customHeight="1" x14ac:dyDescent="0.25">
      <c r="A5" s="20"/>
      <c r="B5" s="7"/>
      <c r="C5" s="8"/>
      <c r="D5" s="21"/>
      <c r="E5" s="10" t="s">
        <v>19</v>
      </c>
      <c r="F5" s="11" t="s">
        <v>23</v>
      </c>
      <c r="G5" s="12" t="s">
        <v>21</v>
      </c>
      <c r="H5" s="13"/>
      <c r="I5" s="13"/>
      <c r="J5" s="14"/>
      <c r="K5" s="22"/>
      <c r="L5" s="23"/>
      <c r="M5" s="17"/>
      <c r="N5" s="24"/>
      <c r="O5" s="25"/>
    </row>
    <row r="6" spans="1:15" customFormat="1" ht="87" hidden="1" customHeight="1" x14ac:dyDescent="0.25">
      <c r="A6" s="20"/>
      <c r="B6" s="7"/>
      <c r="C6" s="8"/>
      <c r="D6" s="21"/>
      <c r="E6" s="10" t="s">
        <v>19</v>
      </c>
      <c r="F6" s="11" t="s">
        <v>24</v>
      </c>
      <c r="G6" s="12" t="s">
        <v>21</v>
      </c>
      <c r="H6" s="13"/>
      <c r="I6" s="13"/>
      <c r="J6" s="14"/>
      <c r="K6" s="26"/>
      <c r="L6" s="23"/>
      <c r="M6" s="17"/>
      <c r="N6" s="24"/>
      <c r="O6" s="25"/>
    </row>
    <row r="7" spans="1:15" customFormat="1" ht="33" hidden="1" customHeight="1" x14ac:dyDescent="0.25">
      <c r="A7" s="20"/>
      <c r="B7" s="27"/>
      <c r="C7" s="28"/>
      <c r="D7" s="29"/>
      <c r="E7" s="10" t="s">
        <v>25</v>
      </c>
      <c r="F7" s="30" t="s">
        <v>26</v>
      </c>
      <c r="G7" s="12" t="s">
        <v>27</v>
      </c>
      <c r="H7" s="13"/>
      <c r="I7" s="13"/>
      <c r="J7" s="14"/>
      <c r="K7" s="14"/>
      <c r="L7" s="31"/>
      <c r="M7" s="17"/>
      <c r="N7" s="32"/>
      <c r="O7" s="33"/>
    </row>
    <row r="8" spans="1:15" customFormat="1" ht="56.25" hidden="1" customHeight="1" x14ac:dyDescent="0.25">
      <c r="A8" s="20"/>
      <c r="B8" s="7" t="s">
        <v>28</v>
      </c>
      <c r="C8" s="8" t="s">
        <v>29</v>
      </c>
      <c r="D8" s="9" t="s">
        <v>18</v>
      </c>
      <c r="E8" s="10" t="s">
        <v>19</v>
      </c>
      <c r="F8" s="11" t="s">
        <v>20</v>
      </c>
      <c r="G8" s="12" t="s">
        <v>21</v>
      </c>
      <c r="H8" s="13"/>
      <c r="I8" s="13"/>
      <c r="J8" s="14"/>
      <c r="K8" s="15"/>
      <c r="L8" s="16"/>
      <c r="M8" s="17"/>
      <c r="N8" s="34"/>
      <c r="O8" s="19">
        <v>2</v>
      </c>
    </row>
    <row r="9" spans="1:15" customFormat="1" ht="56.25" hidden="1" customHeight="1" x14ac:dyDescent="0.25">
      <c r="A9" s="20"/>
      <c r="B9" s="7"/>
      <c r="C9" s="8"/>
      <c r="D9" s="21"/>
      <c r="E9" s="10" t="s">
        <v>19</v>
      </c>
      <c r="F9" s="11" t="s">
        <v>23</v>
      </c>
      <c r="G9" s="12" t="s">
        <v>21</v>
      </c>
      <c r="H9" s="13"/>
      <c r="I9" s="13"/>
      <c r="J9" s="14"/>
      <c r="K9" s="22"/>
      <c r="L9" s="23"/>
      <c r="M9" s="17"/>
      <c r="N9" s="34"/>
      <c r="O9" s="25"/>
    </row>
    <row r="10" spans="1:15" customFormat="1" ht="87" hidden="1" customHeight="1" x14ac:dyDescent="0.25">
      <c r="A10" s="20"/>
      <c r="B10" s="7"/>
      <c r="C10" s="8"/>
      <c r="D10" s="21"/>
      <c r="E10" s="10" t="s">
        <v>19</v>
      </c>
      <c r="F10" s="11" t="s">
        <v>24</v>
      </c>
      <c r="G10" s="12" t="s">
        <v>21</v>
      </c>
      <c r="H10" s="13"/>
      <c r="I10" s="13"/>
      <c r="J10" s="14"/>
      <c r="K10" s="26"/>
      <c r="L10" s="23"/>
      <c r="M10" s="17"/>
      <c r="N10" s="34"/>
      <c r="O10" s="25"/>
    </row>
    <row r="11" spans="1:15" customFormat="1" ht="33" hidden="1" customHeight="1" x14ac:dyDescent="0.25">
      <c r="A11" s="20"/>
      <c r="B11" s="27"/>
      <c r="C11" s="28"/>
      <c r="D11" s="29"/>
      <c r="E11" s="10" t="s">
        <v>25</v>
      </c>
      <c r="F11" s="30" t="s">
        <v>26</v>
      </c>
      <c r="G11" s="12" t="s">
        <v>27</v>
      </c>
      <c r="H11" s="13"/>
      <c r="I11" s="13"/>
      <c r="J11" s="14"/>
      <c r="K11" s="14"/>
      <c r="L11" s="31"/>
      <c r="M11" s="17"/>
      <c r="N11" s="14"/>
      <c r="O11" s="33"/>
    </row>
    <row r="12" spans="1:15" customFormat="1" ht="56.25" hidden="1" customHeight="1" x14ac:dyDescent="0.25">
      <c r="A12" s="20"/>
      <c r="B12" s="7" t="s">
        <v>30</v>
      </c>
      <c r="C12" s="8" t="s">
        <v>31</v>
      </c>
      <c r="D12" s="9" t="s">
        <v>18</v>
      </c>
      <c r="E12" s="10" t="s">
        <v>19</v>
      </c>
      <c r="F12" s="11" t="s">
        <v>20</v>
      </c>
      <c r="G12" s="12" t="s">
        <v>21</v>
      </c>
      <c r="H12" s="13"/>
      <c r="I12" s="13"/>
      <c r="J12" s="14"/>
      <c r="K12" s="15"/>
      <c r="L12" s="16"/>
      <c r="M12" s="17"/>
      <c r="N12" s="34"/>
      <c r="O12" s="19">
        <v>3</v>
      </c>
    </row>
    <row r="13" spans="1:15" customFormat="1" ht="56.25" hidden="1" customHeight="1" x14ac:dyDescent="0.25">
      <c r="A13" s="20"/>
      <c r="B13" s="7"/>
      <c r="C13" s="8"/>
      <c r="D13" s="21"/>
      <c r="E13" s="10" t="s">
        <v>19</v>
      </c>
      <c r="F13" s="11" t="s">
        <v>23</v>
      </c>
      <c r="G13" s="12" t="s">
        <v>21</v>
      </c>
      <c r="H13" s="13"/>
      <c r="I13" s="13"/>
      <c r="J13" s="14"/>
      <c r="K13" s="22"/>
      <c r="L13" s="23"/>
      <c r="M13" s="17"/>
      <c r="N13" s="34"/>
      <c r="O13" s="25"/>
    </row>
    <row r="14" spans="1:15" customFormat="1" ht="87" hidden="1" customHeight="1" x14ac:dyDescent="0.25">
      <c r="A14" s="20"/>
      <c r="B14" s="7"/>
      <c r="C14" s="8"/>
      <c r="D14" s="21"/>
      <c r="E14" s="10" t="s">
        <v>19</v>
      </c>
      <c r="F14" s="11" t="s">
        <v>24</v>
      </c>
      <c r="G14" s="12" t="s">
        <v>21</v>
      </c>
      <c r="H14" s="13"/>
      <c r="I14" s="13"/>
      <c r="J14" s="14"/>
      <c r="K14" s="26"/>
      <c r="L14" s="23"/>
      <c r="M14" s="17"/>
      <c r="N14" s="34"/>
      <c r="O14" s="25"/>
    </row>
    <row r="15" spans="1:15" customFormat="1" ht="33" hidden="1" customHeight="1" x14ac:dyDescent="0.25">
      <c r="A15" s="20"/>
      <c r="B15" s="27"/>
      <c r="C15" s="28"/>
      <c r="D15" s="29"/>
      <c r="E15" s="10" t="s">
        <v>25</v>
      </c>
      <c r="F15" s="30" t="s">
        <v>26</v>
      </c>
      <c r="G15" s="12" t="s">
        <v>27</v>
      </c>
      <c r="H15" s="13"/>
      <c r="I15" s="13"/>
      <c r="J15" s="14"/>
      <c r="K15" s="14"/>
      <c r="L15" s="31"/>
      <c r="M15" s="17"/>
      <c r="N15" s="14"/>
      <c r="O15" s="33"/>
    </row>
    <row r="16" spans="1:15" ht="56.25" customHeight="1" x14ac:dyDescent="0.25">
      <c r="A16" s="20"/>
      <c r="B16" s="35" t="s">
        <v>32</v>
      </c>
      <c r="C16" s="36" t="s">
        <v>33</v>
      </c>
      <c r="D16" s="37" t="s">
        <v>18</v>
      </c>
      <c r="E16" s="3" t="s">
        <v>19</v>
      </c>
      <c r="F16" s="38" t="s">
        <v>20</v>
      </c>
      <c r="G16" s="39" t="s">
        <v>21</v>
      </c>
      <c r="H16" s="40">
        <f>'[15]оценка Учреждения'!$H$15</f>
        <v>100</v>
      </c>
      <c r="I16" s="40">
        <f>'[15]оценка Учреждения'!$I$15</f>
        <v>100</v>
      </c>
      <c r="J16" s="41">
        <f>IF(I16/H16*100&gt;100,100,I16/H16*100)</f>
        <v>100</v>
      </c>
      <c r="K16" s="42">
        <f>(J16+J17+J18)/2</f>
        <v>100</v>
      </c>
      <c r="L16" s="43">
        <f>(K16+K19)/2</f>
        <v>100</v>
      </c>
      <c r="M16" s="17"/>
      <c r="N16" s="44"/>
      <c r="O16" s="45">
        <v>4</v>
      </c>
    </row>
    <row r="17" spans="1:15" ht="56.25" customHeight="1" x14ac:dyDescent="0.25">
      <c r="A17" s="20"/>
      <c r="B17" s="35"/>
      <c r="C17" s="36"/>
      <c r="D17" s="46"/>
      <c r="E17" s="3" t="s">
        <v>19</v>
      </c>
      <c r="F17" s="38" t="s">
        <v>23</v>
      </c>
      <c r="G17" s="39" t="s">
        <v>21</v>
      </c>
      <c r="H17" s="40">
        <f>'[15]оценка Учреждения'!$H$16</f>
        <v>100</v>
      </c>
      <c r="I17" s="40">
        <f>'[15]оценка Учреждения'!$I$16</f>
        <v>100</v>
      </c>
      <c r="J17" s="41">
        <f>IF(I17/H17*100&gt;100,100,I17/H17*100)</f>
        <v>100</v>
      </c>
      <c r="K17" s="47"/>
      <c r="L17" s="48"/>
      <c r="M17" s="17"/>
      <c r="N17" s="49"/>
      <c r="O17" s="50"/>
    </row>
    <row r="18" spans="1:15" ht="87" customHeight="1" x14ac:dyDescent="0.25">
      <c r="A18" s="20"/>
      <c r="B18" s="35"/>
      <c r="C18" s="36"/>
      <c r="D18" s="46"/>
      <c r="E18" s="3" t="s">
        <v>19</v>
      </c>
      <c r="F18" s="38" t="s">
        <v>24</v>
      </c>
      <c r="G18" s="39" t="s">
        <v>21</v>
      </c>
      <c r="H18" s="40">
        <f>'[15]оценка Учреждения'!$H$17</f>
        <v>0</v>
      </c>
      <c r="I18" s="40">
        <f>'[15]оценка Учреждения'!$I$17</f>
        <v>0</v>
      </c>
      <c r="J18" s="41">
        <v>0</v>
      </c>
      <c r="K18" s="51"/>
      <c r="L18" s="48"/>
      <c r="M18" s="17"/>
      <c r="N18" s="49"/>
      <c r="O18" s="50"/>
    </row>
    <row r="19" spans="1:15" ht="33" customHeight="1" x14ac:dyDescent="0.25">
      <c r="A19" s="20"/>
      <c r="B19" s="52"/>
      <c r="C19" s="53"/>
      <c r="D19" s="54"/>
      <c r="E19" s="3" t="s">
        <v>25</v>
      </c>
      <c r="F19" s="55" t="s">
        <v>26</v>
      </c>
      <c r="G19" s="39" t="s">
        <v>27</v>
      </c>
      <c r="H19" s="40">
        <f>'[15]оценка Учреждения'!$H$18</f>
        <v>5</v>
      </c>
      <c r="I19" s="40">
        <f>'[15]оценка Учреждения'!$I$18</f>
        <v>5</v>
      </c>
      <c r="J19" s="41">
        <f>IF(I19/H19*100&gt;100,100,I19/H19*100)</f>
        <v>100</v>
      </c>
      <c r="K19" s="41">
        <f>J19</f>
        <v>100</v>
      </c>
      <c r="L19" s="56"/>
      <c r="M19" s="17"/>
      <c r="N19" s="57"/>
      <c r="O19" s="58"/>
    </row>
    <row r="20" spans="1:15" customFormat="1" ht="56.25" hidden="1" customHeight="1" x14ac:dyDescent="0.25">
      <c r="A20" s="20"/>
      <c r="B20" s="60" t="s">
        <v>34</v>
      </c>
      <c r="C20" s="61" t="s">
        <v>35</v>
      </c>
      <c r="D20" s="62" t="s">
        <v>18</v>
      </c>
      <c r="E20" s="63" t="s">
        <v>19</v>
      </c>
      <c r="F20" s="64" t="s">
        <v>20</v>
      </c>
      <c r="G20" s="65" t="s">
        <v>21</v>
      </c>
      <c r="H20" s="66"/>
      <c r="I20" s="66"/>
      <c r="J20" s="67"/>
      <c r="K20" s="68"/>
      <c r="L20" s="69"/>
      <c r="M20" s="17"/>
      <c r="N20" s="70"/>
      <c r="O20" s="71">
        <v>5</v>
      </c>
    </row>
    <row r="21" spans="1:15" customFormat="1" ht="56.25" hidden="1" customHeight="1" x14ac:dyDescent="0.25">
      <c r="A21" s="20"/>
      <c r="B21" s="60"/>
      <c r="C21" s="61"/>
      <c r="D21" s="72"/>
      <c r="E21" s="63" t="s">
        <v>19</v>
      </c>
      <c r="F21" s="64" t="s">
        <v>23</v>
      </c>
      <c r="G21" s="65" t="s">
        <v>21</v>
      </c>
      <c r="H21" s="66"/>
      <c r="I21" s="66"/>
      <c r="J21" s="67"/>
      <c r="K21" s="73"/>
      <c r="L21" s="74"/>
      <c r="M21" s="17"/>
      <c r="N21" s="70"/>
      <c r="O21" s="75"/>
    </row>
    <row r="22" spans="1:15" customFormat="1" ht="87" hidden="1" customHeight="1" x14ac:dyDescent="0.25">
      <c r="A22" s="20"/>
      <c r="B22" s="60"/>
      <c r="C22" s="61"/>
      <c r="D22" s="72"/>
      <c r="E22" s="63" t="s">
        <v>19</v>
      </c>
      <c r="F22" s="64" t="s">
        <v>24</v>
      </c>
      <c r="G22" s="65" t="s">
        <v>21</v>
      </c>
      <c r="H22" s="66"/>
      <c r="I22" s="66"/>
      <c r="J22" s="67"/>
      <c r="K22" s="76"/>
      <c r="L22" s="74"/>
      <c r="M22" s="17"/>
      <c r="N22" s="70"/>
      <c r="O22" s="75"/>
    </row>
    <row r="23" spans="1:15" customFormat="1" ht="33" hidden="1" customHeight="1" x14ac:dyDescent="0.25">
      <c r="A23" s="20"/>
      <c r="B23" s="77"/>
      <c r="C23" s="78"/>
      <c r="D23" s="79"/>
      <c r="E23" s="63" t="s">
        <v>25</v>
      </c>
      <c r="F23" s="80" t="s">
        <v>26</v>
      </c>
      <c r="G23" s="65" t="s">
        <v>27</v>
      </c>
      <c r="H23" s="66"/>
      <c r="I23" s="66"/>
      <c r="J23" s="67"/>
      <c r="K23" s="67"/>
      <c r="L23" s="81"/>
      <c r="M23" s="17"/>
      <c r="N23" s="67"/>
      <c r="O23" s="82"/>
    </row>
    <row r="24" spans="1:15" ht="56.25" customHeight="1" x14ac:dyDescent="0.25">
      <c r="A24" s="20"/>
      <c r="B24" s="35" t="s">
        <v>36</v>
      </c>
      <c r="C24" s="36" t="s">
        <v>37</v>
      </c>
      <c r="D24" s="37" t="s">
        <v>18</v>
      </c>
      <c r="E24" s="3" t="s">
        <v>19</v>
      </c>
      <c r="F24" s="38" t="s">
        <v>20</v>
      </c>
      <c r="G24" s="39" t="s">
        <v>21</v>
      </c>
      <c r="H24" s="40">
        <f>'[15]оценка Учреждения'!$H$23</f>
        <v>100</v>
      </c>
      <c r="I24" s="40">
        <f>'[15]оценка Учреждения'!$I$23</f>
        <v>100</v>
      </c>
      <c r="J24" s="41">
        <f>IF(I24/H24*100&gt;100,100,I24/H24*100)</f>
        <v>100</v>
      </c>
      <c r="K24" s="42">
        <f>(J24+J25+J26)/3</f>
        <v>100</v>
      </c>
      <c r="L24" s="43">
        <f>(K24+K27)/2</f>
        <v>100</v>
      </c>
      <c r="M24" s="17"/>
      <c r="N24" s="59"/>
      <c r="O24" s="45">
        <v>6</v>
      </c>
    </row>
    <row r="25" spans="1:15" ht="56.25" customHeight="1" x14ac:dyDescent="0.25">
      <c r="A25" s="20"/>
      <c r="B25" s="35"/>
      <c r="C25" s="36"/>
      <c r="D25" s="46"/>
      <c r="E25" s="3" t="s">
        <v>19</v>
      </c>
      <c r="F25" s="38" t="s">
        <v>23</v>
      </c>
      <c r="G25" s="39" t="s">
        <v>21</v>
      </c>
      <c r="H25" s="40">
        <f>'[15]оценка Учреждения'!$H$24</f>
        <v>88.9</v>
      </c>
      <c r="I25" s="40">
        <f>'[15]оценка Учреждения'!$I$24</f>
        <v>88.9</v>
      </c>
      <c r="J25" s="41">
        <f>IF(I25/H25*100&gt;100,100,I25/H25*100)</f>
        <v>100</v>
      </c>
      <c r="K25" s="47"/>
      <c r="L25" s="48"/>
      <c r="M25" s="17"/>
      <c r="N25" s="59"/>
      <c r="O25" s="50"/>
    </row>
    <row r="26" spans="1:15" ht="87" customHeight="1" x14ac:dyDescent="0.25">
      <c r="A26" s="20"/>
      <c r="B26" s="35"/>
      <c r="C26" s="36"/>
      <c r="D26" s="46"/>
      <c r="E26" s="3" t="s">
        <v>19</v>
      </c>
      <c r="F26" s="38" t="s">
        <v>24</v>
      </c>
      <c r="G26" s="39" t="s">
        <v>21</v>
      </c>
      <c r="H26" s="40">
        <f>'[15]оценка Учреждения'!$H$25</f>
        <v>100</v>
      </c>
      <c r="I26" s="40">
        <f>'[15]оценка Учреждения'!$I$25</f>
        <v>100</v>
      </c>
      <c r="J26" s="41">
        <f>IF(I26/H26*100&gt;100,100,I26/H26*100)</f>
        <v>100</v>
      </c>
      <c r="K26" s="51"/>
      <c r="L26" s="48"/>
      <c r="M26" s="17"/>
      <c r="N26" s="59"/>
      <c r="O26" s="50"/>
    </row>
    <row r="27" spans="1:15" ht="33" customHeight="1" x14ac:dyDescent="0.25">
      <c r="A27" s="20"/>
      <c r="B27" s="52"/>
      <c r="C27" s="53"/>
      <c r="D27" s="54"/>
      <c r="E27" s="3" t="s">
        <v>25</v>
      </c>
      <c r="F27" s="55" t="s">
        <v>26</v>
      </c>
      <c r="G27" s="39" t="s">
        <v>27</v>
      </c>
      <c r="H27" s="40">
        <f>'[15]оценка Учреждения'!$H$26</f>
        <v>298.11</v>
      </c>
      <c r="I27" s="40">
        <f>'[15]оценка Учреждения'!$I$26</f>
        <v>300.89</v>
      </c>
      <c r="J27" s="41">
        <f>IF(I27/H27*100&gt;100,100,I27/H27*100)</f>
        <v>100</v>
      </c>
      <c r="K27" s="41">
        <f>J27</f>
        <v>100</v>
      </c>
      <c r="L27" s="56"/>
      <c r="M27" s="17"/>
      <c r="N27" s="41"/>
      <c r="O27" s="58"/>
    </row>
    <row r="28" spans="1:15" customFormat="1" ht="56.25" hidden="1" customHeight="1" x14ac:dyDescent="0.25">
      <c r="A28" s="20"/>
      <c r="B28" s="60" t="s">
        <v>38</v>
      </c>
      <c r="C28" s="61" t="s">
        <v>39</v>
      </c>
      <c r="D28" s="62" t="s">
        <v>18</v>
      </c>
      <c r="E28" s="63" t="s">
        <v>19</v>
      </c>
      <c r="F28" s="64" t="s">
        <v>20</v>
      </c>
      <c r="G28" s="65" t="s">
        <v>21</v>
      </c>
      <c r="H28" s="66"/>
      <c r="I28" s="66"/>
      <c r="J28" s="67"/>
      <c r="K28" s="68"/>
      <c r="L28" s="69"/>
      <c r="M28" s="17"/>
      <c r="N28" s="70"/>
      <c r="O28" s="71">
        <v>7</v>
      </c>
    </row>
    <row r="29" spans="1:15" customFormat="1" ht="56.25" hidden="1" customHeight="1" x14ac:dyDescent="0.25">
      <c r="A29" s="20"/>
      <c r="B29" s="60"/>
      <c r="C29" s="61"/>
      <c r="D29" s="72"/>
      <c r="E29" s="63" t="s">
        <v>19</v>
      </c>
      <c r="F29" s="64" t="s">
        <v>23</v>
      </c>
      <c r="G29" s="65" t="s">
        <v>21</v>
      </c>
      <c r="H29" s="66"/>
      <c r="I29" s="66"/>
      <c r="J29" s="67"/>
      <c r="K29" s="73"/>
      <c r="L29" s="74"/>
      <c r="M29" s="17"/>
      <c r="N29" s="70"/>
      <c r="O29" s="75"/>
    </row>
    <row r="30" spans="1:15" customFormat="1" ht="87" hidden="1" customHeight="1" x14ac:dyDescent="0.25">
      <c r="A30" s="20"/>
      <c r="B30" s="60"/>
      <c r="C30" s="61"/>
      <c r="D30" s="72"/>
      <c r="E30" s="63" t="s">
        <v>19</v>
      </c>
      <c r="F30" s="64" t="s">
        <v>24</v>
      </c>
      <c r="G30" s="65" t="s">
        <v>21</v>
      </c>
      <c r="H30" s="66"/>
      <c r="I30" s="66"/>
      <c r="J30" s="67"/>
      <c r="K30" s="76"/>
      <c r="L30" s="74"/>
      <c r="M30" s="17"/>
      <c r="N30" s="70"/>
      <c r="O30" s="75"/>
    </row>
    <row r="31" spans="1:15" customFormat="1" ht="33" hidden="1" customHeight="1" x14ac:dyDescent="0.25">
      <c r="A31" s="20"/>
      <c r="B31" s="77"/>
      <c r="C31" s="78"/>
      <c r="D31" s="79"/>
      <c r="E31" s="63" t="s">
        <v>25</v>
      </c>
      <c r="F31" s="80" t="s">
        <v>26</v>
      </c>
      <c r="G31" s="65" t="s">
        <v>27</v>
      </c>
      <c r="H31" s="66"/>
      <c r="I31" s="66"/>
      <c r="J31" s="67"/>
      <c r="K31" s="67"/>
      <c r="L31" s="81"/>
      <c r="M31" s="17"/>
      <c r="N31" s="67"/>
      <c r="O31" s="82"/>
    </row>
    <row r="32" spans="1:15" customFormat="1" ht="56.25" hidden="1" customHeight="1" x14ac:dyDescent="0.25">
      <c r="A32" s="20"/>
      <c r="B32" s="83" t="s">
        <v>40</v>
      </c>
      <c r="C32" s="84" t="s">
        <v>41</v>
      </c>
      <c r="D32" s="85" t="s">
        <v>18</v>
      </c>
      <c r="E32" s="86" t="s">
        <v>19</v>
      </c>
      <c r="F32" s="87" t="s">
        <v>20</v>
      </c>
      <c r="G32" s="88" t="s">
        <v>21</v>
      </c>
      <c r="H32" s="89"/>
      <c r="I32" s="89"/>
      <c r="J32" s="90"/>
      <c r="K32" s="91"/>
      <c r="L32" s="92"/>
      <c r="M32" s="17"/>
      <c r="N32" s="93"/>
      <c r="O32" s="94">
        <v>8</v>
      </c>
    </row>
    <row r="33" spans="1:15" customFormat="1" ht="56.25" hidden="1" customHeight="1" x14ac:dyDescent="0.25">
      <c r="A33" s="20"/>
      <c r="B33" s="83"/>
      <c r="C33" s="84"/>
      <c r="D33" s="95"/>
      <c r="E33" s="86" t="s">
        <v>19</v>
      </c>
      <c r="F33" s="87" t="s">
        <v>42</v>
      </c>
      <c r="G33" s="88" t="s">
        <v>21</v>
      </c>
      <c r="H33" s="89"/>
      <c r="I33" s="89"/>
      <c r="J33" s="90"/>
      <c r="K33" s="96"/>
      <c r="L33" s="97"/>
      <c r="M33" s="17"/>
      <c r="N33" s="93"/>
      <c r="O33" s="98"/>
    </row>
    <row r="34" spans="1:15" customFormat="1" ht="66.75" hidden="1" customHeight="1" x14ac:dyDescent="0.25">
      <c r="A34" s="20"/>
      <c r="B34" s="83"/>
      <c r="C34" s="84"/>
      <c r="D34" s="95"/>
      <c r="E34" s="86" t="s">
        <v>19</v>
      </c>
      <c r="F34" s="87" t="s">
        <v>43</v>
      </c>
      <c r="G34" s="88" t="s">
        <v>21</v>
      </c>
      <c r="H34" s="89"/>
      <c r="I34" s="89"/>
      <c r="J34" s="90"/>
      <c r="K34" s="99"/>
      <c r="L34" s="97"/>
      <c r="M34" s="17"/>
      <c r="N34" s="93"/>
      <c r="O34" s="98"/>
    </row>
    <row r="35" spans="1:15" customFormat="1" ht="33" hidden="1" customHeight="1" x14ac:dyDescent="0.25">
      <c r="A35" s="20"/>
      <c r="B35" s="100"/>
      <c r="C35" s="101"/>
      <c r="D35" s="102"/>
      <c r="E35" s="86" t="s">
        <v>25</v>
      </c>
      <c r="F35" s="103" t="s">
        <v>26</v>
      </c>
      <c r="G35" s="88" t="s">
        <v>27</v>
      </c>
      <c r="H35" s="89"/>
      <c r="I35" s="89"/>
      <c r="J35" s="90"/>
      <c r="K35" s="90"/>
      <c r="L35" s="104"/>
      <c r="M35" s="17"/>
      <c r="N35" s="90"/>
      <c r="O35" s="105"/>
    </row>
    <row r="36" spans="1:15" ht="56.25" customHeight="1" x14ac:dyDescent="0.25">
      <c r="A36" s="20"/>
      <c r="B36" s="35" t="s">
        <v>44</v>
      </c>
      <c r="C36" s="36" t="s">
        <v>45</v>
      </c>
      <c r="D36" s="37" t="s">
        <v>18</v>
      </c>
      <c r="E36" s="3" t="s">
        <v>19</v>
      </c>
      <c r="F36" s="38" t="s">
        <v>20</v>
      </c>
      <c r="G36" s="39" t="s">
        <v>21</v>
      </c>
      <c r="H36" s="40">
        <f>'[15]оценка Учреждения'!$H$35</f>
        <v>100</v>
      </c>
      <c r="I36" s="40">
        <f>'[15]оценка Учреждения'!$I$35</f>
        <v>100</v>
      </c>
      <c r="J36" s="41">
        <f>IF(I36/H36*100&gt;100,100,I36/H36*100)</f>
        <v>100</v>
      </c>
      <c r="K36" s="42">
        <f>(J36+J37+J38)/3</f>
        <v>96.7</v>
      </c>
      <c r="L36" s="43">
        <f>(K36+K39)/2</f>
        <v>98.35</v>
      </c>
      <c r="M36" s="17"/>
      <c r="N36" s="59"/>
      <c r="O36" s="45">
        <v>9</v>
      </c>
    </row>
    <row r="37" spans="1:15" ht="56.25" customHeight="1" x14ac:dyDescent="0.25">
      <c r="A37" s="20"/>
      <c r="B37" s="35"/>
      <c r="C37" s="36"/>
      <c r="D37" s="46"/>
      <c r="E37" s="3" t="s">
        <v>19</v>
      </c>
      <c r="F37" s="38" t="s">
        <v>42</v>
      </c>
      <c r="G37" s="39" t="s">
        <v>21</v>
      </c>
      <c r="H37" s="40">
        <f>'[15]оценка Учреждения'!$H$36</f>
        <v>100</v>
      </c>
      <c r="I37" s="40">
        <f>'[15]оценка Учреждения'!$I$36</f>
        <v>100</v>
      </c>
      <c r="J37" s="41">
        <f>IF(I37/H37*100&gt;100,100,I37/H37*100)</f>
        <v>100</v>
      </c>
      <c r="K37" s="47"/>
      <c r="L37" s="48"/>
      <c r="M37" s="17"/>
      <c r="N37" s="59"/>
      <c r="O37" s="50"/>
    </row>
    <row r="38" spans="1:15" ht="66.75" customHeight="1" x14ac:dyDescent="0.25">
      <c r="A38" s="20"/>
      <c r="B38" s="35"/>
      <c r="C38" s="36"/>
      <c r="D38" s="46"/>
      <c r="E38" s="3" t="s">
        <v>19</v>
      </c>
      <c r="F38" s="38" t="s">
        <v>43</v>
      </c>
      <c r="G38" s="39" t="s">
        <v>21</v>
      </c>
      <c r="H38" s="40">
        <f>'[15]оценка Учреждения'!$H$37</f>
        <v>100</v>
      </c>
      <c r="I38" s="40">
        <f>'[15]оценка Учреждения'!$I$37</f>
        <v>90.1</v>
      </c>
      <c r="J38" s="41">
        <f>IF(I38/H38*100&gt;100,100,I38/H38*100)</f>
        <v>90.1</v>
      </c>
      <c r="K38" s="51"/>
      <c r="L38" s="48"/>
      <c r="M38" s="17"/>
      <c r="N38" s="59"/>
      <c r="O38" s="50"/>
    </row>
    <row r="39" spans="1:15" ht="33" customHeight="1" x14ac:dyDescent="0.25">
      <c r="A39" s="20"/>
      <c r="B39" s="52"/>
      <c r="C39" s="53"/>
      <c r="D39" s="54"/>
      <c r="E39" s="3" t="s">
        <v>25</v>
      </c>
      <c r="F39" s="55" t="s">
        <v>26</v>
      </c>
      <c r="G39" s="39" t="s">
        <v>27</v>
      </c>
      <c r="H39" s="40">
        <f>'[15]оценка Учреждения'!$H$38</f>
        <v>273.44</v>
      </c>
      <c r="I39" s="40">
        <f>'[15]оценка Учреждения'!$I$38</f>
        <v>274.67</v>
      </c>
      <c r="J39" s="41">
        <f>IF(I39/H39*100&gt;100,100,I39/H39*100)</f>
        <v>100</v>
      </c>
      <c r="K39" s="41">
        <f>J39</f>
        <v>100</v>
      </c>
      <c r="L39" s="56"/>
      <c r="M39" s="17"/>
      <c r="N39" s="41"/>
      <c r="O39" s="58"/>
    </row>
    <row r="40" spans="1:15" customFormat="1" ht="56.25" hidden="1" customHeight="1" x14ac:dyDescent="0.25">
      <c r="A40" s="20"/>
      <c r="B40" s="83" t="s">
        <v>46</v>
      </c>
      <c r="C40" s="84" t="s">
        <v>47</v>
      </c>
      <c r="D40" s="85" t="s">
        <v>18</v>
      </c>
      <c r="E40" s="86" t="s">
        <v>19</v>
      </c>
      <c r="F40" s="87" t="s">
        <v>20</v>
      </c>
      <c r="G40" s="88" t="s">
        <v>21</v>
      </c>
      <c r="H40" s="89"/>
      <c r="I40" s="89"/>
      <c r="J40" s="90"/>
      <c r="K40" s="91"/>
      <c r="L40" s="92"/>
      <c r="M40" s="17"/>
      <c r="N40" s="93"/>
      <c r="O40" s="94">
        <v>10</v>
      </c>
    </row>
    <row r="41" spans="1:15" customFormat="1" ht="56.25" hidden="1" customHeight="1" x14ac:dyDescent="0.25">
      <c r="A41" s="20"/>
      <c r="B41" s="83"/>
      <c r="C41" s="84"/>
      <c r="D41" s="95"/>
      <c r="E41" s="86" t="s">
        <v>19</v>
      </c>
      <c r="F41" s="87" t="s">
        <v>42</v>
      </c>
      <c r="G41" s="88" t="s">
        <v>21</v>
      </c>
      <c r="H41" s="89"/>
      <c r="I41" s="89"/>
      <c r="J41" s="90"/>
      <c r="K41" s="96"/>
      <c r="L41" s="97"/>
      <c r="M41" s="17"/>
      <c r="N41" s="93"/>
      <c r="O41" s="98"/>
    </row>
    <row r="42" spans="1:15" customFormat="1" ht="66.75" hidden="1" customHeight="1" x14ac:dyDescent="0.25">
      <c r="A42" s="20"/>
      <c r="B42" s="83"/>
      <c r="C42" s="84"/>
      <c r="D42" s="95"/>
      <c r="E42" s="86" t="s">
        <v>19</v>
      </c>
      <c r="F42" s="87" t="s">
        <v>43</v>
      </c>
      <c r="G42" s="88" t="s">
        <v>21</v>
      </c>
      <c r="H42" s="89"/>
      <c r="I42" s="89"/>
      <c r="J42" s="90"/>
      <c r="K42" s="99"/>
      <c r="L42" s="97"/>
      <c r="M42" s="17"/>
      <c r="N42" s="93"/>
      <c r="O42" s="98"/>
    </row>
    <row r="43" spans="1:15" customFormat="1" ht="33" hidden="1" customHeight="1" x14ac:dyDescent="0.25">
      <c r="A43" s="20"/>
      <c r="B43" s="100"/>
      <c r="C43" s="101"/>
      <c r="D43" s="102"/>
      <c r="E43" s="86" t="s">
        <v>25</v>
      </c>
      <c r="F43" s="103" t="s">
        <v>26</v>
      </c>
      <c r="G43" s="88" t="s">
        <v>27</v>
      </c>
      <c r="H43" s="89"/>
      <c r="I43" s="89"/>
      <c r="J43" s="90"/>
      <c r="K43" s="90"/>
      <c r="L43" s="104"/>
      <c r="M43" s="17"/>
      <c r="N43" s="90"/>
      <c r="O43" s="105"/>
    </row>
    <row r="44" spans="1:15" ht="56.25" customHeight="1" x14ac:dyDescent="0.25">
      <c r="A44" s="20"/>
      <c r="B44" s="106" t="s">
        <v>48</v>
      </c>
      <c r="C44" s="107" t="s">
        <v>49</v>
      </c>
      <c r="D44" s="37" t="s">
        <v>18</v>
      </c>
      <c r="E44" s="3" t="s">
        <v>19</v>
      </c>
      <c r="F44" s="38" t="s">
        <v>20</v>
      </c>
      <c r="G44" s="39" t="s">
        <v>21</v>
      </c>
      <c r="H44" s="40">
        <f>'[15]оценка Учреждения'!$H$43</f>
        <v>100</v>
      </c>
      <c r="I44" s="40">
        <f>'[15]оценка Учреждения'!$I$43</f>
        <v>100</v>
      </c>
      <c r="J44" s="41">
        <f>IF(I44/H44*100&gt;100,100,I44/H44*100)</f>
        <v>100</v>
      </c>
      <c r="K44" s="42">
        <f>(J44+J45+J46)/2</f>
        <v>100</v>
      </c>
      <c r="L44" s="43">
        <f>(K44+K47)/2</f>
        <v>99.750623441396499</v>
      </c>
      <c r="M44" s="17"/>
      <c r="N44" s="59"/>
      <c r="O44" s="45">
        <v>11</v>
      </c>
    </row>
    <row r="45" spans="1:15" ht="56.25" customHeight="1" x14ac:dyDescent="0.25">
      <c r="A45" s="20"/>
      <c r="B45" s="108"/>
      <c r="C45" s="109"/>
      <c r="D45" s="46"/>
      <c r="E45" s="3" t="s">
        <v>19</v>
      </c>
      <c r="F45" s="38" t="s">
        <v>42</v>
      </c>
      <c r="G45" s="39" t="s">
        <v>21</v>
      </c>
      <c r="H45" s="40">
        <f>'[15]оценка Учреждения'!$H$44</f>
        <v>97.6</v>
      </c>
      <c r="I45" s="40">
        <f>'[15]оценка Учреждения'!$I$44</f>
        <v>97.6</v>
      </c>
      <c r="J45" s="41">
        <f>IF(I45/H45*100&gt;100,100,I45/H45*100)</f>
        <v>100</v>
      </c>
      <c r="K45" s="47"/>
      <c r="L45" s="48"/>
      <c r="M45" s="17"/>
      <c r="N45" s="59"/>
      <c r="O45" s="50"/>
    </row>
    <row r="46" spans="1:15" ht="66.75" customHeight="1" x14ac:dyDescent="0.25">
      <c r="A46" s="20"/>
      <c r="B46" s="108"/>
      <c r="C46" s="109"/>
      <c r="D46" s="46"/>
      <c r="E46" s="3" t="s">
        <v>19</v>
      </c>
      <c r="F46" s="38" t="s">
        <v>43</v>
      </c>
      <c r="G46" s="39" t="s">
        <v>21</v>
      </c>
      <c r="H46" s="40">
        <f>'[15]оценка Учреждения'!$H$45</f>
        <v>0</v>
      </c>
      <c r="I46" s="40">
        <f>'[15]оценка Учреждения'!$I$45</f>
        <v>0</v>
      </c>
      <c r="J46" s="41">
        <v>0</v>
      </c>
      <c r="K46" s="51"/>
      <c r="L46" s="48"/>
      <c r="M46" s="17"/>
      <c r="N46" s="59"/>
      <c r="O46" s="50"/>
    </row>
    <row r="47" spans="1:15" ht="33" customHeight="1" x14ac:dyDescent="0.25">
      <c r="A47" s="20"/>
      <c r="B47" s="110"/>
      <c r="C47" s="111"/>
      <c r="D47" s="54"/>
      <c r="E47" s="3" t="s">
        <v>25</v>
      </c>
      <c r="F47" s="55" t="s">
        <v>26</v>
      </c>
      <c r="G47" s="39" t="s">
        <v>27</v>
      </c>
      <c r="H47" s="40">
        <f>'[15]оценка Учреждения'!$H$46</f>
        <v>176.44</v>
      </c>
      <c r="I47" s="40">
        <f>'[15]оценка Учреждения'!$I$46</f>
        <v>175.56</v>
      </c>
      <c r="J47" s="41">
        <f>IF(I47/H47*100&gt;100,100,I47/H47*100)</f>
        <v>99.501246882793012</v>
      </c>
      <c r="K47" s="41">
        <f>J47</f>
        <v>99.501246882793012</v>
      </c>
      <c r="L47" s="56"/>
      <c r="M47" s="17"/>
      <c r="N47" s="41"/>
      <c r="O47" s="58"/>
    </row>
    <row r="48" spans="1:15" customFormat="1" ht="56.25" hidden="1" customHeight="1" x14ac:dyDescent="0.25">
      <c r="A48" s="20"/>
      <c r="B48" s="176" t="s">
        <v>50</v>
      </c>
      <c r="C48" s="177" t="s">
        <v>51</v>
      </c>
      <c r="D48" s="85" t="s">
        <v>18</v>
      </c>
      <c r="E48" s="86" t="s">
        <v>19</v>
      </c>
      <c r="F48" s="87" t="s">
        <v>20</v>
      </c>
      <c r="G48" s="88" t="s">
        <v>21</v>
      </c>
      <c r="H48" s="89"/>
      <c r="I48" s="89"/>
      <c r="J48" s="90"/>
      <c r="K48" s="91"/>
      <c r="L48" s="92"/>
      <c r="M48" s="17"/>
      <c r="N48" s="93"/>
      <c r="O48" s="94">
        <v>12</v>
      </c>
    </row>
    <row r="49" spans="1:15" customFormat="1" ht="56.25" hidden="1" customHeight="1" x14ac:dyDescent="0.25">
      <c r="A49" s="20"/>
      <c r="B49" s="178"/>
      <c r="C49" s="179"/>
      <c r="D49" s="95"/>
      <c r="E49" s="86" t="s">
        <v>19</v>
      </c>
      <c r="F49" s="87" t="s">
        <v>42</v>
      </c>
      <c r="G49" s="88" t="s">
        <v>21</v>
      </c>
      <c r="H49" s="89"/>
      <c r="I49" s="89"/>
      <c r="J49" s="90"/>
      <c r="K49" s="96"/>
      <c r="L49" s="97"/>
      <c r="M49" s="17"/>
      <c r="N49" s="93"/>
      <c r="O49" s="98"/>
    </row>
    <row r="50" spans="1:15" customFormat="1" ht="66.75" hidden="1" customHeight="1" x14ac:dyDescent="0.25">
      <c r="A50" s="20"/>
      <c r="B50" s="178"/>
      <c r="C50" s="179"/>
      <c r="D50" s="95"/>
      <c r="E50" s="86" t="s">
        <v>19</v>
      </c>
      <c r="F50" s="87" t="s">
        <v>43</v>
      </c>
      <c r="G50" s="88" t="s">
        <v>21</v>
      </c>
      <c r="H50" s="89"/>
      <c r="I50" s="89"/>
      <c r="J50" s="90"/>
      <c r="K50" s="99"/>
      <c r="L50" s="97"/>
      <c r="M50" s="17"/>
      <c r="N50" s="93"/>
      <c r="O50" s="98"/>
    </row>
    <row r="51" spans="1:15" customFormat="1" ht="33" hidden="1" customHeight="1" x14ac:dyDescent="0.25">
      <c r="A51" s="20"/>
      <c r="B51" s="180"/>
      <c r="C51" s="181"/>
      <c r="D51" s="102"/>
      <c r="E51" s="86" t="s">
        <v>25</v>
      </c>
      <c r="F51" s="103" t="s">
        <v>26</v>
      </c>
      <c r="G51" s="88" t="s">
        <v>27</v>
      </c>
      <c r="H51" s="89"/>
      <c r="I51" s="89"/>
      <c r="J51" s="90"/>
      <c r="K51" s="90"/>
      <c r="L51" s="104"/>
      <c r="M51" s="17"/>
      <c r="N51" s="90"/>
      <c r="O51" s="105"/>
    </row>
    <row r="52" spans="1:15" customFormat="1" ht="47.25" hidden="1" x14ac:dyDescent="0.25">
      <c r="A52" s="20"/>
      <c r="B52" s="112" t="s">
        <v>52</v>
      </c>
      <c r="C52" s="113" t="s">
        <v>53</v>
      </c>
      <c r="D52" s="114" t="s">
        <v>18</v>
      </c>
      <c r="E52" s="115" t="s">
        <v>19</v>
      </c>
      <c r="F52" s="116" t="s">
        <v>20</v>
      </c>
      <c r="G52" s="117" t="s">
        <v>21</v>
      </c>
      <c r="H52" s="118"/>
      <c r="I52" s="118"/>
      <c r="J52" s="119"/>
      <c r="K52" s="120"/>
      <c r="L52" s="121"/>
      <c r="M52" s="17"/>
      <c r="N52" s="122"/>
      <c r="O52" s="123">
        <v>13</v>
      </c>
    </row>
    <row r="53" spans="1:15" customFormat="1" ht="47.25" hidden="1" x14ac:dyDescent="0.25">
      <c r="A53" s="20"/>
      <c r="B53" s="112"/>
      <c r="C53" s="113"/>
      <c r="D53" s="124"/>
      <c r="E53" s="115" t="s">
        <v>19</v>
      </c>
      <c r="F53" s="116" t="s">
        <v>42</v>
      </c>
      <c r="G53" s="117" t="s">
        <v>21</v>
      </c>
      <c r="H53" s="118"/>
      <c r="I53" s="118"/>
      <c r="J53" s="119"/>
      <c r="K53" s="125"/>
      <c r="L53" s="126"/>
      <c r="M53" s="17"/>
      <c r="N53" s="122"/>
      <c r="O53" s="127"/>
    </row>
    <row r="54" spans="1:15" customFormat="1" ht="47.25" hidden="1" x14ac:dyDescent="0.25">
      <c r="A54" s="20"/>
      <c r="B54" s="112"/>
      <c r="C54" s="113"/>
      <c r="D54" s="124"/>
      <c r="E54" s="115" t="s">
        <v>19</v>
      </c>
      <c r="F54" s="116" t="s">
        <v>54</v>
      </c>
      <c r="G54" s="117" t="s">
        <v>21</v>
      </c>
      <c r="H54" s="118"/>
      <c r="I54" s="118"/>
      <c r="J54" s="119"/>
      <c r="K54" s="128"/>
      <c r="L54" s="126"/>
      <c r="M54" s="17"/>
      <c r="N54" s="122"/>
      <c r="O54" s="127"/>
    </row>
    <row r="55" spans="1:15" customFormat="1" ht="31.5" hidden="1" x14ac:dyDescent="0.25">
      <c r="A55" s="20"/>
      <c r="B55" s="129"/>
      <c r="C55" s="130"/>
      <c r="D55" s="131"/>
      <c r="E55" s="115" t="s">
        <v>25</v>
      </c>
      <c r="F55" s="132" t="s">
        <v>26</v>
      </c>
      <c r="G55" s="117" t="s">
        <v>27</v>
      </c>
      <c r="H55" s="118"/>
      <c r="I55" s="118"/>
      <c r="J55" s="119"/>
      <c r="K55" s="119"/>
      <c r="L55" s="133"/>
      <c r="M55" s="17"/>
      <c r="N55" s="119"/>
      <c r="O55" s="134"/>
    </row>
    <row r="56" spans="1:15" customFormat="1" ht="47.25" hidden="1" x14ac:dyDescent="0.25">
      <c r="A56" s="20"/>
      <c r="B56" s="112" t="s">
        <v>55</v>
      </c>
      <c r="C56" s="113" t="s">
        <v>56</v>
      </c>
      <c r="D56" s="114" t="s">
        <v>18</v>
      </c>
      <c r="E56" s="115" t="s">
        <v>19</v>
      </c>
      <c r="F56" s="116" t="s">
        <v>20</v>
      </c>
      <c r="G56" s="117" t="s">
        <v>21</v>
      </c>
      <c r="H56" s="118"/>
      <c r="I56" s="118"/>
      <c r="J56" s="119"/>
      <c r="K56" s="120"/>
      <c r="L56" s="121"/>
      <c r="M56" s="17"/>
      <c r="N56" s="122"/>
      <c r="O56" s="123">
        <v>14</v>
      </c>
    </row>
    <row r="57" spans="1:15" customFormat="1" ht="47.25" hidden="1" x14ac:dyDescent="0.25">
      <c r="A57" s="20"/>
      <c r="B57" s="112"/>
      <c r="C57" s="113"/>
      <c r="D57" s="124"/>
      <c r="E57" s="115" t="s">
        <v>19</v>
      </c>
      <c r="F57" s="116" t="s">
        <v>42</v>
      </c>
      <c r="G57" s="117" t="s">
        <v>21</v>
      </c>
      <c r="H57" s="118"/>
      <c r="I57" s="118"/>
      <c r="J57" s="119"/>
      <c r="K57" s="125"/>
      <c r="L57" s="126"/>
      <c r="M57" s="17"/>
      <c r="N57" s="122"/>
      <c r="O57" s="127"/>
    </row>
    <row r="58" spans="1:15" customFormat="1" ht="47.25" hidden="1" x14ac:dyDescent="0.25">
      <c r="A58" s="20"/>
      <c r="B58" s="112"/>
      <c r="C58" s="113"/>
      <c r="D58" s="124"/>
      <c r="E58" s="115" t="s">
        <v>19</v>
      </c>
      <c r="F58" s="116" t="s">
        <v>54</v>
      </c>
      <c r="G58" s="117" t="s">
        <v>21</v>
      </c>
      <c r="H58" s="118"/>
      <c r="I58" s="118"/>
      <c r="J58" s="119"/>
      <c r="K58" s="128"/>
      <c r="L58" s="126"/>
      <c r="M58" s="17"/>
      <c r="N58" s="122"/>
      <c r="O58" s="127"/>
    </row>
    <row r="59" spans="1:15" customFormat="1" ht="31.5" hidden="1" x14ac:dyDescent="0.25">
      <c r="A59" s="20"/>
      <c r="B59" s="129"/>
      <c r="C59" s="130"/>
      <c r="D59" s="131"/>
      <c r="E59" s="115" t="s">
        <v>25</v>
      </c>
      <c r="F59" s="132" t="s">
        <v>26</v>
      </c>
      <c r="G59" s="117" t="s">
        <v>27</v>
      </c>
      <c r="H59" s="118"/>
      <c r="I59" s="118"/>
      <c r="J59" s="119"/>
      <c r="K59" s="119"/>
      <c r="L59" s="133"/>
      <c r="M59" s="17"/>
      <c r="N59" s="119"/>
      <c r="O59" s="134"/>
    </row>
    <row r="60" spans="1:15" ht="47.25" x14ac:dyDescent="0.25">
      <c r="A60" s="20"/>
      <c r="B60" s="35" t="s">
        <v>57</v>
      </c>
      <c r="C60" s="36" t="s">
        <v>58</v>
      </c>
      <c r="D60" s="37" t="s">
        <v>18</v>
      </c>
      <c r="E60" s="3" t="s">
        <v>19</v>
      </c>
      <c r="F60" s="38" t="s">
        <v>20</v>
      </c>
      <c r="G60" s="39" t="s">
        <v>21</v>
      </c>
      <c r="H60" s="40">
        <f>'[15]оценка Учреждения'!$H$59</f>
        <v>100</v>
      </c>
      <c r="I60" s="40">
        <f>'[15]оценка Учреждения'!$I$59</f>
        <v>100</v>
      </c>
      <c r="J60" s="41">
        <f>IF(I60/H60*100&gt;100,100,I60/H60*100)</f>
        <v>100</v>
      </c>
      <c r="K60" s="42">
        <f>(J60+J61+J62)/2</f>
        <v>100</v>
      </c>
      <c r="L60" s="43">
        <f>(K60+K63)/2</f>
        <v>100</v>
      </c>
      <c r="M60" s="17"/>
      <c r="N60" s="59"/>
      <c r="O60" s="45">
        <v>15</v>
      </c>
    </row>
    <row r="61" spans="1:15" ht="47.25" x14ac:dyDescent="0.25">
      <c r="A61" s="20"/>
      <c r="B61" s="35"/>
      <c r="C61" s="36"/>
      <c r="D61" s="46"/>
      <c r="E61" s="3" t="s">
        <v>19</v>
      </c>
      <c r="F61" s="38" t="s">
        <v>42</v>
      </c>
      <c r="G61" s="39" t="s">
        <v>21</v>
      </c>
      <c r="H61" s="40">
        <f>'[15]оценка Учреждения'!$H$60</f>
        <v>100</v>
      </c>
      <c r="I61" s="40">
        <f>'[15]оценка Учреждения'!$I$60</f>
        <v>100</v>
      </c>
      <c r="J61" s="41">
        <f>IF(I61/H61*100&gt;100,100,I61/H61*100)</f>
        <v>100</v>
      </c>
      <c r="K61" s="47"/>
      <c r="L61" s="48"/>
      <c r="M61" s="17"/>
      <c r="N61" s="59"/>
      <c r="O61" s="50"/>
    </row>
    <row r="62" spans="1:15" ht="47.25" x14ac:dyDescent="0.25">
      <c r="A62" s="20"/>
      <c r="B62" s="35"/>
      <c r="C62" s="36"/>
      <c r="D62" s="46"/>
      <c r="E62" s="3" t="s">
        <v>19</v>
      </c>
      <c r="F62" s="38" t="s">
        <v>54</v>
      </c>
      <c r="G62" s="39" t="s">
        <v>21</v>
      </c>
      <c r="H62" s="40">
        <v>0</v>
      </c>
      <c r="I62" s="40">
        <f>'[15]оценка Учреждения'!$I$61</f>
        <v>0</v>
      </c>
      <c r="J62" s="41">
        <v>0</v>
      </c>
      <c r="K62" s="51"/>
      <c r="L62" s="48"/>
      <c r="M62" s="17"/>
      <c r="N62" s="59"/>
      <c r="O62" s="50"/>
    </row>
    <row r="63" spans="1:15" ht="31.5" x14ac:dyDescent="0.25">
      <c r="A63" s="20"/>
      <c r="B63" s="52"/>
      <c r="C63" s="53"/>
      <c r="D63" s="54"/>
      <c r="E63" s="3" t="s">
        <v>25</v>
      </c>
      <c r="F63" s="55" t="s">
        <v>26</v>
      </c>
      <c r="G63" s="39" t="s">
        <v>27</v>
      </c>
      <c r="H63" s="40">
        <f>'[15]оценка Учреждения'!$H$62</f>
        <v>1</v>
      </c>
      <c r="I63" s="40">
        <f>'[15]оценка Учреждения'!$I$62</f>
        <v>1</v>
      </c>
      <c r="J63" s="41">
        <f>IF(I63/H63*100&gt;100,100,I63/H63*100)</f>
        <v>100</v>
      </c>
      <c r="K63" s="41">
        <f>J63</f>
        <v>100</v>
      </c>
      <c r="L63" s="56"/>
      <c r="M63" s="17"/>
      <c r="N63" s="41"/>
      <c r="O63" s="58"/>
    </row>
    <row r="64" spans="1:15" ht="47.25" x14ac:dyDescent="0.25">
      <c r="A64" s="20"/>
      <c r="B64" s="35" t="s">
        <v>59</v>
      </c>
      <c r="C64" s="36" t="s">
        <v>60</v>
      </c>
      <c r="D64" s="37" t="s">
        <v>18</v>
      </c>
      <c r="E64" s="3" t="s">
        <v>19</v>
      </c>
      <c r="F64" s="38" t="s">
        <v>20</v>
      </c>
      <c r="G64" s="39" t="s">
        <v>21</v>
      </c>
      <c r="H64" s="40">
        <f>'[15]оценка Учреждения'!$H$63</f>
        <v>100</v>
      </c>
      <c r="I64" s="40">
        <f>'[15]оценка Учреждения'!$I$63</f>
        <v>100</v>
      </c>
      <c r="J64" s="41">
        <f>IF(I64/H64*100&gt;100,100,I64/H64*100)</f>
        <v>100</v>
      </c>
      <c r="K64" s="42">
        <f>(J64+J65+J66)/3</f>
        <v>100</v>
      </c>
      <c r="L64" s="43">
        <f>(K64+K67)/2</f>
        <v>100</v>
      </c>
      <c r="M64" s="17"/>
      <c r="N64" s="59"/>
      <c r="O64" s="45">
        <v>16</v>
      </c>
    </row>
    <row r="65" spans="1:15" ht="47.25" x14ac:dyDescent="0.25">
      <c r="A65" s="20"/>
      <c r="B65" s="35"/>
      <c r="C65" s="36"/>
      <c r="D65" s="46"/>
      <c r="E65" s="3" t="s">
        <v>19</v>
      </c>
      <c r="F65" s="38" t="s">
        <v>42</v>
      </c>
      <c r="G65" s="39" t="s">
        <v>21</v>
      </c>
      <c r="H65" s="40">
        <f>'[15]оценка Учреждения'!$H$64</f>
        <v>100</v>
      </c>
      <c r="I65" s="40">
        <f>'[15]оценка Учреждения'!$I$64</f>
        <v>100</v>
      </c>
      <c r="J65" s="41">
        <f>IF(I65/H65*100&gt;100,100,I65/H65*100)</f>
        <v>100</v>
      </c>
      <c r="K65" s="47"/>
      <c r="L65" s="48"/>
      <c r="M65" s="17"/>
      <c r="N65" s="59"/>
      <c r="O65" s="50"/>
    </row>
    <row r="66" spans="1:15" ht="47.25" x14ac:dyDescent="0.25">
      <c r="A66" s="20"/>
      <c r="B66" s="35"/>
      <c r="C66" s="36"/>
      <c r="D66" s="46"/>
      <c r="E66" s="3" t="s">
        <v>19</v>
      </c>
      <c r="F66" s="38" t="s">
        <v>54</v>
      </c>
      <c r="G66" s="39" t="s">
        <v>21</v>
      </c>
      <c r="H66" s="40">
        <f>'[15]оценка Учреждения'!$H$65</f>
        <v>100</v>
      </c>
      <c r="I66" s="40">
        <f>'[15]оценка Учреждения'!$I$65</f>
        <v>100</v>
      </c>
      <c r="J66" s="41">
        <f>IF(I66/H66*100&gt;100,100,I66/H66*100)</f>
        <v>100</v>
      </c>
      <c r="K66" s="51"/>
      <c r="L66" s="48"/>
      <c r="M66" s="17"/>
      <c r="N66" s="59"/>
      <c r="O66" s="50"/>
    </row>
    <row r="67" spans="1:15" ht="31.5" x14ac:dyDescent="0.25">
      <c r="A67" s="20"/>
      <c r="B67" s="52"/>
      <c r="C67" s="53"/>
      <c r="D67" s="54"/>
      <c r="E67" s="3" t="s">
        <v>25</v>
      </c>
      <c r="F67" s="55" t="s">
        <v>26</v>
      </c>
      <c r="G67" s="39" t="s">
        <v>27</v>
      </c>
      <c r="H67" s="40">
        <f>'[15]оценка Учреждения'!$H$66</f>
        <v>131.22</v>
      </c>
      <c r="I67" s="40">
        <f>'[15]оценка Учреждения'!$I$66</f>
        <v>132.44</v>
      </c>
      <c r="J67" s="41">
        <f>IF(I67/H67*100&gt;100,100,I67/H67*100)</f>
        <v>100</v>
      </c>
      <c r="K67" s="41">
        <f>J67</f>
        <v>100</v>
      </c>
      <c r="L67" s="56"/>
      <c r="M67" s="17"/>
      <c r="N67" s="41"/>
      <c r="O67" s="58"/>
    </row>
    <row r="68" spans="1:15" customFormat="1" ht="47.25" hidden="1" x14ac:dyDescent="0.25">
      <c r="A68" s="20"/>
      <c r="B68" s="112" t="s">
        <v>61</v>
      </c>
      <c r="C68" s="113" t="s">
        <v>62</v>
      </c>
      <c r="D68" s="114" t="s">
        <v>18</v>
      </c>
      <c r="E68" s="115" t="s">
        <v>19</v>
      </c>
      <c r="F68" s="116" t="s">
        <v>20</v>
      </c>
      <c r="G68" s="117" t="s">
        <v>21</v>
      </c>
      <c r="H68" s="118"/>
      <c r="I68" s="118"/>
      <c r="J68" s="119"/>
      <c r="K68" s="120"/>
      <c r="L68" s="121"/>
      <c r="M68" s="17"/>
      <c r="N68" s="122"/>
      <c r="O68" s="123">
        <v>17</v>
      </c>
    </row>
    <row r="69" spans="1:15" customFormat="1" ht="47.25" hidden="1" x14ac:dyDescent="0.25">
      <c r="A69" s="20"/>
      <c r="B69" s="112"/>
      <c r="C69" s="113"/>
      <c r="D69" s="124"/>
      <c r="E69" s="115" t="s">
        <v>19</v>
      </c>
      <c r="F69" s="116" t="s">
        <v>42</v>
      </c>
      <c r="G69" s="117" t="s">
        <v>21</v>
      </c>
      <c r="H69" s="118"/>
      <c r="I69" s="118"/>
      <c r="J69" s="119"/>
      <c r="K69" s="125"/>
      <c r="L69" s="126"/>
      <c r="M69" s="17"/>
      <c r="N69" s="122"/>
      <c r="O69" s="127"/>
    </row>
    <row r="70" spans="1:15" customFormat="1" ht="47.25" hidden="1" x14ac:dyDescent="0.25">
      <c r="A70" s="20"/>
      <c r="B70" s="112"/>
      <c r="C70" s="113"/>
      <c r="D70" s="124"/>
      <c r="E70" s="115" t="s">
        <v>19</v>
      </c>
      <c r="F70" s="116" t="s">
        <v>54</v>
      </c>
      <c r="G70" s="117" t="s">
        <v>21</v>
      </c>
      <c r="H70" s="118"/>
      <c r="I70" s="118"/>
      <c r="J70" s="119"/>
      <c r="K70" s="128"/>
      <c r="L70" s="126"/>
      <c r="M70" s="17"/>
      <c r="N70" s="122"/>
      <c r="O70" s="127"/>
    </row>
    <row r="71" spans="1:15" customFormat="1" ht="31.5" hidden="1" x14ac:dyDescent="0.25">
      <c r="A71" s="20"/>
      <c r="B71" s="129"/>
      <c r="C71" s="130"/>
      <c r="D71" s="131"/>
      <c r="E71" s="115" t="s">
        <v>25</v>
      </c>
      <c r="F71" s="132" t="s">
        <v>26</v>
      </c>
      <c r="G71" s="117" t="s">
        <v>27</v>
      </c>
      <c r="H71" s="118"/>
      <c r="I71" s="118"/>
      <c r="J71" s="119"/>
      <c r="K71" s="119"/>
      <c r="L71" s="133"/>
      <c r="M71" s="17"/>
      <c r="N71" s="119"/>
      <c r="O71" s="134"/>
    </row>
    <row r="72" spans="1:15" customFormat="1" ht="47.25" hidden="1" x14ac:dyDescent="0.25">
      <c r="A72" s="20"/>
      <c r="B72" s="136" t="s">
        <v>63</v>
      </c>
      <c r="C72" s="137" t="s">
        <v>64</v>
      </c>
      <c r="D72" s="138" t="s">
        <v>18</v>
      </c>
      <c r="E72" s="139" t="s">
        <v>19</v>
      </c>
      <c r="F72" s="140" t="s">
        <v>65</v>
      </c>
      <c r="G72" s="139" t="s">
        <v>21</v>
      </c>
      <c r="H72" s="141"/>
      <c r="I72" s="141"/>
      <c r="J72" s="142"/>
      <c r="K72" s="143"/>
      <c r="L72" s="144"/>
      <c r="M72" s="17"/>
      <c r="N72" s="145"/>
      <c r="O72" s="146">
        <v>18</v>
      </c>
    </row>
    <row r="73" spans="1:15" customFormat="1" ht="63" hidden="1" x14ac:dyDescent="0.25">
      <c r="A73" s="20"/>
      <c r="B73" s="136"/>
      <c r="C73" s="137"/>
      <c r="D73" s="147"/>
      <c r="E73" s="139" t="s">
        <v>19</v>
      </c>
      <c r="F73" s="140" t="s">
        <v>66</v>
      </c>
      <c r="G73" s="139" t="s">
        <v>21</v>
      </c>
      <c r="H73" s="141"/>
      <c r="I73" s="141"/>
      <c r="J73" s="142"/>
      <c r="K73" s="148"/>
      <c r="L73" s="149"/>
      <c r="M73" s="17"/>
      <c r="N73" s="145"/>
      <c r="O73" s="150"/>
    </row>
    <row r="74" spans="1:15" customFormat="1" ht="47.25" hidden="1" x14ac:dyDescent="0.25">
      <c r="A74" s="20"/>
      <c r="B74" s="136"/>
      <c r="C74" s="137"/>
      <c r="D74" s="147"/>
      <c r="E74" s="139" t="s">
        <v>19</v>
      </c>
      <c r="F74" s="140" t="s">
        <v>42</v>
      </c>
      <c r="G74" s="139" t="s">
        <v>21</v>
      </c>
      <c r="H74" s="141"/>
      <c r="I74" s="141"/>
      <c r="J74" s="142"/>
      <c r="K74" s="151"/>
      <c r="L74" s="149"/>
      <c r="M74" s="17"/>
      <c r="N74" s="145"/>
      <c r="O74" s="150"/>
    </row>
    <row r="75" spans="1:15" customFormat="1" ht="31.5" hidden="1" x14ac:dyDescent="0.25">
      <c r="A75" s="20"/>
      <c r="B75" s="152"/>
      <c r="C75" s="153"/>
      <c r="D75" s="154"/>
      <c r="E75" s="139" t="s">
        <v>25</v>
      </c>
      <c r="F75" s="155" t="s">
        <v>67</v>
      </c>
      <c r="G75" s="139" t="s">
        <v>68</v>
      </c>
      <c r="H75" s="156"/>
      <c r="I75" s="156"/>
      <c r="J75" s="142"/>
      <c r="K75" s="142"/>
      <c r="L75" s="157"/>
      <c r="M75" s="17"/>
      <c r="N75" s="142"/>
      <c r="O75" s="158"/>
    </row>
    <row r="76" spans="1:15" customFormat="1" ht="47.25" hidden="1" customHeight="1" x14ac:dyDescent="0.25">
      <c r="A76" s="20"/>
      <c r="B76" s="136" t="s">
        <v>69</v>
      </c>
      <c r="C76" s="137" t="s">
        <v>70</v>
      </c>
      <c r="D76" s="138" t="s">
        <v>18</v>
      </c>
      <c r="E76" s="139" t="s">
        <v>19</v>
      </c>
      <c r="F76" s="140" t="s">
        <v>65</v>
      </c>
      <c r="G76" s="139" t="s">
        <v>21</v>
      </c>
      <c r="H76" s="141"/>
      <c r="I76" s="141"/>
      <c r="J76" s="142"/>
      <c r="K76" s="143"/>
      <c r="L76" s="144"/>
      <c r="M76" s="17"/>
      <c r="N76" s="182"/>
      <c r="O76" s="146">
        <v>19</v>
      </c>
    </row>
    <row r="77" spans="1:15" customFormat="1" ht="63" hidden="1" x14ac:dyDescent="0.25">
      <c r="A77" s="20"/>
      <c r="B77" s="136"/>
      <c r="C77" s="137"/>
      <c r="D77" s="147"/>
      <c r="E77" s="139" t="s">
        <v>19</v>
      </c>
      <c r="F77" s="140" t="s">
        <v>66</v>
      </c>
      <c r="G77" s="139" t="s">
        <v>21</v>
      </c>
      <c r="H77" s="141"/>
      <c r="I77" s="141"/>
      <c r="J77" s="142"/>
      <c r="K77" s="148"/>
      <c r="L77" s="149"/>
      <c r="M77" s="17"/>
      <c r="N77" s="183"/>
      <c r="O77" s="150"/>
    </row>
    <row r="78" spans="1:15" customFormat="1" ht="47.25" hidden="1" x14ac:dyDescent="0.25">
      <c r="A78" s="20"/>
      <c r="B78" s="136"/>
      <c r="C78" s="137"/>
      <c r="D78" s="147"/>
      <c r="E78" s="139" t="s">
        <v>19</v>
      </c>
      <c r="F78" s="140" t="s">
        <v>42</v>
      </c>
      <c r="G78" s="139" t="s">
        <v>21</v>
      </c>
      <c r="H78" s="141"/>
      <c r="I78" s="141"/>
      <c r="J78" s="142"/>
      <c r="K78" s="151"/>
      <c r="L78" s="149"/>
      <c r="M78" s="17"/>
      <c r="N78" s="183"/>
      <c r="O78" s="150"/>
    </row>
    <row r="79" spans="1:15" customFormat="1" ht="31.5" hidden="1" x14ac:dyDescent="0.25">
      <c r="A79" s="20"/>
      <c r="B79" s="152"/>
      <c r="C79" s="153"/>
      <c r="D79" s="154"/>
      <c r="E79" s="139" t="s">
        <v>25</v>
      </c>
      <c r="F79" s="155" t="s">
        <v>67</v>
      </c>
      <c r="G79" s="139" t="s">
        <v>68</v>
      </c>
      <c r="H79" s="156"/>
      <c r="I79" s="156"/>
      <c r="J79" s="142"/>
      <c r="K79" s="142"/>
      <c r="L79" s="157"/>
      <c r="M79" s="17"/>
      <c r="N79" s="184"/>
      <c r="O79" s="158"/>
    </row>
    <row r="80" spans="1:15" ht="47.25" x14ac:dyDescent="0.25">
      <c r="A80" s="20"/>
      <c r="B80" s="35" t="s">
        <v>71</v>
      </c>
      <c r="C80" s="36" t="s">
        <v>72</v>
      </c>
      <c r="D80" s="37" t="s">
        <v>18</v>
      </c>
      <c r="E80" s="3" t="s">
        <v>19</v>
      </c>
      <c r="F80" s="38" t="s">
        <v>65</v>
      </c>
      <c r="G80" s="3" t="s">
        <v>21</v>
      </c>
      <c r="H80" s="40">
        <f>'[15]оценка Учреждения'!$H$79</f>
        <v>28.79</v>
      </c>
      <c r="I80" s="40">
        <f>'[15]оценка Учреждения'!$I$79</f>
        <v>28.65</v>
      </c>
      <c r="J80" s="41">
        <f t="shared" ref="J80:J95" si="0">IF(I80/H80*100&gt;100,100,I80/H80*100)</f>
        <v>99.51372004168114</v>
      </c>
      <c r="K80" s="42">
        <f>(J80+J81+J82)/3</f>
        <v>99.83790668056038</v>
      </c>
      <c r="L80" s="43">
        <f>(K80+K83)/2</f>
        <v>99.918953340280183</v>
      </c>
      <c r="M80" s="17"/>
      <c r="N80" s="59"/>
      <c r="O80" s="45">
        <v>20</v>
      </c>
    </row>
    <row r="81" spans="1:15" ht="63" x14ac:dyDescent="0.25">
      <c r="A81" s="20"/>
      <c r="B81" s="35"/>
      <c r="C81" s="36"/>
      <c r="D81" s="46"/>
      <c r="E81" s="3" t="s">
        <v>19</v>
      </c>
      <c r="F81" s="38" t="s">
        <v>66</v>
      </c>
      <c r="G81" s="3" t="s">
        <v>21</v>
      </c>
      <c r="H81" s="40">
        <f>'[15]оценка Учреждения'!$H$80</f>
        <v>7.3</v>
      </c>
      <c r="I81" s="40">
        <f>'[15]оценка Учреждения'!$I$80</f>
        <v>28</v>
      </c>
      <c r="J81" s="41">
        <f t="shared" si="0"/>
        <v>100</v>
      </c>
      <c r="K81" s="47"/>
      <c r="L81" s="48"/>
      <c r="M81" s="17"/>
      <c r="N81" s="59"/>
      <c r="O81" s="50"/>
    </row>
    <row r="82" spans="1:15" ht="47.25" x14ac:dyDescent="0.25">
      <c r="A82" s="20"/>
      <c r="B82" s="35"/>
      <c r="C82" s="36"/>
      <c r="D82" s="46"/>
      <c r="E82" s="3" t="s">
        <v>19</v>
      </c>
      <c r="F82" s="38" t="s">
        <v>42</v>
      </c>
      <c r="G82" s="3" t="s">
        <v>21</v>
      </c>
      <c r="H82" s="40">
        <f>'[15]оценка Учреждения'!$H$81</f>
        <v>100</v>
      </c>
      <c r="I82" s="40">
        <f>'[15]оценка Учреждения'!$I$81</f>
        <v>100</v>
      </c>
      <c r="J82" s="41">
        <f t="shared" si="0"/>
        <v>100</v>
      </c>
      <c r="K82" s="51"/>
      <c r="L82" s="48"/>
      <c r="M82" s="17"/>
      <c r="N82" s="59"/>
      <c r="O82" s="50"/>
    </row>
    <row r="83" spans="1:15" ht="31.5" x14ac:dyDescent="0.25">
      <c r="A83" s="20"/>
      <c r="B83" s="52"/>
      <c r="C83" s="53"/>
      <c r="D83" s="54"/>
      <c r="E83" s="3" t="s">
        <v>25</v>
      </c>
      <c r="F83" s="55" t="s">
        <v>67</v>
      </c>
      <c r="G83" s="3" t="s">
        <v>68</v>
      </c>
      <c r="H83" s="135">
        <f>'[15]оценка Учреждения'!$H$82</f>
        <v>33855.699999999997</v>
      </c>
      <c r="I83" s="135">
        <f>'[15]оценка Учреждения'!$I$82</f>
        <v>33855.699999999997</v>
      </c>
      <c r="J83" s="41">
        <f t="shared" si="0"/>
        <v>100</v>
      </c>
      <c r="K83" s="41">
        <f>J83</f>
        <v>100</v>
      </c>
      <c r="L83" s="56"/>
      <c r="M83" s="17"/>
      <c r="N83" s="41"/>
      <c r="O83" s="58"/>
    </row>
    <row r="84" spans="1:15" ht="47.25" x14ac:dyDescent="0.25">
      <c r="A84" s="20"/>
      <c r="B84" s="35" t="s">
        <v>73</v>
      </c>
      <c r="C84" s="36" t="s">
        <v>74</v>
      </c>
      <c r="D84" s="37" t="s">
        <v>18</v>
      </c>
      <c r="E84" s="3" t="s">
        <v>19</v>
      </c>
      <c r="F84" s="38" t="s">
        <v>65</v>
      </c>
      <c r="G84" s="3" t="s">
        <v>21</v>
      </c>
      <c r="H84" s="40">
        <f>'[15]оценка Учреждения'!$H$83</f>
        <v>20.9</v>
      </c>
      <c r="I84" s="40">
        <f>'[15]оценка Учреждения'!$I$83</f>
        <v>20.8</v>
      </c>
      <c r="J84" s="41">
        <f t="shared" si="0"/>
        <v>99.521531100478484</v>
      </c>
      <c r="K84" s="42">
        <f>(J84+J85+J86)/3</f>
        <v>99.840510366826152</v>
      </c>
      <c r="L84" s="43">
        <f>(K84+K87)/2</f>
        <v>99.920255183413076</v>
      </c>
      <c r="M84" s="17"/>
      <c r="N84" s="59"/>
      <c r="O84" s="45">
        <v>21</v>
      </c>
    </row>
    <row r="85" spans="1:15" ht="63" x14ac:dyDescent="0.25">
      <c r="A85" s="20"/>
      <c r="B85" s="35"/>
      <c r="C85" s="36"/>
      <c r="D85" s="46"/>
      <c r="E85" s="3" t="s">
        <v>19</v>
      </c>
      <c r="F85" s="38" t="s">
        <v>66</v>
      </c>
      <c r="G85" s="3" t="s">
        <v>21</v>
      </c>
      <c r="H85" s="40">
        <f>'[15]оценка Учреждения'!$H$84</f>
        <v>11.8</v>
      </c>
      <c r="I85" s="40">
        <f>'[15]оценка Учреждения'!$I$84</f>
        <v>15.4</v>
      </c>
      <c r="J85" s="41">
        <f t="shared" si="0"/>
        <v>100</v>
      </c>
      <c r="K85" s="47"/>
      <c r="L85" s="48"/>
      <c r="M85" s="17"/>
      <c r="N85" s="59"/>
      <c r="O85" s="50"/>
    </row>
    <row r="86" spans="1:15" ht="47.25" x14ac:dyDescent="0.25">
      <c r="A86" s="20"/>
      <c r="B86" s="35"/>
      <c r="C86" s="36"/>
      <c r="D86" s="46"/>
      <c r="E86" s="3" t="s">
        <v>19</v>
      </c>
      <c r="F86" s="38" t="s">
        <v>42</v>
      </c>
      <c r="G86" s="3" t="s">
        <v>21</v>
      </c>
      <c r="H86" s="40">
        <f>'[15]оценка Учреждения'!$H$85</f>
        <v>100</v>
      </c>
      <c r="I86" s="40">
        <f>'[15]оценка Учреждения'!$I$85</f>
        <v>100</v>
      </c>
      <c r="J86" s="41">
        <f t="shared" si="0"/>
        <v>100</v>
      </c>
      <c r="K86" s="51"/>
      <c r="L86" s="48"/>
      <c r="M86" s="17"/>
      <c r="N86" s="59"/>
      <c r="O86" s="50"/>
    </row>
    <row r="87" spans="1:15" ht="31.5" x14ac:dyDescent="0.25">
      <c r="A87" s="20"/>
      <c r="B87" s="52"/>
      <c r="C87" s="53"/>
      <c r="D87" s="54"/>
      <c r="E87" s="3" t="s">
        <v>25</v>
      </c>
      <c r="F87" s="55" t="s">
        <v>67</v>
      </c>
      <c r="G87" s="3" t="s">
        <v>68</v>
      </c>
      <c r="H87" s="135">
        <f>'[15]оценка Учреждения'!$H$86</f>
        <v>23941.350000000002</v>
      </c>
      <c r="I87" s="135">
        <f>'[15]оценка Учреждения'!$I$86</f>
        <v>23941.350000000002</v>
      </c>
      <c r="J87" s="41">
        <f t="shared" si="0"/>
        <v>100</v>
      </c>
      <c r="K87" s="41">
        <f>J87</f>
        <v>100</v>
      </c>
      <c r="L87" s="56"/>
      <c r="M87" s="17"/>
      <c r="N87" s="41"/>
      <c r="O87" s="58"/>
    </row>
    <row r="88" spans="1:15" customFormat="1" ht="47.25" hidden="1" x14ac:dyDescent="0.25">
      <c r="A88" s="20"/>
      <c r="B88" s="136" t="s">
        <v>75</v>
      </c>
      <c r="C88" s="137" t="s">
        <v>76</v>
      </c>
      <c r="D88" s="138" t="s">
        <v>18</v>
      </c>
      <c r="E88" s="139" t="s">
        <v>19</v>
      </c>
      <c r="F88" s="140" t="s">
        <v>65</v>
      </c>
      <c r="G88" s="139" t="s">
        <v>21</v>
      </c>
      <c r="H88" s="141"/>
      <c r="I88" s="141"/>
      <c r="J88" s="142"/>
      <c r="K88" s="143"/>
      <c r="L88" s="144"/>
      <c r="M88" s="17"/>
      <c r="N88" s="145"/>
      <c r="O88" s="146">
        <v>22</v>
      </c>
    </row>
    <row r="89" spans="1:15" customFormat="1" ht="63" hidden="1" x14ac:dyDescent="0.25">
      <c r="A89" s="20"/>
      <c r="B89" s="136"/>
      <c r="C89" s="137"/>
      <c r="D89" s="147"/>
      <c r="E89" s="139" t="s">
        <v>19</v>
      </c>
      <c r="F89" s="140" t="s">
        <v>66</v>
      </c>
      <c r="G89" s="139" t="s">
        <v>21</v>
      </c>
      <c r="H89" s="141"/>
      <c r="I89" s="141"/>
      <c r="J89" s="142"/>
      <c r="K89" s="148"/>
      <c r="L89" s="149"/>
      <c r="M89" s="17"/>
      <c r="N89" s="145"/>
      <c r="O89" s="150"/>
    </row>
    <row r="90" spans="1:15" customFormat="1" ht="47.25" hidden="1" x14ac:dyDescent="0.25">
      <c r="A90" s="20"/>
      <c r="B90" s="136"/>
      <c r="C90" s="137"/>
      <c r="D90" s="147"/>
      <c r="E90" s="139" t="s">
        <v>19</v>
      </c>
      <c r="F90" s="140" t="s">
        <v>42</v>
      </c>
      <c r="G90" s="139" t="s">
        <v>21</v>
      </c>
      <c r="H90" s="141"/>
      <c r="I90" s="141"/>
      <c r="J90" s="142"/>
      <c r="K90" s="151"/>
      <c r="L90" s="149"/>
      <c r="M90" s="17"/>
      <c r="N90" s="145"/>
      <c r="O90" s="150"/>
    </row>
    <row r="91" spans="1:15" customFormat="1" ht="31.5" hidden="1" x14ac:dyDescent="0.25">
      <c r="A91" s="20"/>
      <c r="B91" s="152"/>
      <c r="C91" s="153"/>
      <c r="D91" s="154"/>
      <c r="E91" s="139" t="s">
        <v>25</v>
      </c>
      <c r="F91" s="155" t="s">
        <v>67</v>
      </c>
      <c r="G91" s="139" t="s">
        <v>68</v>
      </c>
      <c r="H91" s="156"/>
      <c r="I91" s="156"/>
      <c r="J91" s="142"/>
      <c r="K91" s="142"/>
      <c r="L91" s="157"/>
      <c r="M91" s="17"/>
      <c r="N91" s="142"/>
      <c r="O91" s="158"/>
    </row>
    <row r="92" spans="1:15" ht="47.25" x14ac:dyDescent="0.25">
      <c r="A92" s="20"/>
      <c r="B92" s="35" t="s">
        <v>77</v>
      </c>
      <c r="C92" s="36" t="s">
        <v>78</v>
      </c>
      <c r="D92" s="37" t="s">
        <v>18</v>
      </c>
      <c r="E92" s="3" t="s">
        <v>19</v>
      </c>
      <c r="F92" s="38" t="s">
        <v>65</v>
      </c>
      <c r="G92" s="3" t="s">
        <v>21</v>
      </c>
      <c r="H92" s="40">
        <f>'[15]оценка Учреждения'!$H$91</f>
        <v>10.54</v>
      </c>
      <c r="I92" s="40">
        <f>'[15]оценка Учреждения'!$I$91</f>
        <v>10.49</v>
      </c>
      <c r="J92" s="41">
        <f t="shared" si="0"/>
        <v>99.525616698292225</v>
      </c>
      <c r="K92" s="42">
        <f>(J92+J93+J94)/3</f>
        <v>99.841872232764061</v>
      </c>
      <c r="L92" s="43">
        <f>(K92+K95)/2</f>
        <v>99.920936116382023</v>
      </c>
      <c r="M92" s="17"/>
      <c r="N92" s="44"/>
      <c r="O92" s="45">
        <v>23</v>
      </c>
    </row>
    <row r="93" spans="1:15" ht="63" x14ac:dyDescent="0.25">
      <c r="A93" s="20"/>
      <c r="B93" s="35"/>
      <c r="C93" s="36"/>
      <c r="D93" s="46"/>
      <c r="E93" s="3" t="s">
        <v>19</v>
      </c>
      <c r="F93" s="38" t="s">
        <v>66</v>
      </c>
      <c r="G93" s="3" t="s">
        <v>21</v>
      </c>
      <c r="H93" s="40">
        <f>'[15]оценка Учреждения'!$H$92</f>
        <v>20</v>
      </c>
      <c r="I93" s="40">
        <f>'[15]оценка Учреждения'!$I$92</f>
        <v>25.7</v>
      </c>
      <c r="J93" s="41">
        <f t="shared" si="0"/>
        <v>100</v>
      </c>
      <c r="K93" s="47"/>
      <c r="L93" s="48"/>
      <c r="M93" s="17"/>
      <c r="N93" s="49"/>
      <c r="O93" s="50"/>
    </row>
    <row r="94" spans="1:15" ht="47.25" x14ac:dyDescent="0.25">
      <c r="A94" s="20"/>
      <c r="B94" s="35"/>
      <c r="C94" s="36"/>
      <c r="D94" s="46"/>
      <c r="E94" s="3" t="s">
        <v>19</v>
      </c>
      <c r="F94" s="38" t="s">
        <v>42</v>
      </c>
      <c r="G94" s="3" t="s">
        <v>21</v>
      </c>
      <c r="H94" s="40">
        <f>'[15]оценка Учреждения'!$H$93</f>
        <v>100</v>
      </c>
      <c r="I94" s="40">
        <f>'[15]оценка Учреждения'!$I$93</f>
        <v>100</v>
      </c>
      <c r="J94" s="41">
        <f t="shared" si="0"/>
        <v>100</v>
      </c>
      <c r="K94" s="51"/>
      <c r="L94" s="48"/>
      <c r="M94" s="17"/>
      <c r="N94" s="49"/>
      <c r="O94" s="50"/>
    </row>
    <row r="95" spans="1:15" ht="31.5" x14ac:dyDescent="0.25">
      <c r="A95" s="20"/>
      <c r="B95" s="52"/>
      <c r="C95" s="53"/>
      <c r="D95" s="54"/>
      <c r="E95" s="3" t="s">
        <v>25</v>
      </c>
      <c r="F95" s="55" t="s">
        <v>67</v>
      </c>
      <c r="G95" s="3" t="s">
        <v>68</v>
      </c>
      <c r="H95" s="135">
        <f>'[15]оценка Учреждения'!$H$94</f>
        <v>10852.800000000001</v>
      </c>
      <c r="I95" s="135">
        <f>'[15]оценка Учреждения'!$I$94</f>
        <v>10852.800000000001</v>
      </c>
      <c r="J95" s="41">
        <f t="shared" si="0"/>
        <v>100</v>
      </c>
      <c r="K95" s="41">
        <f>J95</f>
        <v>100</v>
      </c>
      <c r="L95" s="56"/>
      <c r="M95" s="17"/>
      <c r="N95" s="57"/>
      <c r="O95" s="58"/>
    </row>
    <row r="96" spans="1:15" customFormat="1" ht="47.25" hidden="1" x14ac:dyDescent="0.25">
      <c r="A96" s="20"/>
      <c r="B96" s="136" t="s">
        <v>79</v>
      </c>
      <c r="C96" s="137" t="s">
        <v>80</v>
      </c>
      <c r="D96" s="138" t="s">
        <v>18</v>
      </c>
      <c r="E96" s="139" t="s">
        <v>19</v>
      </c>
      <c r="F96" s="140" t="s">
        <v>65</v>
      </c>
      <c r="G96" s="139" t="s">
        <v>21</v>
      </c>
      <c r="H96" s="141"/>
      <c r="I96" s="141"/>
      <c r="J96" s="142"/>
      <c r="K96" s="143"/>
      <c r="L96" s="144"/>
      <c r="M96" s="17"/>
      <c r="N96" s="182"/>
      <c r="O96" s="146">
        <v>24</v>
      </c>
    </row>
    <row r="97" spans="1:15" customFormat="1" ht="63" hidden="1" x14ac:dyDescent="0.25">
      <c r="A97" s="20"/>
      <c r="B97" s="136"/>
      <c r="C97" s="137"/>
      <c r="D97" s="147"/>
      <c r="E97" s="139" t="s">
        <v>19</v>
      </c>
      <c r="F97" s="140" t="s">
        <v>66</v>
      </c>
      <c r="G97" s="139" t="s">
        <v>21</v>
      </c>
      <c r="H97" s="141"/>
      <c r="I97" s="141"/>
      <c r="J97" s="142"/>
      <c r="K97" s="148"/>
      <c r="L97" s="149"/>
      <c r="M97" s="17"/>
      <c r="N97" s="183"/>
      <c r="O97" s="150"/>
    </row>
    <row r="98" spans="1:15" customFormat="1" ht="47.25" hidden="1" x14ac:dyDescent="0.25">
      <c r="A98" s="20"/>
      <c r="B98" s="136"/>
      <c r="C98" s="137"/>
      <c r="D98" s="147"/>
      <c r="E98" s="139" t="s">
        <v>19</v>
      </c>
      <c r="F98" s="140" t="s">
        <v>42</v>
      </c>
      <c r="G98" s="139" t="s">
        <v>21</v>
      </c>
      <c r="H98" s="141"/>
      <c r="I98" s="141"/>
      <c r="J98" s="142"/>
      <c r="K98" s="151"/>
      <c r="L98" s="149"/>
      <c r="M98" s="17"/>
      <c r="N98" s="183"/>
      <c r="O98" s="150"/>
    </row>
    <row r="99" spans="1:15" customFormat="1" ht="31.5" hidden="1" x14ac:dyDescent="0.25">
      <c r="A99" s="159"/>
      <c r="B99" s="152"/>
      <c r="C99" s="153"/>
      <c r="D99" s="154"/>
      <c r="E99" s="139" t="s">
        <v>25</v>
      </c>
      <c r="F99" s="155" t="s">
        <v>67</v>
      </c>
      <c r="G99" s="139" t="s">
        <v>68</v>
      </c>
      <c r="H99" s="156"/>
      <c r="I99" s="156"/>
      <c r="J99" s="142"/>
      <c r="K99" s="142"/>
      <c r="L99" s="157"/>
      <c r="M99" s="17"/>
      <c r="N99" s="184"/>
      <c r="O99" s="158"/>
    </row>
    <row r="100" spans="1:15" ht="15.75" x14ac:dyDescent="0.25">
      <c r="A100" s="161"/>
      <c r="B100" s="162"/>
      <c r="C100" s="161"/>
      <c r="D100" s="163"/>
      <c r="E100" s="164"/>
      <c r="F100" s="165"/>
      <c r="G100" s="164"/>
      <c r="H100" s="166"/>
      <c r="I100" s="166"/>
      <c r="J100" s="167"/>
      <c r="K100" s="167"/>
      <c r="L100" s="168"/>
      <c r="M100" s="169"/>
      <c r="N100" s="170"/>
      <c r="O100" s="171"/>
    </row>
    <row r="101" spans="1:15" ht="15.75" x14ac:dyDescent="0.25">
      <c r="A101" s="172" t="s">
        <v>81</v>
      </c>
      <c r="F101" s="173" t="s">
        <v>82</v>
      </c>
      <c r="G101" s="164"/>
      <c r="H101" s="166"/>
      <c r="I101" s="166"/>
      <c r="J101" s="167"/>
      <c r="K101" s="167"/>
      <c r="L101" s="168"/>
      <c r="M101" s="169"/>
      <c r="N101" s="170"/>
      <c r="O101" s="171"/>
    </row>
    <row r="103" spans="1:15" x14ac:dyDescent="0.25">
      <c r="A103" s="174" t="s">
        <v>83</v>
      </c>
    </row>
    <row r="105" spans="1:15" x14ac:dyDescent="0.25">
      <c r="H105" s="175">
        <f>H7+H11+H15+H19+H23+H27+H31+H35+H39+H43+H47+H51+H55+H59+H63+H67+H71</f>
        <v>885.21</v>
      </c>
    </row>
    <row r="106" spans="1:15" x14ac:dyDescent="0.25">
      <c r="H106" s="175">
        <f>H75+H79+H83+H87+H91+H95+H99</f>
        <v>68649.850000000006</v>
      </c>
    </row>
    <row r="107" spans="1:15" x14ac:dyDescent="0.25">
      <c r="A107" s="174"/>
    </row>
  </sheetData>
  <autoFilter ref="A3:O99">
    <filterColumn colId="7">
      <customFilters>
        <customFilter operator="notEqual" val=" "/>
      </customFilters>
    </filterColumn>
  </autoFilter>
  <mergeCells count="152"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B88:B91"/>
    <mergeCell ref="C88:C91"/>
    <mergeCell ref="D88:D91"/>
    <mergeCell ref="K88:K90"/>
    <mergeCell ref="L88:L91"/>
    <mergeCell ref="O88:O91"/>
    <mergeCell ref="B84:B87"/>
    <mergeCell ref="C84:C87"/>
    <mergeCell ref="D84:D87"/>
    <mergeCell ref="K84:K86"/>
    <mergeCell ref="L84:L87"/>
    <mergeCell ref="O84:O87"/>
    <mergeCell ref="O76:O79"/>
    <mergeCell ref="B80:B83"/>
    <mergeCell ref="C80:C83"/>
    <mergeCell ref="D80:D83"/>
    <mergeCell ref="K80:K82"/>
    <mergeCell ref="L80:L83"/>
    <mergeCell ref="O80:O83"/>
    <mergeCell ref="B76:B79"/>
    <mergeCell ref="C76:C79"/>
    <mergeCell ref="D76:D79"/>
    <mergeCell ref="K76:K78"/>
    <mergeCell ref="L76:L79"/>
    <mergeCell ref="N76:N79"/>
    <mergeCell ref="B72:B75"/>
    <mergeCell ref="C72:C75"/>
    <mergeCell ref="D72:D75"/>
    <mergeCell ref="K72:K74"/>
    <mergeCell ref="L72:L75"/>
    <mergeCell ref="O72:O75"/>
    <mergeCell ref="B68:B71"/>
    <mergeCell ref="C68:C71"/>
    <mergeCell ref="D68:D71"/>
    <mergeCell ref="K68:K70"/>
    <mergeCell ref="L68:L71"/>
    <mergeCell ref="O68:O71"/>
    <mergeCell ref="B64:B67"/>
    <mergeCell ref="C64:C67"/>
    <mergeCell ref="D64:D67"/>
    <mergeCell ref="K64:K66"/>
    <mergeCell ref="L64:L67"/>
    <mergeCell ref="O64:O67"/>
    <mergeCell ref="B60:B63"/>
    <mergeCell ref="C60:C63"/>
    <mergeCell ref="D60:D63"/>
    <mergeCell ref="K60:K62"/>
    <mergeCell ref="L60:L63"/>
    <mergeCell ref="O60:O63"/>
    <mergeCell ref="B56:B59"/>
    <mergeCell ref="C56:C59"/>
    <mergeCell ref="D56:D59"/>
    <mergeCell ref="K56:K58"/>
    <mergeCell ref="L56:L59"/>
    <mergeCell ref="O56:O59"/>
    <mergeCell ref="B52:B55"/>
    <mergeCell ref="C52:C55"/>
    <mergeCell ref="D52:D55"/>
    <mergeCell ref="K52:K54"/>
    <mergeCell ref="L52:L55"/>
    <mergeCell ref="O52:O55"/>
    <mergeCell ref="B48:B51"/>
    <mergeCell ref="C48:C51"/>
    <mergeCell ref="D48:D51"/>
    <mergeCell ref="K48:K50"/>
    <mergeCell ref="L48:L51"/>
    <mergeCell ref="O48:O51"/>
    <mergeCell ref="B44:B47"/>
    <mergeCell ref="C44:C47"/>
    <mergeCell ref="D44:D47"/>
    <mergeCell ref="K44:K46"/>
    <mergeCell ref="L44:L47"/>
    <mergeCell ref="O44:O47"/>
    <mergeCell ref="B40:B43"/>
    <mergeCell ref="C40:C43"/>
    <mergeCell ref="D40:D43"/>
    <mergeCell ref="K40:K42"/>
    <mergeCell ref="L40:L43"/>
    <mergeCell ref="O40:O43"/>
    <mergeCell ref="B36:B39"/>
    <mergeCell ref="C36:C39"/>
    <mergeCell ref="D36:D39"/>
    <mergeCell ref="K36:K38"/>
    <mergeCell ref="L36:L39"/>
    <mergeCell ref="O36:O39"/>
    <mergeCell ref="B32:B35"/>
    <mergeCell ref="C32:C35"/>
    <mergeCell ref="D32:D35"/>
    <mergeCell ref="K32:K34"/>
    <mergeCell ref="L32:L35"/>
    <mergeCell ref="O32:O35"/>
    <mergeCell ref="B28:B31"/>
    <mergeCell ref="C28:C31"/>
    <mergeCell ref="D28:D31"/>
    <mergeCell ref="K28:K30"/>
    <mergeCell ref="L28:L31"/>
    <mergeCell ref="O28:O31"/>
    <mergeCell ref="B24:B27"/>
    <mergeCell ref="C24:C27"/>
    <mergeCell ref="D24:D27"/>
    <mergeCell ref="K24:K26"/>
    <mergeCell ref="L24:L27"/>
    <mergeCell ref="O24:O27"/>
    <mergeCell ref="B20:B23"/>
    <mergeCell ref="C20:C23"/>
    <mergeCell ref="D20:D23"/>
    <mergeCell ref="K20:K22"/>
    <mergeCell ref="L20:L23"/>
    <mergeCell ref="O20:O23"/>
    <mergeCell ref="L12:L15"/>
    <mergeCell ref="O12:O15"/>
    <mergeCell ref="B16:B19"/>
    <mergeCell ref="C16:C19"/>
    <mergeCell ref="D16:D19"/>
    <mergeCell ref="K16:K18"/>
    <mergeCell ref="L16:L19"/>
    <mergeCell ref="N16:N19"/>
    <mergeCell ref="O16:O19"/>
    <mergeCell ref="L4:L7"/>
    <mergeCell ref="M4:M99"/>
    <mergeCell ref="N4:N7"/>
    <mergeCell ref="O4:O7"/>
    <mergeCell ref="B8:B11"/>
    <mergeCell ref="C8:C11"/>
    <mergeCell ref="D8:D11"/>
    <mergeCell ref="K8:K10"/>
    <mergeCell ref="L8:L11"/>
    <mergeCell ref="O8:O11"/>
    <mergeCell ref="C1:F1"/>
    <mergeCell ref="A4:A99"/>
    <mergeCell ref="B4:B7"/>
    <mergeCell ref="C4:C7"/>
    <mergeCell ref="D4:D7"/>
    <mergeCell ref="K4:K6"/>
    <mergeCell ref="B12:B15"/>
    <mergeCell ref="C12:C15"/>
    <mergeCell ref="D12:D15"/>
    <mergeCell ref="K12:K14"/>
  </mergeCells>
  <printOptions horizontalCentered="1"/>
  <pageMargins left="0.11811023622047245" right="0.11811023622047245" top="0.15748031496062992" bottom="0" header="0.31496062992125984" footer="0.31496062992125984"/>
  <pageSetup paperSize="9" scale="43" orientation="landscape" r:id="rId1"/>
  <rowBreaks count="1" manualBreakCount="1">
    <brk id="71" max="1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07"/>
  <sheetViews>
    <sheetView view="pageBreakPreview" zoomScale="70" zoomScaleNormal="60" zoomScaleSheetLayoutView="70" workbookViewId="0">
      <pane xSplit="4" ySplit="3" topLeftCell="E16" activePane="bottomRight" state="frozen"/>
      <selection activeCell="E16" sqref="E16"/>
      <selection pane="topRight" activeCell="E16" sqref="E16"/>
      <selection pane="bottomLeft" activeCell="E16" sqref="E16"/>
      <selection pane="bottomRight" activeCell="E16" sqref="E16"/>
    </sheetView>
  </sheetViews>
  <sheetFormatPr defaultColWidth="8.85546875" defaultRowHeight="15" x14ac:dyDescent="0.25"/>
  <cols>
    <col min="1" max="1" width="19.140625" style="1" customWidth="1"/>
    <col min="2" max="2" width="20" style="1" customWidth="1"/>
    <col min="3" max="3" width="39.5703125" style="1" customWidth="1"/>
    <col min="4" max="4" width="10.140625" style="1" customWidth="1"/>
    <col min="5" max="5" width="17.85546875" style="1" customWidth="1"/>
    <col min="6" max="6" width="77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8.85546875" style="1"/>
  </cols>
  <sheetData>
    <row r="1" spans="1:15" ht="33.75" customHeight="1" x14ac:dyDescent="0.45">
      <c r="C1" s="2" t="s">
        <v>0</v>
      </c>
      <c r="D1" s="2"/>
      <c r="E1" s="2"/>
      <c r="F1" s="2"/>
    </row>
    <row r="2" spans="1:15" ht="195.75" customHeight="1" x14ac:dyDescent="0.25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2</v>
      </c>
      <c r="D3" s="5">
        <v>3</v>
      </c>
      <c r="E3" s="4">
        <v>4</v>
      </c>
      <c r="F3" s="5">
        <v>5</v>
      </c>
      <c r="G3" s="4">
        <v>6</v>
      </c>
      <c r="H3" s="5">
        <v>7</v>
      </c>
      <c r="I3" s="4">
        <v>8</v>
      </c>
      <c r="J3" s="5">
        <v>9</v>
      </c>
      <c r="K3" s="4">
        <v>10</v>
      </c>
      <c r="L3" s="5">
        <v>11</v>
      </c>
      <c r="M3" s="4">
        <v>12</v>
      </c>
      <c r="N3" s="5">
        <v>13</v>
      </c>
    </row>
    <row r="4" spans="1:15" customFormat="1" ht="56.25" hidden="1" customHeight="1" x14ac:dyDescent="0.25">
      <c r="A4" s="6" t="s">
        <v>98</v>
      </c>
      <c r="B4" s="7" t="s">
        <v>16</v>
      </c>
      <c r="C4" s="8" t="s">
        <v>17</v>
      </c>
      <c r="D4" s="9" t="s">
        <v>18</v>
      </c>
      <c r="E4" s="10" t="s">
        <v>19</v>
      </c>
      <c r="F4" s="11" t="s">
        <v>20</v>
      </c>
      <c r="G4" s="12" t="s">
        <v>21</v>
      </c>
      <c r="H4" s="13"/>
      <c r="I4" s="13"/>
      <c r="J4" s="14"/>
      <c r="K4" s="15"/>
      <c r="L4" s="16"/>
      <c r="M4" s="17" t="s">
        <v>22</v>
      </c>
      <c r="N4" s="18"/>
      <c r="O4" s="19">
        <v>1</v>
      </c>
    </row>
    <row r="5" spans="1:15" customFormat="1" ht="56.25" hidden="1" customHeight="1" x14ac:dyDescent="0.25">
      <c r="A5" s="20"/>
      <c r="B5" s="7"/>
      <c r="C5" s="8"/>
      <c r="D5" s="21"/>
      <c r="E5" s="10" t="s">
        <v>19</v>
      </c>
      <c r="F5" s="11" t="s">
        <v>23</v>
      </c>
      <c r="G5" s="12" t="s">
        <v>21</v>
      </c>
      <c r="H5" s="13"/>
      <c r="I5" s="13"/>
      <c r="J5" s="14"/>
      <c r="K5" s="22"/>
      <c r="L5" s="23"/>
      <c r="M5" s="17"/>
      <c r="N5" s="24"/>
      <c r="O5" s="25"/>
    </row>
    <row r="6" spans="1:15" customFormat="1" ht="87" hidden="1" customHeight="1" x14ac:dyDescent="0.25">
      <c r="A6" s="20"/>
      <c r="B6" s="7"/>
      <c r="C6" s="8"/>
      <c r="D6" s="21"/>
      <c r="E6" s="10" t="s">
        <v>19</v>
      </c>
      <c r="F6" s="11" t="s">
        <v>24</v>
      </c>
      <c r="G6" s="12" t="s">
        <v>21</v>
      </c>
      <c r="H6" s="13"/>
      <c r="I6" s="13"/>
      <c r="J6" s="14"/>
      <c r="K6" s="26"/>
      <c r="L6" s="23"/>
      <c r="M6" s="17"/>
      <c r="N6" s="24"/>
      <c r="O6" s="25"/>
    </row>
    <row r="7" spans="1:15" customFormat="1" ht="33" hidden="1" customHeight="1" x14ac:dyDescent="0.25">
      <c r="A7" s="20"/>
      <c r="B7" s="27"/>
      <c r="C7" s="28"/>
      <c r="D7" s="29"/>
      <c r="E7" s="10" t="s">
        <v>25</v>
      </c>
      <c r="F7" s="30" t="s">
        <v>26</v>
      </c>
      <c r="G7" s="12" t="s">
        <v>27</v>
      </c>
      <c r="H7" s="13"/>
      <c r="I7" s="13"/>
      <c r="J7" s="14"/>
      <c r="K7" s="14"/>
      <c r="L7" s="31"/>
      <c r="M7" s="17"/>
      <c r="N7" s="32"/>
      <c r="O7" s="33"/>
    </row>
    <row r="8" spans="1:15" customFormat="1" ht="56.25" hidden="1" customHeight="1" x14ac:dyDescent="0.25">
      <c r="A8" s="20"/>
      <c r="B8" s="7" t="s">
        <v>28</v>
      </c>
      <c r="C8" s="8" t="s">
        <v>29</v>
      </c>
      <c r="D8" s="9" t="s">
        <v>18</v>
      </c>
      <c r="E8" s="10" t="s">
        <v>19</v>
      </c>
      <c r="F8" s="11" t="s">
        <v>20</v>
      </c>
      <c r="G8" s="12" t="s">
        <v>21</v>
      </c>
      <c r="H8" s="13"/>
      <c r="I8" s="13"/>
      <c r="J8" s="14"/>
      <c r="K8" s="15"/>
      <c r="L8" s="16"/>
      <c r="M8" s="17"/>
      <c r="N8" s="34"/>
      <c r="O8" s="19">
        <v>2</v>
      </c>
    </row>
    <row r="9" spans="1:15" customFormat="1" ht="56.25" hidden="1" customHeight="1" x14ac:dyDescent="0.25">
      <c r="A9" s="20"/>
      <c r="B9" s="7"/>
      <c r="C9" s="8"/>
      <c r="D9" s="21"/>
      <c r="E9" s="10" t="s">
        <v>19</v>
      </c>
      <c r="F9" s="11" t="s">
        <v>23</v>
      </c>
      <c r="G9" s="12" t="s">
        <v>21</v>
      </c>
      <c r="H9" s="13"/>
      <c r="I9" s="13"/>
      <c r="J9" s="14"/>
      <c r="K9" s="22"/>
      <c r="L9" s="23"/>
      <c r="M9" s="17"/>
      <c r="N9" s="34"/>
      <c r="O9" s="25"/>
    </row>
    <row r="10" spans="1:15" customFormat="1" ht="87" hidden="1" customHeight="1" x14ac:dyDescent="0.25">
      <c r="A10" s="20"/>
      <c r="B10" s="7"/>
      <c r="C10" s="8"/>
      <c r="D10" s="21"/>
      <c r="E10" s="10" t="s">
        <v>19</v>
      </c>
      <c r="F10" s="11" t="s">
        <v>24</v>
      </c>
      <c r="G10" s="12" t="s">
        <v>21</v>
      </c>
      <c r="H10" s="13"/>
      <c r="I10" s="13"/>
      <c r="J10" s="14"/>
      <c r="K10" s="26"/>
      <c r="L10" s="23"/>
      <c r="M10" s="17"/>
      <c r="N10" s="34"/>
      <c r="O10" s="25"/>
    </row>
    <row r="11" spans="1:15" customFormat="1" ht="33" hidden="1" customHeight="1" x14ac:dyDescent="0.25">
      <c r="A11" s="20"/>
      <c r="B11" s="27"/>
      <c r="C11" s="28"/>
      <c r="D11" s="29"/>
      <c r="E11" s="10" t="s">
        <v>25</v>
      </c>
      <c r="F11" s="30" t="s">
        <v>26</v>
      </c>
      <c r="G11" s="12" t="s">
        <v>27</v>
      </c>
      <c r="H11" s="13"/>
      <c r="I11" s="13"/>
      <c r="J11" s="14"/>
      <c r="K11" s="14"/>
      <c r="L11" s="31"/>
      <c r="M11" s="17"/>
      <c r="N11" s="14"/>
      <c r="O11" s="33"/>
    </row>
    <row r="12" spans="1:15" customFormat="1" ht="56.25" hidden="1" customHeight="1" x14ac:dyDescent="0.25">
      <c r="A12" s="20"/>
      <c r="B12" s="7" t="s">
        <v>30</v>
      </c>
      <c r="C12" s="8" t="s">
        <v>31</v>
      </c>
      <c r="D12" s="9" t="s">
        <v>18</v>
      </c>
      <c r="E12" s="10" t="s">
        <v>19</v>
      </c>
      <c r="F12" s="11" t="s">
        <v>20</v>
      </c>
      <c r="G12" s="12" t="s">
        <v>21</v>
      </c>
      <c r="H12" s="13"/>
      <c r="I12" s="13"/>
      <c r="J12" s="14"/>
      <c r="K12" s="15"/>
      <c r="L12" s="16"/>
      <c r="M12" s="17"/>
      <c r="N12" s="34"/>
      <c r="O12" s="19">
        <v>3</v>
      </c>
    </row>
    <row r="13" spans="1:15" customFormat="1" ht="56.25" hidden="1" customHeight="1" x14ac:dyDescent="0.25">
      <c r="A13" s="20"/>
      <c r="B13" s="7"/>
      <c r="C13" s="8"/>
      <c r="D13" s="21"/>
      <c r="E13" s="10" t="s">
        <v>19</v>
      </c>
      <c r="F13" s="11" t="s">
        <v>23</v>
      </c>
      <c r="G13" s="12" t="s">
        <v>21</v>
      </c>
      <c r="H13" s="13"/>
      <c r="I13" s="13"/>
      <c r="J13" s="14"/>
      <c r="K13" s="22"/>
      <c r="L13" s="23"/>
      <c r="M13" s="17"/>
      <c r="N13" s="34"/>
      <c r="O13" s="25"/>
    </row>
    <row r="14" spans="1:15" customFormat="1" ht="87" hidden="1" customHeight="1" x14ac:dyDescent="0.25">
      <c r="A14" s="20"/>
      <c r="B14" s="7"/>
      <c r="C14" s="8"/>
      <c r="D14" s="21"/>
      <c r="E14" s="10" t="s">
        <v>19</v>
      </c>
      <c r="F14" s="11" t="s">
        <v>24</v>
      </c>
      <c r="G14" s="12" t="s">
        <v>21</v>
      </c>
      <c r="H14" s="13"/>
      <c r="I14" s="13"/>
      <c r="J14" s="14"/>
      <c r="K14" s="26"/>
      <c r="L14" s="23"/>
      <c r="M14" s="17"/>
      <c r="N14" s="34"/>
      <c r="O14" s="25"/>
    </row>
    <row r="15" spans="1:15" customFormat="1" ht="33" hidden="1" customHeight="1" x14ac:dyDescent="0.25">
      <c r="A15" s="20"/>
      <c r="B15" s="27"/>
      <c r="C15" s="28"/>
      <c r="D15" s="29"/>
      <c r="E15" s="10" t="s">
        <v>25</v>
      </c>
      <c r="F15" s="30" t="s">
        <v>26</v>
      </c>
      <c r="G15" s="12" t="s">
        <v>27</v>
      </c>
      <c r="H15" s="13"/>
      <c r="I15" s="13"/>
      <c r="J15" s="14"/>
      <c r="K15" s="14"/>
      <c r="L15" s="31"/>
      <c r="M15" s="17"/>
      <c r="N15" s="14"/>
      <c r="O15" s="33"/>
    </row>
    <row r="16" spans="1:15" ht="56.25" customHeight="1" x14ac:dyDescent="0.25">
      <c r="A16" s="20"/>
      <c r="B16" s="35" t="s">
        <v>32</v>
      </c>
      <c r="C16" s="36" t="s">
        <v>33</v>
      </c>
      <c r="D16" s="37" t="s">
        <v>18</v>
      </c>
      <c r="E16" s="3" t="s">
        <v>19</v>
      </c>
      <c r="F16" s="38" t="s">
        <v>20</v>
      </c>
      <c r="G16" s="39" t="s">
        <v>21</v>
      </c>
      <c r="H16" s="40">
        <f>'[16]оценка Учреждения'!$H$15</f>
        <v>100</v>
      </c>
      <c r="I16" s="40">
        <f>'[16]оценка Учреждения'!$I$15</f>
        <v>100</v>
      </c>
      <c r="J16" s="41">
        <f t="shared" ref="J16:J67" si="0">IF(I16/H16*100&gt;100,100,I16/H16*100)</f>
        <v>100</v>
      </c>
      <c r="K16" s="42">
        <f>(J16+J17+J18)/3</f>
        <v>91.666666666666671</v>
      </c>
      <c r="L16" s="43">
        <f>(K16+K19)/2</f>
        <v>95.833333333333343</v>
      </c>
      <c r="M16" s="17"/>
      <c r="N16" s="44"/>
      <c r="O16" s="45">
        <v>4</v>
      </c>
    </row>
    <row r="17" spans="1:15" ht="56.25" customHeight="1" x14ac:dyDescent="0.25">
      <c r="A17" s="20"/>
      <c r="B17" s="35"/>
      <c r="C17" s="36"/>
      <c r="D17" s="46"/>
      <c r="E17" s="3" t="s">
        <v>19</v>
      </c>
      <c r="F17" s="38" t="s">
        <v>23</v>
      </c>
      <c r="G17" s="39" t="s">
        <v>21</v>
      </c>
      <c r="H17" s="40">
        <f>'[16]оценка Учреждения'!$H$16</f>
        <v>100</v>
      </c>
      <c r="I17" s="40">
        <f>'[16]оценка Учреждения'!$I$16</f>
        <v>75</v>
      </c>
      <c r="J17" s="41">
        <f t="shared" si="0"/>
        <v>75</v>
      </c>
      <c r="K17" s="47"/>
      <c r="L17" s="48"/>
      <c r="M17" s="17"/>
      <c r="N17" s="49"/>
      <c r="O17" s="50"/>
    </row>
    <row r="18" spans="1:15" ht="87" customHeight="1" x14ac:dyDescent="0.25">
      <c r="A18" s="20"/>
      <c r="B18" s="35"/>
      <c r="C18" s="36"/>
      <c r="D18" s="46"/>
      <c r="E18" s="3" t="s">
        <v>19</v>
      </c>
      <c r="F18" s="38" t="s">
        <v>24</v>
      </c>
      <c r="G18" s="39" t="s">
        <v>21</v>
      </c>
      <c r="H18" s="40">
        <f>'[16]оценка Учреждения'!$H$17</f>
        <v>100</v>
      </c>
      <c r="I18" s="40">
        <f>'[16]оценка Учреждения'!$I$17</f>
        <v>100</v>
      </c>
      <c r="J18" s="41">
        <f t="shared" si="0"/>
        <v>100</v>
      </c>
      <c r="K18" s="51"/>
      <c r="L18" s="48"/>
      <c r="M18" s="17"/>
      <c r="N18" s="49"/>
      <c r="O18" s="50"/>
    </row>
    <row r="19" spans="1:15" ht="33" customHeight="1" x14ac:dyDescent="0.25">
      <c r="A19" s="20"/>
      <c r="B19" s="52"/>
      <c r="C19" s="53"/>
      <c r="D19" s="54"/>
      <c r="E19" s="3" t="s">
        <v>25</v>
      </c>
      <c r="F19" s="55" t="s">
        <v>26</v>
      </c>
      <c r="G19" s="39" t="s">
        <v>27</v>
      </c>
      <c r="H19" s="40">
        <f>'[16]оценка Учреждения'!$H$18</f>
        <v>18</v>
      </c>
      <c r="I19" s="40">
        <f>'[16]оценка Учреждения'!$I$18</f>
        <v>18</v>
      </c>
      <c r="J19" s="41">
        <f t="shared" si="0"/>
        <v>100</v>
      </c>
      <c r="K19" s="41">
        <f>J19</f>
        <v>100</v>
      </c>
      <c r="L19" s="56"/>
      <c r="M19" s="17"/>
      <c r="N19" s="57"/>
      <c r="O19" s="58"/>
    </row>
    <row r="20" spans="1:15" ht="56.25" customHeight="1" x14ac:dyDescent="0.25">
      <c r="A20" s="20"/>
      <c r="B20" s="35" t="s">
        <v>34</v>
      </c>
      <c r="C20" s="36" t="s">
        <v>35</v>
      </c>
      <c r="D20" s="37" t="s">
        <v>18</v>
      </c>
      <c r="E20" s="3" t="s">
        <v>19</v>
      </c>
      <c r="F20" s="38" t="s">
        <v>20</v>
      </c>
      <c r="G20" s="39" t="s">
        <v>21</v>
      </c>
      <c r="H20" s="40">
        <f>'[16]оценка Учреждения'!$H$19</f>
        <v>100</v>
      </c>
      <c r="I20" s="40">
        <f>'[16]оценка Учреждения'!$I$19</f>
        <v>100</v>
      </c>
      <c r="J20" s="41">
        <f t="shared" si="0"/>
        <v>100</v>
      </c>
      <c r="K20" s="42">
        <f>(J20+J21+J22)/2</f>
        <v>100</v>
      </c>
      <c r="L20" s="43">
        <f>(K20+K23)/2</f>
        <v>100</v>
      </c>
      <c r="M20" s="17"/>
      <c r="N20" s="59"/>
      <c r="O20" s="45">
        <v>5</v>
      </c>
    </row>
    <row r="21" spans="1:15" ht="56.25" customHeight="1" x14ac:dyDescent="0.25">
      <c r="A21" s="20"/>
      <c r="B21" s="35"/>
      <c r="C21" s="36"/>
      <c r="D21" s="46"/>
      <c r="E21" s="3" t="s">
        <v>19</v>
      </c>
      <c r="F21" s="38" t="s">
        <v>23</v>
      </c>
      <c r="G21" s="39" t="s">
        <v>21</v>
      </c>
      <c r="H21" s="40">
        <f>'[16]оценка Учреждения'!$H$20</f>
        <v>100</v>
      </c>
      <c r="I21" s="40">
        <f>'[16]оценка Учреждения'!$I$20</f>
        <v>100</v>
      </c>
      <c r="J21" s="41">
        <f t="shared" si="0"/>
        <v>100</v>
      </c>
      <c r="K21" s="47"/>
      <c r="L21" s="48"/>
      <c r="M21" s="17"/>
      <c r="N21" s="59"/>
      <c r="O21" s="50"/>
    </row>
    <row r="22" spans="1:15" ht="87" customHeight="1" x14ac:dyDescent="0.25">
      <c r="A22" s="20"/>
      <c r="B22" s="35"/>
      <c r="C22" s="36"/>
      <c r="D22" s="46"/>
      <c r="E22" s="3" t="s">
        <v>19</v>
      </c>
      <c r="F22" s="38" t="s">
        <v>24</v>
      </c>
      <c r="G22" s="39" t="s">
        <v>21</v>
      </c>
      <c r="H22" s="40">
        <f>'[16]оценка Учреждения'!$H$21</f>
        <v>0</v>
      </c>
      <c r="I22" s="40">
        <f>'[16]оценка Учреждения'!$I$21</f>
        <v>0</v>
      </c>
      <c r="J22" s="41">
        <v>0</v>
      </c>
      <c r="K22" s="51"/>
      <c r="L22" s="48"/>
      <c r="M22" s="17"/>
      <c r="N22" s="59"/>
      <c r="O22" s="50"/>
    </row>
    <row r="23" spans="1:15" ht="33" customHeight="1" x14ac:dyDescent="0.25">
      <c r="A23" s="20"/>
      <c r="B23" s="52"/>
      <c r="C23" s="53"/>
      <c r="D23" s="54"/>
      <c r="E23" s="3" t="s">
        <v>25</v>
      </c>
      <c r="F23" s="55" t="s">
        <v>26</v>
      </c>
      <c r="G23" s="39" t="s">
        <v>27</v>
      </c>
      <c r="H23" s="40">
        <f>'[16]оценка Учреждения'!$H$22</f>
        <v>0.56000000000000005</v>
      </c>
      <c r="I23" s="40">
        <f>'[16]оценка Учреждения'!$I$22</f>
        <v>0.56000000000000005</v>
      </c>
      <c r="J23" s="41">
        <f t="shared" si="0"/>
        <v>100</v>
      </c>
      <c r="K23" s="41">
        <f>J23</f>
        <v>100</v>
      </c>
      <c r="L23" s="56"/>
      <c r="M23" s="17"/>
      <c r="N23" s="41"/>
      <c r="O23" s="58"/>
    </row>
    <row r="24" spans="1:15" ht="56.25" customHeight="1" x14ac:dyDescent="0.25">
      <c r="A24" s="20"/>
      <c r="B24" s="35" t="s">
        <v>36</v>
      </c>
      <c r="C24" s="36" t="s">
        <v>37</v>
      </c>
      <c r="D24" s="37" t="s">
        <v>18</v>
      </c>
      <c r="E24" s="3" t="s">
        <v>19</v>
      </c>
      <c r="F24" s="38" t="s">
        <v>20</v>
      </c>
      <c r="G24" s="39" t="s">
        <v>21</v>
      </c>
      <c r="H24" s="40">
        <f>'[16]оценка Учреждения'!$H$23</f>
        <v>100</v>
      </c>
      <c r="I24" s="40">
        <f>'[16]оценка Учреждения'!$I$23</f>
        <v>100</v>
      </c>
      <c r="J24" s="41">
        <f t="shared" si="0"/>
        <v>100</v>
      </c>
      <c r="K24" s="42">
        <f>(J24+J25+J26)/3</f>
        <v>92.166666666666671</v>
      </c>
      <c r="L24" s="43">
        <f>(K24+K27)/2</f>
        <v>96.083333333333343</v>
      </c>
      <c r="M24" s="17"/>
      <c r="N24" s="59"/>
      <c r="O24" s="45">
        <v>6</v>
      </c>
    </row>
    <row r="25" spans="1:15" ht="56.25" customHeight="1" x14ac:dyDescent="0.25">
      <c r="A25" s="20"/>
      <c r="B25" s="35"/>
      <c r="C25" s="36"/>
      <c r="D25" s="46"/>
      <c r="E25" s="3" t="s">
        <v>19</v>
      </c>
      <c r="F25" s="38" t="s">
        <v>23</v>
      </c>
      <c r="G25" s="39" t="s">
        <v>21</v>
      </c>
      <c r="H25" s="40">
        <f>'[16]оценка Учреждения'!$H$24</f>
        <v>100</v>
      </c>
      <c r="I25" s="40">
        <f>'[16]оценка Учреждения'!$I$24</f>
        <v>76.5</v>
      </c>
      <c r="J25" s="41">
        <f t="shared" si="0"/>
        <v>76.5</v>
      </c>
      <c r="K25" s="47"/>
      <c r="L25" s="48"/>
      <c r="M25" s="17"/>
      <c r="N25" s="59"/>
      <c r="O25" s="50"/>
    </row>
    <row r="26" spans="1:15" ht="87" customHeight="1" x14ac:dyDescent="0.25">
      <c r="A26" s="20"/>
      <c r="B26" s="35"/>
      <c r="C26" s="36"/>
      <c r="D26" s="46"/>
      <c r="E26" s="3" t="s">
        <v>19</v>
      </c>
      <c r="F26" s="38" t="s">
        <v>24</v>
      </c>
      <c r="G26" s="39" t="s">
        <v>21</v>
      </c>
      <c r="H26" s="40">
        <f>'[16]оценка Учреждения'!$H$25</f>
        <v>100</v>
      </c>
      <c r="I26" s="40">
        <f>'[16]оценка Учреждения'!$I$25</f>
        <v>100</v>
      </c>
      <c r="J26" s="41">
        <f t="shared" si="0"/>
        <v>100</v>
      </c>
      <c r="K26" s="51"/>
      <c r="L26" s="48"/>
      <c r="M26" s="17"/>
      <c r="N26" s="59"/>
      <c r="O26" s="50"/>
    </row>
    <row r="27" spans="1:15" ht="33" customHeight="1" x14ac:dyDescent="0.25">
      <c r="A27" s="20"/>
      <c r="B27" s="52"/>
      <c r="C27" s="53"/>
      <c r="D27" s="54"/>
      <c r="E27" s="3" t="s">
        <v>25</v>
      </c>
      <c r="F27" s="55" t="s">
        <v>26</v>
      </c>
      <c r="G27" s="39" t="s">
        <v>27</v>
      </c>
      <c r="H27" s="40">
        <f>'[16]оценка Учреждения'!$H$26</f>
        <v>385.78</v>
      </c>
      <c r="I27" s="40">
        <f>'[16]оценка Учреждения'!$I$26</f>
        <v>388.56</v>
      </c>
      <c r="J27" s="41">
        <f t="shared" si="0"/>
        <v>100</v>
      </c>
      <c r="K27" s="41">
        <f>J27</f>
        <v>100</v>
      </c>
      <c r="L27" s="56"/>
      <c r="M27" s="17"/>
      <c r="N27" s="41"/>
      <c r="O27" s="58"/>
    </row>
    <row r="28" spans="1:15" customFormat="1" ht="56.25" hidden="1" customHeight="1" x14ac:dyDescent="0.25">
      <c r="A28" s="20"/>
      <c r="B28" s="60" t="s">
        <v>38</v>
      </c>
      <c r="C28" s="61" t="s">
        <v>39</v>
      </c>
      <c r="D28" s="62" t="s">
        <v>18</v>
      </c>
      <c r="E28" s="63" t="s">
        <v>19</v>
      </c>
      <c r="F28" s="64" t="s">
        <v>20</v>
      </c>
      <c r="G28" s="65" t="s">
        <v>21</v>
      </c>
      <c r="H28" s="66"/>
      <c r="I28" s="66"/>
      <c r="J28" s="67"/>
      <c r="K28" s="68"/>
      <c r="L28" s="69"/>
      <c r="M28" s="17"/>
      <c r="N28" s="70"/>
      <c r="O28" s="71">
        <v>7</v>
      </c>
    </row>
    <row r="29" spans="1:15" customFormat="1" ht="56.25" hidden="1" customHeight="1" x14ac:dyDescent="0.25">
      <c r="A29" s="20"/>
      <c r="B29" s="60"/>
      <c r="C29" s="61"/>
      <c r="D29" s="72"/>
      <c r="E29" s="63" t="s">
        <v>19</v>
      </c>
      <c r="F29" s="64" t="s">
        <v>23</v>
      </c>
      <c r="G29" s="65" t="s">
        <v>21</v>
      </c>
      <c r="H29" s="66"/>
      <c r="I29" s="66"/>
      <c r="J29" s="67"/>
      <c r="K29" s="73"/>
      <c r="L29" s="74"/>
      <c r="M29" s="17"/>
      <c r="N29" s="70"/>
      <c r="O29" s="75"/>
    </row>
    <row r="30" spans="1:15" customFormat="1" ht="87" hidden="1" customHeight="1" x14ac:dyDescent="0.25">
      <c r="A30" s="20"/>
      <c r="B30" s="60"/>
      <c r="C30" s="61"/>
      <c r="D30" s="72"/>
      <c r="E30" s="63" t="s">
        <v>19</v>
      </c>
      <c r="F30" s="64" t="s">
        <v>24</v>
      </c>
      <c r="G30" s="65" t="s">
        <v>21</v>
      </c>
      <c r="H30" s="66"/>
      <c r="I30" s="66"/>
      <c r="J30" s="67"/>
      <c r="K30" s="76"/>
      <c r="L30" s="74"/>
      <c r="M30" s="17"/>
      <c r="N30" s="70"/>
      <c r="O30" s="75"/>
    </row>
    <row r="31" spans="1:15" customFormat="1" ht="33" hidden="1" customHeight="1" x14ac:dyDescent="0.25">
      <c r="A31" s="20"/>
      <c r="B31" s="77"/>
      <c r="C31" s="78"/>
      <c r="D31" s="79"/>
      <c r="E31" s="63" t="s">
        <v>25</v>
      </c>
      <c r="F31" s="80" t="s">
        <v>26</v>
      </c>
      <c r="G31" s="65" t="s">
        <v>27</v>
      </c>
      <c r="H31" s="66"/>
      <c r="I31" s="66"/>
      <c r="J31" s="67"/>
      <c r="K31" s="67"/>
      <c r="L31" s="81"/>
      <c r="M31" s="17"/>
      <c r="N31" s="67"/>
      <c r="O31" s="82"/>
    </row>
    <row r="32" spans="1:15" ht="56.25" customHeight="1" x14ac:dyDescent="0.25">
      <c r="A32" s="20"/>
      <c r="B32" s="35" t="s">
        <v>40</v>
      </c>
      <c r="C32" s="36" t="s">
        <v>41</v>
      </c>
      <c r="D32" s="37" t="s">
        <v>18</v>
      </c>
      <c r="E32" s="3" t="s">
        <v>19</v>
      </c>
      <c r="F32" s="38" t="s">
        <v>20</v>
      </c>
      <c r="G32" s="39" t="s">
        <v>21</v>
      </c>
      <c r="H32" s="40">
        <f>'[16]оценка Учреждения'!$H$31</f>
        <v>100</v>
      </c>
      <c r="I32" s="40">
        <f>'[16]оценка Учреждения'!$I$31</f>
        <v>100</v>
      </c>
      <c r="J32" s="41">
        <f t="shared" si="0"/>
        <v>100</v>
      </c>
      <c r="K32" s="42">
        <f>(J32+J33+J34)/3</f>
        <v>100</v>
      </c>
      <c r="L32" s="43">
        <f>(K32+K35)/2</f>
        <v>96.271929824561397</v>
      </c>
      <c r="M32" s="17"/>
      <c r="N32" s="59"/>
      <c r="O32" s="45">
        <v>8</v>
      </c>
    </row>
    <row r="33" spans="1:15" ht="56.25" customHeight="1" x14ac:dyDescent="0.25">
      <c r="A33" s="20"/>
      <c r="B33" s="35"/>
      <c r="C33" s="36"/>
      <c r="D33" s="46"/>
      <c r="E33" s="3" t="s">
        <v>19</v>
      </c>
      <c r="F33" s="38" t="s">
        <v>42</v>
      </c>
      <c r="G33" s="39" t="s">
        <v>21</v>
      </c>
      <c r="H33" s="40">
        <f>'[16]оценка Учреждения'!$H$32</f>
        <v>94</v>
      </c>
      <c r="I33" s="40">
        <f>'[16]оценка Учреждения'!$I$32</f>
        <v>100</v>
      </c>
      <c r="J33" s="41">
        <f t="shared" si="0"/>
        <v>100</v>
      </c>
      <c r="K33" s="47"/>
      <c r="L33" s="48"/>
      <c r="M33" s="17"/>
      <c r="N33" s="59"/>
      <c r="O33" s="50"/>
    </row>
    <row r="34" spans="1:15" ht="66.75" customHeight="1" x14ac:dyDescent="0.25">
      <c r="A34" s="20"/>
      <c r="B34" s="35"/>
      <c r="C34" s="36"/>
      <c r="D34" s="46"/>
      <c r="E34" s="3" t="s">
        <v>19</v>
      </c>
      <c r="F34" s="38" t="s">
        <v>43</v>
      </c>
      <c r="G34" s="39" t="s">
        <v>21</v>
      </c>
      <c r="H34" s="40">
        <f>'[16]оценка Учреждения'!$H$33</f>
        <v>100</v>
      </c>
      <c r="I34" s="40">
        <f>'[16]оценка Учреждения'!$I$33</f>
        <v>100</v>
      </c>
      <c r="J34" s="41">
        <f t="shared" si="0"/>
        <v>100</v>
      </c>
      <c r="K34" s="51"/>
      <c r="L34" s="48"/>
      <c r="M34" s="17"/>
      <c r="N34" s="59"/>
      <c r="O34" s="50"/>
    </row>
    <row r="35" spans="1:15" ht="33" customHeight="1" x14ac:dyDescent="0.25">
      <c r="A35" s="20"/>
      <c r="B35" s="52"/>
      <c r="C35" s="53"/>
      <c r="D35" s="54"/>
      <c r="E35" s="3" t="s">
        <v>25</v>
      </c>
      <c r="F35" s="55" t="s">
        <v>26</v>
      </c>
      <c r="G35" s="39" t="s">
        <v>27</v>
      </c>
      <c r="H35" s="40">
        <f>'[16]оценка Учреждения'!$H$34</f>
        <v>4.5599999999999996</v>
      </c>
      <c r="I35" s="40">
        <f>'[16]оценка Учреждения'!$I$34</f>
        <v>4.22</v>
      </c>
      <c r="J35" s="41">
        <f t="shared" si="0"/>
        <v>92.543859649122808</v>
      </c>
      <c r="K35" s="41">
        <f>J35</f>
        <v>92.543859649122808</v>
      </c>
      <c r="L35" s="56"/>
      <c r="M35" s="17"/>
      <c r="N35" s="41"/>
      <c r="O35" s="58"/>
    </row>
    <row r="36" spans="1:15" customFormat="1" ht="56.25" hidden="1" customHeight="1" x14ac:dyDescent="0.25">
      <c r="A36" s="20"/>
      <c r="B36" s="83" t="s">
        <v>44</v>
      </c>
      <c r="C36" s="84" t="s">
        <v>45</v>
      </c>
      <c r="D36" s="85" t="s">
        <v>18</v>
      </c>
      <c r="E36" s="86" t="s">
        <v>19</v>
      </c>
      <c r="F36" s="87" t="s">
        <v>20</v>
      </c>
      <c r="G36" s="88" t="s">
        <v>21</v>
      </c>
      <c r="H36" s="89"/>
      <c r="I36" s="89"/>
      <c r="J36" s="90"/>
      <c r="K36" s="91"/>
      <c r="L36" s="92"/>
      <c r="M36" s="17"/>
      <c r="N36" s="93"/>
      <c r="O36" s="94">
        <v>9</v>
      </c>
    </row>
    <row r="37" spans="1:15" customFormat="1" ht="56.25" hidden="1" customHeight="1" x14ac:dyDescent="0.25">
      <c r="A37" s="20"/>
      <c r="B37" s="83"/>
      <c r="C37" s="84"/>
      <c r="D37" s="95"/>
      <c r="E37" s="86" t="s">
        <v>19</v>
      </c>
      <c r="F37" s="87" t="s">
        <v>42</v>
      </c>
      <c r="G37" s="88" t="s">
        <v>21</v>
      </c>
      <c r="H37" s="89"/>
      <c r="I37" s="89"/>
      <c r="J37" s="90"/>
      <c r="K37" s="96"/>
      <c r="L37" s="97"/>
      <c r="M37" s="17"/>
      <c r="N37" s="93"/>
      <c r="O37" s="98"/>
    </row>
    <row r="38" spans="1:15" customFormat="1" ht="66.75" hidden="1" customHeight="1" x14ac:dyDescent="0.25">
      <c r="A38" s="20"/>
      <c r="B38" s="83"/>
      <c r="C38" s="84"/>
      <c r="D38" s="95"/>
      <c r="E38" s="86" t="s">
        <v>19</v>
      </c>
      <c r="F38" s="87" t="s">
        <v>43</v>
      </c>
      <c r="G38" s="88" t="s">
        <v>21</v>
      </c>
      <c r="H38" s="89"/>
      <c r="I38" s="89"/>
      <c r="J38" s="90"/>
      <c r="K38" s="99"/>
      <c r="L38" s="97"/>
      <c r="M38" s="17"/>
      <c r="N38" s="93"/>
      <c r="O38" s="98"/>
    </row>
    <row r="39" spans="1:15" customFormat="1" ht="33" hidden="1" customHeight="1" x14ac:dyDescent="0.25">
      <c r="A39" s="20"/>
      <c r="B39" s="100"/>
      <c r="C39" s="101"/>
      <c r="D39" s="102"/>
      <c r="E39" s="86" t="s">
        <v>25</v>
      </c>
      <c r="F39" s="103" t="s">
        <v>26</v>
      </c>
      <c r="G39" s="88" t="s">
        <v>27</v>
      </c>
      <c r="H39" s="89"/>
      <c r="I39" s="89"/>
      <c r="J39" s="90"/>
      <c r="K39" s="90"/>
      <c r="L39" s="104"/>
      <c r="M39" s="17"/>
      <c r="N39" s="90"/>
      <c r="O39" s="105"/>
    </row>
    <row r="40" spans="1:15" ht="56.25" customHeight="1" x14ac:dyDescent="0.25">
      <c r="A40" s="20"/>
      <c r="B40" s="35" t="s">
        <v>46</v>
      </c>
      <c r="C40" s="36" t="s">
        <v>47</v>
      </c>
      <c r="D40" s="37" t="s">
        <v>18</v>
      </c>
      <c r="E40" s="3" t="s">
        <v>19</v>
      </c>
      <c r="F40" s="38" t="s">
        <v>20</v>
      </c>
      <c r="G40" s="39" t="s">
        <v>21</v>
      </c>
      <c r="H40" s="40">
        <f>'[16]оценка Учреждения'!$H$39</f>
        <v>100</v>
      </c>
      <c r="I40" s="40">
        <f>'[16]оценка Учреждения'!$I$39</f>
        <v>100</v>
      </c>
      <c r="J40" s="41">
        <f t="shared" si="0"/>
        <v>100</v>
      </c>
      <c r="K40" s="42">
        <f>(J40+J41+J42)/2</f>
        <v>100</v>
      </c>
      <c r="L40" s="43">
        <f>(K40+K43)/2</f>
        <v>100</v>
      </c>
      <c r="M40" s="17"/>
      <c r="N40" s="59"/>
      <c r="O40" s="45">
        <v>10</v>
      </c>
    </row>
    <row r="41" spans="1:15" ht="56.25" customHeight="1" x14ac:dyDescent="0.25">
      <c r="A41" s="20"/>
      <c r="B41" s="35"/>
      <c r="C41" s="36"/>
      <c r="D41" s="46"/>
      <c r="E41" s="3" t="s">
        <v>19</v>
      </c>
      <c r="F41" s="38" t="s">
        <v>42</v>
      </c>
      <c r="G41" s="39" t="s">
        <v>21</v>
      </c>
      <c r="H41" s="40">
        <f>'[16]оценка Учреждения'!$H$40</f>
        <v>94</v>
      </c>
      <c r="I41" s="40">
        <f>'[16]оценка Учреждения'!$I$40</f>
        <v>100</v>
      </c>
      <c r="J41" s="41">
        <f t="shared" si="0"/>
        <v>100</v>
      </c>
      <c r="K41" s="47"/>
      <c r="L41" s="48"/>
      <c r="M41" s="17"/>
      <c r="N41" s="59"/>
      <c r="O41" s="50"/>
    </row>
    <row r="42" spans="1:15" ht="66.75" customHeight="1" x14ac:dyDescent="0.25">
      <c r="A42" s="20"/>
      <c r="B42" s="35"/>
      <c r="C42" s="36"/>
      <c r="D42" s="46"/>
      <c r="E42" s="3" t="s">
        <v>19</v>
      </c>
      <c r="F42" s="38" t="s">
        <v>43</v>
      </c>
      <c r="G42" s="39" t="s">
        <v>21</v>
      </c>
      <c r="H42" s="40">
        <f>'[16]оценка Учреждения'!$H$41</f>
        <v>0</v>
      </c>
      <c r="I42" s="40">
        <f>'[16]оценка Учреждения'!$I$41</f>
        <v>0</v>
      </c>
      <c r="J42" s="41">
        <v>0</v>
      </c>
      <c r="K42" s="51"/>
      <c r="L42" s="48"/>
      <c r="M42" s="17"/>
      <c r="N42" s="59"/>
      <c r="O42" s="50"/>
    </row>
    <row r="43" spans="1:15" ht="33" customHeight="1" x14ac:dyDescent="0.25">
      <c r="A43" s="20"/>
      <c r="B43" s="52"/>
      <c r="C43" s="53"/>
      <c r="D43" s="54"/>
      <c r="E43" s="3" t="s">
        <v>25</v>
      </c>
      <c r="F43" s="55" t="s">
        <v>26</v>
      </c>
      <c r="G43" s="39" t="s">
        <v>27</v>
      </c>
      <c r="H43" s="40">
        <f>'[16]оценка Учреждения'!$H$42</f>
        <v>0.56000000000000005</v>
      </c>
      <c r="I43" s="40">
        <f>'[16]оценка Учреждения'!$I$42</f>
        <v>1.1100000000000001</v>
      </c>
      <c r="J43" s="41">
        <f t="shared" si="0"/>
        <v>100</v>
      </c>
      <c r="K43" s="41">
        <f>J43</f>
        <v>100</v>
      </c>
      <c r="L43" s="56"/>
      <c r="M43" s="17"/>
      <c r="N43" s="41"/>
      <c r="O43" s="58"/>
    </row>
    <row r="44" spans="1:15" ht="56.25" customHeight="1" x14ac:dyDescent="0.25">
      <c r="A44" s="20"/>
      <c r="B44" s="106" t="s">
        <v>48</v>
      </c>
      <c r="C44" s="107" t="s">
        <v>49</v>
      </c>
      <c r="D44" s="37" t="s">
        <v>18</v>
      </c>
      <c r="E44" s="3" t="s">
        <v>19</v>
      </c>
      <c r="F44" s="38" t="s">
        <v>20</v>
      </c>
      <c r="G44" s="39" t="s">
        <v>21</v>
      </c>
      <c r="H44" s="40">
        <f>'[16]оценка Учреждения'!$H$43</f>
        <v>100</v>
      </c>
      <c r="I44" s="40">
        <f>'[16]оценка Учреждения'!$I$43</f>
        <v>100</v>
      </c>
      <c r="J44" s="41">
        <f t="shared" si="0"/>
        <v>100</v>
      </c>
      <c r="K44" s="42">
        <f>(J44+J45+J46)/3</f>
        <v>98.399999999999991</v>
      </c>
      <c r="L44" s="43">
        <f>(K44+K47)/2</f>
        <v>99.199999999999989</v>
      </c>
      <c r="M44" s="17"/>
      <c r="N44" s="59"/>
      <c r="O44" s="45">
        <v>11</v>
      </c>
    </row>
    <row r="45" spans="1:15" ht="56.25" customHeight="1" x14ac:dyDescent="0.25">
      <c r="A45" s="20"/>
      <c r="B45" s="108"/>
      <c r="C45" s="109"/>
      <c r="D45" s="46"/>
      <c r="E45" s="3" t="s">
        <v>19</v>
      </c>
      <c r="F45" s="38" t="s">
        <v>42</v>
      </c>
      <c r="G45" s="39" t="s">
        <v>21</v>
      </c>
      <c r="H45" s="40">
        <f>'[16]оценка Учреждения'!$H$44</f>
        <v>94</v>
      </c>
      <c r="I45" s="40">
        <f>'[16]оценка Учреждения'!$I$44</f>
        <v>94.1</v>
      </c>
      <c r="J45" s="41">
        <f t="shared" si="0"/>
        <v>100</v>
      </c>
      <c r="K45" s="47"/>
      <c r="L45" s="48"/>
      <c r="M45" s="17"/>
      <c r="N45" s="59"/>
      <c r="O45" s="50"/>
    </row>
    <row r="46" spans="1:15" ht="66.75" customHeight="1" x14ac:dyDescent="0.25">
      <c r="A46" s="20"/>
      <c r="B46" s="108"/>
      <c r="C46" s="109"/>
      <c r="D46" s="46"/>
      <c r="E46" s="3" t="s">
        <v>19</v>
      </c>
      <c r="F46" s="38" t="s">
        <v>43</v>
      </c>
      <c r="G46" s="39" t="s">
        <v>21</v>
      </c>
      <c r="H46" s="40">
        <f>'[16]оценка Учреждения'!$H$45</f>
        <v>100</v>
      </c>
      <c r="I46" s="40">
        <f>'[16]оценка Учреждения'!$I$45</f>
        <v>95.2</v>
      </c>
      <c r="J46" s="41">
        <f t="shared" si="0"/>
        <v>95.2</v>
      </c>
      <c r="K46" s="51"/>
      <c r="L46" s="48"/>
      <c r="M46" s="17"/>
      <c r="N46" s="59"/>
      <c r="O46" s="50"/>
    </row>
    <row r="47" spans="1:15" ht="33" customHeight="1" x14ac:dyDescent="0.25">
      <c r="A47" s="20"/>
      <c r="B47" s="110"/>
      <c r="C47" s="111"/>
      <c r="D47" s="54"/>
      <c r="E47" s="3" t="s">
        <v>25</v>
      </c>
      <c r="F47" s="55" t="s">
        <v>26</v>
      </c>
      <c r="G47" s="39" t="s">
        <v>27</v>
      </c>
      <c r="H47" s="40">
        <f>'[16]оценка Учреждения'!$H$46</f>
        <v>434.22</v>
      </c>
      <c r="I47" s="40">
        <f>'[16]оценка Учреждения'!$I$46</f>
        <v>435.11</v>
      </c>
      <c r="J47" s="41">
        <f t="shared" si="0"/>
        <v>100</v>
      </c>
      <c r="K47" s="41">
        <f>J47</f>
        <v>100</v>
      </c>
      <c r="L47" s="56"/>
      <c r="M47" s="17"/>
      <c r="N47" s="41"/>
      <c r="O47" s="58"/>
    </row>
    <row r="48" spans="1:15" customFormat="1" ht="56.25" hidden="1" customHeight="1" x14ac:dyDescent="0.25">
      <c r="A48" s="20"/>
      <c r="B48" s="176" t="s">
        <v>50</v>
      </c>
      <c r="C48" s="177" t="s">
        <v>51</v>
      </c>
      <c r="D48" s="85" t="s">
        <v>18</v>
      </c>
      <c r="E48" s="86" t="s">
        <v>19</v>
      </c>
      <c r="F48" s="87" t="s">
        <v>20</v>
      </c>
      <c r="G48" s="88" t="s">
        <v>21</v>
      </c>
      <c r="H48" s="89"/>
      <c r="I48" s="89"/>
      <c r="J48" s="90"/>
      <c r="K48" s="91"/>
      <c r="L48" s="92"/>
      <c r="M48" s="17"/>
      <c r="N48" s="93"/>
      <c r="O48" s="94">
        <v>12</v>
      </c>
    </row>
    <row r="49" spans="1:15" customFormat="1" ht="56.25" hidden="1" customHeight="1" x14ac:dyDescent="0.25">
      <c r="A49" s="20"/>
      <c r="B49" s="178"/>
      <c r="C49" s="179"/>
      <c r="D49" s="95"/>
      <c r="E49" s="86" t="s">
        <v>19</v>
      </c>
      <c r="F49" s="87" t="s">
        <v>42</v>
      </c>
      <c r="G49" s="88" t="s">
        <v>21</v>
      </c>
      <c r="H49" s="89"/>
      <c r="I49" s="89"/>
      <c r="J49" s="90"/>
      <c r="K49" s="96"/>
      <c r="L49" s="97"/>
      <c r="M49" s="17"/>
      <c r="N49" s="93"/>
      <c r="O49" s="98"/>
    </row>
    <row r="50" spans="1:15" customFormat="1" ht="66.75" hidden="1" customHeight="1" x14ac:dyDescent="0.25">
      <c r="A50" s="20"/>
      <c r="B50" s="178"/>
      <c r="C50" s="179"/>
      <c r="D50" s="95"/>
      <c r="E50" s="86" t="s">
        <v>19</v>
      </c>
      <c r="F50" s="87" t="s">
        <v>43</v>
      </c>
      <c r="G50" s="88" t="s">
        <v>21</v>
      </c>
      <c r="H50" s="89"/>
      <c r="I50" s="89"/>
      <c r="J50" s="90"/>
      <c r="K50" s="99"/>
      <c r="L50" s="97"/>
      <c r="M50" s="17"/>
      <c r="N50" s="93"/>
      <c r="O50" s="98"/>
    </row>
    <row r="51" spans="1:15" customFormat="1" ht="33" hidden="1" customHeight="1" x14ac:dyDescent="0.25">
      <c r="A51" s="20"/>
      <c r="B51" s="180"/>
      <c r="C51" s="181"/>
      <c r="D51" s="102"/>
      <c r="E51" s="86" t="s">
        <v>25</v>
      </c>
      <c r="F51" s="103" t="s">
        <v>26</v>
      </c>
      <c r="G51" s="88" t="s">
        <v>27</v>
      </c>
      <c r="H51" s="89"/>
      <c r="I51" s="89"/>
      <c r="J51" s="90"/>
      <c r="K51" s="90"/>
      <c r="L51" s="104"/>
      <c r="M51" s="17"/>
      <c r="N51" s="90"/>
      <c r="O51" s="105"/>
    </row>
    <row r="52" spans="1:15" ht="47.25" x14ac:dyDescent="0.25">
      <c r="A52" s="20"/>
      <c r="B52" s="35" t="s">
        <v>52</v>
      </c>
      <c r="C52" s="36" t="s">
        <v>53</v>
      </c>
      <c r="D52" s="37" t="s">
        <v>18</v>
      </c>
      <c r="E52" s="3" t="s">
        <v>19</v>
      </c>
      <c r="F52" s="38" t="s">
        <v>20</v>
      </c>
      <c r="G52" s="39" t="s">
        <v>21</v>
      </c>
      <c r="H52" s="40">
        <f>'[16]оценка Учреждения'!$H$51</f>
        <v>100</v>
      </c>
      <c r="I52" s="40">
        <f>'[16]оценка Учреждения'!$I$51</f>
        <v>100</v>
      </c>
      <c r="J52" s="41">
        <f t="shared" si="0"/>
        <v>100</v>
      </c>
      <c r="K52" s="42">
        <f>(J52+J53+J54)/3</f>
        <v>100</v>
      </c>
      <c r="L52" s="43">
        <f>(K52+K55)/2</f>
        <v>100</v>
      </c>
      <c r="M52" s="17"/>
      <c r="N52" s="59"/>
      <c r="O52" s="45">
        <v>13</v>
      </c>
    </row>
    <row r="53" spans="1:15" ht="47.25" x14ac:dyDescent="0.25">
      <c r="A53" s="20"/>
      <c r="B53" s="35"/>
      <c r="C53" s="36"/>
      <c r="D53" s="46"/>
      <c r="E53" s="3" t="s">
        <v>19</v>
      </c>
      <c r="F53" s="38" t="s">
        <v>42</v>
      </c>
      <c r="G53" s="39" t="s">
        <v>21</v>
      </c>
      <c r="H53" s="40">
        <f>'[16]оценка Учреждения'!$H$52</f>
        <v>98</v>
      </c>
      <c r="I53" s="40">
        <f>'[16]оценка Учреждения'!$I$52</f>
        <v>100</v>
      </c>
      <c r="J53" s="41">
        <f t="shared" si="0"/>
        <v>100</v>
      </c>
      <c r="K53" s="47"/>
      <c r="L53" s="48"/>
      <c r="M53" s="17"/>
      <c r="N53" s="59"/>
      <c r="O53" s="50"/>
    </row>
    <row r="54" spans="1:15" ht="47.25" x14ac:dyDescent="0.25">
      <c r="A54" s="20"/>
      <c r="B54" s="35"/>
      <c r="C54" s="36"/>
      <c r="D54" s="46"/>
      <c r="E54" s="3" t="s">
        <v>19</v>
      </c>
      <c r="F54" s="38" t="s">
        <v>54</v>
      </c>
      <c r="G54" s="39" t="s">
        <v>21</v>
      </c>
      <c r="H54" s="40">
        <f>'[16]оценка Учреждения'!$H$53</f>
        <v>100</v>
      </c>
      <c r="I54" s="40">
        <f>'[16]оценка Учреждения'!$I$53</f>
        <v>100</v>
      </c>
      <c r="J54" s="41">
        <f t="shared" si="0"/>
        <v>100</v>
      </c>
      <c r="K54" s="51"/>
      <c r="L54" s="48"/>
      <c r="M54" s="17"/>
      <c r="N54" s="59"/>
      <c r="O54" s="50"/>
    </row>
    <row r="55" spans="1:15" ht="31.5" x14ac:dyDescent="0.25">
      <c r="A55" s="20"/>
      <c r="B55" s="52"/>
      <c r="C55" s="53"/>
      <c r="D55" s="54"/>
      <c r="E55" s="3" t="s">
        <v>25</v>
      </c>
      <c r="F55" s="55" t="s">
        <v>26</v>
      </c>
      <c r="G55" s="39" t="s">
        <v>27</v>
      </c>
      <c r="H55" s="40">
        <f>'[16]оценка Учреждения'!$H$54</f>
        <v>1</v>
      </c>
      <c r="I55" s="40">
        <f>'[16]оценка Учреждения'!$I$54</f>
        <v>1.78</v>
      </c>
      <c r="J55" s="41">
        <f t="shared" si="0"/>
        <v>100</v>
      </c>
      <c r="K55" s="41">
        <f>J55</f>
        <v>100</v>
      </c>
      <c r="L55" s="56"/>
      <c r="M55" s="17"/>
      <c r="N55" s="41"/>
      <c r="O55" s="58"/>
    </row>
    <row r="56" spans="1:15" customFormat="1" ht="47.25" hidden="1" x14ac:dyDescent="0.25">
      <c r="A56" s="20"/>
      <c r="B56" s="112" t="s">
        <v>55</v>
      </c>
      <c r="C56" s="113" t="s">
        <v>56</v>
      </c>
      <c r="D56" s="114" t="s">
        <v>18</v>
      </c>
      <c r="E56" s="115" t="s">
        <v>19</v>
      </c>
      <c r="F56" s="116" t="s">
        <v>20</v>
      </c>
      <c r="G56" s="117" t="s">
        <v>21</v>
      </c>
      <c r="H56" s="118"/>
      <c r="I56" s="118"/>
      <c r="J56" s="119"/>
      <c r="K56" s="120"/>
      <c r="L56" s="121"/>
      <c r="M56" s="17"/>
      <c r="N56" s="122"/>
      <c r="O56" s="123">
        <v>14</v>
      </c>
    </row>
    <row r="57" spans="1:15" customFormat="1" ht="47.25" hidden="1" x14ac:dyDescent="0.25">
      <c r="A57" s="20"/>
      <c r="B57" s="112"/>
      <c r="C57" s="113"/>
      <c r="D57" s="124"/>
      <c r="E57" s="115" t="s">
        <v>19</v>
      </c>
      <c r="F57" s="116" t="s">
        <v>42</v>
      </c>
      <c r="G57" s="117" t="s">
        <v>21</v>
      </c>
      <c r="H57" s="118"/>
      <c r="I57" s="118"/>
      <c r="J57" s="119"/>
      <c r="K57" s="125"/>
      <c r="L57" s="126"/>
      <c r="M57" s="17"/>
      <c r="N57" s="122"/>
      <c r="O57" s="127"/>
    </row>
    <row r="58" spans="1:15" customFormat="1" ht="47.25" hidden="1" x14ac:dyDescent="0.25">
      <c r="A58" s="20"/>
      <c r="B58" s="112"/>
      <c r="C58" s="113"/>
      <c r="D58" s="124"/>
      <c r="E58" s="115" t="s">
        <v>19</v>
      </c>
      <c r="F58" s="116" t="s">
        <v>54</v>
      </c>
      <c r="G58" s="117" t="s">
        <v>21</v>
      </c>
      <c r="H58" s="118"/>
      <c r="I58" s="118"/>
      <c r="J58" s="119"/>
      <c r="K58" s="128"/>
      <c r="L58" s="126"/>
      <c r="M58" s="17"/>
      <c r="N58" s="122"/>
      <c r="O58" s="127"/>
    </row>
    <row r="59" spans="1:15" customFormat="1" ht="31.5" hidden="1" x14ac:dyDescent="0.25">
      <c r="A59" s="20"/>
      <c r="B59" s="129"/>
      <c r="C59" s="130"/>
      <c r="D59" s="131"/>
      <c r="E59" s="115" t="s">
        <v>25</v>
      </c>
      <c r="F59" s="132" t="s">
        <v>26</v>
      </c>
      <c r="G59" s="117" t="s">
        <v>27</v>
      </c>
      <c r="H59" s="118"/>
      <c r="I59" s="118"/>
      <c r="J59" s="119"/>
      <c r="K59" s="119"/>
      <c r="L59" s="133"/>
      <c r="M59" s="17"/>
      <c r="N59" s="119"/>
      <c r="O59" s="134"/>
    </row>
    <row r="60" spans="1:15" ht="47.25" x14ac:dyDescent="0.25">
      <c r="A60" s="20"/>
      <c r="B60" s="35" t="s">
        <v>57</v>
      </c>
      <c r="C60" s="36" t="s">
        <v>58</v>
      </c>
      <c r="D60" s="37" t="s">
        <v>18</v>
      </c>
      <c r="E60" s="3" t="s">
        <v>19</v>
      </c>
      <c r="F60" s="38" t="s">
        <v>20</v>
      </c>
      <c r="G60" s="39" t="s">
        <v>21</v>
      </c>
      <c r="H60" s="40">
        <f>'[16]оценка Учреждения'!$H$59</f>
        <v>100</v>
      </c>
      <c r="I60" s="40">
        <f>'[16]оценка Учреждения'!$I$59</f>
        <v>100</v>
      </c>
      <c r="J60" s="41">
        <f t="shared" si="0"/>
        <v>100</v>
      </c>
      <c r="K60" s="42">
        <f>(J60+J61+J62)/2</f>
        <v>100</v>
      </c>
      <c r="L60" s="43">
        <f>(K60+K63)/2</f>
        <v>100</v>
      </c>
      <c r="M60" s="17"/>
      <c r="N60" s="59"/>
      <c r="O60" s="45">
        <v>15</v>
      </c>
    </row>
    <row r="61" spans="1:15" ht="47.25" x14ac:dyDescent="0.25">
      <c r="A61" s="20"/>
      <c r="B61" s="35"/>
      <c r="C61" s="36"/>
      <c r="D61" s="46"/>
      <c r="E61" s="3" t="s">
        <v>19</v>
      </c>
      <c r="F61" s="38" t="s">
        <v>42</v>
      </c>
      <c r="G61" s="39" t="s">
        <v>21</v>
      </c>
      <c r="H61" s="40">
        <f>'[16]оценка Учреждения'!$H$60</f>
        <v>98</v>
      </c>
      <c r="I61" s="40">
        <f>'[16]оценка Учреждения'!$I$60</f>
        <v>100</v>
      </c>
      <c r="J61" s="41">
        <f t="shared" si="0"/>
        <v>100</v>
      </c>
      <c r="K61" s="47"/>
      <c r="L61" s="48"/>
      <c r="M61" s="17"/>
      <c r="N61" s="59"/>
      <c r="O61" s="50"/>
    </row>
    <row r="62" spans="1:15" ht="47.25" x14ac:dyDescent="0.25">
      <c r="A62" s="20"/>
      <c r="B62" s="35"/>
      <c r="C62" s="36"/>
      <c r="D62" s="46"/>
      <c r="E62" s="3" t="s">
        <v>19</v>
      </c>
      <c r="F62" s="38" t="s">
        <v>54</v>
      </c>
      <c r="G62" s="39" t="s">
        <v>21</v>
      </c>
      <c r="H62" s="40">
        <v>0</v>
      </c>
      <c r="I62" s="40">
        <f>'[16]оценка Учреждения'!$I$61</f>
        <v>0</v>
      </c>
      <c r="J62" s="41">
        <v>0</v>
      </c>
      <c r="K62" s="51"/>
      <c r="L62" s="48"/>
      <c r="M62" s="17"/>
      <c r="N62" s="59"/>
      <c r="O62" s="50"/>
    </row>
    <row r="63" spans="1:15" ht="31.5" x14ac:dyDescent="0.25">
      <c r="A63" s="20"/>
      <c r="B63" s="52"/>
      <c r="C63" s="53"/>
      <c r="D63" s="54"/>
      <c r="E63" s="3" t="s">
        <v>25</v>
      </c>
      <c r="F63" s="55" t="s">
        <v>26</v>
      </c>
      <c r="G63" s="39" t="s">
        <v>27</v>
      </c>
      <c r="H63" s="40">
        <f>'[16]оценка Учреждения'!$H$62</f>
        <v>0.56000000000000005</v>
      </c>
      <c r="I63" s="40">
        <f>'[16]оценка Учреждения'!$I$62</f>
        <v>1</v>
      </c>
      <c r="J63" s="41">
        <f t="shared" si="0"/>
        <v>100</v>
      </c>
      <c r="K63" s="41">
        <f>J63</f>
        <v>100</v>
      </c>
      <c r="L63" s="56"/>
      <c r="M63" s="17"/>
      <c r="N63" s="41"/>
      <c r="O63" s="58"/>
    </row>
    <row r="64" spans="1:15" ht="47.25" x14ac:dyDescent="0.25">
      <c r="A64" s="20"/>
      <c r="B64" s="35" t="s">
        <v>59</v>
      </c>
      <c r="C64" s="36" t="s">
        <v>60</v>
      </c>
      <c r="D64" s="37" t="s">
        <v>18</v>
      </c>
      <c r="E64" s="3" t="s">
        <v>19</v>
      </c>
      <c r="F64" s="38" t="s">
        <v>20</v>
      </c>
      <c r="G64" s="39" t="s">
        <v>21</v>
      </c>
      <c r="H64" s="40">
        <f>'[16]оценка Учреждения'!$H$63</f>
        <v>100</v>
      </c>
      <c r="I64" s="40">
        <f>'[16]оценка Учреждения'!$I$63</f>
        <v>100</v>
      </c>
      <c r="J64" s="41">
        <f t="shared" si="0"/>
        <v>100</v>
      </c>
      <c r="K64" s="42">
        <f>(J64+J65+J66)/3</f>
        <v>94.94421768707484</v>
      </c>
      <c r="L64" s="43">
        <f>(K64+K67)/2</f>
        <v>96.855936038220335</v>
      </c>
      <c r="M64" s="17"/>
      <c r="N64" s="59"/>
      <c r="O64" s="45">
        <v>16</v>
      </c>
    </row>
    <row r="65" spans="1:15" ht="47.25" x14ac:dyDescent="0.25">
      <c r="A65" s="20"/>
      <c r="B65" s="35"/>
      <c r="C65" s="36"/>
      <c r="D65" s="46"/>
      <c r="E65" s="3" t="s">
        <v>19</v>
      </c>
      <c r="F65" s="38" t="s">
        <v>42</v>
      </c>
      <c r="G65" s="39" t="s">
        <v>21</v>
      </c>
      <c r="H65" s="40">
        <f>'[16]оценка Учреждения'!$H$64</f>
        <v>98</v>
      </c>
      <c r="I65" s="40">
        <f>'[16]оценка Учреждения'!$I$64</f>
        <v>94.7</v>
      </c>
      <c r="J65" s="41">
        <f t="shared" si="0"/>
        <v>96.632653061224488</v>
      </c>
      <c r="K65" s="47"/>
      <c r="L65" s="48"/>
      <c r="M65" s="17"/>
      <c r="N65" s="59"/>
      <c r="O65" s="50"/>
    </row>
    <row r="66" spans="1:15" ht="47.25" x14ac:dyDescent="0.25">
      <c r="A66" s="20"/>
      <c r="B66" s="35"/>
      <c r="C66" s="36"/>
      <c r="D66" s="46"/>
      <c r="E66" s="3" t="s">
        <v>19</v>
      </c>
      <c r="F66" s="38" t="s">
        <v>54</v>
      </c>
      <c r="G66" s="39" t="s">
        <v>21</v>
      </c>
      <c r="H66" s="40">
        <f>'[16]оценка Учреждения'!$H$65</f>
        <v>100</v>
      </c>
      <c r="I66" s="40">
        <f>'[16]оценка Учреждения'!$I$65</f>
        <v>88.2</v>
      </c>
      <c r="J66" s="41">
        <f t="shared" si="0"/>
        <v>88.2</v>
      </c>
      <c r="K66" s="51"/>
      <c r="L66" s="48"/>
      <c r="M66" s="17"/>
      <c r="N66" s="59"/>
      <c r="O66" s="50"/>
    </row>
    <row r="67" spans="1:15" ht="31.5" x14ac:dyDescent="0.25">
      <c r="A67" s="20"/>
      <c r="B67" s="52"/>
      <c r="C67" s="53"/>
      <c r="D67" s="54"/>
      <c r="E67" s="3" t="s">
        <v>25</v>
      </c>
      <c r="F67" s="55" t="s">
        <v>26</v>
      </c>
      <c r="G67" s="39" t="s">
        <v>27</v>
      </c>
      <c r="H67" s="40">
        <f>'[16]оценка Учреждения'!$H$66</f>
        <v>72.22</v>
      </c>
      <c r="I67" s="40">
        <f>'[16]оценка Учреждения'!$I$66</f>
        <v>71.33</v>
      </c>
      <c r="J67" s="41">
        <f t="shared" si="0"/>
        <v>98.767654389365816</v>
      </c>
      <c r="K67" s="41">
        <f>J67</f>
        <v>98.767654389365816</v>
      </c>
      <c r="L67" s="56"/>
      <c r="M67" s="17"/>
      <c r="N67" s="41"/>
      <c r="O67" s="58"/>
    </row>
    <row r="68" spans="1:15" customFormat="1" ht="47.25" hidden="1" x14ac:dyDescent="0.25">
      <c r="A68" s="20"/>
      <c r="B68" s="112" t="s">
        <v>61</v>
      </c>
      <c r="C68" s="113" t="s">
        <v>62</v>
      </c>
      <c r="D68" s="114" t="s">
        <v>18</v>
      </c>
      <c r="E68" s="115" t="s">
        <v>19</v>
      </c>
      <c r="F68" s="116" t="s">
        <v>20</v>
      </c>
      <c r="G68" s="117" t="s">
        <v>21</v>
      </c>
      <c r="H68" s="118"/>
      <c r="I68" s="118"/>
      <c r="J68" s="119"/>
      <c r="K68" s="120"/>
      <c r="L68" s="121"/>
      <c r="M68" s="17"/>
      <c r="N68" s="122"/>
      <c r="O68" s="123">
        <v>17</v>
      </c>
    </row>
    <row r="69" spans="1:15" customFormat="1" ht="47.25" hidden="1" x14ac:dyDescent="0.25">
      <c r="A69" s="20"/>
      <c r="B69" s="112"/>
      <c r="C69" s="113"/>
      <c r="D69" s="124"/>
      <c r="E69" s="115" t="s">
        <v>19</v>
      </c>
      <c r="F69" s="116" t="s">
        <v>42</v>
      </c>
      <c r="G69" s="117" t="s">
        <v>21</v>
      </c>
      <c r="H69" s="118"/>
      <c r="I69" s="118"/>
      <c r="J69" s="119"/>
      <c r="K69" s="125"/>
      <c r="L69" s="126"/>
      <c r="M69" s="17"/>
      <c r="N69" s="122"/>
      <c r="O69" s="127"/>
    </row>
    <row r="70" spans="1:15" customFormat="1" ht="47.25" hidden="1" x14ac:dyDescent="0.25">
      <c r="A70" s="20"/>
      <c r="B70" s="112"/>
      <c r="C70" s="113"/>
      <c r="D70" s="124"/>
      <c r="E70" s="115" t="s">
        <v>19</v>
      </c>
      <c r="F70" s="116" t="s">
        <v>54</v>
      </c>
      <c r="G70" s="117" t="s">
        <v>21</v>
      </c>
      <c r="H70" s="118"/>
      <c r="I70" s="118"/>
      <c r="J70" s="119"/>
      <c r="K70" s="128"/>
      <c r="L70" s="126"/>
      <c r="M70" s="17"/>
      <c r="N70" s="122"/>
      <c r="O70" s="127"/>
    </row>
    <row r="71" spans="1:15" customFormat="1" ht="31.5" hidden="1" x14ac:dyDescent="0.25">
      <c r="A71" s="20"/>
      <c r="B71" s="129"/>
      <c r="C71" s="130"/>
      <c r="D71" s="131"/>
      <c r="E71" s="115" t="s">
        <v>25</v>
      </c>
      <c r="F71" s="132" t="s">
        <v>26</v>
      </c>
      <c r="G71" s="117" t="s">
        <v>27</v>
      </c>
      <c r="H71" s="118"/>
      <c r="I71" s="118"/>
      <c r="J71" s="119"/>
      <c r="K71" s="119"/>
      <c r="L71" s="133"/>
      <c r="M71" s="17"/>
      <c r="N71" s="119"/>
      <c r="O71" s="134"/>
    </row>
    <row r="72" spans="1:15" ht="47.25" x14ac:dyDescent="0.25">
      <c r="A72" s="20"/>
      <c r="B72" s="35" t="s">
        <v>63</v>
      </c>
      <c r="C72" s="36" t="s">
        <v>64</v>
      </c>
      <c r="D72" s="37" t="s">
        <v>18</v>
      </c>
      <c r="E72" s="3" t="s">
        <v>19</v>
      </c>
      <c r="F72" s="38" t="s">
        <v>65</v>
      </c>
      <c r="G72" s="3" t="s">
        <v>21</v>
      </c>
      <c r="H72" s="40">
        <f>'[16]оценка Учреждения'!$H$71</f>
        <v>15.8</v>
      </c>
      <c r="I72" s="40">
        <f>'[16]оценка Учреждения'!$I$71</f>
        <v>15.7</v>
      </c>
      <c r="J72" s="41">
        <f t="shared" ref="J72:J99" si="1">IF(I72/H72*100&gt;100,100,I72/H72*100)</f>
        <v>99.367088607594923</v>
      </c>
      <c r="K72" s="42">
        <f>(J72+J73+J74)/3</f>
        <v>99.122362869198312</v>
      </c>
      <c r="L72" s="43">
        <f>(K72+K75)/2</f>
        <v>99.561181434599149</v>
      </c>
      <c r="M72" s="17"/>
      <c r="N72" s="59"/>
      <c r="O72" s="45">
        <v>18</v>
      </c>
    </row>
    <row r="73" spans="1:15" ht="63" x14ac:dyDescent="0.25">
      <c r="A73" s="20"/>
      <c r="B73" s="35"/>
      <c r="C73" s="36"/>
      <c r="D73" s="46"/>
      <c r="E73" s="3" t="s">
        <v>19</v>
      </c>
      <c r="F73" s="38" t="s">
        <v>66</v>
      </c>
      <c r="G73" s="3" t="s">
        <v>21</v>
      </c>
      <c r="H73" s="40">
        <f>'[16]оценка Учреждения'!$H$72</f>
        <v>20</v>
      </c>
      <c r="I73" s="40">
        <f>'[16]оценка Учреждения'!$I$72</f>
        <v>19.600000000000001</v>
      </c>
      <c r="J73" s="41">
        <f t="shared" si="1"/>
        <v>98.000000000000014</v>
      </c>
      <c r="K73" s="47"/>
      <c r="L73" s="48"/>
      <c r="M73" s="17"/>
      <c r="N73" s="59"/>
      <c r="O73" s="50"/>
    </row>
    <row r="74" spans="1:15" ht="47.25" x14ac:dyDescent="0.25">
      <c r="A74" s="20"/>
      <c r="B74" s="35"/>
      <c r="C74" s="36"/>
      <c r="D74" s="46"/>
      <c r="E74" s="3" t="s">
        <v>19</v>
      </c>
      <c r="F74" s="38" t="s">
        <v>42</v>
      </c>
      <c r="G74" s="3" t="s">
        <v>21</v>
      </c>
      <c r="H74" s="40">
        <f>'[16]оценка Учреждения'!$H$73</f>
        <v>100</v>
      </c>
      <c r="I74" s="40">
        <f>'[16]оценка Учреждения'!$I$73</f>
        <v>100</v>
      </c>
      <c r="J74" s="41">
        <f t="shared" si="1"/>
        <v>100</v>
      </c>
      <c r="K74" s="51"/>
      <c r="L74" s="48"/>
      <c r="M74" s="17"/>
      <c r="N74" s="59"/>
      <c r="O74" s="50"/>
    </row>
    <row r="75" spans="1:15" ht="31.5" x14ac:dyDescent="0.25">
      <c r="A75" s="20"/>
      <c r="B75" s="52"/>
      <c r="C75" s="53"/>
      <c r="D75" s="54"/>
      <c r="E75" s="3" t="s">
        <v>25</v>
      </c>
      <c r="F75" s="55" t="s">
        <v>67</v>
      </c>
      <c r="G75" s="3" t="s">
        <v>68</v>
      </c>
      <c r="H75" s="135">
        <f>'[16]оценка Учреждения'!$H$74</f>
        <v>10572.75</v>
      </c>
      <c r="I75" s="135">
        <f>'[16]оценка Учреждения'!$I$74</f>
        <v>10572.75</v>
      </c>
      <c r="J75" s="41">
        <f t="shared" si="1"/>
        <v>100</v>
      </c>
      <c r="K75" s="41">
        <f>J75</f>
        <v>100</v>
      </c>
      <c r="L75" s="56"/>
      <c r="M75" s="17"/>
      <c r="N75" s="41"/>
      <c r="O75" s="58"/>
    </row>
    <row r="76" spans="1:15" ht="47.25" customHeight="1" x14ac:dyDescent="0.25">
      <c r="A76" s="20"/>
      <c r="B76" s="35" t="s">
        <v>69</v>
      </c>
      <c r="C76" s="36" t="s">
        <v>70</v>
      </c>
      <c r="D76" s="37" t="s">
        <v>18</v>
      </c>
      <c r="E76" s="3" t="s">
        <v>19</v>
      </c>
      <c r="F76" s="38" t="s">
        <v>65</v>
      </c>
      <c r="G76" s="3" t="s">
        <v>21</v>
      </c>
      <c r="H76" s="40">
        <f>'[16]оценка Учреждения'!$H$75</f>
        <v>16.829999999999998</v>
      </c>
      <c r="I76" s="40">
        <f>'[16]оценка Учреждения'!$I$75</f>
        <v>16.760000000000002</v>
      </c>
      <c r="J76" s="41">
        <f t="shared" si="1"/>
        <v>99.584076054664308</v>
      </c>
      <c r="K76" s="42">
        <f>(J76+J77+J78)/3</f>
        <v>99.861358684888103</v>
      </c>
      <c r="L76" s="43">
        <f>(K76+K79)/2</f>
        <v>99.930679342444051</v>
      </c>
      <c r="M76" s="17"/>
      <c r="N76" s="44"/>
      <c r="O76" s="45">
        <v>19</v>
      </c>
    </row>
    <row r="77" spans="1:15" ht="63" x14ac:dyDescent="0.25">
      <c r="A77" s="20"/>
      <c r="B77" s="35"/>
      <c r="C77" s="36"/>
      <c r="D77" s="46"/>
      <c r="E77" s="3" t="s">
        <v>19</v>
      </c>
      <c r="F77" s="38" t="s">
        <v>66</v>
      </c>
      <c r="G77" s="3" t="s">
        <v>21</v>
      </c>
      <c r="H77" s="40">
        <f>'[16]оценка Учреждения'!$H$76</f>
        <v>20.9</v>
      </c>
      <c r="I77" s="40">
        <f>'[16]оценка Учреждения'!$I$76</f>
        <v>25.9</v>
      </c>
      <c r="J77" s="41">
        <f t="shared" si="1"/>
        <v>100</v>
      </c>
      <c r="K77" s="47"/>
      <c r="L77" s="48"/>
      <c r="M77" s="17"/>
      <c r="N77" s="49"/>
      <c r="O77" s="50"/>
    </row>
    <row r="78" spans="1:15" ht="47.25" x14ac:dyDescent="0.25">
      <c r="A78" s="20"/>
      <c r="B78" s="35"/>
      <c r="C78" s="36"/>
      <c r="D78" s="46"/>
      <c r="E78" s="3" t="s">
        <v>19</v>
      </c>
      <c r="F78" s="38" t="s">
        <v>42</v>
      </c>
      <c r="G78" s="3" t="s">
        <v>21</v>
      </c>
      <c r="H78" s="40">
        <f>'[16]оценка Учреждения'!$H$77</f>
        <v>100</v>
      </c>
      <c r="I78" s="40">
        <f>'[16]оценка Учреждения'!$I$77</f>
        <v>100</v>
      </c>
      <c r="J78" s="41">
        <f t="shared" si="1"/>
        <v>100</v>
      </c>
      <c r="K78" s="51"/>
      <c r="L78" s="48"/>
      <c r="M78" s="17"/>
      <c r="N78" s="49"/>
      <c r="O78" s="50"/>
    </row>
    <row r="79" spans="1:15" ht="31.5" x14ac:dyDescent="0.25">
      <c r="A79" s="20"/>
      <c r="B79" s="52"/>
      <c r="C79" s="53"/>
      <c r="D79" s="54"/>
      <c r="E79" s="3" t="s">
        <v>25</v>
      </c>
      <c r="F79" s="55" t="s">
        <v>67</v>
      </c>
      <c r="G79" s="3" t="s">
        <v>68</v>
      </c>
      <c r="H79" s="135">
        <f>'[16]оценка Учреждения'!$H$78</f>
        <v>11326.900000000001</v>
      </c>
      <c r="I79" s="135">
        <f>'[16]оценка Учреждения'!$I$78</f>
        <v>11326.900000000001</v>
      </c>
      <c r="J79" s="41">
        <f t="shared" si="1"/>
        <v>100</v>
      </c>
      <c r="K79" s="41">
        <f>J79</f>
        <v>100</v>
      </c>
      <c r="L79" s="56"/>
      <c r="M79" s="17"/>
      <c r="N79" s="57"/>
      <c r="O79" s="58"/>
    </row>
    <row r="80" spans="1:15" ht="47.25" x14ac:dyDescent="0.25">
      <c r="A80" s="20"/>
      <c r="B80" s="35" t="s">
        <v>71</v>
      </c>
      <c r="C80" s="36" t="s">
        <v>72</v>
      </c>
      <c r="D80" s="37" t="s">
        <v>18</v>
      </c>
      <c r="E80" s="3" t="s">
        <v>19</v>
      </c>
      <c r="F80" s="38" t="s">
        <v>65</v>
      </c>
      <c r="G80" s="3" t="s">
        <v>21</v>
      </c>
      <c r="H80" s="40">
        <f>'[16]оценка Учреждения'!$H$79</f>
        <v>37.909999999999997</v>
      </c>
      <c r="I80" s="40">
        <f>'[16]оценка Учреждения'!$I$79</f>
        <v>37.729999999999997</v>
      </c>
      <c r="J80" s="41">
        <f t="shared" si="1"/>
        <v>99.525191242416241</v>
      </c>
      <c r="K80" s="42">
        <f>(J80+J81+J82)/3</f>
        <v>93.175063747472066</v>
      </c>
      <c r="L80" s="43">
        <f>(K80+K83)/2</f>
        <v>96.587531873736026</v>
      </c>
      <c r="M80" s="17"/>
      <c r="N80" s="59"/>
      <c r="O80" s="45">
        <v>20</v>
      </c>
    </row>
    <row r="81" spans="1:15" ht="63" x14ac:dyDescent="0.25">
      <c r="A81" s="20"/>
      <c r="B81" s="35"/>
      <c r="C81" s="36"/>
      <c r="D81" s="46"/>
      <c r="E81" s="3" t="s">
        <v>19</v>
      </c>
      <c r="F81" s="38" t="s">
        <v>66</v>
      </c>
      <c r="G81" s="3" t="s">
        <v>21</v>
      </c>
      <c r="H81" s="40">
        <f>'[16]оценка Учреждения'!$H$80</f>
        <v>5.9</v>
      </c>
      <c r="I81" s="40">
        <f>'[16]оценка Учреждения'!$I$80</f>
        <v>29.9</v>
      </c>
      <c r="J81" s="41">
        <f t="shared" si="1"/>
        <v>100</v>
      </c>
      <c r="K81" s="47"/>
      <c r="L81" s="48"/>
      <c r="M81" s="17"/>
      <c r="N81" s="59"/>
      <c r="O81" s="50"/>
    </row>
    <row r="82" spans="1:15" ht="47.25" x14ac:dyDescent="0.25">
      <c r="A82" s="20"/>
      <c r="B82" s="35"/>
      <c r="C82" s="36"/>
      <c r="D82" s="46"/>
      <c r="E82" s="3" t="s">
        <v>19</v>
      </c>
      <c r="F82" s="38" t="s">
        <v>42</v>
      </c>
      <c r="G82" s="3" t="s">
        <v>21</v>
      </c>
      <c r="H82" s="40">
        <f>'[16]оценка Учреждения'!$H$81</f>
        <v>100</v>
      </c>
      <c r="I82" s="40">
        <f>'[16]оценка Учреждения'!$I$81</f>
        <v>80</v>
      </c>
      <c r="J82" s="41">
        <f t="shared" si="1"/>
        <v>80</v>
      </c>
      <c r="K82" s="51"/>
      <c r="L82" s="48"/>
      <c r="M82" s="17"/>
      <c r="N82" s="59"/>
      <c r="O82" s="50"/>
    </row>
    <row r="83" spans="1:15" ht="31.5" x14ac:dyDescent="0.25">
      <c r="A83" s="20"/>
      <c r="B83" s="52"/>
      <c r="C83" s="53"/>
      <c r="D83" s="54"/>
      <c r="E83" s="3" t="s">
        <v>25</v>
      </c>
      <c r="F83" s="55" t="s">
        <v>67</v>
      </c>
      <c r="G83" s="3" t="s">
        <v>68</v>
      </c>
      <c r="H83" s="135">
        <f>'[16]оценка Учреждения'!$H$82</f>
        <v>48258.80000000001</v>
      </c>
      <c r="I83" s="135">
        <f>'[16]оценка Учреждения'!$I$82</f>
        <v>48258.80000000001</v>
      </c>
      <c r="J83" s="41">
        <f t="shared" si="1"/>
        <v>100</v>
      </c>
      <c r="K83" s="41">
        <f>J83</f>
        <v>100</v>
      </c>
      <c r="L83" s="56"/>
      <c r="M83" s="17"/>
      <c r="N83" s="41"/>
      <c r="O83" s="58"/>
    </row>
    <row r="84" spans="1:15" ht="47.25" x14ac:dyDescent="0.25">
      <c r="A84" s="20"/>
      <c r="B84" s="35" t="s">
        <v>73</v>
      </c>
      <c r="C84" s="36" t="s">
        <v>74</v>
      </c>
      <c r="D84" s="37" t="s">
        <v>18</v>
      </c>
      <c r="E84" s="3" t="s">
        <v>19</v>
      </c>
      <c r="F84" s="38" t="s">
        <v>65</v>
      </c>
      <c r="G84" s="3" t="s">
        <v>21</v>
      </c>
      <c r="H84" s="40">
        <f>'[16]оценка Учреждения'!$H$83</f>
        <v>19.2</v>
      </c>
      <c r="I84" s="40">
        <f>'[16]оценка Учреждения'!$I$83</f>
        <v>18.14</v>
      </c>
      <c r="J84" s="41">
        <f t="shared" si="1"/>
        <v>94.479166666666671</v>
      </c>
      <c r="K84" s="42">
        <f>(J84+J85+J86)/3</f>
        <v>97.711291728948666</v>
      </c>
      <c r="L84" s="43">
        <f>(K84+K87)/2</f>
        <v>94.717496618388935</v>
      </c>
      <c r="M84" s="17"/>
      <c r="N84" s="59"/>
      <c r="O84" s="45">
        <v>21</v>
      </c>
    </row>
    <row r="85" spans="1:15" ht="63" x14ac:dyDescent="0.25">
      <c r="A85" s="20"/>
      <c r="B85" s="35"/>
      <c r="C85" s="36"/>
      <c r="D85" s="46"/>
      <c r="E85" s="3" t="s">
        <v>19</v>
      </c>
      <c r="F85" s="38" t="s">
        <v>66</v>
      </c>
      <c r="G85" s="3" t="s">
        <v>21</v>
      </c>
      <c r="H85" s="40">
        <f>'[16]оценка Учреждения'!$H$84</f>
        <v>22.3</v>
      </c>
      <c r="I85" s="40">
        <f>'[16]оценка Учреждения'!$I$84</f>
        <v>22</v>
      </c>
      <c r="J85" s="41">
        <f t="shared" si="1"/>
        <v>98.654708520179369</v>
      </c>
      <c r="K85" s="47"/>
      <c r="L85" s="48"/>
      <c r="M85" s="17"/>
      <c r="N85" s="59"/>
      <c r="O85" s="50"/>
    </row>
    <row r="86" spans="1:15" ht="47.25" x14ac:dyDescent="0.25">
      <c r="A86" s="20"/>
      <c r="B86" s="35"/>
      <c r="C86" s="36"/>
      <c r="D86" s="46"/>
      <c r="E86" s="3" t="s">
        <v>19</v>
      </c>
      <c r="F86" s="38" t="s">
        <v>42</v>
      </c>
      <c r="G86" s="3" t="s">
        <v>21</v>
      </c>
      <c r="H86" s="40">
        <f>'[16]оценка Учреждения'!$H$85</f>
        <v>100</v>
      </c>
      <c r="I86" s="40">
        <f>'[16]оценка Учреждения'!$I$85</f>
        <v>100</v>
      </c>
      <c r="J86" s="41">
        <f t="shared" si="1"/>
        <v>100</v>
      </c>
      <c r="K86" s="51"/>
      <c r="L86" s="48"/>
      <c r="M86" s="17"/>
      <c r="N86" s="59"/>
      <c r="O86" s="50"/>
    </row>
    <row r="87" spans="1:15" ht="31.5" x14ac:dyDescent="0.25">
      <c r="A87" s="20"/>
      <c r="B87" s="52"/>
      <c r="C87" s="53"/>
      <c r="D87" s="54"/>
      <c r="E87" s="3" t="s">
        <v>25</v>
      </c>
      <c r="F87" s="55" t="s">
        <v>67</v>
      </c>
      <c r="G87" s="3" t="s">
        <v>68</v>
      </c>
      <c r="H87" s="135">
        <f>'[16]оценка Учреждения'!$H$86</f>
        <v>13274.05</v>
      </c>
      <c r="I87" s="135">
        <f>'[16]оценка Учреждения'!$I$86</f>
        <v>12175.45</v>
      </c>
      <c r="J87" s="41">
        <f t="shared" si="1"/>
        <v>91.72370150782919</v>
      </c>
      <c r="K87" s="41">
        <f>J87</f>
        <v>91.72370150782919</v>
      </c>
      <c r="L87" s="56"/>
      <c r="M87" s="17"/>
      <c r="N87" s="41"/>
      <c r="O87" s="58"/>
    </row>
    <row r="88" spans="1:15" ht="47.25" x14ac:dyDescent="0.25">
      <c r="A88" s="20"/>
      <c r="B88" s="35" t="s">
        <v>75</v>
      </c>
      <c r="C88" s="36" t="s">
        <v>76</v>
      </c>
      <c r="D88" s="37" t="s">
        <v>18</v>
      </c>
      <c r="E88" s="3" t="s">
        <v>19</v>
      </c>
      <c r="F88" s="38" t="s">
        <v>65</v>
      </c>
      <c r="G88" s="3" t="s">
        <v>21</v>
      </c>
      <c r="H88" s="40">
        <f>'[16]оценка Учреждения'!$H$87</f>
        <v>1.03</v>
      </c>
      <c r="I88" s="40">
        <f>'[16]оценка Учреждения'!$I$87</f>
        <v>1.02</v>
      </c>
      <c r="J88" s="41">
        <f t="shared" si="1"/>
        <v>99.029126213592235</v>
      </c>
      <c r="K88" s="42">
        <f>(J88+J89+J90)/3</f>
        <v>99.676375404530745</v>
      </c>
      <c r="L88" s="43">
        <f>(K88+K91)/2</f>
        <v>99.838187702265373</v>
      </c>
      <c r="M88" s="17"/>
      <c r="N88" s="59"/>
      <c r="O88" s="45">
        <v>22</v>
      </c>
    </row>
    <row r="89" spans="1:15" ht="63" x14ac:dyDescent="0.25">
      <c r="A89" s="20"/>
      <c r="B89" s="35"/>
      <c r="C89" s="36"/>
      <c r="D89" s="46"/>
      <c r="E89" s="3" t="s">
        <v>19</v>
      </c>
      <c r="F89" s="38" t="s">
        <v>66</v>
      </c>
      <c r="G89" s="3" t="s">
        <v>21</v>
      </c>
      <c r="H89" s="40">
        <f>'[16]оценка Учреждения'!$H$88</f>
        <v>16.7</v>
      </c>
      <c r="I89" s="40">
        <f>'[16]оценка Учреждения'!$I$88</f>
        <v>32.6</v>
      </c>
      <c r="J89" s="41">
        <f t="shared" si="1"/>
        <v>100</v>
      </c>
      <c r="K89" s="47"/>
      <c r="L89" s="48"/>
      <c r="M89" s="17"/>
      <c r="N89" s="59"/>
      <c r="O89" s="50"/>
    </row>
    <row r="90" spans="1:15" ht="47.25" x14ac:dyDescent="0.25">
      <c r="A90" s="20"/>
      <c r="B90" s="35"/>
      <c r="C90" s="36"/>
      <c r="D90" s="46"/>
      <c r="E90" s="3" t="s">
        <v>19</v>
      </c>
      <c r="F90" s="38" t="s">
        <v>42</v>
      </c>
      <c r="G90" s="3" t="s">
        <v>21</v>
      </c>
      <c r="H90" s="40">
        <f>'[16]оценка Учреждения'!$H$89</f>
        <v>100</v>
      </c>
      <c r="I90" s="40">
        <f>'[16]оценка Учреждения'!$I$89</f>
        <v>100</v>
      </c>
      <c r="J90" s="41">
        <f t="shared" si="1"/>
        <v>100</v>
      </c>
      <c r="K90" s="51"/>
      <c r="L90" s="48"/>
      <c r="M90" s="17"/>
      <c r="N90" s="59"/>
      <c r="O90" s="50"/>
    </row>
    <row r="91" spans="1:15" ht="31.5" x14ac:dyDescent="0.25">
      <c r="A91" s="20"/>
      <c r="B91" s="52"/>
      <c r="C91" s="53"/>
      <c r="D91" s="54"/>
      <c r="E91" s="3" t="s">
        <v>25</v>
      </c>
      <c r="F91" s="55" t="s">
        <v>67</v>
      </c>
      <c r="G91" s="3" t="s">
        <v>68</v>
      </c>
      <c r="H91" s="135">
        <f>'[16]оценка Учреждения'!$H$90</f>
        <v>2568.6999999999998</v>
      </c>
      <c r="I91" s="135">
        <f>'[16]оценка Учреждения'!$I$90</f>
        <v>2568.6999999999998</v>
      </c>
      <c r="J91" s="41">
        <f t="shared" si="1"/>
        <v>100</v>
      </c>
      <c r="K91" s="41">
        <f>J91</f>
        <v>100</v>
      </c>
      <c r="L91" s="56"/>
      <c r="M91" s="17"/>
      <c r="N91" s="41"/>
      <c r="O91" s="58"/>
    </row>
    <row r="92" spans="1:15" ht="47.25" x14ac:dyDescent="0.25">
      <c r="A92" s="20"/>
      <c r="B92" s="35" t="s">
        <v>77</v>
      </c>
      <c r="C92" s="36" t="s">
        <v>78</v>
      </c>
      <c r="D92" s="37" t="s">
        <v>18</v>
      </c>
      <c r="E92" s="3" t="s">
        <v>19</v>
      </c>
      <c r="F92" s="38" t="s">
        <v>65</v>
      </c>
      <c r="G92" s="3" t="s">
        <v>21</v>
      </c>
      <c r="H92" s="40">
        <f>'[16]оценка Учреждения'!$H$91</f>
        <v>26.89</v>
      </c>
      <c r="I92" s="40">
        <f>'[16]оценка Учреждения'!$I$91</f>
        <v>27.25</v>
      </c>
      <c r="J92" s="41">
        <f t="shared" si="1"/>
        <v>100</v>
      </c>
      <c r="K92" s="42">
        <f>(J92+J93+J94)/3</f>
        <v>100</v>
      </c>
      <c r="L92" s="43">
        <f>(K92+K95)/2</f>
        <v>100</v>
      </c>
      <c r="M92" s="17"/>
      <c r="N92" s="44"/>
      <c r="O92" s="45">
        <v>23</v>
      </c>
    </row>
    <row r="93" spans="1:15" ht="63" x14ac:dyDescent="0.25">
      <c r="A93" s="20"/>
      <c r="B93" s="35"/>
      <c r="C93" s="36"/>
      <c r="D93" s="46"/>
      <c r="E93" s="3" t="s">
        <v>19</v>
      </c>
      <c r="F93" s="38" t="s">
        <v>66</v>
      </c>
      <c r="G93" s="3" t="s">
        <v>21</v>
      </c>
      <c r="H93" s="40">
        <f>'[16]оценка Учреждения'!$H$92</f>
        <v>12.5</v>
      </c>
      <c r="I93" s="40">
        <f>'[16]оценка Учреждения'!$I$92</f>
        <v>18.7</v>
      </c>
      <c r="J93" s="41">
        <f t="shared" si="1"/>
        <v>100</v>
      </c>
      <c r="K93" s="47"/>
      <c r="L93" s="48"/>
      <c r="M93" s="17"/>
      <c r="N93" s="49"/>
      <c r="O93" s="50"/>
    </row>
    <row r="94" spans="1:15" ht="47.25" x14ac:dyDescent="0.25">
      <c r="A94" s="20"/>
      <c r="B94" s="35"/>
      <c r="C94" s="36"/>
      <c r="D94" s="46"/>
      <c r="E94" s="3" t="s">
        <v>19</v>
      </c>
      <c r="F94" s="38" t="s">
        <v>42</v>
      </c>
      <c r="G94" s="3" t="s">
        <v>21</v>
      </c>
      <c r="H94" s="40">
        <f>'[16]оценка Учреждения'!$H$93</f>
        <v>100</v>
      </c>
      <c r="I94" s="40">
        <f>'[16]оценка Учреждения'!$I$93</f>
        <v>100</v>
      </c>
      <c r="J94" s="41">
        <f t="shared" si="1"/>
        <v>100</v>
      </c>
      <c r="K94" s="51"/>
      <c r="L94" s="48"/>
      <c r="M94" s="17"/>
      <c r="N94" s="49"/>
      <c r="O94" s="50"/>
    </row>
    <row r="95" spans="1:15" ht="31.5" x14ac:dyDescent="0.25">
      <c r="A95" s="20"/>
      <c r="B95" s="52"/>
      <c r="C95" s="53"/>
      <c r="D95" s="54"/>
      <c r="E95" s="3" t="s">
        <v>25</v>
      </c>
      <c r="F95" s="55" t="s">
        <v>67</v>
      </c>
      <c r="G95" s="3" t="s">
        <v>68</v>
      </c>
      <c r="H95" s="135">
        <f>'[16]оценка Учреждения'!$H$94</f>
        <v>29996.600000000006</v>
      </c>
      <c r="I95" s="135">
        <f>'[16]оценка Учреждения'!$I$94</f>
        <v>30325.800000000003</v>
      </c>
      <c r="J95" s="41">
        <f t="shared" si="1"/>
        <v>100</v>
      </c>
      <c r="K95" s="41">
        <f>J95</f>
        <v>100</v>
      </c>
      <c r="L95" s="56"/>
      <c r="M95" s="17"/>
      <c r="N95" s="57"/>
      <c r="O95" s="58"/>
    </row>
    <row r="96" spans="1:15" ht="47.25" x14ac:dyDescent="0.25">
      <c r="A96" s="20"/>
      <c r="B96" s="35" t="s">
        <v>79</v>
      </c>
      <c r="C96" s="36" t="s">
        <v>80</v>
      </c>
      <c r="D96" s="37" t="s">
        <v>18</v>
      </c>
      <c r="E96" s="3" t="s">
        <v>19</v>
      </c>
      <c r="F96" s="38" t="s">
        <v>65</v>
      </c>
      <c r="G96" s="3" t="s">
        <v>21</v>
      </c>
      <c r="H96" s="40">
        <f>'[16]оценка Учреждения'!$H$95</f>
        <v>7.08</v>
      </c>
      <c r="I96" s="40">
        <f>'[16]оценка Учреждения'!$I$95</f>
        <v>7.05</v>
      </c>
      <c r="J96" s="41">
        <f t="shared" si="1"/>
        <v>99.576271186440678</v>
      </c>
      <c r="K96" s="42">
        <f>(J96+J97+J98)/3</f>
        <v>99.858757062146893</v>
      </c>
      <c r="L96" s="43">
        <f>(K96+K99)/2</f>
        <v>99.929378531073439</v>
      </c>
      <c r="M96" s="17"/>
      <c r="N96" s="44"/>
      <c r="O96" s="45">
        <v>24</v>
      </c>
    </row>
    <row r="97" spans="1:15" ht="63" x14ac:dyDescent="0.25">
      <c r="A97" s="20"/>
      <c r="B97" s="35"/>
      <c r="C97" s="36"/>
      <c r="D97" s="46"/>
      <c r="E97" s="3" t="s">
        <v>19</v>
      </c>
      <c r="F97" s="38" t="s">
        <v>66</v>
      </c>
      <c r="G97" s="3" t="s">
        <v>21</v>
      </c>
      <c r="H97" s="40">
        <f>'[16]оценка Учреждения'!$H$96</f>
        <v>2</v>
      </c>
      <c r="I97" s="40">
        <f>'[16]оценка Учреждения'!$I$96</f>
        <v>10.3</v>
      </c>
      <c r="J97" s="41">
        <f t="shared" si="1"/>
        <v>100</v>
      </c>
      <c r="K97" s="47"/>
      <c r="L97" s="48"/>
      <c r="M97" s="17"/>
      <c r="N97" s="49"/>
      <c r="O97" s="50"/>
    </row>
    <row r="98" spans="1:15" ht="47.25" x14ac:dyDescent="0.25">
      <c r="A98" s="20"/>
      <c r="B98" s="35"/>
      <c r="C98" s="36"/>
      <c r="D98" s="46"/>
      <c r="E98" s="3" t="s">
        <v>19</v>
      </c>
      <c r="F98" s="38" t="s">
        <v>42</v>
      </c>
      <c r="G98" s="3" t="s">
        <v>21</v>
      </c>
      <c r="H98" s="40">
        <f>'[16]оценка Учреждения'!$H$97</f>
        <v>100</v>
      </c>
      <c r="I98" s="40">
        <f>'[16]оценка Учреждения'!$I$97</f>
        <v>100</v>
      </c>
      <c r="J98" s="41">
        <f t="shared" si="1"/>
        <v>100</v>
      </c>
      <c r="K98" s="51"/>
      <c r="L98" s="48"/>
      <c r="M98" s="17"/>
      <c r="N98" s="49"/>
      <c r="O98" s="50"/>
    </row>
    <row r="99" spans="1:15" ht="31.5" x14ac:dyDescent="0.25">
      <c r="A99" s="159"/>
      <c r="B99" s="52"/>
      <c r="C99" s="53"/>
      <c r="D99" s="54"/>
      <c r="E99" s="3" t="s">
        <v>25</v>
      </c>
      <c r="F99" s="55" t="s">
        <v>67</v>
      </c>
      <c r="G99" s="3" t="s">
        <v>68</v>
      </c>
      <c r="H99" s="135">
        <f>'[16]оценка Учреждения'!$H$98</f>
        <v>8878.7999999999993</v>
      </c>
      <c r="I99" s="135">
        <f>'[16]оценка Учреждения'!$I$98</f>
        <v>8878.7999999999993</v>
      </c>
      <c r="J99" s="41">
        <f t="shared" si="1"/>
        <v>100</v>
      </c>
      <c r="K99" s="41">
        <f>J99</f>
        <v>100</v>
      </c>
      <c r="L99" s="56"/>
      <c r="M99" s="17"/>
      <c r="N99" s="57"/>
      <c r="O99" s="58"/>
    </row>
    <row r="100" spans="1:15" ht="15.75" x14ac:dyDescent="0.25">
      <c r="A100" s="161"/>
      <c r="B100" s="162"/>
      <c r="C100" s="161"/>
      <c r="D100" s="163"/>
      <c r="E100" s="164"/>
      <c r="F100" s="165"/>
      <c r="G100" s="164"/>
      <c r="H100" s="185"/>
      <c r="I100" s="185"/>
      <c r="J100" s="167"/>
      <c r="K100" s="167"/>
      <c r="L100" s="168"/>
      <c r="M100" s="169"/>
      <c r="N100" s="170"/>
      <c r="O100" s="171"/>
    </row>
    <row r="101" spans="1:15" ht="15.75" x14ac:dyDescent="0.25">
      <c r="A101" s="172" t="s">
        <v>81</v>
      </c>
      <c r="F101" s="173" t="s">
        <v>82</v>
      </c>
      <c r="G101" s="164"/>
      <c r="H101" s="185"/>
      <c r="I101" s="185"/>
      <c r="J101" s="167"/>
      <c r="K101" s="167"/>
      <c r="L101" s="168"/>
      <c r="M101" s="169"/>
      <c r="N101" s="170"/>
      <c r="O101" s="171"/>
    </row>
    <row r="103" spans="1:15" x14ac:dyDescent="0.25">
      <c r="A103" s="174" t="s">
        <v>83</v>
      </c>
    </row>
    <row r="105" spans="1:15" x14ac:dyDescent="0.25">
      <c r="H105" s="175">
        <f>H7+H11+H15+H19+H23+H27+H31+H35+H39+H43+H47+H51+H55+H59+H63+H67+H71</f>
        <v>917.46</v>
      </c>
    </row>
    <row r="106" spans="1:15" x14ac:dyDescent="0.25">
      <c r="H106" s="175">
        <f>H75+H79+H83+H87+H91+H95+H99</f>
        <v>124876.60000000002</v>
      </c>
    </row>
    <row r="107" spans="1:15" x14ac:dyDescent="0.25">
      <c r="A107" s="174"/>
    </row>
  </sheetData>
  <autoFilter ref="A3:O99">
    <filterColumn colId="7">
      <customFilters>
        <customFilter operator="notEqual" val=" "/>
      </customFilters>
    </filterColumn>
  </autoFilter>
  <mergeCells count="152"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B88:B91"/>
    <mergeCell ref="C88:C91"/>
    <mergeCell ref="D88:D91"/>
    <mergeCell ref="K88:K90"/>
    <mergeCell ref="L88:L91"/>
    <mergeCell ref="O88:O91"/>
    <mergeCell ref="B84:B87"/>
    <mergeCell ref="C84:C87"/>
    <mergeCell ref="D84:D87"/>
    <mergeCell ref="K84:K86"/>
    <mergeCell ref="L84:L87"/>
    <mergeCell ref="O84:O87"/>
    <mergeCell ref="O76:O79"/>
    <mergeCell ref="B80:B83"/>
    <mergeCell ref="C80:C83"/>
    <mergeCell ref="D80:D83"/>
    <mergeCell ref="K80:K82"/>
    <mergeCell ref="L80:L83"/>
    <mergeCell ref="O80:O83"/>
    <mergeCell ref="B76:B79"/>
    <mergeCell ref="C76:C79"/>
    <mergeCell ref="D76:D79"/>
    <mergeCell ref="K76:K78"/>
    <mergeCell ref="L76:L79"/>
    <mergeCell ref="N76:N79"/>
    <mergeCell ref="B72:B75"/>
    <mergeCell ref="C72:C75"/>
    <mergeCell ref="D72:D75"/>
    <mergeCell ref="K72:K74"/>
    <mergeCell ref="L72:L75"/>
    <mergeCell ref="O72:O75"/>
    <mergeCell ref="B68:B71"/>
    <mergeCell ref="C68:C71"/>
    <mergeCell ref="D68:D71"/>
    <mergeCell ref="K68:K70"/>
    <mergeCell ref="L68:L71"/>
    <mergeCell ref="O68:O71"/>
    <mergeCell ref="B64:B67"/>
    <mergeCell ref="C64:C67"/>
    <mergeCell ref="D64:D67"/>
    <mergeCell ref="K64:K66"/>
    <mergeCell ref="L64:L67"/>
    <mergeCell ref="O64:O67"/>
    <mergeCell ref="B60:B63"/>
    <mergeCell ref="C60:C63"/>
    <mergeCell ref="D60:D63"/>
    <mergeCell ref="K60:K62"/>
    <mergeCell ref="L60:L63"/>
    <mergeCell ref="O60:O63"/>
    <mergeCell ref="B56:B59"/>
    <mergeCell ref="C56:C59"/>
    <mergeCell ref="D56:D59"/>
    <mergeCell ref="K56:K58"/>
    <mergeCell ref="L56:L59"/>
    <mergeCell ref="O56:O59"/>
    <mergeCell ref="B52:B55"/>
    <mergeCell ref="C52:C55"/>
    <mergeCell ref="D52:D55"/>
    <mergeCell ref="K52:K54"/>
    <mergeCell ref="L52:L55"/>
    <mergeCell ref="O52:O55"/>
    <mergeCell ref="B48:B51"/>
    <mergeCell ref="C48:C51"/>
    <mergeCell ref="D48:D51"/>
    <mergeCell ref="K48:K50"/>
    <mergeCell ref="L48:L51"/>
    <mergeCell ref="O48:O51"/>
    <mergeCell ref="B44:B47"/>
    <mergeCell ref="C44:C47"/>
    <mergeCell ref="D44:D47"/>
    <mergeCell ref="K44:K46"/>
    <mergeCell ref="L44:L47"/>
    <mergeCell ref="O44:O47"/>
    <mergeCell ref="B40:B43"/>
    <mergeCell ref="C40:C43"/>
    <mergeCell ref="D40:D43"/>
    <mergeCell ref="K40:K42"/>
    <mergeCell ref="L40:L43"/>
    <mergeCell ref="O40:O43"/>
    <mergeCell ref="B36:B39"/>
    <mergeCell ref="C36:C39"/>
    <mergeCell ref="D36:D39"/>
    <mergeCell ref="K36:K38"/>
    <mergeCell ref="L36:L39"/>
    <mergeCell ref="O36:O39"/>
    <mergeCell ref="B32:B35"/>
    <mergeCell ref="C32:C35"/>
    <mergeCell ref="D32:D35"/>
    <mergeCell ref="K32:K34"/>
    <mergeCell ref="L32:L35"/>
    <mergeCell ref="O32:O35"/>
    <mergeCell ref="B28:B31"/>
    <mergeCell ref="C28:C31"/>
    <mergeCell ref="D28:D31"/>
    <mergeCell ref="K28:K30"/>
    <mergeCell ref="L28:L31"/>
    <mergeCell ref="O28:O31"/>
    <mergeCell ref="B24:B27"/>
    <mergeCell ref="C24:C27"/>
    <mergeCell ref="D24:D27"/>
    <mergeCell ref="K24:K26"/>
    <mergeCell ref="L24:L27"/>
    <mergeCell ref="O24:O27"/>
    <mergeCell ref="B20:B23"/>
    <mergeCell ref="C20:C23"/>
    <mergeCell ref="D20:D23"/>
    <mergeCell ref="K20:K22"/>
    <mergeCell ref="L20:L23"/>
    <mergeCell ref="O20:O23"/>
    <mergeCell ref="L12:L15"/>
    <mergeCell ref="O12:O15"/>
    <mergeCell ref="B16:B19"/>
    <mergeCell ref="C16:C19"/>
    <mergeCell ref="D16:D19"/>
    <mergeCell ref="K16:K18"/>
    <mergeCell ref="L16:L19"/>
    <mergeCell ref="N16:N19"/>
    <mergeCell ref="O16:O19"/>
    <mergeCell ref="L4:L7"/>
    <mergeCell ref="M4:M99"/>
    <mergeCell ref="N4:N7"/>
    <mergeCell ref="O4:O7"/>
    <mergeCell ref="B8:B11"/>
    <mergeCell ref="C8:C11"/>
    <mergeCell ref="D8:D11"/>
    <mergeCell ref="K8:K10"/>
    <mergeCell ref="L8:L11"/>
    <mergeCell ref="O8:O11"/>
    <mergeCell ref="C1:F1"/>
    <mergeCell ref="A4:A99"/>
    <mergeCell ref="B4:B7"/>
    <mergeCell ref="C4:C7"/>
    <mergeCell ref="D4:D7"/>
    <mergeCell ref="K4:K6"/>
    <mergeCell ref="B12:B15"/>
    <mergeCell ref="C12:C15"/>
    <mergeCell ref="D12:D15"/>
    <mergeCell ref="K12:K14"/>
  </mergeCells>
  <printOptions horizontalCentered="1"/>
  <pageMargins left="0.11811023622047245" right="0.11811023622047245" top="0.15748031496062992" bottom="0" header="0.31496062992125984" footer="0.31496062992125984"/>
  <pageSetup paperSize="9" scale="42" orientation="landscape" r:id="rId1"/>
  <rowBreaks count="1" manualBreakCount="1">
    <brk id="71" max="14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07"/>
  <sheetViews>
    <sheetView view="pageBreakPreview" zoomScale="70" zoomScaleNormal="60" zoomScaleSheetLayoutView="70" workbookViewId="0">
      <pane xSplit="4" ySplit="3" topLeftCell="E16" activePane="bottomRight" state="frozen"/>
      <selection activeCell="E16" sqref="E16"/>
      <selection pane="topRight" activeCell="E16" sqref="E16"/>
      <selection pane="bottomLeft" activeCell="E16" sqref="E16"/>
      <selection pane="bottomRight" activeCell="E16" sqref="E16"/>
    </sheetView>
  </sheetViews>
  <sheetFormatPr defaultColWidth="8.85546875" defaultRowHeight="15" x14ac:dyDescent="0.25"/>
  <cols>
    <col min="1" max="1" width="19.140625" style="1" customWidth="1"/>
    <col min="2" max="2" width="20" style="1" customWidth="1"/>
    <col min="3" max="3" width="39.5703125" style="1" customWidth="1"/>
    <col min="4" max="4" width="10.140625" style="1" customWidth="1"/>
    <col min="5" max="5" width="17.85546875" style="1" customWidth="1"/>
    <col min="6" max="6" width="77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8.85546875" style="1"/>
  </cols>
  <sheetData>
    <row r="1" spans="1:15" ht="33.75" customHeight="1" x14ac:dyDescent="0.45">
      <c r="C1" s="2" t="s">
        <v>0</v>
      </c>
      <c r="D1" s="2"/>
      <c r="E1" s="2"/>
      <c r="F1" s="2"/>
    </row>
    <row r="2" spans="1:15" ht="195.75" customHeight="1" x14ac:dyDescent="0.25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2</v>
      </c>
      <c r="D3" s="5">
        <v>3</v>
      </c>
      <c r="E3" s="4">
        <v>4</v>
      </c>
      <c r="F3" s="5">
        <v>5</v>
      </c>
      <c r="G3" s="4">
        <v>6</v>
      </c>
      <c r="H3" s="5">
        <v>7</v>
      </c>
      <c r="I3" s="4">
        <v>8</v>
      </c>
      <c r="J3" s="5">
        <v>9</v>
      </c>
      <c r="K3" s="4">
        <v>10</v>
      </c>
      <c r="L3" s="5">
        <v>11</v>
      </c>
      <c r="M3" s="4">
        <v>12</v>
      </c>
      <c r="N3" s="5">
        <v>13</v>
      </c>
    </row>
    <row r="4" spans="1:15" customFormat="1" ht="56.25" hidden="1" customHeight="1" x14ac:dyDescent="0.25">
      <c r="A4" s="6" t="s">
        <v>99</v>
      </c>
      <c r="B4" s="7" t="s">
        <v>16</v>
      </c>
      <c r="C4" s="8" t="s">
        <v>17</v>
      </c>
      <c r="D4" s="9" t="s">
        <v>18</v>
      </c>
      <c r="E4" s="10" t="s">
        <v>19</v>
      </c>
      <c r="F4" s="11" t="s">
        <v>20</v>
      </c>
      <c r="G4" s="12" t="s">
        <v>21</v>
      </c>
      <c r="H4" s="13"/>
      <c r="I4" s="13"/>
      <c r="J4" s="14"/>
      <c r="K4" s="15"/>
      <c r="L4" s="16"/>
      <c r="M4" s="17" t="s">
        <v>22</v>
      </c>
      <c r="N4" s="18"/>
      <c r="O4" s="19">
        <v>1</v>
      </c>
    </row>
    <row r="5" spans="1:15" customFormat="1" ht="56.25" hidden="1" customHeight="1" x14ac:dyDescent="0.25">
      <c r="A5" s="20"/>
      <c r="B5" s="7"/>
      <c r="C5" s="8"/>
      <c r="D5" s="21"/>
      <c r="E5" s="10" t="s">
        <v>19</v>
      </c>
      <c r="F5" s="11" t="s">
        <v>23</v>
      </c>
      <c r="G5" s="12" t="s">
        <v>21</v>
      </c>
      <c r="H5" s="13"/>
      <c r="I5" s="13"/>
      <c r="J5" s="14"/>
      <c r="K5" s="22"/>
      <c r="L5" s="23"/>
      <c r="M5" s="17"/>
      <c r="N5" s="24"/>
      <c r="O5" s="25"/>
    </row>
    <row r="6" spans="1:15" customFormat="1" ht="87" hidden="1" customHeight="1" x14ac:dyDescent="0.25">
      <c r="A6" s="20"/>
      <c r="B6" s="7"/>
      <c r="C6" s="8"/>
      <c r="D6" s="21"/>
      <c r="E6" s="10" t="s">
        <v>19</v>
      </c>
      <c r="F6" s="11" t="s">
        <v>24</v>
      </c>
      <c r="G6" s="12" t="s">
        <v>21</v>
      </c>
      <c r="H6" s="13"/>
      <c r="I6" s="13"/>
      <c r="J6" s="14"/>
      <c r="K6" s="26"/>
      <c r="L6" s="23"/>
      <c r="M6" s="17"/>
      <c r="N6" s="24"/>
      <c r="O6" s="25"/>
    </row>
    <row r="7" spans="1:15" customFormat="1" ht="33" hidden="1" customHeight="1" x14ac:dyDescent="0.25">
      <c r="A7" s="20"/>
      <c r="B7" s="27"/>
      <c r="C7" s="28"/>
      <c r="D7" s="29"/>
      <c r="E7" s="10" t="s">
        <v>25</v>
      </c>
      <c r="F7" s="30" t="s">
        <v>26</v>
      </c>
      <c r="G7" s="12" t="s">
        <v>27</v>
      </c>
      <c r="H7" s="13"/>
      <c r="I7" s="13"/>
      <c r="J7" s="14"/>
      <c r="K7" s="14"/>
      <c r="L7" s="31"/>
      <c r="M7" s="17"/>
      <c r="N7" s="32"/>
      <c r="O7" s="33"/>
    </row>
    <row r="8" spans="1:15" customFormat="1" ht="56.25" hidden="1" customHeight="1" x14ac:dyDescent="0.25">
      <c r="A8" s="20"/>
      <c r="B8" s="7" t="s">
        <v>28</v>
      </c>
      <c r="C8" s="8" t="s">
        <v>29</v>
      </c>
      <c r="D8" s="9" t="s">
        <v>18</v>
      </c>
      <c r="E8" s="10" t="s">
        <v>19</v>
      </c>
      <c r="F8" s="11" t="s">
        <v>20</v>
      </c>
      <c r="G8" s="12" t="s">
        <v>21</v>
      </c>
      <c r="H8" s="13"/>
      <c r="I8" s="13"/>
      <c r="J8" s="14"/>
      <c r="K8" s="15"/>
      <c r="L8" s="16"/>
      <c r="M8" s="17"/>
      <c r="N8" s="34"/>
      <c r="O8" s="19">
        <v>2</v>
      </c>
    </row>
    <row r="9" spans="1:15" customFormat="1" ht="56.25" hidden="1" customHeight="1" x14ac:dyDescent="0.25">
      <c r="A9" s="20"/>
      <c r="B9" s="7"/>
      <c r="C9" s="8"/>
      <c r="D9" s="21"/>
      <c r="E9" s="10" t="s">
        <v>19</v>
      </c>
      <c r="F9" s="11" t="s">
        <v>23</v>
      </c>
      <c r="G9" s="12" t="s">
        <v>21</v>
      </c>
      <c r="H9" s="13"/>
      <c r="I9" s="13"/>
      <c r="J9" s="14"/>
      <c r="K9" s="22"/>
      <c r="L9" s="23"/>
      <c r="M9" s="17"/>
      <c r="N9" s="34"/>
      <c r="O9" s="25"/>
    </row>
    <row r="10" spans="1:15" customFormat="1" ht="87" hidden="1" customHeight="1" x14ac:dyDescent="0.25">
      <c r="A10" s="20"/>
      <c r="B10" s="7"/>
      <c r="C10" s="8"/>
      <c r="D10" s="21"/>
      <c r="E10" s="10" t="s">
        <v>19</v>
      </c>
      <c r="F10" s="11" t="s">
        <v>24</v>
      </c>
      <c r="G10" s="12" t="s">
        <v>21</v>
      </c>
      <c r="H10" s="13"/>
      <c r="I10" s="13"/>
      <c r="J10" s="14"/>
      <c r="K10" s="26"/>
      <c r="L10" s="23"/>
      <c r="M10" s="17"/>
      <c r="N10" s="34"/>
      <c r="O10" s="25"/>
    </row>
    <row r="11" spans="1:15" customFormat="1" ht="33" hidden="1" customHeight="1" x14ac:dyDescent="0.25">
      <c r="A11" s="20"/>
      <c r="B11" s="27"/>
      <c r="C11" s="28"/>
      <c r="D11" s="29"/>
      <c r="E11" s="10" t="s">
        <v>25</v>
      </c>
      <c r="F11" s="30" t="s">
        <v>26</v>
      </c>
      <c r="G11" s="12" t="s">
        <v>27</v>
      </c>
      <c r="H11" s="13"/>
      <c r="I11" s="13"/>
      <c r="J11" s="14"/>
      <c r="K11" s="14"/>
      <c r="L11" s="31"/>
      <c r="M11" s="17"/>
      <c r="N11" s="14"/>
      <c r="O11" s="33"/>
    </row>
    <row r="12" spans="1:15" customFormat="1" ht="56.25" hidden="1" customHeight="1" x14ac:dyDescent="0.25">
      <c r="A12" s="20"/>
      <c r="B12" s="7" t="s">
        <v>30</v>
      </c>
      <c r="C12" s="8" t="s">
        <v>31</v>
      </c>
      <c r="D12" s="9" t="s">
        <v>18</v>
      </c>
      <c r="E12" s="10" t="s">
        <v>19</v>
      </c>
      <c r="F12" s="11" t="s">
        <v>20</v>
      </c>
      <c r="G12" s="12" t="s">
        <v>21</v>
      </c>
      <c r="H12" s="13"/>
      <c r="I12" s="13"/>
      <c r="J12" s="14"/>
      <c r="K12" s="15"/>
      <c r="L12" s="16"/>
      <c r="M12" s="17"/>
      <c r="N12" s="34"/>
      <c r="O12" s="19">
        <v>3</v>
      </c>
    </row>
    <row r="13" spans="1:15" customFormat="1" ht="56.25" hidden="1" customHeight="1" x14ac:dyDescent="0.25">
      <c r="A13" s="20"/>
      <c r="B13" s="7"/>
      <c r="C13" s="8"/>
      <c r="D13" s="21"/>
      <c r="E13" s="10" t="s">
        <v>19</v>
      </c>
      <c r="F13" s="11" t="s">
        <v>23</v>
      </c>
      <c r="G13" s="12" t="s">
        <v>21</v>
      </c>
      <c r="H13" s="13"/>
      <c r="I13" s="13"/>
      <c r="J13" s="14"/>
      <c r="K13" s="22"/>
      <c r="L13" s="23"/>
      <c r="M13" s="17"/>
      <c r="N13" s="34"/>
      <c r="O13" s="25"/>
    </row>
    <row r="14" spans="1:15" customFormat="1" ht="87" hidden="1" customHeight="1" x14ac:dyDescent="0.25">
      <c r="A14" s="20"/>
      <c r="B14" s="7"/>
      <c r="C14" s="8"/>
      <c r="D14" s="21"/>
      <c r="E14" s="10" t="s">
        <v>19</v>
      </c>
      <c r="F14" s="11" t="s">
        <v>24</v>
      </c>
      <c r="G14" s="12" t="s">
        <v>21</v>
      </c>
      <c r="H14" s="13"/>
      <c r="I14" s="13"/>
      <c r="J14" s="14"/>
      <c r="K14" s="26"/>
      <c r="L14" s="23"/>
      <c r="M14" s="17"/>
      <c r="N14" s="34"/>
      <c r="O14" s="25"/>
    </row>
    <row r="15" spans="1:15" customFormat="1" ht="33" hidden="1" customHeight="1" x14ac:dyDescent="0.25">
      <c r="A15" s="20"/>
      <c r="B15" s="27"/>
      <c r="C15" s="28"/>
      <c r="D15" s="29"/>
      <c r="E15" s="10" t="s">
        <v>25</v>
      </c>
      <c r="F15" s="30" t="s">
        <v>26</v>
      </c>
      <c r="G15" s="12" t="s">
        <v>27</v>
      </c>
      <c r="H15" s="13"/>
      <c r="I15" s="13"/>
      <c r="J15" s="14"/>
      <c r="K15" s="14"/>
      <c r="L15" s="31"/>
      <c r="M15" s="17"/>
      <c r="N15" s="14"/>
      <c r="O15" s="33"/>
    </row>
    <row r="16" spans="1:15" ht="56.25" customHeight="1" x14ac:dyDescent="0.25">
      <c r="A16" s="20"/>
      <c r="B16" s="35" t="s">
        <v>32</v>
      </c>
      <c r="C16" s="36" t="s">
        <v>33</v>
      </c>
      <c r="D16" s="37" t="s">
        <v>18</v>
      </c>
      <c r="E16" s="3" t="s">
        <v>19</v>
      </c>
      <c r="F16" s="38" t="s">
        <v>20</v>
      </c>
      <c r="G16" s="39" t="s">
        <v>21</v>
      </c>
      <c r="H16" s="40">
        <f>'[17]оценка Учреждения'!$H$15</f>
        <v>100</v>
      </c>
      <c r="I16" s="40">
        <f>'[17]оценка Учреждения'!$I$15</f>
        <v>100</v>
      </c>
      <c r="J16" s="41">
        <f t="shared" ref="J16:J49" si="0">IF(I16/H16*100&gt;100,100,I16/H16*100)</f>
        <v>100</v>
      </c>
      <c r="K16" s="42">
        <f>(J16+J17+J18)/3</f>
        <v>100</v>
      </c>
      <c r="L16" s="43">
        <f>(K16+K19)/2</f>
        <v>100</v>
      </c>
      <c r="M16" s="17"/>
      <c r="N16" s="44"/>
      <c r="O16" s="45">
        <v>4</v>
      </c>
    </row>
    <row r="17" spans="1:15" ht="56.25" customHeight="1" x14ac:dyDescent="0.25">
      <c r="A17" s="20"/>
      <c r="B17" s="35"/>
      <c r="C17" s="36"/>
      <c r="D17" s="46"/>
      <c r="E17" s="3" t="s">
        <v>19</v>
      </c>
      <c r="F17" s="38" t="s">
        <v>23</v>
      </c>
      <c r="G17" s="39" t="s">
        <v>21</v>
      </c>
      <c r="H17" s="40">
        <f>'[17]оценка Учреждения'!$H$16</f>
        <v>100</v>
      </c>
      <c r="I17" s="40">
        <f>'[17]оценка Учреждения'!$I$16</f>
        <v>100</v>
      </c>
      <c r="J17" s="41">
        <f t="shared" si="0"/>
        <v>100</v>
      </c>
      <c r="K17" s="47"/>
      <c r="L17" s="48"/>
      <c r="M17" s="17"/>
      <c r="N17" s="49"/>
      <c r="O17" s="50"/>
    </row>
    <row r="18" spans="1:15" ht="87" customHeight="1" x14ac:dyDescent="0.25">
      <c r="A18" s="20"/>
      <c r="B18" s="35"/>
      <c r="C18" s="36"/>
      <c r="D18" s="46"/>
      <c r="E18" s="3" t="s">
        <v>19</v>
      </c>
      <c r="F18" s="38" t="s">
        <v>24</v>
      </c>
      <c r="G18" s="39" t="s">
        <v>21</v>
      </c>
      <c r="H18" s="40">
        <f>'[17]оценка Учреждения'!$H$17</f>
        <v>100</v>
      </c>
      <c r="I18" s="40">
        <f>'[17]оценка Учреждения'!$I$17</f>
        <v>100</v>
      </c>
      <c r="J18" s="41">
        <f t="shared" si="0"/>
        <v>100</v>
      </c>
      <c r="K18" s="51"/>
      <c r="L18" s="48"/>
      <c r="M18" s="17"/>
      <c r="N18" s="49"/>
      <c r="O18" s="50"/>
    </row>
    <row r="19" spans="1:15" ht="33" customHeight="1" x14ac:dyDescent="0.25">
      <c r="A19" s="20"/>
      <c r="B19" s="52"/>
      <c r="C19" s="53"/>
      <c r="D19" s="54"/>
      <c r="E19" s="3" t="s">
        <v>25</v>
      </c>
      <c r="F19" s="55" t="s">
        <v>26</v>
      </c>
      <c r="G19" s="39" t="s">
        <v>27</v>
      </c>
      <c r="H19" s="40">
        <f>'[17]оценка Учреждения'!$H$18</f>
        <v>12.56</v>
      </c>
      <c r="I19" s="40">
        <f>'[17]оценка Учреждения'!$I$18</f>
        <v>15.67</v>
      </c>
      <c r="J19" s="41">
        <f t="shared" si="0"/>
        <v>100</v>
      </c>
      <c r="K19" s="41">
        <f>J19</f>
        <v>100</v>
      </c>
      <c r="L19" s="56"/>
      <c r="M19" s="17"/>
      <c r="N19" s="57"/>
      <c r="O19" s="58"/>
    </row>
    <row r="20" spans="1:15" ht="56.25" customHeight="1" x14ac:dyDescent="0.25">
      <c r="A20" s="20"/>
      <c r="B20" s="35" t="s">
        <v>34</v>
      </c>
      <c r="C20" s="36" t="s">
        <v>35</v>
      </c>
      <c r="D20" s="37" t="s">
        <v>18</v>
      </c>
      <c r="E20" s="3" t="s">
        <v>19</v>
      </c>
      <c r="F20" s="38" t="s">
        <v>20</v>
      </c>
      <c r="G20" s="39" t="s">
        <v>21</v>
      </c>
      <c r="H20" s="40">
        <f>'[17]оценка Учреждения'!$H$19</f>
        <v>100</v>
      </c>
      <c r="I20" s="40">
        <f>'[17]оценка Учреждения'!$I$19</f>
        <v>100</v>
      </c>
      <c r="J20" s="41">
        <f t="shared" si="0"/>
        <v>100</v>
      </c>
      <c r="K20" s="42">
        <f>(J20+J21+J22)/2</f>
        <v>100</v>
      </c>
      <c r="L20" s="43">
        <f>(K20+K23)/2</f>
        <v>100</v>
      </c>
      <c r="M20" s="17"/>
      <c r="N20" s="59"/>
      <c r="O20" s="45">
        <v>5</v>
      </c>
    </row>
    <row r="21" spans="1:15" ht="56.25" customHeight="1" x14ac:dyDescent="0.25">
      <c r="A21" s="20"/>
      <c r="B21" s="35"/>
      <c r="C21" s="36"/>
      <c r="D21" s="46"/>
      <c r="E21" s="3" t="s">
        <v>19</v>
      </c>
      <c r="F21" s="38" t="s">
        <v>23</v>
      </c>
      <c r="G21" s="39" t="s">
        <v>21</v>
      </c>
      <c r="H21" s="40">
        <f>'[17]оценка Учреждения'!$H$20</f>
        <v>100</v>
      </c>
      <c r="I21" s="40">
        <f>'[17]оценка Учреждения'!$I$20</f>
        <v>100</v>
      </c>
      <c r="J21" s="41">
        <f t="shared" si="0"/>
        <v>100</v>
      </c>
      <c r="K21" s="47"/>
      <c r="L21" s="48"/>
      <c r="M21" s="17"/>
      <c r="N21" s="59"/>
      <c r="O21" s="50"/>
    </row>
    <row r="22" spans="1:15" ht="87" customHeight="1" x14ac:dyDescent="0.25">
      <c r="A22" s="20"/>
      <c r="B22" s="35"/>
      <c r="C22" s="36"/>
      <c r="D22" s="46"/>
      <c r="E22" s="3" t="s">
        <v>19</v>
      </c>
      <c r="F22" s="38" t="s">
        <v>24</v>
      </c>
      <c r="G22" s="39" t="s">
        <v>21</v>
      </c>
      <c r="H22" s="40">
        <f>'[17]оценка Учреждения'!$H$21</f>
        <v>0</v>
      </c>
      <c r="I22" s="40">
        <f>'[17]оценка Учреждения'!$I$21</f>
        <v>0</v>
      </c>
      <c r="J22" s="41">
        <v>0</v>
      </c>
      <c r="K22" s="51"/>
      <c r="L22" s="48"/>
      <c r="M22" s="17"/>
      <c r="N22" s="59"/>
      <c r="O22" s="50"/>
    </row>
    <row r="23" spans="1:15" ht="33" customHeight="1" x14ac:dyDescent="0.25">
      <c r="A23" s="20"/>
      <c r="B23" s="52"/>
      <c r="C23" s="53"/>
      <c r="D23" s="54"/>
      <c r="E23" s="3" t="s">
        <v>25</v>
      </c>
      <c r="F23" s="55" t="s">
        <v>26</v>
      </c>
      <c r="G23" s="39" t="s">
        <v>27</v>
      </c>
      <c r="H23" s="40">
        <f>'[17]оценка Учреждения'!$H$22</f>
        <v>0.44</v>
      </c>
      <c r="I23" s="40">
        <f>'[17]оценка Учреждения'!$I$22</f>
        <v>0.44</v>
      </c>
      <c r="J23" s="41">
        <f t="shared" si="0"/>
        <v>100</v>
      </c>
      <c r="K23" s="41">
        <f>J23</f>
        <v>100</v>
      </c>
      <c r="L23" s="56"/>
      <c r="M23" s="17"/>
      <c r="N23" s="41"/>
      <c r="O23" s="58"/>
    </row>
    <row r="24" spans="1:15" ht="56.25" customHeight="1" x14ac:dyDescent="0.25">
      <c r="A24" s="20"/>
      <c r="B24" s="35" t="s">
        <v>36</v>
      </c>
      <c r="C24" s="36" t="s">
        <v>37</v>
      </c>
      <c r="D24" s="37" t="s">
        <v>18</v>
      </c>
      <c r="E24" s="3" t="s">
        <v>19</v>
      </c>
      <c r="F24" s="38" t="s">
        <v>20</v>
      </c>
      <c r="G24" s="39" t="s">
        <v>21</v>
      </c>
      <c r="H24" s="40">
        <f>'[17]оценка Учреждения'!$H$23</f>
        <v>100</v>
      </c>
      <c r="I24" s="40">
        <f>'[17]оценка Учреждения'!$I$23</f>
        <v>100</v>
      </c>
      <c r="J24" s="41">
        <f t="shared" si="0"/>
        <v>100</v>
      </c>
      <c r="K24" s="42">
        <f>(J24+J25+J26)/3</f>
        <v>100</v>
      </c>
      <c r="L24" s="43">
        <f>(K24+K27)/2</f>
        <v>100</v>
      </c>
      <c r="M24" s="17"/>
      <c r="N24" s="59"/>
      <c r="O24" s="45">
        <v>6</v>
      </c>
    </row>
    <row r="25" spans="1:15" ht="56.25" customHeight="1" x14ac:dyDescent="0.25">
      <c r="A25" s="20"/>
      <c r="B25" s="35"/>
      <c r="C25" s="36"/>
      <c r="D25" s="46"/>
      <c r="E25" s="3" t="s">
        <v>19</v>
      </c>
      <c r="F25" s="38" t="s">
        <v>23</v>
      </c>
      <c r="G25" s="39" t="s">
        <v>21</v>
      </c>
      <c r="H25" s="40">
        <f>'[17]оценка Учреждения'!$H$24</f>
        <v>100</v>
      </c>
      <c r="I25" s="40">
        <f>'[17]оценка Учреждения'!$I$24</f>
        <v>100</v>
      </c>
      <c r="J25" s="41">
        <f t="shared" si="0"/>
        <v>100</v>
      </c>
      <c r="K25" s="47"/>
      <c r="L25" s="48"/>
      <c r="M25" s="17"/>
      <c r="N25" s="59"/>
      <c r="O25" s="50"/>
    </row>
    <row r="26" spans="1:15" ht="87" customHeight="1" x14ac:dyDescent="0.25">
      <c r="A26" s="20"/>
      <c r="B26" s="35"/>
      <c r="C26" s="36"/>
      <c r="D26" s="46"/>
      <c r="E26" s="3" t="s">
        <v>19</v>
      </c>
      <c r="F26" s="38" t="s">
        <v>24</v>
      </c>
      <c r="G26" s="39" t="s">
        <v>21</v>
      </c>
      <c r="H26" s="40">
        <f>'[17]оценка Учреждения'!$H$25</f>
        <v>100</v>
      </c>
      <c r="I26" s="40">
        <f>'[17]оценка Учреждения'!$I$25</f>
        <v>100</v>
      </c>
      <c r="J26" s="41">
        <f t="shared" si="0"/>
        <v>100</v>
      </c>
      <c r="K26" s="51"/>
      <c r="L26" s="48"/>
      <c r="M26" s="17"/>
      <c r="N26" s="59"/>
      <c r="O26" s="50"/>
    </row>
    <row r="27" spans="1:15" ht="33" customHeight="1" x14ac:dyDescent="0.25">
      <c r="A27" s="20"/>
      <c r="B27" s="52"/>
      <c r="C27" s="53"/>
      <c r="D27" s="54"/>
      <c r="E27" s="3" t="s">
        <v>25</v>
      </c>
      <c r="F27" s="55" t="s">
        <v>26</v>
      </c>
      <c r="G27" s="39" t="s">
        <v>27</v>
      </c>
      <c r="H27" s="40">
        <f>'[17]оценка Учреждения'!$H$26</f>
        <v>303.22000000000003</v>
      </c>
      <c r="I27" s="40">
        <f>'[17]оценка Учреждения'!$I$26</f>
        <v>314.89</v>
      </c>
      <c r="J27" s="41">
        <f t="shared" si="0"/>
        <v>100</v>
      </c>
      <c r="K27" s="41">
        <f>J27</f>
        <v>100</v>
      </c>
      <c r="L27" s="56"/>
      <c r="M27" s="17"/>
      <c r="N27" s="41"/>
      <c r="O27" s="58"/>
    </row>
    <row r="28" spans="1:15" ht="56.25" customHeight="1" x14ac:dyDescent="0.25">
      <c r="A28" s="20"/>
      <c r="B28" s="35" t="s">
        <v>38</v>
      </c>
      <c r="C28" s="36" t="s">
        <v>39</v>
      </c>
      <c r="D28" s="37" t="s">
        <v>18</v>
      </c>
      <c r="E28" s="3" t="s">
        <v>19</v>
      </c>
      <c r="F28" s="38" t="s">
        <v>20</v>
      </c>
      <c r="G28" s="39" t="s">
        <v>21</v>
      </c>
      <c r="H28" s="40">
        <f>'[17]оценка Учреждения'!$H$27</f>
        <v>100</v>
      </c>
      <c r="I28" s="40">
        <f>'[17]оценка Учреждения'!$I$27</f>
        <v>100</v>
      </c>
      <c r="J28" s="41">
        <f t="shared" si="0"/>
        <v>100</v>
      </c>
      <c r="K28" s="42">
        <f>(J28+J29+J30)/2</f>
        <v>100</v>
      </c>
      <c r="L28" s="43">
        <f>(K28+K31)/2</f>
        <v>100</v>
      </c>
      <c r="M28" s="17"/>
      <c r="N28" s="59"/>
      <c r="O28" s="45">
        <v>7</v>
      </c>
    </row>
    <row r="29" spans="1:15" ht="56.25" customHeight="1" x14ac:dyDescent="0.25">
      <c r="A29" s="20"/>
      <c r="B29" s="35"/>
      <c r="C29" s="36"/>
      <c r="D29" s="46"/>
      <c r="E29" s="3" t="s">
        <v>19</v>
      </c>
      <c r="F29" s="38" t="s">
        <v>23</v>
      </c>
      <c r="G29" s="39" t="s">
        <v>21</v>
      </c>
      <c r="H29" s="40">
        <f>'[17]оценка Учреждения'!$H$28</f>
        <v>93</v>
      </c>
      <c r="I29" s="40">
        <f>'[17]оценка Учреждения'!$I$28</f>
        <v>100</v>
      </c>
      <c r="J29" s="41">
        <f t="shared" si="0"/>
        <v>100</v>
      </c>
      <c r="K29" s="47"/>
      <c r="L29" s="48"/>
      <c r="M29" s="17"/>
      <c r="N29" s="59"/>
      <c r="O29" s="50"/>
    </row>
    <row r="30" spans="1:15" ht="87" customHeight="1" x14ac:dyDescent="0.25">
      <c r="A30" s="20"/>
      <c r="B30" s="35"/>
      <c r="C30" s="36"/>
      <c r="D30" s="46"/>
      <c r="E30" s="3" t="s">
        <v>19</v>
      </c>
      <c r="F30" s="38" t="s">
        <v>24</v>
      </c>
      <c r="G30" s="39" t="s">
        <v>21</v>
      </c>
      <c r="H30" s="40">
        <f>'[17]оценка Учреждения'!$H$29</f>
        <v>0</v>
      </c>
      <c r="I30" s="40">
        <f>'[17]оценка Учреждения'!$I$29</f>
        <v>0</v>
      </c>
      <c r="J30" s="41">
        <v>0</v>
      </c>
      <c r="K30" s="51"/>
      <c r="L30" s="48"/>
      <c r="M30" s="17"/>
      <c r="N30" s="59"/>
      <c r="O30" s="50"/>
    </row>
    <row r="31" spans="1:15" ht="33" customHeight="1" x14ac:dyDescent="0.25">
      <c r="A31" s="20"/>
      <c r="B31" s="52"/>
      <c r="C31" s="53"/>
      <c r="D31" s="54"/>
      <c r="E31" s="3" t="s">
        <v>25</v>
      </c>
      <c r="F31" s="55" t="s">
        <v>26</v>
      </c>
      <c r="G31" s="39" t="s">
        <v>27</v>
      </c>
      <c r="H31" s="40">
        <f>'[17]оценка Учреждения'!$H$30</f>
        <v>1</v>
      </c>
      <c r="I31" s="40">
        <f>'[17]оценка Учреждения'!$I$30</f>
        <v>1.56</v>
      </c>
      <c r="J31" s="41">
        <f t="shared" si="0"/>
        <v>100</v>
      </c>
      <c r="K31" s="41">
        <f>J31</f>
        <v>100</v>
      </c>
      <c r="L31" s="56"/>
      <c r="M31" s="17"/>
      <c r="N31" s="41"/>
      <c r="O31" s="58"/>
    </row>
    <row r="32" spans="1:15" ht="56.25" customHeight="1" x14ac:dyDescent="0.25">
      <c r="A32" s="20"/>
      <c r="B32" s="35" t="s">
        <v>40</v>
      </c>
      <c r="C32" s="36" t="s">
        <v>41</v>
      </c>
      <c r="D32" s="37" t="s">
        <v>18</v>
      </c>
      <c r="E32" s="3" t="s">
        <v>19</v>
      </c>
      <c r="F32" s="38" t="s">
        <v>20</v>
      </c>
      <c r="G32" s="39" t="s">
        <v>21</v>
      </c>
      <c r="H32" s="40">
        <f>'[17]оценка Учреждения'!$H$31</f>
        <v>100</v>
      </c>
      <c r="I32" s="40">
        <f>'[17]оценка Учреждения'!$I$31</f>
        <v>100</v>
      </c>
      <c r="J32" s="41">
        <f t="shared" si="0"/>
        <v>100</v>
      </c>
      <c r="K32" s="42">
        <f>(J32+J33+J34)/3</f>
        <v>100</v>
      </c>
      <c r="L32" s="43">
        <f>(K32+K35)/2</f>
        <v>100</v>
      </c>
      <c r="M32" s="17"/>
      <c r="N32" s="59"/>
      <c r="O32" s="45">
        <v>8</v>
      </c>
    </row>
    <row r="33" spans="1:15" ht="56.25" customHeight="1" x14ac:dyDescent="0.25">
      <c r="A33" s="20"/>
      <c r="B33" s="35"/>
      <c r="C33" s="36"/>
      <c r="D33" s="46"/>
      <c r="E33" s="3" t="s">
        <v>19</v>
      </c>
      <c r="F33" s="38" t="s">
        <v>42</v>
      </c>
      <c r="G33" s="39" t="s">
        <v>21</v>
      </c>
      <c r="H33" s="40">
        <f>'[17]оценка Учреждения'!$H$32</f>
        <v>94</v>
      </c>
      <c r="I33" s="40">
        <f>'[17]оценка Учреждения'!$I$32</f>
        <v>100</v>
      </c>
      <c r="J33" s="41">
        <f t="shared" si="0"/>
        <v>100</v>
      </c>
      <c r="K33" s="47"/>
      <c r="L33" s="48"/>
      <c r="M33" s="17"/>
      <c r="N33" s="59"/>
      <c r="O33" s="50"/>
    </row>
    <row r="34" spans="1:15" ht="66.75" customHeight="1" x14ac:dyDescent="0.25">
      <c r="A34" s="20"/>
      <c r="B34" s="35"/>
      <c r="C34" s="36"/>
      <c r="D34" s="46"/>
      <c r="E34" s="3" t="s">
        <v>19</v>
      </c>
      <c r="F34" s="38" t="s">
        <v>43</v>
      </c>
      <c r="G34" s="39" t="s">
        <v>21</v>
      </c>
      <c r="H34" s="40">
        <f>'[17]оценка Учреждения'!$H$33</f>
        <v>100</v>
      </c>
      <c r="I34" s="40">
        <f>'[17]оценка Учреждения'!$I$33</f>
        <v>100</v>
      </c>
      <c r="J34" s="41">
        <f t="shared" si="0"/>
        <v>100</v>
      </c>
      <c r="K34" s="51"/>
      <c r="L34" s="48"/>
      <c r="M34" s="17"/>
      <c r="N34" s="59"/>
      <c r="O34" s="50"/>
    </row>
    <row r="35" spans="1:15" ht="33" customHeight="1" x14ac:dyDescent="0.25">
      <c r="A35" s="20"/>
      <c r="B35" s="52"/>
      <c r="C35" s="53"/>
      <c r="D35" s="54"/>
      <c r="E35" s="3" t="s">
        <v>25</v>
      </c>
      <c r="F35" s="55" t="s">
        <v>26</v>
      </c>
      <c r="G35" s="39" t="s">
        <v>27</v>
      </c>
      <c r="H35" s="40">
        <f>'[17]оценка Учреждения'!$H$34</f>
        <v>3.44</v>
      </c>
      <c r="I35" s="40">
        <f>'[17]оценка Учреждения'!$I$34</f>
        <v>4</v>
      </c>
      <c r="J35" s="41">
        <f t="shared" si="0"/>
        <v>100</v>
      </c>
      <c r="K35" s="41">
        <f>J35</f>
        <v>100</v>
      </c>
      <c r="L35" s="56"/>
      <c r="M35" s="17"/>
      <c r="N35" s="41"/>
      <c r="O35" s="58"/>
    </row>
    <row r="36" spans="1:15" customFormat="1" ht="56.25" hidden="1" customHeight="1" x14ac:dyDescent="0.25">
      <c r="A36" s="20"/>
      <c r="B36" s="83" t="s">
        <v>44</v>
      </c>
      <c r="C36" s="84" t="s">
        <v>45</v>
      </c>
      <c r="D36" s="85" t="s">
        <v>18</v>
      </c>
      <c r="E36" s="86" t="s">
        <v>19</v>
      </c>
      <c r="F36" s="87" t="s">
        <v>20</v>
      </c>
      <c r="G36" s="88" t="s">
        <v>21</v>
      </c>
      <c r="H36" s="89"/>
      <c r="I36" s="89"/>
      <c r="J36" s="90"/>
      <c r="K36" s="91"/>
      <c r="L36" s="92"/>
      <c r="M36" s="17"/>
      <c r="N36" s="93"/>
      <c r="O36" s="94">
        <v>9</v>
      </c>
    </row>
    <row r="37" spans="1:15" customFormat="1" ht="56.25" hidden="1" customHeight="1" x14ac:dyDescent="0.25">
      <c r="A37" s="20"/>
      <c r="B37" s="83"/>
      <c r="C37" s="84"/>
      <c r="D37" s="95"/>
      <c r="E37" s="86" t="s">
        <v>19</v>
      </c>
      <c r="F37" s="87" t="s">
        <v>42</v>
      </c>
      <c r="G37" s="88" t="s">
        <v>21</v>
      </c>
      <c r="H37" s="89"/>
      <c r="I37" s="89"/>
      <c r="J37" s="90"/>
      <c r="K37" s="96"/>
      <c r="L37" s="97"/>
      <c r="M37" s="17"/>
      <c r="N37" s="93"/>
      <c r="O37" s="98"/>
    </row>
    <row r="38" spans="1:15" customFormat="1" ht="66.75" hidden="1" customHeight="1" x14ac:dyDescent="0.25">
      <c r="A38" s="20"/>
      <c r="B38" s="83"/>
      <c r="C38" s="84"/>
      <c r="D38" s="95"/>
      <c r="E38" s="86" t="s">
        <v>19</v>
      </c>
      <c r="F38" s="87" t="s">
        <v>43</v>
      </c>
      <c r="G38" s="88" t="s">
        <v>21</v>
      </c>
      <c r="H38" s="89"/>
      <c r="I38" s="89"/>
      <c r="J38" s="90"/>
      <c r="K38" s="99"/>
      <c r="L38" s="97"/>
      <c r="M38" s="17"/>
      <c r="N38" s="93"/>
      <c r="O38" s="98"/>
    </row>
    <row r="39" spans="1:15" customFormat="1" ht="33" hidden="1" customHeight="1" x14ac:dyDescent="0.25">
      <c r="A39" s="20"/>
      <c r="B39" s="100"/>
      <c r="C39" s="101"/>
      <c r="D39" s="102"/>
      <c r="E39" s="86" t="s">
        <v>25</v>
      </c>
      <c r="F39" s="103" t="s">
        <v>26</v>
      </c>
      <c r="G39" s="88" t="s">
        <v>27</v>
      </c>
      <c r="H39" s="89"/>
      <c r="I39" s="89"/>
      <c r="J39" s="90"/>
      <c r="K39" s="90"/>
      <c r="L39" s="104"/>
      <c r="M39" s="17"/>
      <c r="N39" s="90"/>
      <c r="O39" s="105"/>
    </row>
    <row r="40" spans="1:15" ht="56.25" customHeight="1" x14ac:dyDescent="0.25">
      <c r="A40" s="20"/>
      <c r="B40" s="35" t="s">
        <v>46</v>
      </c>
      <c r="C40" s="36" t="s">
        <v>47</v>
      </c>
      <c r="D40" s="37" t="s">
        <v>18</v>
      </c>
      <c r="E40" s="3" t="s">
        <v>19</v>
      </c>
      <c r="F40" s="38" t="s">
        <v>20</v>
      </c>
      <c r="G40" s="39" t="s">
        <v>21</v>
      </c>
      <c r="H40" s="40">
        <f>'[17]оценка Учреждения'!$H$39</f>
        <v>100</v>
      </c>
      <c r="I40" s="40">
        <f>'[17]оценка Учреждения'!$I$39</f>
        <v>100</v>
      </c>
      <c r="J40" s="41">
        <f t="shared" si="0"/>
        <v>100</v>
      </c>
      <c r="K40" s="42">
        <f>(J40+J41+J42)/3</f>
        <v>100</v>
      </c>
      <c r="L40" s="43">
        <f>(K40+K43)/2</f>
        <v>100</v>
      </c>
      <c r="M40" s="17"/>
      <c r="N40" s="59"/>
      <c r="O40" s="45">
        <v>10</v>
      </c>
    </row>
    <row r="41" spans="1:15" ht="56.25" customHeight="1" x14ac:dyDescent="0.25">
      <c r="A41" s="20"/>
      <c r="B41" s="35"/>
      <c r="C41" s="36"/>
      <c r="D41" s="46"/>
      <c r="E41" s="3" t="s">
        <v>19</v>
      </c>
      <c r="F41" s="38" t="s">
        <v>42</v>
      </c>
      <c r="G41" s="39" t="s">
        <v>21</v>
      </c>
      <c r="H41" s="40">
        <f>'[17]оценка Учреждения'!$H$40</f>
        <v>94</v>
      </c>
      <c r="I41" s="40">
        <f>'[17]оценка Учреждения'!$I$40</f>
        <v>100</v>
      </c>
      <c r="J41" s="41">
        <f t="shared" si="0"/>
        <v>100</v>
      </c>
      <c r="K41" s="47"/>
      <c r="L41" s="48"/>
      <c r="M41" s="17"/>
      <c r="N41" s="59"/>
      <c r="O41" s="50"/>
    </row>
    <row r="42" spans="1:15" ht="66.75" customHeight="1" x14ac:dyDescent="0.25">
      <c r="A42" s="20"/>
      <c r="B42" s="35"/>
      <c r="C42" s="36"/>
      <c r="D42" s="46"/>
      <c r="E42" s="3" t="s">
        <v>19</v>
      </c>
      <c r="F42" s="38" t="s">
        <v>43</v>
      </c>
      <c r="G42" s="39" t="s">
        <v>21</v>
      </c>
      <c r="H42" s="40">
        <f>'[17]оценка Учреждения'!$H$41</f>
        <v>100</v>
      </c>
      <c r="I42" s="40">
        <f>'[17]оценка Учреждения'!$I$41</f>
        <v>100</v>
      </c>
      <c r="J42" s="41">
        <f t="shared" si="0"/>
        <v>100</v>
      </c>
      <c r="K42" s="51"/>
      <c r="L42" s="48"/>
      <c r="M42" s="17"/>
      <c r="N42" s="59"/>
      <c r="O42" s="50"/>
    </row>
    <row r="43" spans="1:15" ht="33" customHeight="1" x14ac:dyDescent="0.25">
      <c r="A43" s="20"/>
      <c r="B43" s="52"/>
      <c r="C43" s="53"/>
      <c r="D43" s="54"/>
      <c r="E43" s="3" t="s">
        <v>25</v>
      </c>
      <c r="F43" s="55" t="s">
        <v>26</v>
      </c>
      <c r="G43" s="39" t="s">
        <v>27</v>
      </c>
      <c r="H43" s="40">
        <f>'[17]оценка Учреждения'!$H$42</f>
        <v>1.56</v>
      </c>
      <c r="I43" s="40">
        <f>'[17]оценка Учреждения'!$I$42</f>
        <v>1.78</v>
      </c>
      <c r="J43" s="41">
        <f t="shared" si="0"/>
        <v>100</v>
      </c>
      <c r="K43" s="41">
        <f>J43</f>
        <v>100</v>
      </c>
      <c r="L43" s="56"/>
      <c r="M43" s="17"/>
      <c r="N43" s="41"/>
      <c r="O43" s="58"/>
    </row>
    <row r="44" spans="1:15" ht="56.25" customHeight="1" x14ac:dyDescent="0.25">
      <c r="A44" s="20"/>
      <c r="B44" s="106" t="s">
        <v>48</v>
      </c>
      <c r="C44" s="107" t="s">
        <v>49</v>
      </c>
      <c r="D44" s="37" t="s">
        <v>18</v>
      </c>
      <c r="E44" s="3" t="s">
        <v>19</v>
      </c>
      <c r="F44" s="38" t="s">
        <v>20</v>
      </c>
      <c r="G44" s="39" t="s">
        <v>21</v>
      </c>
      <c r="H44" s="40">
        <f>'[17]оценка Учреждения'!$H$43</f>
        <v>100</v>
      </c>
      <c r="I44" s="40">
        <f>'[17]оценка Учреждения'!$I$43</f>
        <v>100</v>
      </c>
      <c r="J44" s="41">
        <f t="shared" si="0"/>
        <v>100</v>
      </c>
      <c r="K44" s="42">
        <f>(J44+J45+J46)/3</f>
        <v>97.517730496453893</v>
      </c>
      <c r="L44" s="43">
        <f>(K44+K47)/2</f>
        <v>98.758865248226954</v>
      </c>
      <c r="M44" s="17"/>
      <c r="N44" s="59"/>
      <c r="O44" s="45">
        <v>11</v>
      </c>
    </row>
    <row r="45" spans="1:15" ht="56.25" customHeight="1" x14ac:dyDescent="0.25">
      <c r="A45" s="20"/>
      <c r="B45" s="108"/>
      <c r="C45" s="109"/>
      <c r="D45" s="46"/>
      <c r="E45" s="3" t="s">
        <v>19</v>
      </c>
      <c r="F45" s="38" t="s">
        <v>42</v>
      </c>
      <c r="G45" s="39" t="s">
        <v>21</v>
      </c>
      <c r="H45" s="40">
        <f>'[17]оценка Учреждения'!$H$44</f>
        <v>94</v>
      </c>
      <c r="I45" s="40">
        <f>'[17]оценка Учреждения'!$I$44</f>
        <v>87</v>
      </c>
      <c r="J45" s="41">
        <f t="shared" si="0"/>
        <v>92.553191489361694</v>
      </c>
      <c r="K45" s="47"/>
      <c r="L45" s="48"/>
      <c r="M45" s="17"/>
      <c r="N45" s="59"/>
      <c r="O45" s="50"/>
    </row>
    <row r="46" spans="1:15" ht="66.75" customHeight="1" x14ac:dyDescent="0.25">
      <c r="A46" s="20"/>
      <c r="B46" s="108"/>
      <c r="C46" s="109"/>
      <c r="D46" s="46"/>
      <c r="E46" s="3" t="s">
        <v>19</v>
      </c>
      <c r="F46" s="38" t="s">
        <v>43</v>
      </c>
      <c r="G46" s="39" t="s">
        <v>21</v>
      </c>
      <c r="H46" s="40">
        <f>'[17]оценка Учреждения'!$H$45</f>
        <v>100</v>
      </c>
      <c r="I46" s="40">
        <f>'[17]оценка Учреждения'!$I$45</f>
        <v>100</v>
      </c>
      <c r="J46" s="41">
        <f t="shared" si="0"/>
        <v>100</v>
      </c>
      <c r="K46" s="51"/>
      <c r="L46" s="48"/>
      <c r="M46" s="17"/>
      <c r="N46" s="59"/>
      <c r="O46" s="50"/>
    </row>
    <row r="47" spans="1:15" ht="33" customHeight="1" x14ac:dyDescent="0.25">
      <c r="A47" s="20"/>
      <c r="B47" s="110"/>
      <c r="C47" s="111"/>
      <c r="D47" s="54"/>
      <c r="E47" s="3" t="s">
        <v>25</v>
      </c>
      <c r="F47" s="55" t="s">
        <v>26</v>
      </c>
      <c r="G47" s="39" t="s">
        <v>27</v>
      </c>
      <c r="H47" s="40">
        <f>'[17]оценка Учреждения'!$H$46</f>
        <v>272.89</v>
      </c>
      <c r="I47" s="40">
        <f>'[17]оценка Учреждения'!$I$46</f>
        <v>280.11</v>
      </c>
      <c r="J47" s="41">
        <f t="shared" si="0"/>
        <v>100</v>
      </c>
      <c r="K47" s="41">
        <f>J47</f>
        <v>100</v>
      </c>
      <c r="L47" s="56"/>
      <c r="M47" s="17"/>
      <c r="N47" s="41"/>
      <c r="O47" s="58"/>
    </row>
    <row r="48" spans="1:15" ht="56.25" customHeight="1" x14ac:dyDescent="0.25">
      <c r="A48" s="20"/>
      <c r="B48" s="106" t="s">
        <v>50</v>
      </c>
      <c r="C48" s="107" t="s">
        <v>51</v>
      </c>
      <c r="D48" s="37" t="s">
        <v>18</v>
      </c>
      <c r="E48" s="3" t="s">
        <v>19</v>
      </c>
      <c r="F48" s="38" t="s">
        <v>20</v>
      </c>
      <c r="G48" s="39" t="s">
        <v>21</v>
      </c>
      <c r="H48" s="40">
        <f>'[17]оценка Учреждения'!$H$47</f>
        <v>100</v>
      </c>
      <c r="I48" s="40">
        <f>'[17]оценка Учреждения'!$I$47</f>
        <v>100</v>
      </c>
      <c r="J48" s="41">
        <f t="shared" si="0"/>
        <v>100</v>
      </c>
      <c r="K48" s="42">
        <f>(J48+J49+J50)/3</f>
        <v>100</v>
      </c>
      <c r="L48" s="43">
        <f>(K48+K51)/2</f>
        <v>100</v>
      </c>
      <c r="M48" s="17"/>
      <c r="N48" s="59"/>
      <c r="O48" s="45">
        <v>12</v>
      </c>
    </row>
    <row r="49" spans="1:15" ht="56.25" customHeight="1" x14ac:dyDescent="0.25">
      <c r="A49" s="20"/>
      <c r="B49" s="108"/>
      <c r="C49" s="109"/>
      <c r="D49" s="46"/>
      <c r="E49" s="3" t="s">
        <v>19</v>
      </c>
      <c r="F49" s="38" t="s">
        <v>42</v>
      </c>
      <c r="G49" s="39" t="s">
        <v>21</v>
      </c>
      <c r="H49" s="40">
        <f>'[17]оценка Учреждения'!$H$48</f>
        <v>94</v>
      </c>
      <c r="I49" s="40">
        <f>'[17]оценка Учреждения'!$I$48</f>
        <v>100</v>
      </c>
      <c r="J49" s="41">
        <f t="shared" si="0"/>
        <v>100</v>
      </c>
      <c r="K49" s="47"/>
      <c r="L49" s="48"/>
      <c r="M49" s="17"/>
      <c r="N49" s="59"/>
      <c r="O49" s="50"/>
    </row>
    <row r="50" spans="1:15" ht="66.75" customHeight="1" x14ac:dyDescent="0.25">
      <c r="A50" s="20"/>
      <c r="B50" s="108"/>
      <c r="C50" s="109"/>
      <c r="D50" s="46"/>
      <c r="E50" s="3" t="s">
        <v>19</v>
      </c>
      <c r="F50" s="38" t="s">
        <v>43</v>
      </c>
      <c r="G50" s="39" t="s">
        <v>21</v>
      </c>
      <c r="H50" s="40">
        <f>'[17]оценка Учреждения'!$H$49</f>
        <v>100</v>
      </c>
      <c r="I50" s="40">
        <f>'[17]оценка Учреждения'!$I$49</f>
        <v>100</v>
      </c>
      <c r="J50" s="41">
        <f>IF(H50=0,100,IF(I50/H50*100&gt;100,100,I50/H50*100))</f>
        <v>100</v>
      </c>
      <c r="K50" s="51"/>
      <c r="L50" s="48"/>
      <c r="M50" s="17"/>
      <c r="N50" s="59"/>
      <c r="O50" s="50"/>
    </row>
    <row r="51" spans="1:15" ht="33" customHeight="1" x14ac:dyDescent="0.25">
      <c r="A51" s="20"/>
      <c r="B51" s="110"/>
      <c r="C51" s="111"/>
      <c r="D51" s="54"/>
      <c r="E51" s="3" t="s">
        <v>25</v>
      </c>
      <c r="F51" s="55" t="s">
        <v>26</v>
      </c>
      <c r="G51" s="39" t="s">
        <v>27</v>
      </c>
      <c r="H51" s="40">
        <f>'[17]оценка Учреждения'!$H$50</f>
        <v>1</v>
      </c>
      <c r="I51" s="40">
        <f>'[17]оценка Учреждения'!$I$50</f>
        <v>1.44</v>
      </c>
      <c r="J51" s="41">
        <f>IF(H51=0,100,IF(I51/H51*100&gt;100,100,I51/H51*100))</f>
        <v>100</v>
      </c>
      <c r="K51" s="41">
        <f>J51</f>
        <v>100</v>
      </c>
      <c r="L51" s="56"/>
      <c r="M51" s="17"/>
      <c r="N51" s="41"/>
      <c r="O51" s="58"/>
    </row>
    <row r="52" spans="1:15" customFormat="1" ht="47.25" hidden="1" x14ac:dyDescent="0.25">
      <c r="A52" s="20"/>
      <c r="B52" s="112" t="s">
        <v>52</v>
      </c>
      <c r="C52" s="113" t="s">
        <v>53</v>
      </c>
      <c r="D52" s="114" t="s">
        <v>18</v>
      </c>
      <c r="E52" s="115" t="s">
        <v>19</v>
      </c>
      <c r="F52" s="116" t="s">
        <v>20</v>
      </c>
      <c r="G52" s="117" t="s">
        <v>21</v>
      </c>
      <c r="H52" s="118"/>
      <c r="I52" s="118"/>
      <c r="J52" s="119"/>
      <c r="K52" s="120"/>
      <c r="L52" s="121"/>
      <c r="M52" s="17"/>
      <c r="N52" s="122"/>
      <c r="O52" s="123">
        <v>13</v>
      </c>
    </row>
    <row r="53" spans="1:15" customFormat="1" ht="47.25" hidden="1" x14ac:dyDescent="0.25">
      <c r="A53" s="20"/>
      <c r="B53" s="112"/>
      <c r="C53" s="113"/>
      <c r="D53" s="124"/>
      <c r="E53" s="115" t="s">
        <v>19</v>
      </c>
      <c r="F53" s="116" t="s">
        <v>42</v>
      </c>
      <c r="G53" s="117" t="s">
        <v>21</v>
      </c>
      <c r="H53" s="118"/>
      <c r="I53" s="118"/>
      <c r="J53" s="119"/>
      <c r="K53" s="125"/>
      <c r="L53" s="126"/>
      <c r="M53" s="17"/>
      <c r="N53" s="122"/>
      <c r="O53" s="127"/>
    </row>
    <row r="54" spans="1:15" customFormat="1" ht="47.25" hidden="1" x14ac:dyDescent="0.25">
      <c r="A54" s="20"/>
      <c r="B54" s="112"/>
      <c r="C54" s="113"/>
      <c r="D54" s="124"/>
      <c r="E54" s="115" t="s">
        <v>19</v>
      </c>
      <c r="F54" s="116" t="s">
        <v>54</v>
      </c>
      <c r="G54" s="117" t="s">
        <v>21</v>
      </c>
      <c r="H54" s="118"/>
      <c r="I54" s="118"/>
      <c r="J54" s="119"/>
      <c r="K54" s="128"/>
      <c r="L54" s="126"/>
      <c r="M54" s="17"/>
      <c r="N54" s="122"/>
      <c r="O54" s="127"/>
    </row>
    <row r="55" spans="1:15" customFormat="1" ht="31.5" hidden="1" x14ac:dyDescent="0.25">
      <c r="A55" s="20"/>
      <c r="B55" s="129"/>
      <c r="C55" s="130"/>
      <c r="D55" s="131"/>
      <c r="E55" s="115" t="s">
        <v>25</v>
      </c>
      <c r="F55" s="132" t="s">
        <v>26</v>
      </c>
      <c r="G55" s="117" t="s">
        <v>27</v>
      </c>
      <c r="H55" s="118"/>
      <c r="I55" s="118"/>
      <c r="J55" s="119"/>
      <c r="K55" s="119"/>
      <c r="L55" s="133"/>
      <c r="M55" s="17"/>
      <c r="N55" s="119"/>
      <c r="O55" s="134"/>
    </row>
    <row r="56" spans="1:15" customFormat="1" ht="47.25" hidden="1" x14ac:dyDescent="0.25">
      <c r="A56" s="20"/>
      <c r="B56" s="112" t="s">
        <v>55</v>
      </c>
      <c r="C56" s="113" t="s">
        <v>56</v>
      </c>
      <c r="D56" s="114" t="s">
        <v>18</v>
      </c>
      <c r="E56" s="115" t="s">
        <v>19</v>
      </c>
      <c r="F56" s="116" t="s">
        <v>20</v>
      </c>
      <c r="G56" s="117" t="s">
        <v>21</v>
      </c>
      <c r="H56" s="118"/>
      <c r="I56" s="118"/>
      <c r="J56" s="119"/>
      <c r="K56" s="120"/>
      <c r="L56" s="121"/>
      <c r="M56" s="17"/>
      <c r="N56" s="122"/>
      <c r="O56" s="123">
        <v>14</v>
      </c>
    </row>
    <row r="57" spans="1:15" customFormat="1" ht="47.25" hidden="1" x14ac:dyDescent="0.25">
      <c r="A57" s="20"/>
      <c r="B57" s="112"/>
      <c r="C57" s="113"/>
      <c r="D57" s="124"/>
      <c r="E57" s="115" t="s">
        <v>19</v>
      </c>
      <c r="F57" s="116" t="s">
        <v>42</v>
      </c>
      <c r="G57" s="117" t="s">
        <v>21</v>
      </c>
      <c r="H57" s="118"/>
      <c r="I57" s="118"/>
      <c r="J57" s="119"/>
      <c r="K57" s="125"/>
      <c r="L57" s="126"/>
      <c r="M57" s="17"/>
      <c r="N57" s="122"/>
      <c r="O57" s="127"/>
    </row>
    <row r="58" spans="1:15" customFormat="1" ht="47.25" hidden="1" x14ac:dyDescent="0.25">
      <c r="A58" s="20"/>
      <c r="B58" s="112"/>
      <c r="C58" s="113"/>
      <c r="D58" s="124"/>
      <c r="E58" s="115" t="s">
        <v>19</v>
      </c>
      <c r="F58" s="116" t="s">
        <v>54</v>
      </c>
      <c r="G58" s="117" t="s">
        <v>21</v>
      </c>
      <c r="H58" s="118"/>
      <c r="I58" s="118"/>
      <c r="J58" s="119"/>
      <c r="K58" s="128"/>
      <c r="L58" s="126"/>
      <c r="M58" s="17"/>
      <c r="N58" s="122"/>
      <c r="O58" s="127"/>
    </row>
    <row r="59" spans="1:15" customFormat="1" ht="31.5" hidden="1" x14ac:dyDescent="0.25">
      <c r="A59" s="20"/>
      <c r="B59" s="129"/>
      <c r="C59" s="130"/>
      <c r="D59" s="131"/>
      <c r="E59" s="115" t="s">
        <v>25</v>
      </c>
      <c r="F59" s="132" t="s">
        <v>26</v>
      </c>
      <c r="G59" s="117" t="s">
        <v>27</v>
      </c>
      <c r="H59" s="118"/>
      <c r="I59" s="118"/>
      <c r="J59" s="119"/>
      <c r="K59" s="119"/>
      <c r="L59" s="133"/>
      <c r="M59" s="17"/>
      <c r="N59" s="119"/>
      <c r="O59" s="134"/>
    </row>
    <row r="60" spans="1:15" ht="47.25" x14ac:dyDescent="0.25">
      <c r="A60" s="20"/>
      <c r="B60" s="35" t="s">
        <v>57</v>
      </c>
      <c r="C60" s="36" t="s">
        <v>58</v>
      </c>
      <c r="D60" s="37" t="s">
        <v>18</v>
      </c>
      <c r="E60" s="3" t="s">
        <v>19</v>
      </c>
      <c r="F60" s="38" t="s">
        <v>20</v>
      </c>
      <c r="G60" s="39" t="s">
        <v>21</v>
      </c>
      <c r="H60" s="40">
        <f>'[17]оценка Учреждения'!$H$59</f>
        <v>100</v>
      </c>
      <c r="I60" s="40">
        <f>'[17]оценка Учреждения'!$I$59</f>
        <v>100</v>
      </c>
      <c r="J60" s="41">
        <f>IF(H60=0,100,IF(I60/H60*100&gt;100,100,I60/H60*100))</f>
        <v>100</v>
      </c>
      <c r="K60" s="42">
        <f>(J60+J61+J62)/2</f>
        <v>100</v>
      </c>
      <c r="L60" s="43">
        <f>(K60+K63)/2</f>
        <v>100</v>
      </c>
      <c r="M60" s="17"/>
      <c r="N60" s="59"/>
      <c r="O60" s="45">
        <v>15</v>
      </c>
    </row>
    <row r="61" spans="1:15" ht="47.25" x14ac:dyDescent="0.25">
      <c r="A61" s="20"/>
      <c r="B61" s="35"/>
      <c r="C61" s="36"/>
      <c r="D61" s="46"/>
      <c r="E61" s="3" t="s">
        <v>19</v>
      </c>
      <c r="F61" s="38" t="s">
        <v>42</v>
      </c>
      <c r="G61" s="39" t="s">
        <v>21</v>
      </c>
      <c r="H61" s="40">
        <f>'[17]оценка Учреждения'!$H$60</f>
        <v>98</v>
      </c>
      <c r="I61" s="40">
        <f>'[17]оценка Учреждения'!$I$60</f>
        <v>100</v>
      </c>
      <c r="J61" s="41">
        <f>IF(H61=0,100,IF(I61/H61*100&gt;100,100,I61/H61*100))</f>
        <v>100</v>
      </c>
      <c r="K61" s="47"/>
      <c r="L61" s="48"/>
      <c r="M61" s="17"/>
      <c r="N61" s="59"/>
      <c r="O61" s="50"/>
    </row>
    <row r="62" spans="1:15" ht="47.25" x14ac:dyDescent="0.25">
      <c r="A62" s="20"/>
      <c r="B62" s="35"/>
      <c r="C62" s="36"/>
      <c r="D62" s="46"/>
      <c r="E62" s="3" t="s">
        <v>19</v>
      </c>
      <c r="F62" s="38" t="s">
        <v>54</v>
      </c>
      <c r="G62" s="39" t="s">
        <v>21</v>
      </c>
      <c r="H62" s="40">
        <v>0</v>
      </c>
      <c r="I62" s="40">
        <f>'[17]оценка Учреждения'!$I$61</f>
        <v>0</v>
      </c>
      <c r="J62" s="41">
        <v>0</v>
      </c>
      <c r="K62" s="51"/>
      <c r="L62" s="48"/>
      <c r="M62" s="17"/>
      <c r="N62" s="59"/>
      <c r="O62" s="50"/>
    </row>
    <row r="63" spans="1:15" ht="31.5" x14ac:dyDescent="0.25">
      <c r="A63" s="20"/>
      <c r="B63" s="52"/>
      <c r="C63" s="53"/>
      <c r="D63" s="54"/>
      <c r="E63" s="3" t="s">
        <v>25</v>
      </c>
      <c r="F63" s="55" t="s">
        <v>26</v>
      </c>
      <c r="G63" s="39" t="s">
        <v>27</v>
      </c>
      <c r="H63" s="40">
        <f>'[17]оценка Учреждения'!$H$62</f>
        <v>1</v>
      </c>
      <c r="I63" s="40">
        <f>'[17]оценка Учреждения'!$I$62</f>
        <v>1</v>
      </c>
      <c r="J63" s="41">
        <f>IF(H63=0,100,IF(I63/H63*100&gt;100,100,I63/H63*100))</f>
        <v>100</v>
      </c>
      <c r="K63" s="41">
        <f>J63</f>
        <v>100</v>
      </c>
      <c r="L63" s="56"/>
      <c r="M63" s="17"/>
      <c r="N63" s="41"/>
      <c r="O63" s="58"/>
    </row>
    <row r="64" spans="1:15" ht="47.25" x14ac:dyDescent="0.25">
      <c r="A64" s="20"/>
      <c r="B64" s="35" t="s">
        <v>59</v>
      </c>
      <c r="C64" s="36" t="s">
        <v>60</v>
      </c>
      <c r="D64" s="37" t="s">
        <v>18</v>
      </c>
      <c r="E64" s="3" t="s">
        <v>19</v>
      </c>
      <c r="F64" s="38" t="s">
        <v>20</v>
      </c>
      <c r="G64" s="39" t="s">
        <v>21</v>
      </c>
      <c r="H64" s="40">
        <f>'[17]оценка Учреждения'!$H$63</f>
        <v>100</v>
      </c>
      <c r="I64" s="40">
        <f>'[17]оценка Учреждения'!$I$63</f>
        <v>100</v>
      </c>
      <c r="J64" s="41">
        <f>IF(H64=0,100,IF(I64/H64*100&gt;100,100,I64/H64*100))</f>
        <v>100</v>
      </c>
      <c r="K64" s="42">
        <f>(J64+J65+J66)/3</f>
        <v>100</v>
      </c>
      <c r="L64" s="43">
        <f>(K64+K67)/2</f>
        <v>100</v>
      </c>
      <c r="M64" s="17"/>
      <c r="N64" s="59"/>
      <c r="O64" s="45">
        <v>16</v>
      </c>
    </row>
    <row r="65" spans="1:15" ht="47.25" x14ac:dyDescent="0.25">
      <c r="A65" s="20"/>
      <c r="B65" s="35"/>
      <c r="C65" s="36"/>
      <c r="D65" s="46"/>
      <c r="E65" s="3" t="s">
        <v>19</v>
      </c>
      <c r="F65" s="38" t="s">
        <v>42</v>
      </c>
      <c r="G65" s="39" t="s">
        <v>21</v>
      </c>
      <c r="H65" s="40">
        <f>'[17]оценка Учреждения'!$H$64</f>
        <v>98</v>
      </c>
      <c r="I65" s="40">
        <f>'[17]оценка Учреждения'!$I$64</f>
        <v>100</v>
      </c>
      <c r="J65" s="41">
        <f>IF(H65=0,100,IF(I65/H65*100&gt;100,100,I65/H65*100))</f>
        <v>100</v>
      </c>
      <c r="K65" s="47"/>
      <c r="L65" s="48"/>
      <c r="M65" s="17"/>
      <c r="N65" s="59"/>
      <c r="O65" s="50"/>
    </row>
    <row r="66" spans="1:15" ht="47.25" x14ac:dyDescent="0.25">
      <c r="A66" s="20"/>
      <c r="B66" s="35"/>
      <c r="C66" s="36"/>
      <c r="D66" s="46"/>
      <c r="E66" s="3" t="s">
        <v>19</v>
      </c>
      <c r="F66" s="38" t="s">
        <v>54</v>
      </c>
      <c r="G66" s="39" t="s">
        <v>21</v>
      </c>
      <c r="H66" s="40">
        <f>'[17]оценка Учреждения'!$H$65</f>
        <v>100</v>
      </c>
      <c r="I66" s="40">
        <f>'[17]оценка Учреждения'!$I$65</f>
        <v>100</v>
      </c>
      <c r="J66" s="41">
        <f>IF(H66=0,100,IF(I66/H66*100&gt;100,100,I66/H66*100))</f>
        <v>100</v>
      </c>
      <c r="K66" s="51"/>
      <c r="L66" s="48"/>
      <c r="M66" s="17"/>
      <c r="N66" s="59"/>
      <c r="O66" s="50"/>
    </row>
    <row r="67" spans="1:15" ht="31.5" x14ac:dyDescent="0.25">
      <c r="A67" s="20"/>
      <c r="B67" s="52"/>
      <c r="C67" s="53"/>
      <c r="D67" s="54"/>
      <c r="E67" s="3" t="s">
        <v>25</v>
      </c>
      <c r="F67" s="55" t="s">
        <v>26</v>
      </c>
      <c r="G67" s="39" t="s">
        <v>27</v>
      </c>
      <c r="H67" s="40">
        <f>'[17]оценка Учреждения'!$H$66</f>
        <v>47.22</v>
      </c>
      <c r="I67" s="40">
        <f>'[17]оценка Учреждения'!$I$66</f>
        <v>47.67</v>
      </c>
      <c r="J67" s="41">
        <f>IF(H67=0,100,IF(I67/H67*100&gt;100,100,I67/H67*100))</f>
        <v>100</v>
      </c>
      <c r="K67" s="41">
        <f>J67</f>
        <v>100</v>
      </c>
      <c r="L67" s="56"/>
      <c r="M67" s="17"/>
      <c r="N67" s="41"/>
      <c r="O67" s="58"/>
    </row>
    <row r="68" spans="1:15" customFormat="1" ht="47.25" hidden="1" x14ac:dyDescent="0.25">
      <c r="A68" s="20"/>
      <c r="B68" s="112" t="s">
        <v>61</v>
      </c>
      <c r="C68" s="113" t="s">
        <v>62</v>
      </c>
      <c r="D68" s="114" t="s">
        <v>18</v>
      </c>
      <c r="E68" s="115" t="s">
        <v>19</v>
      </c>
      <c r="F68" s="116" t="s">
        <v>20</v>
      </c>
      <c r="G68" s="117" t="s">
        <v>21</v>
      </c>
      <c r="H68" s="118"/>
      <c r="I68" s="118"/>
      <c r="J68" s="119"/>
      <c r="K68" s="120"/>
      <c r="L68" s="121"/>
      <c r="M68" s="17"/>
      <c r="N68" s="122"/>
      <c r="O68" s="123">
        <v>17</v>
      </c>
    </row>
    <row r="69" spans="1:15" customFormat="1" ht="47.25" hidden="1" x14ac:dyDescent="0.25">
      <c r="A69" s="20"/>
      <c r="B69" s="112"/>
      <c r="C69" s="113"/>
      <c r="D69" s="124"/>
      <c r="E69" s="115" t="s">
        <v>19</v>
      </c>
      <c r="F69" s="116" t="s">
        <v>42</v>
      </c>
      <c r="G69" s="117" t="s">
        <v>21</v>
      </c>
      <c r="H69" s="118"/>
      <c r="I69" s="118"/>
      <c r="J69" s="119"/>
      <c r="K69" s="125"/>
      <c r="L69" s="126"/>
      <c r="M69" s="17"/>
      <c r="N69" s="122"/>
      <c r="O69" s="127"/>
    </row>
    <row r="70" spans="1:15" customFormat="1" ht="47.25" hidden="1" x14ac:dyDescent="0.25">
      <c r="A70" s="20"/>
      <c r="B70" s="112"/>
      <c r="C70" s="113"/>
      <c r="D70" s="124"/>
      <c r="E70" s="115" t="s">
        <v>19</v>
      </c>
      <c r="F70" s="116" t="s">
        <v>54</v>
      </c>
      <c r="G70" s="117" t="s">
        <v>21</v>
      </c>
      <c r="H70" s="118"/>
      <c r="I70" s="118"/>
      <c r="J70" s="119"/>
      <c r="K70" s="128"/>
      <c r="L70" s="126"/>
      <c r="M70" s="17"/>
      <c r="N70" s="122"/>
      <c r="O70" s="127"/>
    </row>
    <row r="71" spans="1:15" customFormat="1" ht="31.5" hidden="1" x14ac:dyDescent="0.25">
      <c r="A71" s="20"/>
      <c r="B71" s="129"/>
      <c r="C71" s="130"/>
      <c r="D71" s="131"/>
      <c r="E71" s="115" t="s">
        <v>25</v>
      </c>
      <c r="F71" s="132" t="s">
        <v>26</v>
      </c>
      <c r="G71" s="117" t="s">
        <v>27</v>
      </c>
      <c r="H71" s="118"/>
      <c r="I71" s="118"/>
      <c r="J71" s="119"/>
      <c r="K71" s="119"/>
      <c r="L71" s="133"/>
      <c r="M71" s="17"/>
      <c r="N71" s="119"/>
      <c r="O71" s="134"/>
    </row>
    <row r="72" spans="1:15" ht="47.25" x14ac:dyDescent="0.25">
      <c r="A72" s="20"/>
      <c r="B72" s="35" t="s">
        <v>63</v>
      </c>
      <c r="C72" s="36" t="s">
        <v>64</v>
      </c>
      <c r="D72" s="37" t="s">
        <v>18</v>
      </c>
      <c r="E72" s="3" t="s">
        <v>19</v>
      </c>
      <c r="F72" s="38" t="s">
        <v>65</v>
      </c>
      <c r="G72" s="3" t="s">
        <v>21</v>
      </c>
      <c r="H72" s="40">
        <f>'[17]оценка Учреждения'!$H$71</f>
        <v>4.4400000000000004</v>
      </c>
      <c r="I72" s="40">
        <f>'[17]оценка Учреждения'!$I$71</f>
        <v>4.2</v>
      </c>
      <c r="J72" s="41">
        <f>IF(H72=0,100,IF(I72/H72*100&gt;100,100,I72/H72*100))</f>
        <v>94.594594594594597</v>
      </c>
      <c r="K72" s="42">
        <f>(J72+J73+J74)/2</f>
        <v>97.297297297297291</v>
      </c>
      <c r="L72" s="43">
        <f>(K72+K75)/2</f>
        <v>98.648648648648646</v>
      </c>
      <c r="M72" s="17"/>
      <c r="N72" s="59"/>
      <c r="O72" s="45">
        <v>18</v>
      </c>
    </row>
    <row r="73" spans="1:15" ht="63" x14ac:dyDescent="0.25">
      <c r="A73" s="20"/>
      <c r="B73" s="35"/>
      <c r="C73" s="36"/>
      <c r="D73" s="46"/>
      <c r="E73" s="3" t="s">
        <v>19</v>
      </c>
      <c r="F73" s="38" t="s">
        <v>66</v>
      </c>
      <c r="G73" s="3" t="s">
        <v>21</v>
      </c>
      <c r="H73" s="40">
        <f>'[17]оценка Учреждения'!$H$72</f>
        <v>0</v>
      </c>
      <c r="I73" s="40">
        <f>'[17]оценка Учреждения'!$I$72</f>
        <v>0</v>
      </c>
      <c r="J73" s="41">
        <v>0</v>
      </c>
      <c r="K73" s="47"/>
      <c r="L73" s="48"/>
      <c r="M73" s="17"/>
      <c r="N73" s="59"/>
      <c r="O73" s="50"/>
    </row>
    <row r="74" spans="1:15" ht="47.25" x14ac:dyDescent="0.25">
      <c r="A74" s="20"/>
      <c r="B74" s="35"/>
      <c r="C74" s="36"/>
      <c r="D74" s="46"/>
      <c r="E74" s="3" t="s">
        <v>19</v>
      </c>
      <c r="F74" s="38" t="s">
        <v>42</v>
      </c>
      <c r="G74" s="3" t="s">
        <v>21</v>
      </c>
      <c r="H74" s="40">
        <f>'[17]оценка Учреждения'!$H$73</f>
        <v>100</v>
      </c>
      <c r="I74" s="40">
        <f>'[17]оценка Учреждения'!$I$73</f>
        <v>100</v>
      </c>
      <c r="J74" s="41">
        <f t="shared" ref="J74:J99" si="1">IF(I74/H74*100&gt;100,100,I74/H74*100)</f>
        <v>100</v>
      </c>
      <c r="K74" s="51"/>
      <c r="L74" s="48"/>
      <c r="M74" s="17"/>
      <c r="N74" s="59"/>
      <c r="O74" s="50"/>
    </row>
    <row r="75" spans="1:15" ht="31.5" x14ac:dyDescent="0.25">
      <c r="A75" s="20"/>
      <c r="B75" s="52"/>
      <c r="C75" s="53"/>
      <c r="D75" s="54"/>
      <c r="E75" s="3" t="s">
        <v>25</v>
      </c>
      <c r="F75" s="55" t="s">
        <v>67</v>
      </c>
      <c r="G75" s="3" t="s">
        <v>68</v>
      </c>
      <c r="H75" s="135">
        <f>'[17]оценка Учреждения'!$H$74</f>
        <v>3186.2999999999993</v>
      </c>
      <c r="I75" s="135">
        <f>'[17]оценка Учреждения'!$I$74</f>
        <v>3186.2999999999993</v>
      </c>
      <c r="J75" s="41">
        <f t="shared" si="1"/>
        <v>100</v>
      </c>
      <c r="K75" s="41">
        <f>J75</f>
        <v>100</v>
      </c>
      <c r="L75" s="56"/>
      <c r="M75" s="17"/>
      <c r="N75" s="41"/>
      <c r="O75" s="58"/>
    </row>
    <row r="76" spans="1:15" customFormat="1" ht="47.25" hidden="1" customHeight="1" x14ac:dyDescent="0.25">
      <c r="A76" s="20"/>
      <c r="B76" s="136" t="s">
        <v>69</v>
      </c>
      <c r="C76" s="137" t="s">
        <v>70</v>
      </c>
      <c r="D76" s="138" t="s">
        <v>18</v>
      </c>
      <c r="E76" s="139" t="s">
        <v>19</v>
      </c>
      <c r="F76" s="140" t="s">
        <v>65</v>
      </c>
      <c r="G76" s="139" t="s">
        <v>21</v>
      </c>
      <c r="H76" s="141"/>
      <c r="I76" s="141"/>
      <c r="J76" s="142"/>
      <c r="K76" s="143"/>
      <c r="L76" s="144"/>
      <c r="M76" s="17"/>
      <c r="N76" s="182"/>
      <c r="O76" s="146">
        <v>19</v>
      </c>
    </row>
    <row r="77" spans="1:15" customFormat="1" ht="63" hidden="1" x14ac:dyDescent="0.25">
      <c r="A77" s="20"/>
      <c r="B77" s="136"/>
      <c r="C77" s="137"/>
      <c r="D77" s="147"/>
      <c r="E77" s="139" t="s">
        <v>19</v>
      </c>
      <c r="F77" s="140" t="s">
        <v>66</v>
      </c>
      <c r="G77" s="139" t="s">
        <v>21</v>
      </c>
      <c r="H77" s="141"/>
      <c r="I77" s="141"/>
      <c r="J77" s="142"/>
      <c r="K77" s="148"/>
      <c r="L77" s="149"/>
      <c r="M77" s="17"/>
      <c r="N77" s="183"/>
      <c r="O77" s="150"/>
    </row>
    <row r="78" spans="1:15" customFormat="1" ht="47.25" hidden="1" x14ac:dyDescent="0.25">
      <c r="A78" s="20"/>
      <c r="B78" s="136"/>
      <c r="C78" s="137"/>
      <c r="D78" s="147"/>
      <c r="E78" s="139" t="s">
        <v>19</v>
      </c>
      <c r="F78" s="140" t="s">
        <v>42</v>
      </c>
      <c r="G78" s="139" t="s">
        <v>21</v>
      </c>
      <c r="H78" s="141"/>
      <c r="I78" s="141"/>
      <c r="J78" s="142"/>
      <c r="K78" s="151"/>
      <c r="L78" s="149"/>
      <c r="M78" s="17"/>
      <c r="N78" s="183"/>
      <c r="O78" s="150"/>
    </row>
    <row r="79" spans="1:15" customFormat="1" ht="31.5" hidden="1" x14ac:dyDescent="0.25">
      <c r="A79" s="20"/>
      <c r="B79" s="152"/>
      <c r="C79" s="153"/>
      <c r="D79" s="154"/>
      <c r="E79" s="139" t="s">
        <v>25</v>
      </c>
      <c r="F79" s="155" t="s">
        <v>67</v>
      </c>
      <c r="G79" s="139" t="s">
        <v>68</v>
      </c>
      <c r="H79" s="156"/>
      <c r="I79" s="156"/>
      <c r="J79" s="142"/>
      <c r="K79" s="142"/>
      <c r="L79" s="157"/>
      <c r="M79" s="17"/>
      <c r="N79" s="184"/>
      <c r="O79" s="158"/>
    </row>
    <row r="80" spans="1:15" ht="47.25" x14ac:dyDescent="0.25">
      <c r="A80" s="20"/>
      <c r="B80" s="35" t="s">
        <v>71</v>
      </c>
      <c r="C80" s="36" t="s">
        <v>72</v>
      </c>
      <c r="D80" s="37" t="s">
        <v>18</v>
      </c>
      <c r="E80" s="3" t="s">
        <v>19</v>
      </c>
      <c r="F80" s="38" t="s">
        <v>65</v>
      </c>
      <c r="G80" s="3" t="s">
        <v>21</v>
      </c>
      <c r="H80" s="40">
        <f>'[17]оценка Учреждения'!$H$79</f>
        <v>28.58</v>
      </c>
      <c r="I80" s="40">
        <f>'[17]оценка Учреждения'!$I$79</f>
        <v>27.26</v>
      </c>
      <c r="J80" s="41">
        <f t="shared" si="1"/>
        <v>95.381385584324718</v>
      </c>
      <c r="K80" s="42">
        <f>(J80+J81+J82)/3</f>
        <v>85.960461861441573</v>
      </c>
      <c r="L80" s="43">
        <f>(K80+K83)/2</f>
        <v>92.980230930720779</v>
      </c>
      <c r="M80" s="17"/>
      <c r="N80" s="59"/>
      <c r="O80" s="45">
        <v>20</v>
      </c>
    </row>
    <row r="81" spans="1:15" ht="63" x14ac:dyDescent="0.25">
      <c r="A81" s="20"/>
      <c r="B81" s="35"/>
      <c r="C81" s="36"/>
      <c r="D81" s="46"/>
      <c r="E81" s="3" t="s">
        <v>19</v>
      </c>
      <c r="F81" s="38" t="s">
        <v>66</v>
      </c>
      <c r="G81" s="3" t="s">
        <v>21</v>
      </c>
      <c r="H81" s="40">
        <f>'[17]оценка Учреждения'!$H$80</f>
        <v>36.799999999999997</v>
      </c>
      <c r="I81" s="40">
        <f>'[17]оценка Учреждения'!$I$80</f>
        <v>23</v>
      </c>
      <c r="J81" s="41">
        <f t="shared" si="1"/>
        <v>62.5</v>
      </c>
      <c r="K81" s="47"/>
      <c r="L81" s="48"/>
      <c r="M81" s="17"/>
      <c r="N81" s="59"/>
      <c r="O81" s="50"/>
    </row>
    <row r="82" spans="1:15" ht="47.25" x14ac:dyDescent="0.25">
      <c r="A82" s="20"/>
      <c r="B82" s="35"/>
      <c r="C82" s="36"/>
      <c r="D82" s="46"/>
      <c r="E82" s="3" t="s">
        <v>19</v>
      </c>
      <c r="F82" s="38" t="s">
        <v>42</v>
      </c>
      <c r="G82" s="3" t="s">
        <v>21</v>
      </c>
      <c r="H82" s="40">
        <f>'[17]оценка Учреждения'!$H$81</f>
        <v>100</v>
      </c>
      <c r="I82" s="40">
        <f>'[17]оценка Учреждения'!$I$81</f>
        <v>100</v>
      </c>
      <c r="J82" s="41">
        <f t="shared" si="1"/>
        <v>100</v>
      </c>
      <c r="K82" s="51"/>
      <c r="L82" s="48"/>
      <c r="M82" s="17"/>
      <c r="N82" s="59"/>
      <c r="O82" s="50"/>
    </row>
    <row r="83" spans="1:15" ht="31.5" x14ac:dyDescent="0.25">
      <c r="A83" s="20"/>
      <c r="B83" s="52"/>
      <c r="C83" s="53"/>
      <c r="D83" s="54"/>
      <c r="E83" s="3" t="s">
        <v>25</v>
      </c>
      <c r="F83" s="55" t="s">
        <v>67</v>
      </c>
      <c r="G83" s="3" t="s">
        <v>68</v>
      </c>
      <c r="H83" s="135">
        <f>'[17]оценка Учреждения'!$H$82</f>
        <v>26962.000000000007</v>
      </c>
      <c r="I83" s="135">
        <f>'[17]оценка Учреждения'!$I$82</f>
        <v>26962.000000000007</v>
      </c>
      <c r="J83" s="41">
        <f t="shared" si="1"/>
        <v>100</v>
      </c>
      <c r="K83" s="41">
        <f>J83</f>
        <v>100</v>
      </c>
      <c r="L83" s="56"/>
      <c r="M83" s="17"/>
      <c r="N83" s="41"/>
      <c r="O83" s="58"/>
    </row>
    <row r="84" spans="1:15" ht="47.25" x14ac:dyDescent="0.25">
      <c r="A84" s="20"/>
      <c r="B84" s="35" t="s">
        <v>73</v>
      </c>
      <c r="C84" s="36" t="s">
        <v>74</v>
      </c>
      <c r="D84" s="37" t="s">
        <v>18</v>
      </c>
      <c r="E84" s="3" t="s">
        <v>19</v>
      </c>
      <c r="F84" s="38" t="s">
        <v>65</v>
      </c>
      <c r="G84" s="3" t="s">
        <v>21</v>
      </c>
      <c r="H84" s="40">
        <f>'[17]оценка Учреждения'!$H$83</f>
        <v>9.58</v>
      </c>
      <c r="I84" s="40">
        <f>'[17]оценка Учреждения'!$I$83</f>
        <v>9.14</v>
      </c>
      <c r="J84" s="41">
        <f t="shared" si="1"/>
        <v>95.407098121085596</v>
      </c>
      <c r="K84" s="42">
        <f>(J84+J85+J86)/3</f>
        <v>98.469032707028532</v>
      </c>
      <c r="L84" s="43">
        <f>(K84+K87)/2</f>
        <v>99.234516353514266</v>
      </c>
      <c r="M84" s="17"/>
      <c r="N84" s="59"/>
      <c r="O84" s="45">
        <v>21</v>
      </c>
    </row>
    <row r="85" spans="1:15" ht="63" x14ac:dyDescent="0.25">
      <c r="A85" s="20"/>
      <c r="B85" s="35"/>
      <c r="C85" s="36"/>
      <c r="D85" s="46"/>
      <c r="E85" s="3" t="s">
        <v>19</v>
      </c>
      <c r="F85" s="38" t="s">
        <v>66</v>
      </c>
      <c r="G85" s="3" t="s">
        <v>21</v>
      </c>
      <c r="H85" s="40">
        <f>'[17]оценка Учреждения'!$H$84</f>
        <v>25</v>
      </c>
      <c r="I85" s="40">
        <f>'[17]оценка Учреждения'!$I$84</f>
        <v>35.299999999999997</v>
      </c>
      <c r="J85" s="41">
        <f t="shared" si="1"/>
        <v>100</v>
      </c>
      <c r="K85" s="47"/>
      <c r="L85" s="48"/>
      <c r="M85" s="17"/>
      <c r="N85" s="59"/>
      <c r="O85" s="50"/>
    </row>
    <row r="86" spans="1:15" ht="47.25" x14ac:dyDescent="0.25">
      <c r="A86" s="20"/>
      <c r="B86" s="35"/>
      <c r="C86" s="36"/>
      <c r="D86" s="46"/>
      <c r="E86" s="3" t="s">
        <v>19</v>
      </c>
      <c r="F86" s="38" t="s">
        <v>42</v>
      </c>
      <c r="G86" s="3" t="s">
        <v>21</v>
      </c>
      <c r="H86" s="40">
        <f>'[17]оценка Учреждения'!$H$85</f>
        <v>100</v>
      </c>
      <c r="I86" s="40">
        <f>'[17]оценка Учреждения'!$I$85</f>
        <v>100</v>
      </c>
      <c r="J86" s="41">
        <f t="shared" si="1"/>
        <v>100</v>
      </c>
      <c r="K86" s="51"/>
      <c r="L86" s="48"/>
      <c r="M86" s="17"/>
      <c r="N86" s="59"/>
      <c r="O86" s="50"/>
    </row>
    <row r="87" spans="1:15" ht="31.5" x14ac:dyDescent="0.25">
      <c r="A87" s="20"/>
      <c r="B87" s="52"/>
      <c r="C87" s="53"/>
      <c r="D87" s="54"/>
      <c r="E87" s="3" t="s">
        <v>25</v>
      </c>
      <c r="F87" s="55" t="s">
        <v>67</v>
      </c>
      <c r="G87" s="3" t="s">
        <v>68</v>
      </c>
      <c r="H87" s="135">
        <f>'[17]оценка Учреждения'!$H$86</f>
        <v>8310.5</v>
      </c>
      <c r="I87" s="135">
        <f>'[17]оценка Учреждения'!$I$86</f>
        <v>8310.5</v>
      </c>
      <c r="J87" s="41">
        <f t="shared" si="1"/>
        <v>100</v>
      </c>
      <c r="K87" s="41">
        <f>J87</f>
        <v>100</v>
      </c>
      <c r="L87" s="56"/>
      <c r="M87" s="17"/>
      <c r="N87" s="41"/>
      <c r="O87" s="58"/>
    </row>
    <row r="88" spans="1:15" customFormat="1" ht="47.25" hidden="1" x14ac:dyDescent="0.25">
      <c r="A88" s="20"/>
      <c r="B88" s="136" t="s">
        <v>75</v>
      </c>
      <c r="C88" s="137" t="s">
        <v>76</v>
      </c>
      <c r="D88" s="138" t="s">
        <v>18</v>
      </c>
      <c r="E88" s="139" t="s">
        <v>19</v>
      </c>
      <c r="F88" s="140" t="s">
        <v>65</v>
      </c>
      <c r="G88" s="139" t="s">
        <v>21</v>
      </c>
      <c r="H88" s="141"/>
      <c r="I88" s="141"/>
      <c r="J88" s="142"/>
      <c r="K88" s="143"/>
      <c r="L88" s="144"/>
      <c r="M88" s="17"/>
      <c r="N88" s="145"/>
      <c r="O88" s="146">
        <v>22</v>
      </c>
    </row>
    <row r="89" spans="1:15" customFormat="1" ht="63" hidden="1" x14ac:dyDescent="0.25">
      <c r="A89" s="20"/>
      <c r="B89" s="136"/>
      <c r="C89" s="137"/>
      <c r="D89" s="147"/>
      <c r="E89" s="139" t="s">
        <v>19</v>
      </c>
      <c r="F89" s="140" t="s">
        <v>66</v>
      </c>
      <c r="G89" s="139" t="s">
        <v>21</v>
      </c>
      <c r="H89" s="141"/>
      <c r="I89" s="141"/>
      <c r="J89" s="142"/>
      <c r="K89" s="148"/>
      <c r="L89" s="149"/>
      <c r="M89" s="17"/>
      <c r="N89" s="145"/>
      <c r="O89" s="150"/>
    </row>
    <row r="90" spans="1:15" customFormat="1" ht="47.25" hidden="1" x14ac:dyDescent="0.25">
      <c r="A90" s="20"/>
      <c r="B90" s="136"/>
      <c r="C90" s="137"/>
      <c r="D90" s="147"/>
      <c r="E90" s="139" t="s">
        <v>19</v>
      </c>
      <c r="F90" s="140" t="s">
        <v>42</v>
      </c>
      <c r="G90" s="139" t="s">
        <v>21</v>
      </c>
      <c r="H90" s="141"/>
      <c r="I90" s="141"/>
      <c r="J90" s="142"/>
      <c r="K90" s="151"/>
      <c r="L90" s="149"/>
      <c r="M90" s="17"/>
      <c r="N90" s="145"/>
      <c r="O90" s="150"/>
    </row>
    <row r="91" spans="1:15" customFormat="1" ht="31.5" hidden="1" x14ac:dyDescent="0.25">
      <c r="A91" s="20"/>
      <c r="B91" s="152"/>
      <c r="C91" s="153"/>
      <c r="D91" s="154"/>
      <c r="E91" s="139" t="s">
        <v>25</v>
      </c>
      <c r="F91" s="155" t="s">
        <v>67</v>
      </c>
      <c r="G91" s="139" t="s">
        <v>68</v>
      </c>
      <c r="H91" s="156"/>
      <c r="I91" s="156"/>
      <c r="J91" s="142"/>
      <c r="K91" s="142"/>
      <c r="L91" s="157"/>
      <c r="M91" s="17"/>
      <c r="N91" s="142"/>
      <c r="O91" s="158"/>
    </row>
    <row r="92" spans="1:15" ht="47.25" x14ac:dyDescent="0.25">
      <c r="A92" s="20"/>
      <c r="B92" s="35" t="s">
        <v>77</v>
      </c>
      <c r="C92" s="36" t="s">
        <v>78</v>
      </c>
      <c r="D92" s="37" t="s">
        <v>18</v>
      </c>
      <c r="E92" s="3" t="s">
        <v>19</v>
      </c>
      <c r="F92" s="38" t="s">
        <v>65</v>
      </c>
      <c r="G92" s="3" t="s">
        <v>21</v>
      </c>
      <c r="H92" s="40">
        <f>'[17]оценка Учреждения'!$H$91</f>
        <v>9.2200000000000006</v>
      </c>
      <c r="I92" s="40">
        <f>'[17]оценка Учреждения'!$I$91</f>
        <v>8.7899999999999991</v>
      </c>
      <c r="J92" s="41">
        <f t="shared" si="1"/>
        <v>95.33622559652926</v>
      </c>
      <c r="K92" s="42">
        <f>(J92+J93+J94)/3</f>
        <v>98.44540853217643</v>
      </c>
      <c r="L92" s="43">
        <f>(K92+K95)/2</f>
        <v>99.222704266088215</v>
      </c>
      <c r="M92" s="17"/>
      <c r="N92" s="44"/>
      <c r="O92" s="45">
        <v>23</v>
      </c>
    </row>
    <row r="93" spans="1:15" ht="63" x14ac:dyDescent="0.25">
      <c r="A93" s="20"/>
      <c r="B93" s="35"/>
      <c r="C93" s="36"/>
      <c r="D93" s="46"/>
      <c r="E93" s="3" t="s">
        <v>19</v>
      </c>
      <c r="F93" s="38" t="s">
        <v>66</v>
      </c>
      <c r="G93" s="3" t="s">
        <v>21</v>
      </c>
      <c r="H93" s="40">
        <f>'[17]оценка Учреждения'!$H$92</f>
        <v>11.5</v>
      </c>
      <c r="I93" s="40">
        <f>'[17]оценка Учреждения'!$I$92</f>
        <v>14.3</v>
      </c>
      <c r="J93" s="41">
        <f t="shared" si="1"/>
        <v>100</v>
      </c>
      <c r="K93" s="47"/>
      <c r="L93" s="48"/>
      <c r="M93" s="17"/>
      <c r="N93" s="49"/>
      <c r="O93" s="50"/>
    </row>
    <row r="94" spans="1:15" ht="47.25" x14ac:dyDescent="0.25">
      <c r="A94" s="20"/>
      <c r="B94" s="35"/>
      <c r="C94" s="36"/>
      <c r="D94" s="46"/>
      <c r="E94" s="3" t="s">
        <v>19</v>
      </c>
      <c r="F94" s="38" t="s">
        <v>42</v>
      </c>
      <c r="G94" s="3" t="s">
        <v>21</v>
      </c>
      <c r="H94" s="40">
        <f>'[17]оценка Учреждения'!$H$93</f>
        <v>100</v>
      </c>
      <c r="I94" s="40">
        <f>'[17]оценка Учреждения'!$I$93</f>
        <v>100</v>
      </c>
      <c r="J94" s="41">
        <f t="shared" si="1"/>
        <v>100</v>
      </c>
      <c r="K94" s="51"/>
      <c r="L94" s="48"/>
      <c r="M94" s="17"/>
      <c r="N94" s="49"/>
      <c r="O94" s="50"/>
    </row>
    <row r="95" spans="1:15" ht="31.5" x14ac:dyDescent="0.25">
      <c r="A95" s="20"/>
      <c r="B95" s="52"/>
      <c r="C95" s="53"/>
      <c r="D95" s="54"/>
      <c r="E95" s="3" t="s">
        <v>25</v>
      </c>
      <c r="F95" s="55" t="s">
        <v>67</v>
      </c>
      <c r="G95" s="3" t="s">
        <v>68</v>
      </c>
      <c r="H95" s="135">
        <f>'[17]оценка Учреждения'!$H$94</f>
        <v>7333.4399999999987</v>
      </c>
      <c r="I95" s="135">
        <f>'[17]оценка Учреждения'!$I$94</f>
        <v>7333.4399999999987</v>
      </c>
      <c r="J95" s="41">
        <f t="shared" si="1"/>
        <v>100</v>
      </c>
      <c r="K95" s="41">
        <f>J95</f>
        <v>100</v>
      </c>
      <c r="L95" s="56"/>
      <c r="M95" s="17"/>
      <c r="N95" s="57"/>
      <c r="O95" s="58"/>
    </row>
    <row r="96" spans="1:15" ht="47.25" x14ac:dyDescent="0.25">
      <c r="A96" s="20"/>
      <c r="B96" s="35" t="s">
        <v>79</v>
      </c>
      <c r="C96" s="36" t="s">
        <v>80</v>
      </c>
      <c r="D96" s="37" t="s">
        <v>18</v>
      </c>
      <c r="E96" s="3" t="s">
        <v>19</v>
      </c>
      <c r="F96" s="38" t="s">
        <v>65</v>
      </c>
      <c r="G96" s="3" t="s">
        <v>21</v>
      </c>
      <c r="H96" s="40">
        <f>'[17]оценка Учреждения'!$H$95</f>
        <v>7.14</v>
      </c>
      <c r="I96" s="40">
        <f>'[17]оценка Учреждения'!$I$95</f>
        <v>6.81</v>
      </c>
      <c r="J96" s="41">
        <f t="shared" si="1"/>
        <v>95.378151260504197</v>
      </c>
      <c r="K96" s="42">
        <f>(J96+J97+J98)/3</f>
        <v>98.459383753501399</v>
      </c>
      <c r="L96" s="43">
        <f>(K96+K99)/2</f>
        <v>99.229691876750707</v>
      </c>
      <c r="M96" s="17"/>
      <c r="N96" s="44"/>
      <c r="O96" s="45">
        <v>24</v>
      </c>
    </row>
    <row r="97" spans="1:15" ht="63" x14ac:dyDescent="0.25">
      <c r="A97" s="20"/>
      <c r="B97" s="35"/>
      <c r="C97" s="36"/>
      <c r="D97" s="46"/>
      <c r="E97" s="3" t="s">
        <v>19</v>
      </c>
      <c r="F97" s="38" t="s">
        <v>66</v>
      </c>
      <c r="G97" s="3" t="s">
        <v>21</v>
      </c>
      <c r="H97" s="40">
        <f>'[17]оценка Учреждения'!$H$96</f>
        <v>26.5</v>
      </c>
      <c r="I97" s="40">
        <f>'[17]оценка Учреждения'!$I$96</f>
        <v>26.5</v>
      </c>
      <c r="J97" s="41">
        <f t="shared" si="1"/>
        <v>100</v>
      </c>
      <c r="K97" s="47"/>
      <c r="L97" s="48"/>
      <c r="M97" s="17"/>
      <c r="N97" s="49"/>
      <c r="O97" s="50"/>
    </row>
    <row r="98" spans="1:15" ht="47.25" x14ac:dyDescent="0.25">
      <c r="A98" s="20"/>
      <c r="B98" s="35"/>
      <c r="C98" s="36"/>
      <c r="D98" s="46"/>
      <c r="E98" s="3" t="s">
        <v>19</v>
      </c>
      <c r="F98" s="38" t="s">
        <v>42</v>
      </c>
      <c r="G98" s="3" t="s">
        <v>21</v>
      </c>
      <c r="H98" s="40">
        <f>'[17]оценка Учреждения'!$H$97</f>
        <v>100</v>
      </c>
      <c r="I98" s="40">
        <f>'[17]оценка Учреждения'!$I$97</f>
        <v>100</v>
      </c>
      <c r="J98" s="41">
        <f t="shared" si="1"/>
        <v>100</v>
      </c>
      <c r="K98" s="51"/>
      <c r="L98" s="48"/>
      <c r="M98" s="17"/>
      <c r="N98" s="49"/>
      <c r="O98" s="50"/>
    </row>
    <row r="99" spans="1:15" ht="31.5" x14ac:dyDescent="0.25">
      <c r="A99" s="159"/>
      <c r="B99" s="52"/>
      <c r="C99" s="53"/>
      <c r="D99" s="54"/>
      <c r="E99" s="3" t="s">
        <v>25</v>
      </c>
      <c r="F99" s="55" t="s">
        <v>67</v>
      </c>
      <c r="G99" s="3" t="s">
        <v>68</v>
      </c>
      <c r="H99" s="135">
        <f>'[17]оценка Учреждения'!$H$98</f>
        <v>6195.0999999999995</v>
      </c>
      <c r="I99" s="135">
        <f>'[17]оценка Учреждения'!$I$98</f>
        <v>6195.0999999999995</v>
      </c>
      <c r="J99" s="41">
        <f t="shared" si="1"/>
        <v>100</v>
      </c>
      <c r="K99" s="41">
        <f>J99</f>
        <v>100</v>
      </c>
      <c r="L99" s="56"/>
      <c r="M99" s="17"/>
      <c r="N99" s="57"/>
      <c r="O99" s="58"/>
    </row>
    <row r="100" spans="1:15" ht="15.75" x14ac:dyDescent="0.25">
      <c r="A100" s="161"/>
      <c r="B100" s="162"/>
      <c r="C100" s="161"/>
      <c r="D100" s="163"/>
      <c r="E100" s="164"/>
      <c r="F100" s="165"/>
      <c r="G100" s="164"/>
      <c r="H100" s="185"/>
      <c r="I100" s="185"/>
      <c r="J100" s="167"/>
      <c r="K100" s="167"/>
      <c r="L100" s="168"/>
      <c r="M100" s="169"/>
      <c r="N100" s="170"/>
      <c r="O100" s="171"/>
    </row>
    <row r="101" spans="1:15" ht="15.75" x14ac:dyDescent="0.25">
      <c r="A101" s="172" t="s">
        <v>81</v>
      </c>
      <c r="F101" s="173" t="s">
        <v>82</v>
      </c>
      <c r="G101" s="164"/>
      <c r="H101" s="185"/>
      <c r="I101" s="185"/>
      <c r="J101" s="167"/>
      <c r="K101" s="167"/>
      <c r="L101" s="168"/>
      <c r="M101" s="169"/>
      <c r="N101" s="170"/>
      <c r="O101" s="171"/>
    </row>
    <row r="103" spans="1:15" x14ac:dyDescent="0.25">
      <c r="A103" s="174" t="s">
        <v>83</v>
      </c>
    </row>
    <row r="105" spans="1:15" x14ac:dyDescent="0.25">
      <c r="H105" s="175">
        <f>H7+H11+H15+H19+H23+H27+H31+H35+H39+H43+H47+H51+H55+H59+H63+H67+H71</f>
        <v>644.33000000000004</v>
      </c>
    </row>
    <row r="106" spans="1:15" x14ac:dyDescent="0.25">
      <c r="H106" s="175">
        <f>H75+H79+H83+H87+H91+H95+H99</f>
        <v>51987.340000000004</v>
      </c>
    </row>
    <row r="107" spans="1:15" x14ac:dyDescent="0.25">
      <c r="A107" s="174"/>
    </row>
  </sheetData>
  <autoFilter ref="A3:O99">
    <filterColumn colId="7">
      <customFilters>
        <customFilter operator="notEqual" val=" "/>
      </customFilters>
    </filterColumn>
  </autoFilter>
  <mergeCells count="152"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B88:B91"/>
    <mergeCell ref="C88:C91"/>
    <mergeCell ref="D88:D91"/>
    <mergeCell ref="K88:K90"/>
    <mergeCell ref="L88:L91"/>
    <mergeCell ref="O88:O91"/>
    <mergeCell ref="B84:B87"/>
    <mergeCell ref="C84:C87"/>
    <mergeCell ref="D84:D87"/>
    <mergeCell ref="K84:K86"/>
    <mergeCell ref="L84:L87"/>
    <mergeCell ref="O84:O87"/>
    <mergeCell ref="O76:O79"/>
    <mergeCell ref="B80:B83"/>
    <mergeCell ref="C80:C83"/>
    <mergeCell ref="D80:D83"/>
    <mergeCell ref="K80:K82"/>
    <mergeCell ref="L80:L83"/>
    <mergeCell ref="O80:O83"/>
    <mergeCell ref="B76:B79"/>
    <mergeCell ref="C76:C79"/>
    <mergeCell ref="D76:D79"/>
    <mergeCell ref="K76:K78"/>
    <mergeCell ref="L76:L79"/>
    <mergeCell ref="N76:N79"/>
    <mergeCell ref="B72:B75"/>
    <mergeCell ref="C72:C75"/>
    <mergeCell ref="D72:D75"/>
    <mergeCell ref="K72:K74"/>
    <mergeCell ref="L72:L75"/>
    <mergeCell ref="O72:O75"/>
    <mergeCell ref="B68:B71"/>
    <mergeCell ref="C68:C71"/>
    <mergeCell ref="D68:D71"/>
    <mergeCell ref="K68:K70"/>
    <mergeCell ref="L68:L71"/>
    <mergeCell ref="O68:O71"/>
    <mergeCell ref="B64:B67"/>
    <mergeCell ref="C64:C67"/>
    <mergeCell ref="D64:D67"/>
    <mergeCell ref="K64:K66"/>
    <mergeCell ref="L64:L67"/>
    <mergeCell ref="O64:O67"/>
    <mergeCell ref="B60:B63"/>
    <mergeCell ref="C60:C63"/>
    <mergeCell ref="D60:D63"/>
    <mergeCell ref="K60:K62"/>
    <mergeCell ref="L60:L63"/>
    <mergeCell ref="O60:O63"/>
    <mergeCell ref="B56:B59"/>
    <mergeCell ref="C56:C59"/>
    <mergeCell ref="D56:D59"/>
    <mergeCell ref="K56:K58"/>
    <mergeCell ref="L56:L59"/>
    <mergeCell ref="O56:O59"/>
    <mergeCell ref="B52:B55"/>
    <mergeCell ref="C52:C55"/>
    <mergeCell ref="D52:D55"/>
    <mergeCell ref="K52:K54"/>
    <mergeCell ref="L52:L55"/>
    <mergeCell ref="O52:O55"/>
    <mergeCell ref="B48:B51"/>
    <mergeCell ref="C48:C51"/>
    <mergeCell ref="D48:D51"/>
    <mergeCell ref="K48:K50"/>
    <mergeCell ref="L48:L51"/>
    <mergeCell ref="O48:O51"/>
    <mergeCell ref="B44:B47"/>
    <mergeCell ref="C44:C47"/>
    <mergeCell ref="D44:D47"/>
    <mergeCell ref="K44:K46"/>
    <mergeCell ref="L44:L47"/>
    <mergeCell ref="O44:O47"/>
    <mergeCell ref="B40:B43"/>
    <mergeCell ref="C40:C43"/>
    <mergeCell ref="D40:D43"/>
    <mergeCell ref="K40:K42"/>
    <mergeCell ref="L40:L43"/>
    <mergeCell ref="O40:O43"/>
    <mergeCell ref="B36:B39"/>
    <mergeCell ref="C36:C39"/>
    <mergeCell ref="D36:D39"/>
    <mergeCell ref="K36:K38"/>
    <mergeCell ref="L36:L39"/>
    <mergeCell ref="O36:O39"/>
    <mergeCell ref="B32:B35"/>
    <mergeCell ref="C32:C35"/>
    <mergeCell ref="D32:D35"/>
    <mergeCell ref="K32:K34"/>
    <mergeCell ref="L32:L35"/>
    <mergeCell ref="O32:O35"/>
    <mergeCell ref="B28:B31"/>
    <mergeCell ref="C28:C31"/>
    <mergeCell ref="D28:D31"/>
    <mergeCell ref="K28:K30"/>
    <mergeCell ref="L28:L31"/>
    <mergeCell ref="O28:O31"/>
    <mergeCell ref="B24:B27"/>
    <mergeCell ref="C24:C27"/>
    <mergeCell ref="D24:D27"/>
    <mergeCell ref="K24:K26"/>
    <mergeCell ref="L24:L27"/>
    <mergeCell ref="O24:O27"/>
    <mergeCell ref="B20:B23"/>
    <mergeCell ref="C20:C23"/>
    <mergeCell ref="D20:D23"/>
    <mergeCell ref="K20:K22"/>
    <mergeCell ref="L20:L23"/>
    <mergeCell ref="O20:O23"/>
    <mergeCell ref="L12:L15"/>
    <mergeCell ref="O12:O15"/>
    <mergeCell ref="B16:B19"/>
    <mergeCell ref="C16:C19"/>
    <mergeCell ref="D16:D19"/>
    <mergeCell ref="K16:K18"/>
    <mergeCell ref="L16:L19"/>
    <mergeCell ref="N16:N19"/>
    <mergeCell ref="O16:O19"/>
    <mergeCell ref="L4:L7"/>
    <mergeCell ref="M4:M99"/>
    <mergeCell ref="N4:N7"/>
    <mergeCell ref="O4:O7"/>
    <mergeCell ref="B8:B11"/>
    <mergeCell ref="C8:C11"/>
    <mergeCell ref="D8:D11"/>
    <mergeCell ref="K8:K10"/>
    <mergeCell ref="L8:L11"/>
    <mergeCell ref="O8:O11"/>
    <mergeCell ref="C1:F1"/>
    <mergeCell ref="A4:A99"/>
    <mergeCell ref="B4:B7"/>
    <mergeCell ref="C4:C7"/>
    <mergeCell ref="D4:D7"/>
    <mergeCell ref="K4:K6"/>
    <mergeCell ref="B12:B15"/>
    <mergeCell ref="C12:C15"/>
    <mergeCell ref="D12:D15"/>
    <mergeCell ref="K12:K14"/>
  </mergeCells>
  <printOptions horizontalCentered="1"/>
  <pageMargins left="0.11811023622047245" right="0.11811023622047245" top="0.15748031496062992" bottom="0" header="0.31496062992125984" footer="0.31496062992125984"/>
  <pageSetup paperSize="9" scale="43" orientation="landscape" r:id="rId1"/>
  <rowBreaks count="1" manualBreakCount="1">
    <brk id="71" max="14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07"/>
  <sheetViews>
    <sheetView view="pageBreakPreview" zoomScale="70" zoomScaleNormal="60" zoomScaleSheetLayoutView="70" workbookViewId="0">
      <pane xSplit="4" ySplit="3" topLeftCell="E16" activePane="bottomRight" state="frozen"/>
      <selection activeCell="E16" sqref="E16"/>
      <selection pane="topRight" activeCell="E16" sqref="E16"/>
      <selection pane="bottomLeft" activeCell="E16" sqref="E16"/>
      <selection pane="bottomRight" activeCell="E16" sqref="E16"/>
    </sheetView>
  </sheetViews>
  <sheetFormatPr defaultColWidth="8.85546875" defaultRowHeight="15" x14ac:dyDescent="0.25"/>
  <cols>
    <col min="1" max="1" width="19.140625" style="1" customWidth="1"/>
    <col min="2" max="2" width="20" style="1" customWidth="1"/>
    <col min="3" max="3" width="39.5703125" style="1" customWidth="1"/>
    <col min="4" max="4" width="10.140625" style="1" customWidth="1"/>
    <col min="5" max="5" width="17.85546875" style="1" customWidth="1"/>
    <col min="6" max="6" width="77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8.85546875" style="1"/>
  </cols>
  <sheetData>
    <row r="1" spans="1:15" ht="33.75" customHeight="1" x14ac:dyDescent="0.45">
      <c r="C1" s="2" t="s">
        <v>0</v>
      </c>
      <c r="D1" s="2"/>
      <c r="E1" s="2"/>
      <c r="F1" s="2"/>
    </row>
    <row r="2" spans="1:15" ht="195.75" customHeight="1" x14ac:dyDescent="0.25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2</v>
      </c>
      <c r="D3" s="5">
        <v>3</v>
      </c>
      <c r="E3" s="4">
        <v>4</v>
      </c>
      <c r="F3" s="5">
        <v>5</v>
      </c>
      <c r="G3" s="4">
        <v>6</v>
      </c>
      <c r="H3" s="5">
        <v>7</v>
      </c>
      <c r="I3" s="4">
        <v>8</v>
      </c>
      <c r="J3" s="5">
        <v>9</v>
      </c>
      <c r="K3" s="4">
        <v>10</v>
      </c>
      <c r="L3" s="5">
        <v>11</v>
      </c>
      <c r="M3" s="4">
        <v>12</v>
      </c>
      <c r="N3" s="5">
        <v>13</v>
      </c>
    </row>
    <row r="4" spans="1:15" customFormat="1" ht="56.25" hidden="1" customHeight="1" x14ac:dyDescent="0.25">
      <c r="A4" s="6" t="s">
        <v>100</v>
      </c>
      <c r="B4" s="7" t="s">
        <v>16</v>
      </c>
      <c r="C4" s="8" t="s">
        <v>17</v>
      </c>
      <c r="D4" s="9" t="s">
        <v>18</v>
      </c>
      <c r="E4" s="10" t="s">
        <v>19</v>
      </c>
      <c r="F4" s="11" t="s">
        <v>20</v>
      </c>
      <c r="G4" s="12" t="s">
        <v>21</v>
      </c>
      <c r="H4" s="13"/>
      <c r="I4" s="13"/>
      <c r="J4" s="14"/>
      <c r="K4" s="15"/>
      <c r="L4" s="16"/>
      <c r="M4" s="17" t="s">
        <v>22</v>
      </c>
      <c r="N4" s="18"/>
      <c r="O4" s="19">
        <v>1</v>
      </c>
    </row>
    <row r="5" spans="1:15" customFormat="1" ht="56.25" hidden="1" customHeight="1" x14ac:dyDescent="0.25">
      <c r="A5" s="20"/>
      <c r="B5" s="7"/>
      <c r="C5" s="8"/>
      <c r="D5" s="21"/>
      <c r="E5" s="10" t="s">
        <v>19</v>
      </c>
      <c r="F5" s="11" t="s">
        <v>23</v>
      </c>
      <c r="G5" s="12" t="s">
        <v>21</v>
      </c>
      <c r="H5" s="13"/>
      <c r="I5" s="13"/>
      <c r="J5" s="14"/>
      <c r="K5" s="22"/>
      <c r="L5" s="23"/>
      <c r="M5" s="17"/>
      <c r="N5" s="24"/>
      <c r="O5" s="25"/>
    </row>
    <row r="6" spans="1:15" customFormat="1" ht="87" hidden="1" customHeight="1" x14ac:dyDescent="0.25">
      <c r="A6" s="20"/>
      <c r="B6" s="7"/>
      <c r="C6" s="8"/>
      <c r="D6" s="21"/>
      <c r="E6" s="10" t="s">
        <v>19</v>
      </c>
      <c r="F6" s="11" t="s">
        <v>24</v>
      </c>
      <c r="G6" s="12" t="s">
        <v>21</v>
      </c>
      <c r="H6" s="13"/>
      <c r="I6" s="13"/>
      <c r="J6" s="14"/>
      <c r="K6" s="26"/>
      <c r="L6" s="23"/>
      <c r="M6" s="17"/>
      <c r="N6" s="24"/>
      <c r="O6" s="25"/>
    </row>
    <row r="7" spans="1:15" customFormat="1" ht="33" hidden="1" customHeight="1" x14ac:dyDescent="0.25">
      <c r="A7" s="20"/>
      <c r="B7" s="27"/>
      <c r="C7" s="28"/>
      <c r="D7" s="29"/>
      <c r="E7" s="10" t="s">
        <v>25</v>
      </c>
      <c r="F7" s="30" t="s">
        <v>26</v>
      </c>
      <c r="G7" s="12" t="s">
        <v>27</v>
      </c>
      <c r="H7" s="13"/>
      <c r="I7" s="13"/>
      <c r="J7" s="14"/>
      <c r="K7" s="14"/>
      <c r="L7" s="31"/>
      <c r="M7" s="17"/>
      <c r="N7" s="32"/>
      <c r="O7" s="33"/>
    </row>
    <row r="8" spans="1:15" customFormat="1" ht="56.25" hidden="1" customHeight="1" x14ac:dyDescent="0.25">
      <c r="A8" s="20"/>
      <c r="B8" s="7" t="s">
        <v>28</v>
      </c>
      <c r="C8" s="8" t="s">
        <v>29</v>
      </c>
      <c r="D8" s="9" t="s">
        <v>18</v>
      </c>
      <c r="E8" s="10" t="s">
        <v>19</v>
      </c>
      <c r="F8" s="11" t="s">
        <v>20</v>
      </c>
      <c r="G8" s="12" t="s">
        <v>21</v>
      </c>
      <c r="H8" s="13"/>
      <c r="I8" s="13"/>
      <c r="J8" s="14"/>
      <c r="K8" s="15"/>
      <c r="L8" s="16"/>
      <c r="M8" s="17"/>
      <c r="N8" s="34"/>
      <c r="O8" s="19">
        <v>2</v>
      </c>
    </row>
    <row r="9" spans="1:15" customFormat="1" ht="56.25" hidden="1" customHeight="1" x14ac:dyDescent="0.25">
      <c r="A9" s="20"/>
      <c r="B9" s="7"/>
      <c r="C9" s="8"/>
      <c r="D9" s="21"/>
      <c r="E9" s="10" t="s">
        <v>19</v>
      </c>
      <c r="F9" s="11" t="s">
        <v>23</v>
      </c>
      <c r="G9" s="12" t="s">
        <v>21</v>
      </c>
      <c r="H9" s="13"/>
      <c r="I9" s="13"/>
      <c r="J9" s="14"/>
      <c r="K9" s="22"/>
      <c r="L9" s="23"/>
      <c r="M9" s="17"/>
      <c r="N9" s="34"/>
      <c r="O9" s="25"/>
    </row>
    <row r="10" spans="1:15" customFormat="1" ht="87" hidden="1" customHeight="1" x14ac:dyDescent="0.25">
      <c r="A10" s="20"/>
      <c r="B10" s="7"/>
      <c r="C10" s="8"/>
      <c r="D10" s="21"/>
      <c r="E10" s="10" t="s">
        <v>19</v>
      </c>
      <c r="F10" s="11" t="s">
        <v>24</v>
      </c>
      <c r="G10" s="12" t="s">
        <v>21</v>
      </c>
      <c r="H10" s="13"/>
      <c r="I10" s="13"/>
      <c r="J10" s="14"/>
      <c r="K10" s="26"/>
      <c r="L10" s="23"/>
      <c r="M10" s="17"/>
      <c r="N10" s="34"/>
      <c r="O10" s="25"/>
    </row>
    <row r="11" spans="1:15" customFormat="1" ht="33" hidden="1" customHeight="1" x14ac:dyDescent="0.25">
      <c r="A11" s="20"/>
      <c r="B11" s="27"/>
      <c r="C11" s="28"/>
      <c r="D11" s="29"/>
      <c r="E11" s="10" t="s">
        <v>25</v>
      </c>
      <c r="F11" s="30" t="s">
        <v>26</v>
      </c>
      <c r="G11" s="12" t="s">
        <v>27</v>
      </c>
      <c r="H11" s="13"/>
      <c r="I11" s="13"/>
      <c r="J11" s="14"/>
      <c r="K11" s="14"/>
      <c r="L11" s="31"/>
      <c r="M11" s="17"/>
      <c r="N11" s="14"/>
      <c r="O11" s="33"/>
    </row>
    <row r="12" spans="1:15" customFormat="1" ht="56.25" hidden="1" customHeight="1" x14ac:dyDescent="0.25">
      <c r="A12" s="20"/>
      <c r="B12" s="7" t="s">
        <v>30</v>
      </c>
      <c r="C12" s="8" t="s">
        <v>31</v>
      </c>
      <c r="D12" s="9" t="s">
        <v>18</v>
      </c>
      <c r="E12" s="10" t="s">
        <v>19</v>
      </c>
      <c r="F12" s="11" t="s">
        <v>20</v>
      </c>
      <c r="G12" s="12" t="s">
        <v>21</v>
      </c>
      <c r="H12" s="13"/>
      <c r="I12" s="13"/>
      <c r="J12" s="14"/>
      <c r="K12" s="15"/>
      <c r="L12" s="16"/>
      <c r="M12" s="17"/>
      <c r="N12" s="34"/>
      <c r="O12" s="19">
        <v>3</v>
      </c>
    </row>
    <row r="13" spans="1:15" customFormat="1" ht="56.25" hidden="1" customHeight="1" x14ac:dyDescent="0.25">
      <c r="A13" s="20"/>
      <c r="B13" s="7"/>
      <c r="C13" s="8"/>
      <c r="D13" s="21"/>
      <c r="E13" s="10" t="s">
        <v>19</v>
      </c>
      <c r="F13" s="11" t="s">
        <v>23</v>
      </c>
      <c r="G13" s="12" t="s">
        <v>21</v>
      </c>
      <c r="H13" s="13"/>
      <c r="I13" s="13"/>
      <c r="J13" s="14"/>
      <c r="K13" s="22"/>
      <c r="L13" s="23"/>
      <c r="M13" s="17"/>
      <c r="N13" s="34"/>
      <c r="O13" s="25"/>
    </row>
    <row r="14" spans="1:15" customFormat="1" ht="87" hidden="1" customHeight="1" x14ac:dyDescent="0.25">
      <c r="A14" s="20"/>
      <c r="B14" s="7"/>
      <c r="C14" s="8"/>
      <c r="D14" s="21"/>
      <c r="E14" s="10" t="s">
        <v>19</v>
      </c>
      <c r="F14" s="11" t="s">
        <v>24</v>
      </c>
      <c r="G14" s="12" t="s">
        <v>21</v>
      </c>
      <c r="H14" s="13"/>
      <c r="I14" s="13"/>
      <c r="J14" s="14"/>
      <c r="K14" s="26"/>
      <c r="L14" s="23"/>
      <c r="M14" s="17"/>
      <c r="N14" s="34"/>
      <c r="O14" s="25"/>
    </row>
    <row r="15" spans="1:15" customFormat="1" ht="33" hidden="1" customHeight="1" x14ac:dyDescent="0.25">
      <c r="A15" s="20"/>
      <c r="B15" s="27"/>
      <c r="C15" s="28"/>
      <c r="D15" s="29"/>
      <c r="E15" s="10" t="s">
        <v>25</v>
      </c>
      <c r="F15" s="30" t="s">
        <v>26</v>
      </c>
      <c r="G15" s="12" t="s">
        <v>27</v>
      </c>
      <c r="H15" s="13"/>
      <c r="I15" s="13"/>
      <c r="J15" s="14"/>
      <c r="K15" s="14"/>
      <c r="L15" s="31"/>
      <c r="M15" s="17"/>
      <c r="N15" s="14"/>
      <c r="O15" s="33"/>
    </row>
    <row r="16" spans="1:15" ht="56.25" customHeight="1" x14ac:dyDescent="0.25">
      <c r="A16" s="20"/>
      <c r="B16" s="35" t="s">
        <v>32</v>
      </c>
      <c r="C16" s="36" t="s">
        <v>33</v>
      </c>
      <c r="D16" s="37" t="s">
        <v>18</v>
      </c>
      <c r="E16" s="3" t="s">
        <v>19</v>
      </c>
      <c r="F16" s="38" t="s">
        <v>20</v>
      </c>
      <c r="G16" s="39" t="s">
        <v>21</v>
      </c>
      <c r="H16" s="40">
        <f>'[18]оценка Учреждения'!$H$15</f>
        <v>100</v>
      </c>
      <c r="I16" s="40">
        <f>'[18]оценка Учреждения'!$I$15</f>
        <v>100</v>
      </c>
      <c r="J16" s="41">
        <f>IF(I16/H16*100&gt;100,100,I16/H16*100)</f>
        <v>100</v>
      </c>
      <c r="K16" s="42">
        <f>(J16+J17+J18)/2</f>
        <v>95.85</v>
      </c>
      <c r="L16" s="43">
        <f>(K16+K19)/2</f>
        <v>97.924999999999997</v>
      </c>
      <c r="M16" s="17"/>
      <c r="N16" s="44"/>
      <c r="O16" s="45">
        <v>4</v>
      </c>
    </row>
    <row r="17" spans="1:15" ht="56.25" customHeight="1" x14ac:dyDescent="0.25">
      <c r="A17" s="20"/>
      <c r="B17" s="35"/>
      <c r="C17" s="36"/>
      <c r="D17" s="46"/>
      <c r="E17" s="3" t="s">
        <v>19</v>
      </c>
      <c r="F17" s="38" t="s">
        <v>23</v>
      </c>
      <c r="G17" s="39" t="s">
        <v>21</v>
      </c>
      <c r="H17" s="40">
        <f>'[18]оценка Учреждения'!$H$16</f>
        <v>100</v>
      </c>
      <c r="I17" s="40">
        <f>'[18]оценка Учреждения'!$I$16</f>
        <v>91.7</v>
      </c>
      <c r="J17" s="41">
        <f>IF(I17/H17*100&gt;100,100,I17/H17*100)</f>
        <v>91.7</v>
      </c>
      <c r="K17" s="47"/>
      <c r="L17" s="48"/>
      <c r="M17" s="17"/>
      <c r="N17" s="49"/>
      <c r="O17" s="50"/>
    </row>
    <row r="18" spans="1:15" ht="87" customHeight="1" x14ac:dyDescent="0.25">
      <c r="A18" s="20"/>
      <c r="B18" s="35"/>
      <c r="C18" s="36"/>
      <c r="D18" s="46"/>
      <c r="E18" s="3" t="s">
        <v>19</v>
      </c>
      <c r="F18" s="38" t="s">
        <v>24</v>
      </c>
      <c r="G18" s="39" t="s">
        <v>21</v>
      </c>
      <c r="H18" s="40">
        <f>'[18]оценка Учреждения'!$H$17</f>
        <v>0</v>
      </c>
      <c r="I18" s="40">
        <f>'[18]оценка Учреждения'!$I$17</f>
        <v>0</v>
      </c>
      <c r="J18" s="41">
        <v>0</v>
      </c>
      <c r="K18" s="51"/>
      <c r="L18" s="48"/>
      <c r="M18" s="17"/>
      <c r="N18" s="49"/>
      <c r="O18" s="50"/>
    </row>
    <row r="19" spans="1:15" ht="33" customHeight="1" x14ac:dyDescent="0.25">
      <c r="A19" s="20"/>
      <c r="B19" s="52"/>
      <c r="C19" s="53"/>
      <c r="D19" s="54"/>
      <c r="E19" s="3" t="s">
        <v>25</v>
      </c>
      <c r="F19" s="55" t="s">
        <v>26</v>
      </c>
      <c r="G19" s="39" t="s">
        <v>27</v>
      </c>
      <c r="H19" s="40">
        <f>'[18]оценка Учреждения'!$H$18</f>
        <v>20.56</v>
      </c>
      <c r="I19" s="40">
        <f>'[18]оценка Учреждения'!$I$18</f>
        <v>20.56</v>
      </c>
      <c r="J19" s="41">
        <f>IF(I19/H19*100&gt;100,100,I19/H19*100)</f>
        <v>100</v>
      </c>
      <c r="K19" s="41">
        <f>J19</f>
        <v>100</v>
      </c>
      <c r="L19" s="56"/>
      <c r="M19" s="17"/>
      <c r="N19" s="57"/>
      <c r="O19" s="58"/>
    </row>
    <row r="20" spans="1:15" customFormat="1" ht="56.25" hidden="1" customHeight="1" x14ac:dyDescent="0.25">
      <c r="A20" s="20"/>
      <c r="B20" s="60" t="s">
        <v>34</v>
      </c>
      <c r="C20" s="61" t="s">
        <v>35</v>
      </c>
      <c r="D20" s="62" t="s">
        <v>18</v>
      </c>
      <c r="E20" s="63" t="s">
        <v>19</v>
      </c>
      <c r="F20" s="64" t="s">
        <v>20</v>
      </c>
      <c r="G20" s="65" t="s">
        <v>21</v>
      </c>
      <c r="H20" s="66"/>
      <c r="I20" s="66"/>
      <c r="J20" s="67"/>
      <c r="K20" s="68"/>
      <c r="L20" s="69"/>
      <c r="M20" s="17"/>
      <c r="N20" s="70"/>
      <c r="O20" s="71">
        <v>5</v>
      </c>
    </row>
    <row r="21" spans="1:15" customFormat="1" ht="56.25" hidden="1" customHeight="1" x14ac:dyDescent="0.25">
      <c r="A21" s="20"/>
      <c r="B21" s="60"/>
      <c r="C21" s="61"/>
      <c r="D21" s="72"/>
      <c r="E21" s="63" t="s">
        <v>19</v>
      </c>
      <c r="F21" s="64" t="s">
        <v>23</v>
      </c>
      <c r="G21" s="65" t="s">
        <v>21</v>
      </c>
      <c r="H21" s="66"/>
      <c r="I21" s="66"/>
      <c r="J21" s="67"/>
      <c r="K21" s="73"/>
      <c r="L21" s="74"/>
      <c r="M21" s="17"/>
      <c r="N21" s="70"/>
      <c r="O21" s="75"/>
    </row>
    <row r="22" spans="1:15" customFormat="1" ht="87" hidden="1" customHeight="1" x14ac:dyDescent="0.25">
      <c r="A22" s="20"/>
      <c r="B22" s="60"/>
      <c r="C22" s="61"/>
      <c r="D22" s="72"/>
      <c r="E22" s="63" t="s">
        <v>19</v>
      </c>
      <c r="F22" s="64" t="s">
        <v>24</v>
      </c>
      <c r="G22" s="65" t="s">
        <v>21</v>
      </c>
      <c r="H22" s="66"/>
      <c r="I22" s="66"/>
      <c r="J22" s="67"/>
      <c r="K22" s="76"/>
      <c r="L22" s="74"/>
      <c r="M22" s="17"/>
      <c r="N22" s="70"/>
      <c r="O22" s="75"/>
    </row>
    <row r="23" spans="1:15" customFormat="1" ht="33" hidden="1" customHeight="1" x14ac:dyDescent="0.25">
      <c r="A23" s="20"/>
      <c r="B23" s="77"/>
      <c r="C23" s="78"/>
      <c r="D23" s="79"/>
      <c r="E23" s="63" t="s">
        <v>25</v>
      </c>
      <c r="F23" s="80" t="s">
        <v>26</v>
      </c>
      <c r="G23" s="65" t="s">
        <v>27</v>
      </c>
      <c r="H23" s="66"/>
      <c r="I23" s="66"/>
      <c r="J23" s="67"/>
      <c r="K23" s="67"/>
      <c r="L23" s="81"/>
      <c r="M23" s="17"/>
      <c r="N23" s="67"/>
      <c r="O23" s="82"/>
    </row>
    <row r="24" spans="1:15" ht="56.25" customHeight="1" x14ac:dyDescent="0.25">
      <c r="A24" s="20"/>
      <c r="B24" s="35" t="s">
        <v>36</v>
      </c>
      <c r="C24" s="36" t="s">
        <v>37</v>
      </c>
      <c r="D24" s="37" t="s">
        <v>18</v>
      </c>
      <c r="E24" s="3" t="s">
        <v>19</v>
      </c>
      <c r="F24" s="38" t="s">
        <v>20</v>
      </c>
      <c r="G24" s="39" t="s">
        <v>21</v>
      </c>
      <c r="H24" s="40">
        <f>'[18]оценка Учреждения'!$H$23</f>
        <v>100</v>
      </c>
      <c r="I24" s="40">
        <f>'[18]оценка Учреждения'!$I$23</f>
        <v>100</v>
      </c>
      <c r="J24" s="41">
        <f>IF(I24/H24*100&gt;100,100,I24/H24*100)</f>
        <v>100</v>
      </c>
      <c r="K24" s="42">
        <f>(J24+J25+J26)/3</f>
        <v>97.233333333333334</v>
      </c>
      <c r="L24" s="43">
        <f>(K24+K27)/2</f>
        <v>98.616666666666674</v>
      </c>
      <c r="M24" s="17"/>
      <c r="N24" s="59"/>
      <c r="O24" s="45">
        <v>6</v>
      </c>
    </row>
    <row r="25" spans="1:15" ht="56.25" customHeight="1" x14ac:dyDescent="0.25">
      <c r="A25" s="20"/>
      <c r="B25" s="35"/>
      <c r="C25" s="36"/>
      <c r="D25" s="46"/>
      <c r="E25" s="3" t="s">
        <v>19</v>
      </c>
      <c r="F25" s="38" t="s">
        <v>23</v>
      </c>
      <c r="G25" s="39" t="s">
        <v>21</v>
      </c>
      <c r="H25" s="40">
        <f>'[18]оценка Учреждения'!$H$24</f>
        <v>100</v>
      </c>
      <c r="I25" s="40">
        <f>'[18]оценка Учреждения'!$I$24</f>
        <v>91.7</v>
      </c>
      <c r="J25" s="41">
        <f>IF(I25/H25*100&gt;100,100,I25/H25*100)</f>
        <v>91.7</v>
      </c>
      <c r="K25" s="47"/>
      <c r="L25" s="48"/>
      <c r="M25" s="17"/>
      <c r="N25" s="59"/>
      <c r="O25" s="50"/>
    </row>
    <row r="26" spans="1:15" ht="87" customHeight="1" x14ac:dyDescent="0.25">
      <c r="A26" s="20"/>
      <c r="B26" s="35"/>
      <c r="C26" s="36"/>
      <c r="D26" s="46"/>
      <c r="E26" s="3" t="s">
        <v>19</v>
      </c>
      <c r="F26" s="38" t="s">
        <v>24</v>
      </c>
      <c r="G26" s="39" t="s">
        <v>21</v>
      </c>
      <c r="H26" s="40">
        <f>'[18]оценка Учреждения'!$H$25</f>
        <v>100</v>
      </c>
      <c r="I26" s="40">
        <f>'[18]оценка Учреждения'!$I$25</f>
        <v>100</v>
      </c>
      <c r="J26" s="41">
        <v>100</v>
      </c>
      <c r="K26" s="51"/>
      <c r="L26" s="48"/>
      <c r="M26" s="17"/>
      <c r="N26" s="59"/>
      <c r="O26" s="50"/>
    </row>
    <row r="27" spans="1:15" ht="33" customHeight="1" x14ac:dyDescent="0.25">
      <c r="A27" s="20"/>
      <c r="B27" s="52"/>
      <c r="C27" s="53"/>
      <c r="D27" s="54"/>
      <c r="E27" s="3" t="s">
        <v>25</v>
      </c>
      <c r="F27" s="55" t="s">
        <v>26</v>
      </c>
      <c r="G27" s="39" t="s">
        <v>27</v>
      </c>
      <c r="H27" s="40">
        <f>'[18]оценка Учреждения'!$H$26</f>
        <v>309.22000000000003</v>
      </c>
      <c r="I27" s="40">
        <f>'[18]оценка Учреждения'!$I$26</f>
        <v>318.33</v>
      </c>
      <c r="J27" s="41">
        <f>IF(I27/H27*100&gt;100,100,I27/H27*100)</f>
        <v>100</v>
      </c>
      <c r="K27" s="41">
        <f>J27</f>
        <v>100</v>
      </c>
      <c r="L27" s="56"/>
      <c r="M27" s="17"/>
      <c r="N27" s="41"/>
      <c r="O27" s="58"/>
    </row>
    <row r="28" spans="1:15" ht="56.25" customHeight="1" x14ac:dyDescent="0.25">
      <c r="A28" s="20"/>
      <c r="B28" s="35" t="s">
        <v>38</v>
      </c>
      <c r="C28" s="36" t="s">
        <v>39</v>
      </c>
      <c r="D28" s="37" t="s">
        <v>18</v>
      </c>
      <c r="E28" s="3" t="s">
        <v>19</v>
      </c>
      <c r="F28" s="38" t="s">
        <v>20</v>
      </c>
      <c r="G28" s="39" t="s">
        <v>21</v>
      </c>
      <c r="H28" s="40">
        <f>'[19]129'!H27</f>
        <v>100</v>
      </c>
      <c r="I28" s="40">
        <f>'[19]129'!I27</f>
        <v>100</v>
      </c>
      <c r="J28" s="41">
        <f>IF(I28/H28*100&gt;100,100,I28/H28*100)</f>
        <v>100</v>
      </c>
      <c r="K28" s="42">
        <f>(J28+J29+J30)/2</f>
        <v>100</v>
      </c>
      <c r="L28" s="43">
        <f>(K28+K31)/2</f>
        <v>100</v>
      </c>
      <c r="M28" s="17"/>
      <c r="N28" s="59"/>
      <c r="O28" s="45">
        <v>7</v>
      </c>
    </row>
    <row r="29" spans="1:15" ht="56.25" customHeight="1" x14ac:dyDescent="0.25">
      <c r="A29" s="20"/>
      <c r="B29" s="35"/>
      <c r="C29" s="36"/>
      <c r="D29" s="46"/>
      <c r="E29" s="3" t="s">
        <v>19</v>
      </c>
      <c r="F29" s="38" t="s">
        <v>23</v>
      </c>
      <c r="G29" s="39" t="s">
        <v>21</v>
      </c>
      <c r="H29" s="40">
        <f>'[19]129'!H28</f>
        <v>93</v>
      </c>
      <c r="I29" s="40">
        <f>'[19]129'!I28</f>
        <v>100</v>
      </c>
      <c r="J29" s="41">
        <f>IF(I29/H29*100&gt;100,100,I29/H29*100)</f>
        <v>100</v>
      </c>
      <c r="K29" s="47"/>
      <c r="L29" s="48"/>
      <c r="M29" s="17"/>
      <c r="N29" s="59"/>
      <c r="O29" s="50"/>
    </row>
    <row r="30" spans="1:15" ht="87" customHeight="1" x14ac:dyDescent="0.25">
      <c r="A30" s="20"/>
      <c r="B30" s="35"/>
      <c r="C30" s="36"/>
      <c r="D30" s="46"/>
      <c r="E30" s="3" t="s">
        <v>19</v>
      </c>
      <c r="F30" s="38" t="s">
        <v>24</v>
      </c>
      <c r="G30" s="39" t="s">
        <v>21</v>
      </c>
      <c r="H30" s="40">
        <f>'[19]129'!H29</f>
        <v>0</v>
      </c>
      <c r="I30" s="40">
        <f>'[19]129'!I29</f>
        <v>0</v>
      </c>
      <c r="J30" s="41">
        <v>0</v>
      </c>
      <c r="K30" s="51"/>
      <c r="L30" s="48"/>
      <c r="M30" s="17"/>
      <c r="N30" s="59"/>
      <c r="O30" s="50"/>
    </row>
    <row r="31" spans="1:15" ht="33" customHeight="1" x14ac:dyDescent="0.25">
      <c r="A31" s="20"/>
      <c r="B31" s="52"/>
      <c r="C31" s="53"/>
      <c r="D31" s="54"/>
      <c r="E31" s="3" t="s">
        <v>25</v>
      </c>
      <c r="F31" s="55" t="s">
        <v>26</v>
      </c>
      <c r="G31" s="39" t="s">
        <v>27</v>
      </c>
      <c r="H31" s="40">
        <f>'[19]129'!H30</f>
        <v>0.11</v>
      </c>
      <c r="I31" s="40">
        <f>'[19]129'!I30</f>
        <v>0.11</v>
      </c>
      <c r="J31" s="41">
        <f>IF(I31/H31*100&gt;100,100,I31/H31*100)</f>
        <v>100</v>
      </c>
      <c r="K31" s="41">
        <f>J31</f>
        <v>100</v>
      </c>
      <c r="L31" s="56"/>
      <c r="M31" s="17"/>
      <c r="N31" s="41"/>
      <c r="O31" s="58"/>
    </row>
    <row r="32" spans="1:15" ht="56.25" customHeight="1" x14ac:dyDescent="0.25">
      <c r="A32" s="20"/>
      <c r="B32" s="35" t="s">
        <v>40</v>
      </c>
      <c r="C32" s="36" t="s">
        <v>41</v>
      </c>
      <c r="D32" s="37" t="s">
        <v>18</v>
      </c>
      <c r="E32" s="3" t="s">
        <v>19</v>
      </c>
      <c r="F32" s="38" t="s">
        <v>20</v>
      </c>
      <c r="G32" s="39" t="s">
        <v>21</v>
      </c>
      <c r="H32" s="40">
        <f>'[18]оценка Учреждения'!$H$31</f>
        <v>100</v>
      </c>
      <c r="I32" s="40">
        <f>'[18]оценка Учреждения'!$I$31</f>
        <v>100</v>
      </c>
      <c r="J32" s="41">
        <f>IF(I32/H32*100&gt;100,100,I32/H32*100)</f>
        <v>100</v>
      </c>
      <c r="K32" s="42">
        <f>(J32+J33+J34)/3</f>
        <v>100</v>
      </c>
      <c r="L32" s="43">
        <f>(K32+K35)/2</f>
        <v>100</v>
      </c>
      <c r="M32" s="17"/>
      <c r="N32" s="59"/>
      <c r="O32" s="45">
        <v>8</v>
      </c>
    </row>
    <row r="33" spans="1:15" ht="56.25" customHeight="1" x14ac:dyDescent="0.25">
      <c r="A33" s="20"/>
      <c r="B33" s="35"/>
      <c r="C33" s="36"/>
      <c r="D33" s="46"/>
      <c r="E33" s="3" t="s">
        <v>19</v>
      </c>
      <c r="F33" s="38" t="s">
        <v>42</v>
      </c>
      <c r="G33" s="39" t="s">
        <v>21</v>
      </c>
      <c r="H33" s="40">
        <f>'[18]оценка Учреждения'!$H$32</f>
        <v>94</v>
      </c>
      <c r="I33" s="40">
        <f>'[18]оценка Учреждения'!$I$32</f>
        <v>100</v>
      </c>
      <c r="J33" s="41">
        <f>IF(I33/H33*100&gt;100,100,I33/H33*100)</f>
        <v>100</v>
      </c>
      <c r="K33" s="47"/>
      <c r="L33" s="48"/>
      <c r="M33" s="17"/>
      <c r="N33" s="59"/>
      <c r="O33" s="50"/>
    </row>
    <row r="34" spans="1:15" ht="66.75" customHeight="1" x14ac:dyDescent="0.25">
      <c r="A34" s="20"/>
      <c r="B34" s="35"/>
      <c r="C34" s="36"/>
      <c r="D34" s="46"/>
      <c r="E34" s="3" t="s">
        <v>19</v>
      </c>
      <c r="F34" s="38" t="s">
        <v>43</v>
      </c>
      <c r="G34" s="39" t="s">
        <v>21</v>
      </c>
      <c r="H34" s="40">
        <f>'[18]оценка Учреждения'!$H$33</f>
        <v>100</v>
      </c>
      <c r="I34" s="40">
        <f>'[18]оценка Учреждения'!$I$33</f>
        <v>100</v>
      </c>
      <c r="J34" s="41">
        <f>IF(I34/H34*100&gt;100,100,I34/H34*100)</f>
        <v>100</v>
      </c>
      <c r="K34" s="51"/>
      <c r="L34" s="48"/>
      <c r="M34" s="17"/>
      <c r="N34" s="59"/>
      <c r="O34" s="50"/>
    </row>
    <row r="35" spans="1:15" ht="33" customHeight="1" x14ac:dyDescent="0.25">
      <c r="A35" s="20"/>
      <c r="B35" s="52"/>
      <c r="C35" s="53"/>
      <c r="D35" s="54"/>
      <c r="E35" s="3" t="s">
        <v>25</v>
      </c>
      <c r="F35" s="55" t="s">
        <v>26</v>
      </c>
      <c r="G35" s="39" t="s">
        <v>27</v>
      </c>
      <c r="H35" s="40">
        <f>'[18]оценка Учреждения'!$H$34</f>
        <v>6.89</v>
      </c>
      <c r="I35" s="40">
        <f>'[18]оценка Учреждения'!$I$34</f>
        <v>6.89</v>
      </c>
      <c r="J35" s="41">
        <f>IF(I35/H35*100&gt;100,100,I35/H35*100)</f>
        <v>100</v>
      </c>
      <c r="K35" s="41">
        <f>J35</f>
        <v>100</v>
      </c>
      <c r="L35" s="56"/>
      <c r="M35" s="17"/>
      <c r="N35" s="41"/>
      <c r="O35" s="58"/>
    </row>
    <row r="36" spans="1:15" customFormat="1" ht="56.25" hidden="1" customHeight="1" x14ac:dyDescent="0.25">
      <c r="A36" s="20"/>
      <c r="B36" s="83" t="s">
        <v>44</v>
      </c>
      <c r="C36" s="84" t="s">
        <v>45</v>
      </c>
      <c r="D36" s="85" t="s">
        <v>18</v>
      </c>
      <c r="E36" s="86" t="s">
        <v>19</v>
      </c>
      <c r="F36" s="87" t="s">
        <v>20</v>
      </c>
      <c r="G36" s="88" t="s">
        <v>21</v>
      </c>
      <c r="H36" s="89"/>
      <c r="I36" s="89"/>
      <c r="J36" s="90"/>
      <c r="K36" s="91"/>
      <c r="L36" s="92"/>
      <c r="M36" s="17"/>
      <c r="N36" s="93"/>
      <c r="O36" s="94">
        <v>9</v>
      </c>
    </row>
    <row r="37" spans="1:15" customFormat="1" ht="56.25" hidden="1" customHeight="1" x14ac:dyDescent="0.25">
      <c r="A37" s="20"/>
      <c r="B37" s="83"/>
      <c r="C37" s="84"/>
      <c r="D37" s="95"/>
      <c r="E37" s="86" t="s">
        <v>19</v>
      </c>
      <c r="F37" s="87" t="s">
        <v>42</v>
      </c>
      <c r="G37" s="88" t="s">
        <v>21</v>
      </c>
      <c r="H37" s="89"/>
      <c r="I37" s="89"/>
      <c r="J37" s="90"/>
      <c r="K37" s="96"/>
      <c r="L37" s="97"/>
      <c r="M37" s="17"/>
      <c r="N37" s="93"/>
      <c r="O37" s="98"/>
    </row>
    <row r="38" spans="1:15" customFormat="1" ht="66.75" hidden="1" customHeight="1" x14ac:dyDescent="0.25">
      <c r="A38" s="20"/>
      <c r="B38" s="83"/>
      <c r="C38" s="84"/>
      <c r="D38" s="95"/>
      <c r="E38" s="86" t="s">
        <v>19</v>
      </c>
      <c r="F38" s="87" t="s">
        <v>43</v>
      </c>
      <c r="G38" s="88" t="s">
        <v>21</v>
      </c>
      <c r="H38" s="89"/>
      <c r="I38" s="89"/>
      <c r="J38" s="90"/>
      <c r="K38" s="99"/>
      <c r="L38" s="97"/>
      <c r="M38" s="17"/>
      <c r="N38" s="93"/>
      <c r="O38" s="98"/>
    </row>
    <row r="39" spans="1:15" customFormat="1" ht="33" hidden="1" customHeight="1" x14ac:dyDescent="0.25">
      <c r="A39" s="20"/>
      <c r="B39" s="100"/>
      <c r="C39" s="101"/>
      <c r="D39" s="102"/>
      <c r="E39" s="86" t="s">
        <v>25</v>
      </c>
      <c r="F39" s="103" t="s">
        <v>26</v>
      </c>
      <c r="G39" s="88" t="s">
        <v>27</v>
      </c>
      <c r="H39" s="89"/>
      <c r="I39" s="89"/>
      <c r="J39" s="90"/>
      <c r="K39" s="90"/>
      <c r="L39" s="104"/>
      <c r="M39" s="17"/>
      <c r="N39" s="90"/>
      <c r="O39" s="105"/>
    </row>
    <row r="40" spans="1:15" ht="56.25" customHeight="1" x14ac:dyDescent="0.25">
      <c r="A40" s="20"/>
      <c r="B40" s="35" t="s">
        <v>46</v>
      </c>
      <c r="C40" s="36" t="s">
        <v>47</v>
      </c>
      <c r="D40" s="37" t="s">
        <v>18</v>
      </c>
      <c r="E40" s="3" t="s">
        <v>19</v>
      </c>
      <c r="F40" s="38" t="s">
        <v>20</v>
      </c>
      <c r="G40" s="39" t="s">
        <v>21</v>
      </c>
      <c r="H40" s="40">
        <f>'[18]оценка Учреждения'!$H$39</f>
        <v>100</v>
      </c>
      <c r="I40" s="40">
        <f>'[18]оценка Учреждения'!$I$39</f>
        <v>100</v>
      </c>
      <c r="J40" s="41">
        <f>IF(I40/H40*100&gt;100,100,I40/H40*100)</f>
        <v>100</v>
      </c>
      <c r="K40" s="42">
        <f>(J40+J41+J42)/2</f>
        <v>100</v>
      </c>
      <c r="L40" s="43">
        <f>(K40+K43)/2</f>
        <v>100</v>
      </c>
      <c r="M40" s="17"/>
      <c r="N40" s="59"/>
      <c r="O40" s="45">
        <v>10</v>
      </c>
    </row>
    <row r="41" spans="1:15" ht="56.25" customHeight="1" x14ac:dyDescent="0.25">
      <c r="A41" s="20"/>
      <c r="B41" s="35"/>
      <c r="C41" s="36"/>
      <c r="D41" s="46"/>
      <c r="E41" s="3" t="s">
        <v>19</v>
      </c>
      <c r="F41" s="38" t="s">
        <v>42</v>
      </c>
      <c r="G41" s="39" t="s">
        <v>21</v>
      </c>
      <c r="H41" s="40">
        <f>'[18]оценка Учреждения'!$H$40</f>
        <v>94</v>
      </c>
      <c r="I41" s="40">
        <f>'[18]оценка Учреждения'!$I$40</f>
        <v>100</v>
      </c>
      <c r="J41" s="41">
        <f>IF(I41/H41*100&gt;100,100,I41/H41*100)</f>
        <v>100</v>
      </c>
      <c r="K41" s="47"/>
      <c r="L41" s="48"/>
      <c r="M41" s="17"/>
      <c r="N41" s="59"/>
      <c r="O41" s="50"/>
    </row>
    <row r="42" spans="1:15" ht="66.75" customHeight="1" x14ac:dyDescent="0.25">
      <c r="A42" s="20"/>
      <c r="B42" s="35"/>
      <c r="C42" s="36"/>
      <c r="D42" s="46"/>
      <c r="E42" s="3" t="s">
        <v>19</v>
      </c>
      <c r="F42" s="38" t="s">
        <v>43</v>
      </c>
      <c r="G42" s="39" t="s">
        <v>21</v>
      </c>
      <c r="H42" s="40">
        <f>'[18]оценка Учреждения'!$H$41</f>
        <v>0</v>
      </c>
      <c r="I42" s="40">
        <f>'[18]оценка Учреждения'!$I$41</f>
        <v>0</v>
      </c>
      <c r="J42" s="41">
        <v>0</v>
      </c>
      <c r="K42" s="51"/>
      <c r="L42" s="48"/>
      <c r="M42" s="17"/>
      <c r="N42" s="59"/>
      <c r="O42" s="50"/>
    </row>
    <row r="43" spans="1:15" ht="33" customHeight="1" x14ac:dyDescent="0.25">
      <c r="A43" s="20"/>
      <c r="B43" s="52"/>
      <c r="C43" s="53"/>
      <c r="D43" s="54"/>
      <c r="E43" s="3" t="s">
        <v>25</v>
      </c>
      <c r="F43" s="55" t="s">
        <v>26</v>
      </c>
      <c r="G43" s="39" t="s">
        <v>27</v>
      </c>
      <c r="H43" s="40">
        <f>'[18]оценка Учреждения'!$H$42</f>
        <v>2.56</v>
      </c>
      <c r="I43" s="40">
        <f>'[18]оценка Учреждения'!$I$42</f>
        <v>3</v>
      </c>
      <c r="J43" s="41">
        <f t="shared" ref="J43:J88" si="0">IF(H43=0,100,IF(I43/H43*100&gt;100,100,I43/H43*100))</f>
        <v>100</v>
      </c>
      <c r="K43" s="41">
        <f>J43</f>
        <v>100</v>
      </c>
      <c r="L43" s="56"/>
      <c r="M43" s="17"/>
      <c r="N43" s="41"/>
      <c r="O43" s="58"/>
    </row>
    <row r="44" spans="1:15" ht="56.25" customHeight="1" x14ac:dyDescent="0.25">
      <c r="A44" s="20"/>
      <c r="B44" s="106" t="s">
        <v>48</v>
      </c>
      <c r="C44" s="107" t="s">
        <v>49</v>
      </c>
      <c r="D44" s="37" t="s">
        <v>18</v>
      </c>
      <c r="E44" s="3" t="s">
        <v>19</v>
      </c>
      <c r="F44" s="38" t="s">
        <v>20</v>
      </c>
      <c r="G44" s="39" t="s">
        <v>21</v>
      </c>
      <c r="H44" s="40">
        <f>'[18]оценка Учреждения'!$H$43</f>
        <v>100</v>
      </c>
      <c r="I44" s="40">
        <f>'[18]оценка Учреждения'!$I$43</f>
        <v>100</v>
      </c>
      <c r="J44" s="41">
        <f t="shared" si="0"/>
        <v>100</v>
      </c>
      <c r="K44" s="42">
        <f>(J44+J45+J46)/3</f>
        <v>100</v>
      </c>
      <c r="L44" s="43">
        <f>(K44+K47)/2</f>
        <v>100</v>
      </c>
      <c r="M44" s="17"/>
      <c r="N44" s="59"/>
      <c r="O44" s="45">
        <v>11</v>
      </c>
    </row>
    <row r="45" spans="1:15" ht="56.25" customHeight="1" x14ac:dyDescent="0.25">
      <c r="A45" s="20"/>
      <c r="B45" s="108"/>
      <c r="C45" s="109"/>
      <c r="D45" s="46"/>
      <c r="E45" s="3" t="s">
        <v>19</v>
      </c>
      <c r="F45" s="38" t="s">
        <v>42</v>
      </c>
      <c r="G45" s="39" t="s">
        <v>21</v>
      </c>
      <c r="H45" s="40">
        <f>'[18]оценка Учреждения'!$H$44</f>
        <v>94</v>
      </c>
      <c r="I45" s="40">
        <f>'[18]оценка Учреждения'!$I$44</f>
        <v>100</v>
      </c>
      <c r="J45" s="41">
        <f t="shared" si="0"/>
        <v>100</v>
      </c>
      <c r="K45" s="47"/>
      <c r="L45" s="48"/>
      <c r="M45" s="17"/>
      <c r="N45" s="59"/>
      <c r="O45" s="50"/>
    </row>
    <row r="46" spans="1:15" ht="66.75" customHeight="1" x14ac:dyDescent="0.25">
      <c r="A46" s="20"/>
      <c r="B46" s="108"/>
      <c r="C46" s="109"/>
      <c r="D46" s="46"/>
      <c r="E46" s="3" t="s">
        <v>19</v>
      </c>
      <c r="F46" s="38" t="s">
        <v>43</v>
      </c>
      <c r="G46" s="39" t="s">
        <v>21</v>
      </c>
      <c r="H46" s="40">
        <f>'[18]оценка Учреждения'!$H$45</f>
        <v>100</v>
      </c>
      <c r="I46" s="40">
        <f>'[18]оценка Учреждения'!$I$45</f>
        <v>100</v>
      </c>
      <c r="J46" s="41">
        <f t="shared" si="0"/>
        <v>100</v>
      </c>
      <c r="K46" s="51"/>
      <c r="L46" s="48"/>
      <c r="M46" s="17"/>
      <c r="N46" s="59"/>
      <c r="O46" s="50"/>
    </row>
    <row r="47" spans="1:15" ht="33" customHeight="1" x14ac:dyDescent="0.25">
      <c r="A47" s="20"/>
      <c r="B47" s="110"/>
      <c r="C47" s="111"/>
      <c r="D47" s="54"/>
      <c r="E47" s="3" t="s">
        <v>25</v>
      </c>
      <c r="F47" s="55" t="s">
        <v>26</v>
      </c>
      <c r="G47" s="39" t="s">
        <v>27</v>
      </c>
      <c r="H47" s="40">
        <f>'[18]оценка Учреждения'!$H$46</f>
        <v>353.89</v>
      </c>
      <c r="I47" s="40">
        <f>'[18]оценка Учреждения'!$I$46</f>
        <v>358.56</v>
      </c>
      <c r="J47" s="41">
        <f t="shared" si="0"/>
        <v>100</v>
      </c>
      <c r="K47" s="41">
        <f>J47</f>
        <v>100</v>
      </c>
      <c r="L47" s="56"/>
      <c r="M47" s="17"/>
      <c r="N47" s="41"/>
      <c r="O47" s="58"/>
    </row>
    <row r="48" spans="1:15" customFormat="1" ht="56.25" hidden="1" customHeight="1" x14ac:dyDescent="0.25">
      <c r="A48" s="20"/>
      <c r="B48" s="176" t="s">
        <v>50</v>
      </c>
      <c r="C48" s="177" t="s">
        <v>51</v>
      </c>
      <c r="D48" s="85" t="s">
        <v>18</v>
      </c>
      <c r="E48" s="86" t="s">
        <v>19</v>
      </c>
      <c r="F48" s="87" t="s">
        <v>20</v>
      </c>
      <c r="G48" s="88" t="s">
        <v>21</v>
      </c>
      <c r="H48" s="89"/>
      <c r="I48" s="89"/>
      <c r="J48" s="90"/>
      <c r="K48" s="91"/>
      <c r="L48" s="92"/>
      <c r="M48" s="17"/>
      <c r="N48" s="93"/>
      <c r="O48" s="94">
        <v>12</v>
      </c>
    </row>
    <row r="49" spans="1:15" customFormat="1" ht="56.25" hidden="1" customHeight="1" x14ac:dyDescent="0.25">
      <c r="A49" s="20"/>
      <c r="B49" s="178"/>
      <c r="C49" s="179"/>
      <c r="D49" s="95"/>
      <c r="E49" s="86" t="s">
        <v>19</v>
      </c>
      <c r="F49" s="87" t="s">
        <v>42</v>
      </c>
      <c r="G49" s="88" t="s">
        <v>21</v>
      </c>
      <c r="H49" s="89"/>
      <c r="I49" s="89"/>
      <c r="J49" s="90"/>
      <c r="K49" s="96"/>
      <c r="L49" s="97"/>
      <c r="M49" s="17"/>
      <c r="N49" s="93"/>
      <c r="O49" s="98"/>
    </row>
    <row r="50" spans="1:15" customFormat="1" ht="66.75" hidden="1" customHeight="1" x14ac:dyDescent="0.25">
      <c r="A50" s="20"/>
      <c r="B50" s="178"/>
      <c r="C50" s="179"/>
      <c r="D50" s="95"/>
      <c r="E50" s="86" t="s">
        <v>19</v>
      </c>
      <c r="F50" s="87" t="s">
        <v>43</v>
      </c>
      <c r="G50" s="88" t="s">
        <v>21</v>
      </c>
      <c r="H50" s="89"/>
      <c r="I50" s="89"/>
      <c r="J50" s="90"/>
      <c r="K50" s="99"/>
      <c r="L50" s="97"/>
      <c r="M50" s="17"/>
      <c r="N50" s="93"/>
      <c r="O50" s="98"/>
    </row>
    <row r="51" spans="1:15" customFormat="1" ht="33" hidden="1" customHeight="1" x14ac:dyDescent="0.25">
      <c r="A51" s="20"/>
      <c r="B51" s="180"/>
      <c r="C51" s="181"/>
      <c r="D51" s="102"/>
      <c r="E51" s="86" t="s">
        <v>25</v>
      </c>
      <c r="F51" s="103" t="s">
        <v>26</v>
      </c>
      <c r="G51" s="88" t="s">
        <v>27</v>
      </c>
      <c r="H51" s="89"/>
      <c r="I51" s="89"/>
      <c r="J51" s="90"/>
      <c r="K51" s="90"/>
      <c r="L51" s="104"/>
      <c r="M51" s="17"/>
      <c r="N51" s="90"/>
      <c r="O51" s="105"/>
    </row>
    <row r="52" spans="1:15" customFormat="1" ht="47.25" hidden="1" x14ac:dyDescent="0.25">
      <c r="A52" s="20"/>
      <c r="B52" s="112" t="s">
        <v>52</v>
      </c>
      <c r="C52" s="113" t="s">
        <v>53</v>
      </c>
      <c r="D52" s="114" t="s">
        <v>18</v>
      </c>
      <c r="E52" s="115" t="s">
        <v>19</v>
      </c>
      <c r="F52" s="116" t="s">
        <v>20</v>
      </c>
      <c r="G52" s="117" t="s">
        <v>21</v>
      </c>
      <c r="H52" s="118"/>
      <c r="I52" s="118"/>
      <c r="J52" s="119"/>
      <c r="K52" s="120"/>
      <c r="L52" s="121"/>
      <c r="M52" s="17"/>
      <c r="N52" s="122"/>
      <c r="O52" s="123">
        <v>13</v>
      </c>
    </row>
    <row r="53" spans="1:15" customFormat="1" ht="47.25" hidden="1" x14ac:dyDescent="0.25">
      <c r="A53" s="20"/>
      <c r="B53" s="112"/>
      <c r="C53" s="113"/>
      <c r="D53" s="124"/>
      <c r="E53" s="115" t="s">
        <v>19</v>
      </c>
      <c r="F53" s="116" t="s">
        <v>42</v>
      </c>
      <c r="G53" s="117" t="s">
        <v>21</v>
      </c>
      <c r="H53" s="118"/>
      <c r="I53" s="118"/>
      <c r="J53" s="119"/>
      <c r="K53" s="125"/>
      <c r="L53" s="126"/>
      <c r="M53" s="17"/>
      <c r="N53" s="122"/>
      <c r="O53" s="127"/>
    </row>
    <row r="54" spans="1:15" customFormat="1" ht="47.25" hidden="1" x14ac:dyDescent="0.25">
      <c r="A54" s="20"/>
      <c r="B54" s="112"/>
      <c r="C54" s="113"/>
      <c r="D54" s="124"/>
      <c r="E54" s="115" t="s">
        <v>19</v>
      </c>
      <c r="F54" s="116" t="s">
        <v>54</v>
      </c>
      <c r="G54" s="117" t="s">
        <v>21</v>
      </c>
      <c r="H54" s="118"/>
      <c r="I54" s="118"/>
      <c r="J54" s="119"/>
      <c r="K54" s="128"/>
      <c r="L54" s="126"/>
      <c r="M54" s="17"/>
      <c r="N54" s="122"/>
      <c r="O54" s="127"/>
    </row>
    <row r="55" spans="1:15" customFormat="1" ht="31.5" hidden="1" x14ac:dyDescent="0.25">
      <c r="A55" s="20"/>
      <c r="B55" s="129"/>
      <c r="C55" s="130"/>
      <c r="D55" s="131"/>
      <c r="E55" s="115" t="s">
        <v>25</v>
      </c>
      <c r="F55" s="132" t="s">
        <v>26</v>
      </c>
      <c r="G55" s="117" t="s">
        <v>27</v>
      </c>
      <c r="H55" s="118"/>
      <c r="I55" s="118"/>
      <c r="J55" s="119"/>
      <c r="K55" s="119"/>
      <c r="L55" s="133"/>
      <c r="M55" s="17"/>
      <c r="N55" s="119"/>
      <c r="O55" s="134"/>
    </row>
    <row r="56" spans="1:15" customFormat="1" ht="47.25" hidden="1" x14ac:dyDescent="0.25">
      <c r="A56" s="20"/>
      <c r="B56" s="112" t="s">
        <v>55</v>
      </c>
      <c r="C56" s="113" t="s">
        <v>56</v>
      </c>
      <c r="D56" s="114" t="s">
        <v>18</v>
      </c>
      <c r="E56" s="115" t="s">
        <v>19</v>
      </c>
      <c r="F56" s="116" t="s">
        <v>20</v>
      </c>
      <c r="G56" s="117" t="s">
        <v>21</v>
      </c>
      <c r="H56" s="118"/>
      <c r="I56" s="118"/>
      <c r="J56" s="119"/>
      <c r="K56" s="120"/>
      <c r="L56" s="121"/>
      <c r="M56" s="17"/>
      <c r="N56" s="122"/>
      <c r="O56" s="123">
        <v>14</v>
      </c>
    </row>
    <row r="57" spans="1:15" customFormat="1" ht="47.25" hidden="1" x14ac:dyDescent="0.25">
      <c r="A57" s="20"/>
      <c r="B57" s="112"/>
      <c r="C57" s="113"/>
      <c r="D57" s="124"/>
      <c r="E57" s="115" t="s">
        <v>19</v>
      </c>
      <c r="F57" s="116" t="s">
        <v>42</v>
      </c>
      <c r="G57" s="117" t="s">
        <v>21</v>
      </c>
      <c r="H57" s="118"/>
      <c r="I57" s="118"/>
      <c r="J57" s="119"/>
      <c r="K57" s="125"/>
      <c r="L57" s="126"/>
      <c r="M57" s="17"/>
      <c r="N57" s="122"/>
      <c r="O57" s="127"/>
    </row>
    <row r="58" spans="1:15" customFormat="1" ht="47.25" hidden="1" x14ac:dyDescent="0.25">
      <c r="A58" s="20"/>
      <c r="B58" s="112"/>
      <c r="C58" s="113"/>
      <c r="D58" s="124"/>
      <c r="E58" s="115" t="s">
        <v>19</v>
      </c>
      <c r="F58" s="116" t="s">
        <v>54</v>
      </c>
      <c r="G58" s="117" t="s">
        <v>21</v>
      </c>
      <c r="H58" s="118"/>
      <c r="I58" s="118"/>
      <c r="J58" s="119"/>
      <c r="K58" s="128"/>
      <c r="L58" s="126"/>
      <c r="M58" s="17"/>
      <c r="N58" s="122"/>
      <c r="O58" s="127"/>
    </row>
    <row r="59" spans="1:15" customFormat="1" ht="31.5" hidden="1" x14ac:dyDescent="0.25">
      <c r="A59" s="20"/>
      <c r="B59" s="129"/>
      <c r="C59" s="130"/>
      <c r="D59" s="131"/>
      <c r="E59" s="115" t="s">
        <v>25</v>
      </c>
      <c r="F59" s="132" t="s">
        <v>26</v>
      </c>
      <c r="G59" s="117" t="s">
        <v>27</v>
      </c>
      <c r="H59" s="118"/>
      <c r="I59" s="118"/>
      <c r="J59" s="119"/>
      <c r="K59" s="119"/>
      <c r="L59" s="133"/>
      <c r="M59" s="17"/>
      <c r="N59" s="119"/>
      <c r="O59" s="134"/>
    </row>
    <row r="60" spans="1:15" customFormat="1" ht="47.25" hidden="1" x14ac:dyDescent="0.25">
      <c r="A60" s="20"/>
      <c r="B60" s="112" t="s">
        <v>57</v>
      </c>
      <c r="C60" s="113" t="s">
        <v>58</v>
      </c>
      <c r="D60" s="114" t="s">
        <v>18</v>
      </c>
      <c r="E60" s="115" t="s">
        <v>19</v>
      </c>
      <c r="F60" s="116" t="s">
        <v>20</v>
      </c>
      <c r="G60" s="117" t="s">
        <v>21</v>
      </c>
      <c r="H60" s="118"/>
      <c r="I60" s="118"/>
      <c r="J60" s="119"/>
      <c r="K60" s="120"/>
      <c r="L60" s="121"/>
      <c r="M60" s="17"/>
      <c r="N60" s="122"/>
      <c r="O60" s="123">
        <v>15</v>
      </c>
    </row>
    <row r="61" spans="1:15" customFormat="1" ht="47.25" hidden="1" x14ac:dyDescent="0.25">
      <c r="A61" s="20"/>
      <c r="B61" s="112"/>
      <c r="C61" s="113"/>
      <c r="D61" s="124"/>
      <c r="E61" s="115" t="s">
        <v>19</v>
      </c>
      <c r="F61" s="116" t="s">
        <v>42</v>
      </c>
      <c r="G61" s="117" t="s">
        <v>21</v>
      </c>
      <c r="H61" s="118"/>
      <c r="I61" s="118"/>
      <c r="J61" s="119"/>
      <c r="K61" s="125"/>
      <c r="L61" s="126"/>
      <c r="M61" s="17"/>
      <c r="N61" s="122"/>
      <c r="O61" s="127"/>
    </row>
    <row r="62" spans="1:15" customFormat="1" ht="47.25" hidden="1" x14ac:dyDescent="0.25">
      <c r="A62" s="20"/>
      <c r="B62" s="112"/>
      <c r="C62" s="113"/>
      <c r="D62" s="124"/>
      <c r="E62" s="115" t="s">
        <v>19</v>
      </c>
      <c r="F62" s="116" t="s">
        <v>54</v>
      </c>
      <c r="G62" s="117" t="s">
        <v>21</v>
      </c>
      <c r="H62" s="118"/>
      <c r="I62" s="118"/>
      <c r="J62" s="119"/>
      <c r="K62" s="128"/>
      <c r="L62" s="126"/>
      <c r="M62" s="17"/>
      <c r="N62" s="122"/>
      <c r="O62" s="127"/>
    </row>
    <row r="63" spans="1:15" customFormat="1" ht="31.5" hidden="1" x14ac:dyDescent="0.25">
      <c r="A63" s="20"/>
      <c r="B63" s="129"/>
      <c r="C63" s="130"/>
      <c r="D63" s="131"/>
      <c r="E63" s="115" t="s">
        <v>25</v>
      </c>
      <c r="F63" s="132" t="s">
        <v>26</v>
      </c>
      <c r="G63" s="117" t="s">
        <v>27</v>
      </c>
      <c r="H63" s="118"/>
      <c r="I63" s="118"/>
      <c r="J63" s="119"/>
      <c r="K63" s="119"/>
      <c r="L63" s="133"/>
      <c r="M63" s="17"/>
      <c r="N63" s="119"/>
      <c r="O63" s="134"/>
    </row>
    <row r="64" spans="1:15" ht="47.25" x14ac:dyDescent="0.25">
      <c r="A64" s="20"/>
      <c r="B64" s="35" t="s">
        <v>59</v>
      </c>
      <c r="C64" s="36" t="s">
        <v>60</v>
      </c>
      <c r="D64" s="37" t="s">
        <v>18</v>
      </c>
      <c r="E64" s="3" t="s">
        <v>19</v>
      </c>
      <c r="F64" s="38" t="s">
        <v>20</v>
      </c>
      <c r="G64" s="39" t="s">
        <v>21</v>
      </c>
      <c r="H64" s="40">
        <f>'[18]оценка Учреждения'!$H$63</f>
        <v>100</v>
      </c>
      <c r="I64" s="40">
        <f>'[18]оценка Учреждения'!$I$63</f>
        <v>100</v>
      </c>
      <c r="J64" s="41">
        <f t="shared" si="0"/>
        <v>100</v>
      </c>
      <c r="K64" s="42">
        <f>(J64+J65+J66)/3</f>
        <v>100</v>
      </c>
      <c r="L64" s="43">
        <f>(K64+K67)/2</f>
        <v>100</v>
      </c>
      <c r="M64" s="17"/>
      <c r="N64" s="59"/>
      <c r="O64" s="45">
        <v>16</v>
      </c>
    </row>
    <row r="65" spans="1:15" ht="47.25" x14ac:dyDescent="0.25">
      <c r="A65" s="20"/>
      <c r="B65" s="35"/>
      <c r="C65" s="36"/>
      <c r="D65" s="46"/>
      <c r="E65" s="3" t="s">
        <v>19</v>
      </c>
      <c r="F65" s="38" t="s">
        <v>42</v>
      </c>
      <c r="G65" s="39" t="s">
        <v>21</v>
      </c>
      <c r="H65" s="40">
        <f>'[18]оценка Учреждения'!$H$64</f>
        <v>98</v>
      </c>
      <c r="I65" s="40">
        <f>'[18]оценка Учреждения'!$I$64</f>
        <v>100</v>
      </c>
      <c r="J65" s="41">
        <f t="shared" si="0"/>
        <v>100</v>
      </c>
      <c r="K65" s="47"/>
      <c r="L65" s="48"/>
      <c r="M65" s="17"/>
      <c r="N65" s="59"/>
      <c r="O65" s="50"/>
    </row>
    <row r="66" spans="1:15" ht="47.25" x14ac:dyDescent="0.25">
      <c r="A66" s="20"/>
      <c r="B66" s="35"/>
      <c r="C66" s="36"/>
      <c r="D66" s="46"/>
      <c r="E66" s="3" t="s">
        <v>19</v>
      </c>
      <c r="F66" s="38" t="s">
        <v>54</v>
      </c>
      <c r="G66" s="39" t="s">
        <v>21</v>
      </c>
      <c r="H66" s="40">
        <f>'[18]оценка Учреждения'!$H$65</f>
        <v>100</v>
      </c>
      <c r="I66" s="40">
        <f>'[18]оценка Учреждения'!$I$65</f>
        <v>100</v>
      </c>
      <c r="J66" s="41">
        <f t="shared" si="0"/>
        <v>100</v>
      </c>
      <c r="K66" s="51"/>
      <c r="L66" s="48"/>
      <c r="M66" s="17"/>
      <c r="N66" s="59"/>
      <c r="O66" s="50"/>
    </row>
    <row r="67" spans="1:15" ht="31.5" x14ac:dyDescent="0.25">
      <c r="A67" s="20"/>
      <c r="B67" s="52"/>
      <c r="C67" s="53"/>
      <c r="D67" s="54"/>
      <c r="E67" s="3" t="s">
        <v>25</v>
      </c>
      <c r="F67" s="55" t="s">
        <v>26</v>
      </c>
      <c r="G67" s="39" t="s">
        <v>27</v>
      </c>
      <c r="H67" s="40">
        <f>'[18]оценка Учреждения'!$H$66</f>
        <v>41.33</v>
      </c>
      <c r="I67" s="40">
        <f>'[18]оценка Учреждения'!$I$66</f>
        <v>43.11</v>
      </c>
      <c r="J67" s="41">
        <f t="shared" si="0"/>
        <v>100</v>
      </c>
      <c r="K67" s="41">
        <f>J67</f>
        <v>100</v>
      </c>
      <c r="L67" s="56"/>
      <c r="M67" s="17"/>
      <c r="N67" s="41"/>
      <c r="O67" s="58"/>
    </row>
    <row r="68" spans="1:15" customFormat="1" ht="47.25" hidden="1" x14ac:dyDescent="0.25">
      <c r="A68" s="20"/>
      <c r="B68" s="112" t="s">
        <v>61</v>
      </c>
      <c r="C68" s="113" t="s">
        <v>62</v>
      </c>
      <c r="D68" s="114" t="s">
        <v>18</v>
      </c>
      <c r="E68" s="115" t="s">
        <v>19</v>
      </c>
      <c r="F68" s="116" t="s">
        <v>20</v>
      </c>
      <c r="G68" s="117" t="s">
        <v>21</v>
      </c>
      <c r="H68" s="118"/>
      <c r="I68" s="118"/>
      <c r="J68" s="119"/>
      <c r="K68" s="120"/>
      <c r="L68" s="121"/>
      <c r="M68" s="17"/>
      <c r="N68" s="186"/>
      <c r="O68" s="123">
        <v>17</v>
      </c>
    </row>
    <row r="69" spans="1:15" customFormat="1" ht="47.25" hidden="1" x14ac:dyDescent="0.25">
      <c r="A69" s="20"/>
      <c r="B69" s="112"/>
      <c r="C69" s="113"/>
      <c r="D69" s="124"/>
      <c r="E69" s="115" t="s">
        <v>19</v>
      </c>
      <c r="F69" s="116" t="s">
        <v>42</v>
      </c>
      <c r="G69" s="117" t="s">
        <v>21</v>
      </c>
      <c r="H69" s="118"/>
      <c r="I69" s="118"/>
      <c r="J69" s="119"/>
      <c r="K69" s="125"/>
      <c r="L69" s="126"/>
      <c r="M69" s="17"/>
      <c r="N69" s="187"/>
      <c r="O69" s="127"/>
    </row>
    <row r="70" spans="1:15" customFormat="1" ht="47.25" hidden="1" x14ac:dyDescent="0.25">
      <c r="A70" s="20"/>
      <c r="B70" s="112"/>
      <c r="C70" s="113"/>
      <c r="D70" s="124"/>
      <c r="E70" s="115" t="s">
        <v>19</v>
      </c>
      <c r="F70" s="116" t="s">
        <v>54</v>
      </c>
      <c r="G70" s="117" t="s">
        <v>21</v>
      </c>
      <c r="H70" s="118"/>
      <c r="I70" s="118"/>
      <c r="J70" s="119"/>
      <c r="K70" s="128"/>
      <c r="L70" s="126"/>
      <c r="M70" s="17"/>
      <c r="N70" s="187"/>
      <c r="O70" s="127"/>
    </row>
    <row r="71" spans="1:15" customFormat="1" ht="31.5" hidden="1" x14ac:dyDescent="0.25">
      <c r="A71" s="20"/>
      <c r="B71" s="129"/>
      <c r="C71" s="130"/>
      <c r="D71" s="131"/>
      <c r="E71" s="115" t="s">
        <v>25</v>
      </c>
      <c r="F71" s="132" t="s">
        <v>26</v>
      </c>
      <c r="G71" s="117" t="s">
        <v>27</v>
      </c>
      <c r="H71" s="118"/>
      <c r="I71" s="118"/>
      <c r="J71" s="119"/>
      <c r="K71" s="119"/>
      <c r="L71" s="133"/>
      <c r="M71" s="17"/>
      <c r="N71" s="188"/>
      <c r="O71" s="134"/>
    </row>
    <row r="72" spans="1:15" ht="47.25" x14ac:dyDescent="0.25">
      <c r="A72" s="20"/>
      <c r="B72" s="35" t="s">
        <v>63</v>
      </c>
      <c r="C72" s="36" t="s">
        <v>64</v>
      </c>
      <c r="D72" s="37" t="s">
        <v>18</v>
      </c>
      <c r="E72" s="3" t="s">
        <v>19</v>
      </c>
      <c r="F72" s="38" t="s">
        <v>65</v>
      </c>
      <c r="G72" s="3" t="s">
        <v>21</v>
      </c>
      <c r="H72" s="40">
        <f>'[18]оценка Учреждения'!$H$71</f>
        <v>1.0900000000000001</v>
      </c>
      <c r="I72" s="40">
        <f>'[18]оценка Учреждения'!$I$71</f>
        <v>1.1000000000000001</v>
      </c>
      <c r="J72" s="41">
        <f t="shared" si="0"/>
        <v>100</v>
      </c>
      <c r="K72" s="42">
        <f>(J72+J73+J74)/3</f>
        <v>100</v>
      </c>
      <c r="L72" s="43">
        <f>(K72+K75)/2</f>
        <v>100</v>
      </c>
      <c r="M72" s="17"/>
      <c r="N72" s="59"/>
      <c r="O72" s="45">
        <v>18</v>
      </c>
    </row>
    <row r="73" spans="1:15" ht="63" x14ac:dyDescent="0.25">
      <c r="A73" s="20"/>
      <c r="B73" s="35"/>
      <c r="C73" s="36"/>
      <c r="D73" s="46"/>
      <c r="E73" s="3" t="s">
        <v>19</v>
      </c>
      <c r="F73" s="38" t="s">
        <v>66</v>
      </c>
      <c r="G73" s="3" t="s">
        <v>21</v>
      </c>
      <c r="H73" s="40">
        <f>'[18]оценка Учреждения'!$H$72</f>
        <v>14.3</v>
      </c>
      <c r="I73" s="40">
        <f>'[18]оценка Учреждения'!$I$72</f>
        <v>16.7</v>
      </c>
      <c r="J73" s="41">
        <f t="shared" si="0"/>
        <v>100</v>
      </c>
      <c r="K73" s="47"/>
      <c r="L73" s="48"/>
      <c r="M73" s="17"/>
      <c r="N73" s="59"/>
      <c r="O73" s="50"/>
    </row>
    <row r="74" spans="1:15" ht="47.25" x14ac:dyDescent="0.25">
      <c r="A74" s="20"/>
      <c r="B74" s="35"/>
      <c r="C74" s="36"/>
      <c r="D74" s="46"/>
      <c r="E74" s="3" t="s">
        <v>19</v>
      </c>
      <c r="F74" s="38" t="s">
        <v>42</v>
      </c>
      <c r="G74" s="3" t="s">
        <v>21</v>
      </c>
      <c r="H74" s="40">
        <f>'[18]оценка Учреждения'!$H$73</f>
        <v>100</v>
      </c>
      <c r="I74" s="40">
        <f>'[18]оценка Учреждения'!$I$73</f>
        <v>100</v>
      </c>
      <c r="J74" s="41">
        <f t="shared" si="0"/>
        <v>100</v>
      </c>
      <c r="K74" s="51"/>
      <c r="L74" s="48"/>
      <c r="M74" s="17"/>
      <c r="N74" s="59"/>
      <c r="O74" s="50"/>
    </row>
    <row r="75" spans="1:15" ht="31.5" x14ac:dyDescent="0.25">
      <c r="A75" s="20"/>
      <c r="B75" s="52"/>
      <c r="C75" s="53"/>
      <c r="D75" s="54"/>
      <c r="E75" s="3" t="s">
        <v>25</v>
      </c>
      <c r="F75" s="55" t="s">
        <v>67</v>
      </c>
      <c r="G75" s="3" t="s">
        <v>68</v>
      </c>
      <c r="H75" s="135">
        <f>'[18]оценка Учреждения'!$H$74</f>
        <v>544.32000000000005</v>
      </c>
      <c r="I75" s="135">
        <f>'[18]оценка Учреждения'!$I$74</f>
        <v>544.32000000000005</v>
      </c>
      <c r="J75" s="41">
        <f t="shared" si="0"/>
        <v>100</v>
      </c>
      <c r="K75" s="41">
        <f>J75</f>
        <v>100</v>
      </c>
      <c r="L75" s="56"/>
      <c r="M75" s="17"/>
      <c r="N75" s="41"/>
      <c r="O75" s="58"/>
    </row>
    <row r="76" spans="1:15" ht="47.25" customHeight="1" x14ac:dyDescent="0.25">
      <c r="A76" s="20"/>
      <c r="B76" s="35" t="s">
        <v>69</v>
      </c>
      <c r="C76" s="36" t="s">
        <v>70</v>
      </c>
      <c r="D76" s="37" t="s">
        <v>18</v>
      </c>
      <c r="E76" s="3" t="s">
        <v>19</v>
      </c>
      <c r="F76" s="38" t="s">
        <v>65</v>
      </c>
      <c r="G76" s="3" t="s">
        <v>21</v>
      </c>
      <c r="H76" s="40">
        <f>'[18]оценка Учреждения'!$H$75</f>
        <v>16.23</v>
      </c>
      <c r="I76" s="40">
        <f>'[18]оценка Учреждения'!$I$75</f>
        <v>15.88</v>
      </c>
      <c r="J76" s="41">
        <f t="shared" si="0"/>
        <v>97.843499691928528</v>
      </c>
      <c r="K76" s="42">
        <f>(J76+J77+J78)/3</f>
        <v>99.281166563976171</v>
      </c>
      <c r="L76" s="43">
        <f>(K76+K79)/2</f>
        <v>99.640583281988086</v>
      </c>
      <c r="M76" s="17"/>
      <c r="N76" s="44"/>
      <c r="O76" s="45">
        <v>19</v>
      </c>
    </row>
    <row r="77" spans="1:15" ht="63" x14ac:dyDescent="0.25">
      <c r="A77" s="20"/>
      <c r="B77" s="35"/>
      <c r="C77" s="36"/>
      <c r="D77" s="46"/>
      <c r="E77" s="3" t="s">
        <v>19</v>
      </c>
      <c r="F77" s="38" t="s">
        <v>66</v>
      </c>
      <c r="G77" s="3" t="s">
        <v>21</v>
      </c>
      <c r="H77" s="40">
        <f>'[18]оценка Учреждения'!$H$76</f>
        <v>10.4</v>
      </c>
      <c r="I77" s="40">
        <f>'[18]оценка Учреждения'!$I$76</f>
        <v>16.7</v>
      </c>
      <c r="J77" s="41">
        <f t="shared" si="0"/>
        <v>100</v>
      </c>
      <c r="K77" s="47"/>
      <c r="L77" s="48"/>
      <c r="M77" s="17"/>
      <c r="N77" s="49"/>
      <c r="O77" s="50"/>
    </row>
    <row r="78" spans="1:15" ht="47.25" x14ac:dyDescent="0.25">
      <c r="A78" s="20"/>
      <c r="B78" s="35"/>
      <c r="C78" s="36"/>
      <c r="D78" s="46"/>
      <c r="E78" s="3" t="s">
        <v>19</v>
      </c>
      <c r="F78" s="38" t="s">
        <v>42</v>
      </c>
      <c r="G78" s="3" t="s">
        <v>21</v>
      </c>
      <c r="H78" s="40">
        <f>'[18]оценка Учреждения'!$H$77</f>
        <v>100</v>
      </c>
      <c r="I78" s="40">
        <f>'[18]оценка Учреждения'!$I$77</f>
        <v>100</v>
      </c>
      <c r="J78" s="41">
        <f t="shared" si="0"/>
        <v>100</v>
      </c>
      <c r="K78" s="51"/>
      <c r="L78" s="48"/>
      <c r="M78" s="17"/>
      <c r="N78" s="49"/>
      <c r="O78" s="50"/>
    </row>
    <row r="79" spans="1:15" ht="31.5" x14ac:dyDescent="0.25">
      <c r="A79" s="20"/>
      <c r="B79" s="52"/>
      <c r="C79" s="53"/>
      <c r="D79" s="54"/>
      <c r="E79" s="3" t="s">
        <v>25</v>
      </c>
      <c r="F79" s="55" t="s">
        <v>67</v>
      </c>
      <c r="G79" s="3" t="s">
        <v>68</v>
      </c>
      <c r="H79" s="135">
        <f>'[18]оценка Учреждения'!$H$78</f>
        <v>8259.5600000000013</v>
      </c>
      <c r="I79" s="135">
        <f>'[18]оценка Учреждения'!$I$78</f>
        <v>8259.5600000000013</v>
      </c>
      <c r="J79" s="41">
        <f t="shared" si="0"/>
        <v>100</v>
      </c>
      <c r="K79" s="41">
        <f>J79</f>
        <v>100</v>
      </c>
      <c r="L79" s="56"/>
      <c r="M79" s="17"/>
      <c r="N79" s="57"/>
      <c r="O79" s="58"/>
    </row>
    <row r="80" spans="1:15" ht="47.25" x14ac:dyDescent="0.25">
      <c r="A80" s="20"/>
      <c r="B80" s="35" t="s">
        <v>71</v>
      </c>
      <c r="C80" s="36" t="s">
        <v>72</v>
      </c>
      <c r="D80" s="37" t="s">
        <v>18</v>
      </c>
      <c r="E80" s="3" t="s">
        <v>19</v>
      </c>
      <c r="F80" s="38" t="s">
        <v>65</v>
      </c>
      <c r="G80" s="3" t="s">
        <v>21</v>
      </c>
      <c r="H80" s="40">
        <f>'[18]оценка Учреждения'!$H$79</f>
        <v>6.78</v>
      </c>
      <c r="I80" s="40">
        <f>'[18]оценка Учреждения'!$I$79</f>
        <v>6.63</v>
      </c>
      <c r="J80" s="41">
        <f t="shared" si="0"/>
        <v>97.787610619469021</v>
      </c>
      <c r="K80" s="42">
        <f>(J80+J81+J82)/3</f>
        <v>88.055185795843286</v>
      </c>
      <c r="L80" s="43">
        <f>(K80+K83)/2</f>
        <v>94.027592897921636</v>
      </c>
      <c r="M80" s="17"/>
      <c r="N80" s="59"/>
      <c r="O80" s="45">
        <v>20</v>
      </c>
    </row>
    <row r="81" spans="1:15" ht="63" x14ac:dyDescent="0.25">
      <c r="A81" s="20"/>
      <c r="B81" s="35"/>
      <c r="C81" s="36"/>
      <c r="D81" s="46"/>
      <c r="E81" s="3" t="s">
        <v>19</v>
      </c>
      <c r="F81" s="38" t="s">
        <v>66</v>
      </c>
      <c r="G81" s="3" t="s">
        <v>21</v>
      </c>
      <c r="H81" s="40">
        <f>'[18]оценка Учреждения'!$H$80</f>
        <v>52.6</v>
      </c>
      <c r="I81" s="40">
        <f>'[18]оценка Учреждения'!$I$80</f>
        <v>50.8</v>
      </c>
      <c r="J81" s="41">
        <f t="shared" si="0"/>
        <v>96.577946768060826</v>
      </c>
      <c r="K81" s="47"/>
      <c r="L81" s="48"/>
      <c r="M81" s="17"/>
      <c r="N81" s="59"/>
      <c r="O81" s="50"/>
    </row>
    <row r="82" spans="1:15" ht="47.25" x14ac:dyDescent="0.25">
      <c r="A82" s="20"/>
      <c r="B82" s="35"/>
      <c r="C82" s="36"/>
      <c r="D82" s="46"/>
      <c r="E82" s="3" t="s">
        <v>19</v>
      </c>
      <c r="F82" s="38" t="s">
        <v>42</v>
      </c>
      <c r="G82" s="3" t="s">
        <v>21</v>
      </c>
      <c r="H82" s="40">
        <f>'[18]оценка Учреждения'!$H$81</f>
        <v>100</v>
      </c>
      <c r="I82" s="40">
        <f>'[18]оценка Учреждения'!$I$81</f>
        <v>69.8</v>
      </c>
      <c r="J82" s="41">
        <f t="shared" si="0"/>
        <v>69.8</v>
      </c>
      <c r="K82" s="51"/>
      <c r="L82" s="48"/>
      <c r="M82" s="17"/>
      <c r="N82" s="59"/>
      <c r="O82" s="50"/>
    </row>
    <row r="83" spans="1:15" ht="31.5" x14ac:dyDescent="0.25">
      <c r="A83" s="20"/>
      <c r="B83" s="52"/>
      <c r="C83" s="53"/>
      <c r="D83" s="54"/>
      <c r="E83" s="3" t="s">
        <v>25</v>
      </c>
      <c r="F83" s="55" t="s">
        <v>67</v>
      </c>
      <c r="G83" s="3" t="s">
        <v>68</v>
      </c>
      <c r="H83" s="135">
        <f>'[18]оценка Учреждения'!$H$82</f>
        <v>4031.6800000000003</v>
      </c>
      <c r="I83" s="135">
        <f>'[18]оценка Учреждения'!$I$82</f>
        <v>4031.6800000000003</v>
      </c>
      <c r="J83" s="41">
        <f t="shared" si="0"/>
        <v>100</v>
      </c>
      <c r="K83" s="41">
        <f>J83</f>
        <v>100</v>
      </c>
      <c r="L83" s="56"/>
      <c r="M83" s="17"/>
      <c r="N83" s="41"/>
      <c r="O83" s="58"/>
    </row>
    <row r="84" spans="1:15" ht="47.25" x14ac:dyDescent="0.25">
      <c r="A84" s="20"/>
      <c r="B84" s="35" t="s">
        <v>73</v>
      </c>
      <c r="C84" s="36" t="s">
        <v>74</v>
      </c>
      <c r="D84" s="37" t="s">
        <v>18</v>
      </c>
      <c r="E84" s="3" t="s">
        <v>19</v>
      </c>
      <c r="F84" s="38" t="s">
        <v>65</v>
      </c>
      <c r="G84" s="3" t="s">
        <v>21</v>
      </c>
      <c r="H84" s="40">
        <f>'[18]оценка Учреждения'!$H$83</f>
        <v>17.43</v>
      </c>
      <c r="I84" s="40">
        <f>'[18]оценка Учреждения'!$I$83</f>
        <v>17.05</v>
      </c>
      <c r="J84" s="41">
        <f t="shared" si="0"/>
        <v>97.819850831899032</v>
      </c>
      <c r="K84" s="42">
        <f>(J84+J85+J86)/3</f>
        <v>92.613782053000634</v>
      </c>
      <c r="L84" s="43">
        <f>(K84+K87)/2</f>
        <v>96.306891026500324</v>
      </c>
      <c r="M84" s="17"/>
      <c r="N84" s="59"/>
      <c r="O84" s="45">
        <v>21</v>
      </c>
    </row>
    <row r="85" spans="1:15" ht="63" x14ac:dyDescent="0.25">
      <c r="A85" s="20"/>
      <c r="B85" s="35"/>
      <c r="C85" s="36"/>
      <c r="D85" s="46"/>
      <c r="E85" s="3" t="s">
        <v>19</v>
      </c>
      <c r="F85" s="38" t="s">
        <v>66</v>
      </c>
      <c r="G85" s="3" t="s">
        <v>21</v>
      </c>
      <c r="H85" s="40">
        <f>'[18]оценка Учреждения'!$H$84</f>
        <v>21.4</v>
      </c>
      <c r="I85" s="40">
        <f>'[18]оценка Учреждения'!$I$84</f>
        <v>19.5</v>
      </c>
      <c r="J85" s="41">
        <f t="shared" si="0"/>
        <v>91.121495327102807</v>
      </c>
      <c r="K85" s="47"/>
      <c r="L85" s="48"/>
      <c r="M85" s="17"/>
      <c r="N85" s="59"/>
      <c r="O85" s="50"/>
    </row>
    <row r="86" spans="1:15" ht="47.25" x14ac:dyDescent="0.25">
      <c r="A86" s="20"/>
      <c r="B86" s="35"/>
      <c r="C86" s="36"/>
      <c r="D86" s="46"/>
      <c r="E86" s="3" t="s">
        <v>19</v>
      </c>
      <c r="F86" s="38" t="s">
        <v>42</v>
      </c>
      <c r="G86" s="3" t="s">
        <v>21</v>
      </c>
      <c r="H86" s="40">
        <f>'[18]оценка Учреждения'!$H$85</f>
        <v>100</v>
      </c>
      <c r="I86" s="40">
        <f>'[18]оценка Учреждения'!$I$85</f>
        <v>88.9</v>
      </c>
      <c r="J86" s="41">
        <f t="shared" si="0"/>
        <v>88.9</v>
      </c>
      <c r="K86" s="51"/>
      <c r="L86" s="48"/>
      <c r="M86" s="17"/>
      <c r="N86" s="59"/>
      <c r="O86" s="50"/>
    </row>
    <row r="87" spans="1:15" ht="31.5" x14ac:dyDescent="0.25">
      <c r="A87" s="20"/>
      <c r="B87" s="52"/>
      <c r="C87" s="53"/>
      <c r="D87" s="54"/>
      <c r="E87" s="3" t="s">
        <v>25</v>
      </c>
      <c r="F87" s="55" t="s">
        <v>67</v>
      </c>
      <c r="G87" s="3" t="s">
        <v>68</v>
      </c>
      <c r="H87" s="135">
        <f>'[18]оценка Учреждения'!$H$86</f>
        <v>18718.800000000003</v>
      </c>
      <c r="I87" s="135">
        <f>'[18]оценка Учреждения'!$I$86</f>
        <v>18718.800000000003</v>
      </c>
      <c r="J87" s="41">
        <f t="shared" si="0"/>
        <v>100</v>
      </c>
      <c r="K87" s="41">
        <f>J87</f>
        <v>100</v>
      </c>
      <c r="L87" s="56"/>
      <c r="M87" s="17"/>
      <c r="N87" s="41"/>
      <c r="O87" s="58"/>
    </row>
    <row r="88" spans="1:15" ht="47.25" x14ac:dyDescent="0.25">
      <c r="A88" s="20"/>
      <c r="B88" s="35" t="s">
        <v>75</v>
      </c>
      <c r="C88" s="36" t="s">
        <v>76</v>
      </c>
      <c r="D88" s="37" t="s">
        <v>18</v>
      </c>
      <c r="E88" s="3" t="s">
        <v>19</v>
      </c>
      <c r="F88" s="38" t="s">
        <v>65</v>
      </c>
      <c r="G88" s="3" t="s">
        <v>21</v>
      </c>
      <c r="H88" s="40">
        <f>'[18]оценка Учреждения'!$H$87</f>
        <v>3.51</v>
      </c>
      <c r="I88" s="40">
        <f>'[18]оценка Учреждения'!$I$87</f>
        <v>3.43</v>
      </c>
      <c r="J88" s="41">
        <f t="shared" si="0"/>
        <v>97.720797720797734</v>
      </c>
      <c r="K88" s="42">
        <f>(J88+J89+J90)/2</f>
        <v>98.860398860398874</v>
      </c>
      <c r="L88" s="43">
        <f>(K88+K91)/2</f>
        <v>99.430199430199437</v>
      </c>
      <c r="M88" s="17"/>
      <c r="N88" s="59"/>
      <c r="O88" s="45">
        <v>22</v>
      </c>
    </row>
    <row r="89" spans="1:15" ht="63" x14ac:dyDescent="0.25">
      <c r="A89" s="20"/>
      <c r="B89" s="35"/>
      <c r="C89" s="36"/>
      <c r="D89" s="46"/>
      <c r="E89" s="3" t="s">
        <v>19</v>
      </c>
      <c r="F89" s="38" t="s">
        <v>66</v>
      </c>
      <c r="G89" s="3" t="s">
        <v>21</v>
      </c>
      <c r="H89" s="40">
        <f>'[18]оценка Учреждения'!$H$88</f>
        <v>0</v>
      </c>
      <c r="I89" s="40">
        <f>'[18]оценка Учреждения'!$I$88</f>
        <v>0</v>
      </c>
      <c r="J89" s="41">
        <v>0</v>
      </c>
      <c r="K89" s="47"/>
      <c r="L89" s="48"/>
      <c r="M89" s="17"/>
      <c r="N89" s="59"/>
      <c r="O89" s="50"/>
    </row>
    <row r="90" spans="1:15" ht="47.25" x14ac:dyDescent="0.25">
      <c r="A90" s="20"/>
      <c r="B90" s="35"/>
      <c r="C90" s="36"/>
      <c r="D90" s="46"/>
      <c r="E90" s="3" t="s">
        <v>19</v>
      </c>
      <c r="F90" s="38" t="s">
        <v>42</v>
      </c>
      <c r="G90" s="3" t="s">
        <v>21</v>
      </c>
      <c r="H90" s="40">
        <f>'[18]оценка Учреждения'!$H$89</f>
        <v>100</v>
      </c>
      <c r="I90" s="40">
        <f>'[18]оценка Учреждения'!$I$89</f>
        <v>100</v>
      </c>
      <c r="J90" s="41">
        <f t="shared" ref="J90:J99" si="1">IF(I90/H90*100&gt;100,100,I90/H90*100)</f>
        <v>100</v>
      </c>
      <c r="K90" s="51"/>
      <c r="L90" s="48"/>
      <c r="M90" s="17"/>
      <c r="N90" s="59"/>
      <c r="O90" s="50"/>
    </row>
    <row r="91" spans="1:15" ht="31.5" x14ac:dyDescent="0.25">
      <c r="A91" s="20"/>
      <c r="B91" s="52"/>
      <c r="C91" s="53"/>
      <c r="D91" s="54"/>
      <c r="E91" s="3" t="s">
        <v>25</v>
      </c>
      <c r="F91" s="55" t="s">
        <v>67</v>
      </c>
      <c r="G91" s="3" t="s">
        <v>68</v>
      </c>
      <c r="H91" s="135">
        <f>'[18]оценка Учреждения'!$H$90</f>
        <v>2553.92</v>
      </c>
      <c r="I91" s="135">
        <f>'[18]оценка Учреждения'!$I$90</f>
        <v>2553.92</v>
      </c>
      <c r="J91" s="41">
        <f t="shared" si="1"/>
        <v>100</v>
      </c>
      <c r="K91" s="41">
        <f>J91</f>
        <v>100</v>
      </c>
      <c r="L91" s="56"/>
      <c r="M91" s="17"/>
      <c r="N91" s="41"/>
      <c r="O91" s="58"/>
    </row>
    <row r="92" spans="1:15" ht="47.25" x14ac:dyDescent="0.25">
      <c r="A92" s="20"/>
      <c r="B92" s="35" t="s">
        <v>77</v>
      </c>
      <c r="C92" s="36" t="s">
        <v>78</v>
      </c>
      <c r="D92" s="37" t="s">
        <v>18</v>
      </c>
      <c r="E92" s="3" t="s">
        <v>19</v>
      </c>
      <c r="F92" s="38" t="s">
        <v>65</v>
      </c>
      <c r="G92" s="3" t="s">
        <v>21</v>
      </c>
      <c r="H92" s="40">
        <f>'[18]оценка Учреждения'!$H$91</f>
        <v>9.02</v>
      </c>
      <c r="I92" s="40">
        <f>'[18]оценка Учреждения'!$I$91</f>
        <v>8.82</v>
      </c>
      <c r="J92" s="41">
        <f t="shared" si="1"/>
        <v>97.782705099778283</v>
      </c>
      <c r="K92" s="42">
        <f>(J92+J93+J94)/3</f>
        <v>99.260901699926094</v>
      </c>
      <c r="L92" s="43">
        <f>(K92+K95)/2</f>
        <v>99.63045084996304</v>
      </c>
      <c r="M92" s="17"/>
      <c r="N92" s="44"/>
      <c r="O92" s="45">
        <v>23</v>
      </c>
    </row>
    <row r="93" spans="1:15" ht="63" x14ac:dyDescent="0.25">
      <c r="A93" s="20"/>
      <c r="B93" s="35"/>
      <c r="C93" s="36"/>
      <c r="D93" s="46"/>
      <c r="E93" s="3" t="s">
        <v>19</v>
      </c>
      <c r="F93" s="38" t="s">
        <v>66</v>
      </c>
      <c r="G93" s="3" t="s">
        <v>21</v>
      </c>
      <c r="H93" s="40">
        <f>'[18]оценка Учреждения'!$H$92</f>
        <v>70.599999999999994</v>
      </c>
      <c r="I93" s="40">
        <f>'[18]оценка Учреждения'!$I$92</f>
        <v>78.599999999999994</v>
      </c>
      <c r="J93" s="41">
        <f t="shared" si="1"/>
        <v>100</v>
      </c>
      <c r="K93" s="47"/>
      <c r="L93" s="48"/>
      <c r="M93" s="17"/>
      <c r="N93" s="49"/>
      <c r="O93" s="50"/>
    </row>
    <row r="94" spans="1:15" ht="47.25" x14ac:dyDescent="0.25">
      <c r="A94" s="20"/>
      <c r="B94" s="35"/>
      <c r="C94" s="36"/>
      <c r="D94" s="46"/>
      <c r="E94" s="3" t="s">
        <v>19</v>
      </c>
      <c r="F94" s="38" t="s">
        <v>42</v>
      </c>
      <c r="G94" s="3" t="s">
        <v>21</v>
      </c>
      <c r="H94" s="40">
        <f>'[18]оценка Учреждения'!$H$93</f>
        <v>100</v>
      </c>
      <c r="I94" s="40">
        <f>'[18]оценка Учреждения'!$I$93</f>
        <v>100</v>
      </c>
      <c r="J94" s="41">
        <f t="shared" si="1"/>
        <v>100</v>
      </c>
      <c r="K94" s="51"/>
      <c r="L94" s="48"/>
      <c r="M94" s="17"/>
      <c r="N94" s="49"/>
      <c r="O94" s="50"/>
    </row>
    <row r="95" spans="1:15" ht="31.5" x14ac:dyDescent="0.25">
      <c r="A95" s="20"/>
      <c r="B95" s="52"/>
      <c r="C95" s="53"/>
      <c r="D95" s="54"/>
      <c r="E95" s="3" t="s">
        <v>25</v>
      </c>
      <c r="F95" s="55" t="s">
        <v>67</v>
      </c>
      <c r="G95" s="3" t="s">
        <v>68</v>
      </c>
      <c r="H95" s="135">
        <f>'[18]оценка Учреждения'!$H$94</f>
        <v>5047.2</v>
      </c>
      <c r="I95" s="135">
        <f>'[18]оценка Учреждения'!$I$94</f>
        <v>5047.2</v>
      </c>
      <c r="J95" s="41">
        <f t="shared" si="1"/>
        <v>100</v>
      </c>
      <c r="K95" s="41">
        <f>J95</f>
        <v>100</v>
      </c>
      <c r="L95" s="56"/>
      <c r="M95" s="17"/>
      <c r="N95" s="57"/>
      <c r="O95" s="58"/>
    </row>
    <row r="96" spans="1:15" ht="47.25" x14ac:dyDescent="0.25">
      <c r="A96" s="20"/>
      <c r="B96" s="35" t="s">
        <v>79</v>
      </c>
      <c r="C96" s="36" t="s">
        <v>80</v>
      </c>
      <c r="D96" s="37" t="s">
        <v>18</v>
      </c>
      <c r="E96" s="3" t="s">
        <v>19</v>
      </c>
      <c r="F96" s="38" t="s">
        <v>65</v>
      </c>
      <c r="G96" s="3" t="s">
        <v>21</v>
      </c>
      <c r="H96" s="40">
        <f>'[18]оценка Учреждения'!$H$95</f>
        <v>5.27</v>
      </c>
      <c r="I96" s="40">
        <f>'[18]оценка Учреждения'!$I$95</f>
        <v>5.15</v>
      </c>
      <c r="J96" s="41">
        <f t="shared" si="1"/>
        <v>97.722960151802667</v>
      </c>
      <c r="K96" s="42">
        <f>(J96+J97+J98)/3</f>
        <v>84.332407251726067</v>
      </c>
      <c r="L96" s="43">
        <f>(K96+K99)/2</f>
        <v>92.166203625863034</v>
      </c>
      <c r="M96" s="17"/>
      <c r="N96" s="44"/>
      <c r="O96" s="45">
        <v>24</v>
      </c>
    </row>
    <row r="97" spans="1:15" ht="63" x14ac:dyDescent="0.25">
      <c r="A97" s="20"/>
      <c r="B97" s="35"/>
      <c r="C97" s="36"/>
      <c r="D97" s="46"/>
      <c r="E97" s="3" t="s">
        <v>19</v>
      </c>
      <c r="F97" s="38" t="s">
        <v>66</v>
      </c>
      <c r="G97" s="3" t="s">
        <v>21</v>
      </c>
      <c r="H97" s="40">
        <f>'[18]оценка Учреждения'!$H$96</f>
        <v>47.4</v>
      </c>
      <c r="I97" s="40">
        <f>'[18]оценка Учреждения'!$I$96</f>
        <v>26.2</v>
      </c>
      <c r="J97" s="41">
        <f t="shared" si="1"/>
        <v>55.274261603375528</v>
      </c>
      <c r="K97" s="47"/>
      <c r="L97" s="48"/>
      <c r="M97" s="17"/>
      <c r="N97" s="49"/>
      <c r="O97" s="50"/>
    </row>
    <row r="98" spans="1:15" ht="47.25" x14ac:dyDescent="0.25">
      <c r="A98" s="20"/>
      <c r="B98" s="35"/>
      <c r="C98" s="36"/>
      <c r="D98" s="46"/>
      <c r="E98" s="3" t="s">
        <v>19</v>
      </c>
      <c r="F98" s="38" t="s">
        <v>42</v>
      </c>
      <c r="G98" s="3" t="s">
        <v>21</v>
      </c>
      <c r="H98" s="40">
        <f>'[18]оценка Учреждения'!$H$97</f>
        <v>100</v>
      </c>
      <c r="I98" s="40">
        <f>'[18]оценка Учреждения'!$I$97</f>
        <v>100</v>
      </c>
      <c r="J98" s="41">
        <f t="shared" si="1"/>
        <v>100</v>
      </c>
      <c r="K98" s="51"/>
      <c r="L98" s="48"/>
      <c r="M98" s="17"/>
      <c r="N98" s="49"/>
      <c r="O98" s="50"/>
    </row>
    <row r="99" spans="1:15" ht="31.5" x14ac:dyDescent="0.25">
      <c r="A99" s="159"/>
      <c r="B99" s="52"/>
      <c r="C99" s="53"/>
      <c r="D99" s="54"/>
      <c r="E99" s="3" t="s">
        <v>25</v>
      </c>
      <c r="F99" s="55" t="s">
        <v>67</v>
      </c>
      <c r="G99" s="3" t="s">
        <v>68</v>
      </c>
      <c r="H99" s="135">
        <f>'[18]оценка Учреждения'!$H$98</f>
        <v>3746.2800000000007</v>
      </c>
      <c r="I99" s="135">
        <f>'[18]оценка Учреждения'!$I$98</f>
        <v>3746.2800000000007</v>
      </c>
      <c r="J99" s="41">
        <f t="shared" si="1"/>
        <v>100</v>
      </c>
      <c r="K99" s="41">
        <f>J99</f>
        <v>100</v>
      </c>
      <c r="L99" s="56"/>
      <c r="M99" s="17"/>
      <c r="N99" s="57"/>
      <c r="O99" s="58"/>
    </row>
    <row r="100" spans="1:15" ht="15.75" x14ac:dyDescent="0.25">
      <c r="A100" s="161"/>
      <c r="B100" s="162"/>
      <c r="C100" s="161"/>
      <c r="D100" s="163"/>
      <c r="E100" s="164"/>
      <c r="F100" s="165"/>
      <c r="G100" s="164"/>
      <c r="H100" s="185"/>
      <c r="I100" s="185"/>
      <c r="J100" s="167"/>
      <c r="K100" s="167"/>
      <c r="L100" s="168"/>
      <c r="M100" s="169"/>
      <c r="N100" s="170"/>
      <c r="O100" s="171"/>
    </row>
    <row r="101" spans="1:15" ht="15.75" x14ac:dyDescent="0.25">
      <c r="A101" s="172" t="s">
        <v>81</v>
      </c>
      <c r="F101" s="173" t="s">
        <v>82</v>
      </c>
      <c r="G101" s="164"/>
      <c r="H101" s="185"/>
      <c r="I101" s="185"/>
      <c r="J101" s="167"/>
      <c r="K101" s="167"/>
      <c r="L101" s="168"/>
      <c r="M101" s="169"/>
      <c r="N101" s="170"/>
      <c r="O101" s="171"/>
    </row>
    <row r="103" spans="1:15" x14ac:dyDescent="0.25">
      <c r="A103" s="174" t="s">
        <v>83</v>
      </c>
    </row>
    <row r="105" spans="1:15" x14ac:dyDescent="0.25">
      <c r="H105" s="175">
        <f>H7+H11+H15+H19+H23+H27+H31+H35+H39+H43+H47+H51+H55+H59+H63+H67+H71</f>
        <v>734.56000000000006</v>
      </c>
    </row>
    <row r="106" spans="1:15" x14ac:dyDescent="0.25">
      <c r="H106" s="175">
        <f>H75+H79+H83+H87+H91+H95+H99</f>
        <v>42901.760000000002</v>
      </c>
    </row>
    <row r="107" spans="1:15" x14ac:dyDescent="0.25">
      <c r="A107" s="174"/>
    </row>
  </sheetData>
  <autoFilter ref="A3:O99">
    <filterColumn colId="7">
      <customFilters>
        <customFilter operator="notEqual" val=" "/>
      </customFilters>
    </filterColumn>
  </autoFilter>
  <mergeCells count="153"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B88:B91"/>
    <mergeCell ref="C88:C91"/>
    <mergeCell ref="D88:D91"/>
    <mergeCell ref="K88:K90"/>
    <mergeCell ref="L88:L91"/>
    <mergeCell ref="O88:O91"/>
    <mergeCell ref="B84:B87"/>
    <mergeCell ref="C84:C87"/>
    <mergeCell ref="D84:D87"/>
    <mergeCell ref="K84:K86"/>
    <mergeCell ref="L84:L87"/>
    <mergeCell ref="O84:O87"/>
    <mergeCell ref="O76:O79"/>
    <mergeCell ref="B80:B83"/>
    <mergeCell ref="C80:C83"/>
    <mergeCell ref="D80:D83"/>
    <mergeCell ref="K80:K82"/>
    <mergeCell ref="L80:L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O72:O75"/>
    <mergeCell ref="B68:B71"/>
    <mergeCell ref="C68:C71"/>
    <mergeCell ref="D68:D71"/>
    <mergeCell ref="K68:K70"/>
    <mergeCell ref="L68:L71"/>
    <mergeCell ref="N68:N71"/>
    <mergeCell ref="B64:B67"/>
    <mergeCell ref="C64:C67"/>
    <mergeCell ref="D64:D67"/>
    <mergeCell ref="K64:K66"/>
    <mergeCell ref="L64:L67"/>
    <mergeCell ref="O64:O67"/>
    <mergeCell ref="B60:B63"/>
    <mergeCell ref="C60:C63"/>
    <mergeCell ref="D60:D63"/>
    <mergeCell ref="K60:K62"/>
    <mergeCell ref="L60:L63"/>
    <mergeCell ref="O60:O63"/>
    <mergeCell ref="B56:B59"/>
    <mergeCell ref="C56:C59"/>
    <mergeCell ref="D56:D59"/>
    <mergeCell ref="K56:K58"/>
    <mergeCell ref="L56:L59"/>
    <mergeCell ref="O56:O59"/>
    <mergeCell ref="B52:B55"/>
    <mergeCell ref="C52:C55"/>
    <mergeCell ref="D52:D55"/>
    <mergeCell ref="K52:K54"/>
    <mergeCell ref="L52:L55"/>
    <mergeCell ref="O52:O55"/>
    <mergeCell ref="B48:B51"/>
    <mergeCell ref="C48:C51"/>
    <mergeCell ref="D48:D51"/>
    <mergeCell ref="K48:K50"/>
    <mergeCell ref="L48:L51"/>
    <mergeCell ref="O48:O51"/>
    <mergeCell ref="B44:B47"/>
    <mergeCell ref="C44:C47"/>
    <mergeCell ref="D44:D47"/>
    <mergeCell ref="K44:K46"/>
    <mergeCell ref="L44:L47"/>
    <mergeCell ref="O44:O47"/>
    <mergeCell ref="B40:B43"/>
    <mergeCell ref="C40:C43"/>
    <mergeCell ref="D40:D43"/>
    <mergeCell ref="K40:K42"/>
    <mergeCell ref="L40:L43"/>
    <mergeCell ref="O40:O43"/>
    <mergeCell ref="B36:B39"/>
    <mergeCell ref="C36:C39"/>
    <mergeCell ref="D36:D39"/>
    <mergeCell ref="K36:K38"/>
    <mergeCell ref="L36:L39"/>
    <mergeCell ref="O36:O39"/>
    <mergeCell ref="B32:B35"/>
    <mergeCell ref="C32:C35"/>
    <mergeCell ref="D32:D35"/>
    <mergeCell ref="K32:K34"/>
    <mergeCell ref="L32:L35"/>
    <mergeCell ref="O32:O35"/>
    <mergeCell ref="B28:B31"/>
    <mergeCell ref="C28:C31"/>
    <mergeCell ref="D28:D31"/>
    <mergeCell ref="K28:K30"/>
    <mergeCell ref="L28:L31"/>
    <mergeCell ref="O28:O31"/>
    <mergeCell ref="B24:B27"/>
    <mergeCell ref="C24:C27"/>
    <mergeCell ref="D24:D27"/>
    <mergeCell ref="K24:K26"/>
    <mergeCell ref="L24:L27"/>
    <mergeCell ref="O24:O27"/>
    <mergeCell ref="B20:B23"/>
    <mergeCell ref="C20:C23"/>
    <mergeCell ref="D20:D23"/>
    <mergeCell ref="K20:K22"/>
    <mergeCell ref="L20:L23"/>
    <mergeCell ref="O20:O23"/>
    <mergeCell ref="L12:L15"/>
    <mergeCell ref="O12:O15"/>
    <mergeCell ref="B16:B19"/>
    <mergeCell ref="C16:C19"/>
    <mergeCell ref="D16:D19"/>
    <mergeCell ref="K16:K18"/>
    <mergeCell ref="L16:L19"/>
    <mergeCell ref="N16:N19"/>
    <mergeCell ref="O16:O19"/>
    <mergeCell ref="L4:L7"/>
    <mergeCell ref="M4:M99"/>
    <mergeCell ref="N4:N7"/>
    <mergeCell ref="O4:O7"/>
    <mergeCell ref="B8:B11"/>
    <mergeCell ref="C8:C11"/>
    <mergeCell ref="D8:D11"/>
    <mergeCell ref="K8:K10"/>
    <mergeCell ref="L8:L11"/>
    <mergeCell ref="O8:O11"/>
    <mergeCell ref="C1:F1"/>
    <mergeCell ref="A4:A99"/>
    <mergeCell ref="B4:B7"/>
    <mergeCell ref="C4:C7"/>
    <mergeCell ref="D4:D7"/>
    <mergeCell ref="K4:K6"/>
    <mergeCell ref="B12:B15"/>
    <mergeCell ref="C12:C15"/>
    <mergeCell ref="D12:D15"/>
    <mergeCell ref="K12:K14"/>
  </mergeCells>
  <printOptions horizontalCentered="1"/>
  <pageMargins left="0.11811023622047245" right="0.11811023622047245" top="0.15748031496062992" bottom="0" header="0.31496062992125984" footer="0.31496062992125984"/>
  <pageSetup paperSize="9" scale="42" orientation="landscape" r:id="rId1"/>
  <rowBreaks count="1" manualBreakCount="1">
    <brk id="71" max="14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07"/>
  <sheetViews>
    <sheetView view="pageBreakPreview" zoomScale="70" zoomScaleNormal="60" zoomScaleSheetLayoutView="70" workbookViewId="0">
      <pane xSplit="4" ySplit="3" topLeftCell="E16" activePane="bottomRight" state="frozen"/>
      <selection activeCell="E16" sqref="E16"/>
      <selection pane="topRight" activeCell="E16" sqref="E16"/>
      <selection pane="bottomLeft" activeCell="E16" sqref="E16"/>
      <selection pane="bottomRight" activeCell="E16" sqref="E16"/>
    </sheetView>
  </sheetViews>
  <sheetFormatPr defaultColWidth="8.85546875" defaultRowHeight="15" x14ac:dyDescent="0.25"/>
  <cols>
    <col min="1" max="1" width="19.140625" style="1" customWidth="1"/>
    <col min="2" max="2" width="20" style="1" customWidth="1"/>
    <col min="3" max="3" width="39.5703125" style="1" customWidth="1"/>
    <col min="4" max="4" width="10.140625" style="1" customWidth="1"/>
    <col min="5" max="5" width="17.85546875" style="1" customWidth="1"/>
    <col min="6" max="6" width="77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8.85546875" style="1"/>
  </cols>
  <sheetData>
    <row r="1" spans="1:15" ht="33.75" customHeight="1" x14ac:dyDescent="0.45">
      <c r="C1" s="2" t="s">
        <v>0</v>
      </c>
      <c r="D1" s="2"/>
      <c r="E1" s="2"/>
      <c r="F1" s="2"/>
    </row>
    <row r="2" spans="1:15" ht="195.75" customHeight="1" x14ac:dyDescent="0.25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2</v>
      </c>
      <c r="D3" s="5">
        <v>3</v>
      </c>
      <c r="E3" s="4">
        <v>4</v>
      </c>
      <c r="F3" s="5">
        <v>5</v>
      </c>
      <c r="G3" s="4">
        <v>6</v>
      </c>
      <c r="H3" s="5">
        <v>7</v>
      </c>
      <c r="I3" s="4">
        <v>8</v>
      </c>
      <c r="J3" s="5">
        <v>9</v>
      </c>
      <c r="K3" s="4">
        <v>10</v>
      </c>
      <c r="L3" s="5">
        <v>11</v>
      </c>
      <c r="M3" s="4">
        <v>12</v>
      </c>
      <c r="N3" s="5">
        <v>13</v>
      </c>
    </row>
    <row r="4" spans="1:15" customFormat="1" ht="56.25" hidden="1" customHeight="1" x14ac:dyDescent="0.25">
      <c r="A4" s="6" t="s">
        <v>101</v>
      </c>
      <c r="B4" s="7" t="s">
        <v>16</v>
      </c>
      <c r="C4" s="8" t="s">
        <v>17</v>
      </c>
      <c r="D4" s="9" t="s">
        <v>18</v>
      </c>
      <c r="E4" s="10" t="s">
        <v>19</v>
      </c>
      <c r="F4" s="11" t="s">
        <v>20</v>
      </c>
      <c r="G4" s="12" t="s">
        <v>21</v>
      </c>
      <c r="H4" s="13"/>
      <c r="I4" s="13"/>
      <c r="J4" s="14"/>
      <c r="K4" s="15"/>
      <c r="L4" s="16"/>
      <c r="M4" s="17" t="s">
        <v>22</v>
      </c>
      <c r="N4" s="18"/>
      <c r="O4" s="19">
        <v>1</v>
      </c>
    </row>
    <row r="5" spans="1:15" customFormat="1" ht="56.25" hidden="1" customHeight="1" x14ac:dyDescent="0.25">
      <c r="A5" s="20"/>
      <c r="B5" s="7"/>
      <c r="C5" s="8"/>
      <c r="D5" s="21"/>
      <c r="E5" s="10" t="s">
        <v>19</v>
      </c>
      <c r="F5" s="11" t="s">
        <v>23</v>
      </c>
      <c r="G5" s="12" t="s">
        <v>21</v>
      </c>
      <c r="H5" s="13"/>
      <c r="I5" s="13"/>
      <c r="J5" s="14"/>
      <c r="K5" s="22"/>
      <c r="L5" s="23"/>
      <c r="M5" s="17"/>
      <c r="N5" s="24"/>
      <c r="O5" s="25"/>
    </row>
    <row r="6" spans="1:15" customFormat="1" ht="87" hidden="1" customHeight="1" x14ac:dyDescent="0.25">
      <c r="A6" s="20"/>
      <c r="B6" s="7"/>
      <c r="C6" s="8"/>
      <c r="D6" s="21"/>
      <c r="E6" s="10" t="s">
        <v>19</v>
      </c>
      <c r="F6" s="11" t="s">
        <v>24</v>
      </c>
      <c r="G6" s="12" t="s">
        <v>21</v>
      </c>
      <c r="H6" s="13"/>
      <c r="I6" s="13"/>
      <c r="J6" s="14"/>
      <c r="K6" s="26"/>
      <c r="L6" s="23"/>
      <c r="M6" s="17"/>
      <c r="N6" s="24"/>
      <c r="O6" s="25"/>
    </row>
    <row r="7" spans="1:15" customFormat="1" ht="33" hidden="1" customHeight="1" x14ac:dyDescent="0.25">
      <c r="A7" s="20"/>
      <c r="B7" s="27"/>
      <c r="C7" s="28"/>
      <c r="D7" s="29"/>
      <c r="E7" s="10" t="s">
        <v>25</v>
      </c>
      <c r="F7" s="30" t="s">
        <v>26</v>
      </c>
      <c r="G7" s="12" t="s">
        <v>27</v>
      </c>
      <c r="H7" s="13"/>
      <c r="I7" s="13"/>
      <c r="J7" s="14"/>
      <c r="K7" s="14"/>
      <c r="L7" s="31"/>
      <c r="M7" s="17"/>
      <c r="N7" s="32"/>
      <c r="O7" s="33"/>
    </row>
    <row r="8" spans="1:15" customFormat="1" ht="56.25" hidden="1" customHeight="1" x14ac:dyDescent="0.25">
      <c r="A8" s="20"/>
      <c r="B8" s="7" t="s">
        <v>28</v>
      </c>
      <c r="C8" s="8" t="s">
        <v>29</v>
      </c>
      <c r="D8" s="9" t="s">
        <v>18</v>
      </c>
      <c r="E8" s="10" t="s">
        <v>19</v>
      </c>
      <c r="F8" s="11" t="s">
        <v>20</v>
      </c>
      <c r="G8" s="12" t="s">
        <v>21</v>
      </c>
      <c r="H8" s="13"/>
      <c r="I8" s="13"/>
      <c r="J8" s="14"/>
      <c r="K8" s="15"/>
      <c r="L8" s="16"/>
      <c r="M8" s="17"/>
      <c r="N8" s="34"/>
      <c r="O8" s="19">
        <v>2</v>
      </c>
    </row>
    <row r="9" spans="1:15" customFormat="1" ht="56.25" hidden="1" customHeight="1" x14ac:dyDescent="0.25">
      <c r="A9" s="20"/>
      <c r="B9" s="7"/>
      <c r="C9" s="8"/>
      <c r="D9" s="21"/>
      <c r="E9" s="10" t="s">
        <v>19</v>
      </c>
      <c r="F9" s="11" t="s">
        <v>23</v>
      </c>
      <c r="G9" s="12" t="s">
        <v>21</v>
      </c>
      <c r="H9" s="13"/>
      <c r="I9" s="13"/>
      <c r="J9" s="14"/>
      <c r="K9" s="22"/>
      <c r="L9" s="23"/>
      <c r="M9" s="17"/>
      <c r="N9" s="34"/>
      <c r="O9" s="25"/>
    </row>
    <row r="10" spans="1:15" customFormat="1" ht="87" hidden="1" customHeight="1" x14ac:dyDescent="0.25">
      <c r="A10" s="20"/>
      <c r="B10" s="7"/>
      <c r="C10" s="8"/>
      <c r="D10" s="21"/>
      <c r="E10" s="10" t="s">
        <v>19</v>
      </c>
      <c r="F10" s="11" t="s">
        <v>24</v>
      </c>
      <c r="G10" s="12" t="s">
        <v>21</v>
      </c>
      <c r="H10" s="13"/>
      <c r="I10" s="13"/>
      <c r="J10" s="14"/>
      <c r="K10" s="26"/>
      <c r="L10" s="23"/>
      <c r="M10" s="17"/>
      <c r="N10" s="34"/>
      <c r="O10" s="25"/>
    </row>
    <row r="11" spans="1:15" customFormat="1" ht="33" hidden="1" customHeight="1" x14ac:dyDescent="0.25">
      <c r="A11" s="20"/>
      <c r="B11" s="27"/>
      <c r="C11" s="28"/>
      <c r="D11" s="29"/>
      <c r="E11" s="10" t="s">
        <v>25</v>
      </c>
      <c r="F11" s="30" t="s">
        <v>26</v>
      </c>
      <c r="G11" s="12" t="s">
        <v>27</v>
      </c>
      <c r="H11" s="13"/>
      <c r="I11" s="13"/>
      <c r="J11" s="14"/>
      <c r="K11" s="14"/>
      <c r="L11" s="31"/>
      <c r="M11" s="17"/>
      <c r="N11" s="14"/>
      <c r="O11" s="33"/>
    </row>
    <row r="12" spans="1:15" customFormat="1" ht="56.25" hidden="1" customHeight="1" x14ac:dyDescent="0.25">
      <c r="A12" s="20"/>
      <c r="B12" s="7" t="s">
        <v>30</v>
      </c>
      <c r="C12" s="8" t="s">
        <v>31</v>
      </c>
      <c r="D12" s="9" t="s">
        <v>18</v>
      </c>
      <c r="E12" s="10" t="s">
        <v>19</v>
      </c>
      <c r="F12" s="11" t="s">
        <v>20</v>
      </c>
      <c r="G12" s="12" t="s">
        <v>21</v>
      </c>
      <c r="H12" s="13"/>
      <c r="I12" s="13"/>
      <c r="J12" s="14"/>
      <c r="K12" s="15"/>
      <c r="L12" s="16"/>
      <c r="M12" s="17"/>
      <c r="N12" s="34"/>
      <c r="O12" s="19">
        <v>3</v>
      </c>
    </row>
    <row r="13" spans="1:15" customFormat="1" ht="56.25" hidden="1" customHeight="1" x14ac:dyDescent="0.25">
      <c r="A13" s="20"/>
      <c r="B13" s="7"/>
      <c r="C13" s="8"/>
      <c r="D13" s="21"/>
      <c r="E13" s="10" t="s">
        <v>19</v>
      </c>
      <c r="F13" s="11" t="s">
        <v>23</v>
      </c>
      <c r="G13" s="12" t="s">
        <v>21</v>
      </c>
      <c r="H13" s="13"/>
      <c r="I13" s="13"/>
      <c r="J13" s="14"/>
      <c r="K13" s="22"/>
      <c r="L13" s="23"/>
      <c r="M13" s="17"/>
      <c r="N13" s="34"/>
      <c r="O13" s="25"/>
    </row>
    <row r="14" spans="1:15" customFormat="1" ht="87" hidden="1" customHeight="1" x14ac:dyDescent="0.25">
      <c r="A14" s="20"/>
      <c r="B14" s="7"/>
      <c r="C14" s="8"/>
      <c r="D14" s="21"/>
      <c r="E14" s="10" t="s">
        <v>19</v>
      </c>
      <c r="F14" s="11" t="s">
        <v>24</v>
      </c>
      <c r="G14" s="12" t="s">
        <v>21</v>
      </c>
      <c r="H14" s="13"/>
      <c r="I14" s="13"/>
      <c r="J14" s="14"/>
      <c r="K14" s="26"/>
      <c r="L14" s="23"/>
      <c r="M14" s="17"/>
      <c r="N14" s="34"/>
      <c r="O14" s="25"/>
    </row>
    <row r="15" spans="1:15" customFormat="1" ht="33" hidden="1" customHeight="1" x14ac:dyDescent="0.25">
      <c r="A15" s="20"/>
      <c r="B15" s="27"/>
      <c r="C15" s="28"/>
      <c r="D15" s="29"/>
      <c r="E15" s="10" t="s">
        <v>25</v>
      </c>
      <c r="F15" s="30" t="s">
        <v>26</v>
      </c>
      <c r="G15" s="12" t="s">
        <v>27</v>
      </c>
      <c r="H15" s="13"/>
      <c r="I15" s="13"/>
      <c r="J15" s="14"/>
      <c r="K15" s="14"/>
      <c r="L15" s="31"/>
      <c r="M15" s="17"/>
      <c r="N15" s="14"/>
      <c r="O15" s="33"/>
    </row>
    <row r="16" spans="1:15" ht="56.25" customHeight="1" x14ac:dyDescent="0.25">
      <c r="A16" s="20"/>
      <c r="B16" s="35" t="s">
        <v>32</v>
      </c>
      <c r="C16" s="36" t="s">
        <v>33</v>
      </c>
      <c r="D16" s="37" t="s">
        <v>18</v>
      </c>
      <c r="E16" s="3" t="s">
        <v>19</v>
      </c>
      <c r="F16" s="38" t="s">
        <v>20</v>
      </c>
      <c r="G16" s="39" t="s">
        <v>21</v>
      </c>
      <c r="H16" s="40">
        <f>'[20]оценка Учреждения'!$H$15</f>
        <v>100</v>
      </c>
      <c r="I16" s="40">
        <f>'[20]оценка Учреждения'!$I$15</f>
        <v>100</v>
      </c>
      <c r="J16" s="41">
        <f t="shared" ref="J16:J49" si="0">IF(I16/H16*100&gt;100,100,I16/H16*100)</f>
        <v>100</v>
      </c>
      <c r="K16" s="42">
        <f>(J16+J17+J18)/3</f>
        <v>92.600000000000009</v>
      </c>
      <c r="L16" s="43">
        <f>(K16+K19)/2</f>
        <v>96.300000000000011</v>
      </c>
      <c r="M16" s="17"/>
      <c r="N16" s="44"/>
      <c r="O16" s="45">
        <v>4</v>
      </c>
    </row>
    <row r="17" spans="1:15" ht="56.25" customHeight="1" x14ac:dyDescent="0.25">
      <c r="A17" s="20"/>
      <c r="B17" s="35"/>
      <c r="C17" s="36"/>
      <c r="D17" s="46"/>
      <c r="E17" s="3" t="s">
        <v>19</v>
      </c>
      <c r="F17" s="38" t="s">
        <v>23</v>
      </c>
      <c r="G17" s="39" t="s">
        <v>21</v>
      </c>
      <c r="H17" s="40">
        <f>'[20]оценка Учреждения'!$H$16</f>
        <v>100</v>
      </c>
      <c r="I17" s="40">
        <f>'[20]оценка Учреждения'!$I$16</f>
        <v>77.8</v>
      </c>
      <c r="J17" s="41">
        <f t="shared" si="0"/>
        <v>77.8</v>
      </c>
      <c r="K17" s="47"/>
      <c r="L17" s="48"/>
      <c r="M17" s="17"/>
      <c r="N17" s="49"/>
      <c r="O17" s="50"/>
    </row>
    <row r="18" spans="1:15" ht="87" customHeight="1" x14ac:dyDescent="0.25">
      <c r="A18" s="20"/>
      <c r="B18" s="35"/>
      <c r="C18" s="36"/>
      <c r="D18" s="46"/>
      <c r="E18" s="3" t="s">
        <v>19</v>
      </c>
      <c r="F18" s="38" t="s">
        <v>24</v>
      </c>
      <c r="G18" s="39" t="s">
        <v>21</v>
      </c>
      <c r="H18" s="40">
        <f>'[20]оценка Учреждения'!$H$17</f>
        <v>100</v>
      </c>
      <c r="I18" s="40">
        <f>'[20]оценка Учреждения'!$I$17</f>
        <v>100</v>
      </c>
      <c r="J18" s="41">
        <f t="shared" si="0"/>
        <v>100</v>
      </c>
      <c r="K18" s="51"/>
      <c r="L18" s="48"/>
      <c r="M18" s="17"/>
      <c r="N18" s="49"/>
      <c r="O18" s="50"/>
    </row>
    <row r="19" spans="1:15" ht="33" customHeight="1" x14ac:dyDescent="0.25">
      <c r="A19" s="20"/>
      <c r="B19" s="52"/>
      <c r="C19" s="53"/>
      <c r="D19" s="54"/>
      <c r="E19" s="3" t="s">
        <v>25</v>
      </c>
      <c r="F19" s="55" t="s">
        <v>26</v>
      </c>
      <c r="G19" s="39" t="s">
        <v>27</v>
      </c>
      <c r="H19" s="40">
        <f>'[20]оценка Учреждения'!$H$18</f>
        <v>30.78</v>
      </c>
      <c r="I19" s="40">
        <f>'[20]оценка Учреждения'!$I$18</f>
        <v>32.67</v>
      </c>
      <c r="J19" s="41">
        <f t="shared" si="0"/>
        <v>100</v>
      </c>
      <c r="K19" s="41">
        <f>J19</f>
        <v>100</v>
      </c>
      <c r="L19" s="56"/>
      <c r="M19" s="17"/>
      <c r="N19" s="57"/>
      <c r="O19" s="58"/>
    </row>
    <row r="20" spans="1:15" ht="56.25" customHeight="1" x14ac:dyDescent="0.25">
      <c r="A20" s="20"/>
      <c r="B20" s="35" t="s">
        <v>34</v>
      </c>
      <c r="C20" s="36" t="s">
        <v>35</v>
      </c>
      <c r="D20" s="37" t="s">
        <v>18</v>
      </c>
      <c r="E20" s="3" t="s">
        <v>19</v>
      </c>
      <c r="F20" s="38" t="s">
        <v>20</v>
      </c>
      <c r="G20" s="39" t="s">
        <v>21</v>
      </c>
      <c r="H20" s="40">
        <f>'[20]оценка Учреждения'!$H$19</f>
        <v>100</v>
      </c>
      <c r="I20" s="40">
        <f>'[20]оценка Учреждения'!$I$19</f>
        <v>100</v>
      </c>
      <c r="J20" s="41">
        <f t="shared" si="0"/>
        <v>100</v>
      </c>
      <c r="K20" s="42">
        <f>(J20+J21+J22)/2</f>
        <v>95</v>
      </c>
      <c r="L20" s="43">
        <f>(K20+K23)/2</f>
        <v>97.5</v>
      </c>
      <c r="M20" s="17"/>
      <c r="N20" s="59"/>
      <c r="O20" s="45">
        <v>5</v>
      </c>
    </row>
    <row r="21" spans="1:15" ht="56.25" customHeight="1" x14ac:dyDescent="0.25">
      <c r="A21" s="20"/>
      <c r="B21" s="35"/>
      <c r="C21" s="36"/>
      <c r="D21" s="46"/>
      <c r="E21" s="3" t="s">
        <v>19</v>
      </c>
      <c r="F21" s="38" t="s">
        <v>23</v>
      </c>
      <c r="G21" s="39" t="s">
        <v>21</v>
      </c>
      <c r="H21" s="40">
        <f>'[20]оценка Учреждения'!$H$20</f>
        <v>100</v>
      </c>
      <c r="I21" s="40">
        <f>'[20]оценка Учреждения'!$I$20</f>
        <v>90</v>
      </c>
      <c r="J21" s="41">
        <f t="shared" si="0"/>
        <v>90</v>
      </c>
      <c r="K21" s="47"/>
      <c r="L21" s="48"/>
      <c r="M21" s="17"/>
      <c r="N21" s="59"/>
      <c r="O21" s="50"/>
    </row>
    <row r="22" spans="1:15" ht="87" customHeight="1" x14ac:dyDescent="0.25">
      <c r="A22" s="20"/>
      <c r="B22" s="35"/>
      <c r="C22" s="36"/>
      <c r="D22" s="46"/>
      <c r="E22" s="3" t="s">
        <v>19</v>
      </c>
      <c r="F22" s="38" t="s">
        <v>24</v>
      </c>
      <c r="G22" s="39" t="s">
        <v>21</v>
      </c>
      <c r="H22" s="40">
        <f>'[20]оценка Учреждения'!$H$21</f>
        <v>0</v>
      </c>
      <c r="I22" s="40">
        <f>'[20]оценка Учреждения'!$I$21</f>
        <v>0</v>
      </c>
      <c r="J22" s="41">
        <v>0</v>
      </c>
      <c r="K22" s="51"/>
      <c r="L22" s="48"/>
      <c r="M22" s="17"/>
      <c r="N22" s="59"/>
      <c r="O22" s="50"/>
    </row>
    <row r="23" spans="1:15" ht="33" customHeight="1" x14ac:dyDescent="0.25">
      <c r="A23" s="20"/>
      <c r="B23" s="52"/>
      <c r="C23" s="53"/>
      <c r="D23" s="54"/>
      <c r="E23" s="3" t="s">
        <v>25</v>
      </c>
      <c r="F23" s="55" t="s">
        <v>26</v>
      </c>
      <c r="G23" s="39" t="s">
        <v>27</v>
      </c>
      <c r="H23" s="40">
        <f>'[20]оценка Учреждения'!$H$22</f>
        <v>2.44</v>
      </c>
      <c r="I23" s="40">
        <f>'[20]оценка Учреждения'!$I$22</f>
        <v>2.44</v>
      </c>
      <c r="J23" s="41">
        <f t="shared" si="0"/>
        <v>100</v>
      </c>
      <c r="K23" s="41">
        <f>J23</f>
        <v>100</v>
      </c>
      <c r="L23" s="56"/>
      <c r="M23" s="17"/>
      <c r="N23" s="41"/>
      <c r="O23" s="58"/>
    </row>
    <row r="24" spans="1:15" ht="56.25" customHeight="1" x14ac:dyDescent="0.25">
      <c r="A24" s="20"/>
      <c r="B24" s="35" t="s">
        <v>36</v>
      </c>
      <c r="C24" s="36" t="s">
        <v>37</v>
      </c>
      <c r="D24" s="37" t="s">
        <v>18</v>
      </c>
      <c r="E24" s="3" t="s">
        <v>19</v>
      </c>
      <c r="F24" s="38" t="s">
        <v>20</v>
      </c>
      <c r="G24" s="39" t="s">
        <v>21</v>
      </c>
      <c r="H24" s="40">
        <f>'[20]оценка Учреждения'!$H$23</f>
        <v>100</v>
      </c>
      <c r="I24" s="40">
        <f>'[20]оценка Учреждения'!$I$23</f>
        <v>100</v>
      </c>
      <c r="J24" s="41">
        <f t="shared" si="0"/>
        <v>100</v>
      </c>
      <c r="K24" s="42">
        <f>(J24+J25+J26)/3</f>
        <v>92.966666666666654</v>
      </c>
      <c r="L24" s="43">
        <f>(K24+K27)/2</f>
        <v>96.48333333333332</v>
      </c>
      <c r="M24" s="17"/>
      <c r="N24" s="59"/>
      <c r="O24" s="45">
        <v>6</v>
      </c>
    </row>
    <row r="25" spans="1:15" ht="56.25" customHeight="1" x14ac:dyDescent="0.25">
      <c r="A25" s="20"/>
      <c r="B25" s="35"/>
      <c r="C25" s="36"/>
      <c r="D25" s="46"/>
      <c r="E25" s="3" t="s">
        <v>19</v>
      </c>
      <c r="F25" s="38" t="s">
        <v>23</v>
      </c>
      <c r="G25" s="39" t="s">
        <v>21</v>
      </c>
      <c r="H25" s="40">
        <f>'[20]оценка Учреждения'!$H$24</f>
        <v>100</v>
      </c>
      <c r="I25" s="40">
        <f>'[20]оценка Учреждения'!$I$24</f>
        <v>78.900000000000006</v>
      </c>
      <c r="J25" s="41">
        <f t="shared" si="0"/>
        <v>78.900000000000006</v>
      </c>
      <c r="K25" s="47"/>
      <c r="L25" s="48"/>
      <c r="M25" s="17"/>
      <c r="N25" s="59"/>
      <c r="O25" s="50"/>
    </row>
    <row r="26" spans="1:15" ht="87" customHeight="1" x14ac:dyDescent="0.25">
      <c r="A26" s="20"/>
      <c r="B26" s="35"/>
      <c r="C26" s="36"/>
      <c r="D26" s="46"/>
      <c r="E26" s="3" t="s">
        <v>19</v>
      </c>
      <c r="F26" s="38" t="s">
        <v>24</v>
      </c>
      <c r="G26" s="39" t="s">
        <v>21</v>
      </c>
      <c r="H26" s="40">
        <f>'[20]оценка Учреждения'!$H$25</f>
        <v>100</v>
      </c>
      <c r="I26" s="40">
        <f>'[20]оценка Учреждения'!$I$25</f>
        <v>100</v>
      </c>
      <c r="J26" s="41">
        <f t="shared" si="0"/>
        <v>100</v>
      </c>
      <c r="K26" s="51"/>
      <c r="L26" s="48"/>
      <c r="M26" s="17"/>
      <c r="N26" s="59"/>
      <c r="O26" s="50"/>
    </row>
    <row r="27" spans="1:15" ht="33" customHeight="1" x14ac:dyDescent="0.25">
      <c r="A27" s="20"/>
      <c r="B27" s="52"/>
      <c r="C27" s="53"/>
      <c r="D27" s="54"/>
      <c r="E27" s="3" t="s">
        <v>25</v>
      </c>
      <c r="F27" s="55" t="s">
        <v>26</v>
      </c>
      <c r="G27" s="39" t="s">
        <v>27</v>
      </c>
      <c r="H27" s="40">
        <f>'[20]оценка Учреждения'!$H$26</f>
        <v>562.89</v>
      </c>
      <c r="I27" s="40">
        <f>'[20]оценка Учреждения'!$I$26</f>
        <v>565.66999999999996</v>
      </c>
      <c r="J27" s="41">
        <f t="shared" si="0"/>
        <v>100</v>
      </c>
      <c r="K27" s="41">
        <f>J27</f>
        <v>100</v>
      </c>
      <c r="L27" s="56"/>
      <c r="M27" s="17"/>
      <c r="N27" s="41"/>
      <c r="O27" s="58"/>
    </row>
    <row r="28" spans="1:15" ht="56.25" customHeight="1" x14ac:dyDescent="0.25">
      <c r="A28" s="20"/>
      <c r="B28" s="35" t="s">
        <v>38</v>
      </c>
      <c r="C28" s="36" t="s">
        <v>39</v>
      </c>
      <c r="D28" s="37" t="s">
        <v>18</v>
      </c>
      <c r="E28" s="3" t="s">
        <v>19</v>
      </c>
      <c r="F28" s="38" t="s">
        <v>20</v>
      </c>
      <c r="G28" s="39" t="s">
        <v>21</v>
      </c>
      <c r="H28" s="40">
        <f>'[20]оценка Учреждения'!$H$27</f>
        <v>100</v>
      </c>
      <c r="I28" s="40">
        <f>'[20]оценка Учреждения'!$I$27</f>
        <v>100</v>
      </c>
      <c r="J28" s="41">
        <f t="shared" si="0"/>
        <v>100</v>
      </c>
      <c r="K28" s="42">
        <f>(J28+J29+J30)/2</f>
        <v>100</v>
      </c>
      <c r="L28" s="43">
        <f>(K28+K31)/2</f>
        <v>100</v>
      </c>
      <c r="M28" s="17"/>
      <c r="N28" s="59"/>
      <c r="O28" s="45">
        <v>7</v>
      </c>
    </row>
    <row r="29" spans="1:15" ht="56.25" customHeight="1" x14ac:dyDescent="0.25">
      <c r="A29" s="20"/>
      <c r="B29" s="35"/>
      <c r="C29" s="36"/>
      <c r="D29" s="46"/>
      <c r="E29" s="3" t="s">
        <v>19</v>
      </c>
      <c r="F29" s="38" t="s">
        <v>23</v>
      </c>
      <c r="G29" s="39" t="s">
        <v>21</v>
      </c>
      <c r="H29" s="40">
        <f>'[20]оценка Учреждения'!$H$28</f>
        <v>87.1</v>
      </c>
      <c r="I29" s="40">
        <f>'[20]оценка Учреждения'!$I$28</f>
        <v>100</v>
      </c>
      <c r="J29" s="41">
        <f t="shared" si="0"/>
        <v>100</v>
      </c>
      <c r="K29" s="47"/>
      <c r="L29" s="48"/>
      <c r="M29" s="17"/>
      <c r="N29" s="59"/>
      <c r="O29" s="50"/>
    </row>
    <row r="30" spans="1:15" ht="87" customHeight="1" x14ac:dyDescent="0.25">
      <c r="A30" s="20"/>
      <c r="B30" s="35"/>
      <c r="C30" s="36"/>
      <c r="D30" s="46"/>
      <c r="E30" s="3" t="s">
        <v>19</v>
      </c>
      <c r="F30" s="38" t="s">
        <v>24</v>
      </c>
      <c r="G30" s="39" t="s">
        <v>21</v>
      </c>
      <c r="H30" s="40">
        <f>'[20]оценка Учреждения'!$H$29</f>
        <v>0</v>
      </c>
      <c r="I30" s="40">
        <f>'[20]оценка Учреждения'!$I$29</f>
        <v>0</v>
      </c>
      <c r="J30" s="41">
        <v>0</v>
      </c>
      <c r="K30" s="51"/>
      <c r="L30" s="48"/>
      <c r="M30" s="17"/>
      <c r="N30" s="59"/>
      <c r="O30" s="50"/>
    </row>
    <row r="31" spans="1:15" ht="33" customHeight="1" x14ac:dyDescent="0.25">
      <c r="A31" s="20"/>
      <c r="B31" s="52"/>
      <c r="C31" s="53"/>
      <c r="D31" s="54"/>
      <c r="E31" s="3" t="s">
        <v>25</v>
      </c>
      <c r="F31" s="55" t="s">
        <v>26</v>
      </c>
      <c r="G31" s="39" t="s">
        <v>27</v>
      </c>
      <c r="H31" s="40">
        <f>'[20]оценка Учреждения'!$H$30</f>
        <v>0.44</v>
      </c>
      <c r="I31" s="40">
        <f>'[20]оценка Учреждения'!$I$30</f>
        <v>0.44</v>
      </c>
      <c r="J31" s="41">
        <f t="shared" si="0"/>
        <v>100</v>
      </c>
      <c r="K31" s="41">
        <f>J31</f>
        <v>100</v>
      </c>
      <c r="L31" s="56"/>
      <c r="M31" s="17"/>
      <c r="N31" s="41"/>
      <c r="O31" s="58"/>
    </row>
    <row r="32" spans="1:15" ht="56.25" customHeight="1" x14ac:dyDescent="0.25">
      <c r="A32" s="20"/>
      <c r="B32" s="35" t="s">
        <v>40</v>
      </c>
      <c r="C32" s="36" t="s">
        <v>41</v>
      </c>
      <c r="D32" s="37" t="s">
        <v>18</v>
      </c>
      <c r="E32" s="3" t="s">
        <v>19</v>
      </c>
      <c r="F32" s="38" t="s">
        <v>20</v>
      </c>
      <c r="G32" s="39" t="s">
        <v>21</v>
      </c>
      <c r="H32" s="40">
        <f>'[20]оценка Учреждения'!$H$31</f>
        <v>100</v>
      </c>
      <c r="I32" s="40">
        <f>'[20]оценка Учреждения'!$I$31</f>
        <v>100</v>
      </c>
      <c r="J32" s="41">
        <f t="shared" si="0"/>
        <v>100</v>
      </c>
      <c r="K32" s="42">
        <f>(J32+J33+J34)/3</f>
        <v>100</v>
      </c>
      <c r="L32" s="43">
        <f>(K32+K35)/2</f>
        <v>100</v>
      </c>
      <c r="M32" s="17"/>
      <c r="N32" s="59"/>
      <c r="O32" s="45">
        <v>8</v>
      </c>
    </row>
    <row r="33" spans="1:15" ht="56.25" customHeight="1" x14ac:dyDescent="0.25">
      <c r="A33" s="20"/>
      <c r="B33" s="35"/>
      <c r="C33" s="36"/>
      <c r="D33" s="46"/>
      <c r="E33" s="3" t="s">
        <v>19</v>
      </c>
      <c r="F33" s="38" t="s">
        <v>42</v>
      </c>
      <c r="G33" s="39" t="s">
        <v>21</v>
      </c>
      <c r="H33" s="40">
        <f>'[20]оценка Учреждения'!$H$32</f>
        <v>94</v>
      </c>
      <c r="I33" s="40">
        <f>'[20]оценка Учреждения'!$I$32</f>
        <v>100</v>
      </c>
      <c r="J33" s="41">
        <f t="shared" si="0"/>
        <v>100</v>
      </c>
      <c r="K33" s="47"/>
      <c r="L33" s="48"/>
      <c r="M33" s="17"/>
      <c r="N33" s="59"/>
      <c r="O33" s="50"/>
    </row>
    <row r="34" spans="1:15" ht="66.75" customHeight="1" x14ac:dyDescent="0.25">
      <c r="A34" s="20"/>
      <c r="B34" s="35"/>
      <c r="C34" s="36"/>
      <c r="D34" s="46"/>
      <c r="E34" s="3" t="s">
        <v>19</v>
      </c>
      <c r="F34" s="38" t="s">
        <v>43</v>
      </c>
      <c r="G34" s="39" t="s">
        <v>21</v>
      </c>
      <c r="H34" s="40">
        <f>'[20]оценка Учреждения'!$H$33</f>
        <v>100</v>
      </c>
      <c r="I34" s="40">
        <f>'[20]оценка Учреждения'!$I$33</f>
        <v>100</v>
      </c>
      <c r="J34" s="41">
        <f t="shared" si="0"/>
        <v>100</v>
      </c>
      <c r="K34" s="51"/>
      <c r="L34" s="48"/>
      <c r="M34" s="17"/>
      <c r="N34" s="59"/>
      <c r="O34" s="50"/>
    </row>
    <row r="35" spans="1:15" ht="33" customHeight="1" x14ac:dyDescent="0.25">
      <c r="A35" s="20"/>
      <c r="B35" s="52"/>
      <c r="C35" s="53"/>
      <c r="D35" s="54"/>
      <c r="E35" s="3" t="s">
        <v>25</v>
      </c>
      <c r="F35" s="55" t="s">
        <v>26</v>
      </c>
      <c r="G35" s="39" t="s">
        <v>27</v>
      </c>
      <c r="H35" s="40">
        <f>'[20]оценка Учреждения'!$H$34</f>
        <v>6.33</v>
      </c>
      <c r="I35" s="40">
        <f>'[20]оценка Учреждения'!$I$34</f>
        <v>8.11</v>
      </c>
      <c r="J35" s="41">
        <f t="shared" si="0"/>
        <v>100</v>
      </c>
      <c r="K35" s="41">
        <f>J35</f>
        <v>100</v>
      </c>
      <c r="L35" s="56"/>
      <c r="M35" s="17"/>
      <c r="N35" s="41"/>
      <c r="O35" s="58"/>
    </row>
    <row r="36" spans="1:15" customFormat="1" ht="56.25" hidden="1" customHeight="1" x14ac:dyDescent="0.25">
      <c r="A36" s="20"/>
      <c r="B36" s="83" t="s">
        <v>44</v>
      </c>
      <c r="C36" s="84" t="s">
        <v>45</v>
      </c>
      <c r="D36" s="85" t="s">
        <v>18</v>
      </c>
      <c r="E36" s="86" t="s">
        <v>19</v>
      </c>
      <c r="F36" s="87" t="s">
        <v>20</v>
      </c>
      <c r="G36" s="88" t="s">
        <v>21</v>
      </c>
      <c r="H36" s="89"/>
      <c r="I36" s="89"/>
      <c r="J36" s="90"/>
      <c r="K36" s="91"/>
      <c r="L36" s="92"/>
      <c r="M36" s="17"/>
      <c r="N36" s="93"/>
      <c r="O36" s="94">
        <v>9</v>
      </c>
    </row>
    <row r="37" spans="1:15" customFormat="1" ht="56.25" hidden="1" customHeight="1" x14ac:dyDescent="0.25">
      <c r="A37" s="20"/>
      <c r="B37" s="83"/>
      <c r="C37" s="84"/>
      <c r="D37" s="95"/>
      <c r="E37" s="86" t="s">
        <v>19</v>
      </c>
      <c r="F37" s="87" t="s">
        <v>42</v>
      </c>
      <c r="G37" s="88" t="s">
        <v>21</v>
      </c>
      <c r="H37" s="89"/>
      <c r="I37" s="89"/>
      <c r="J37" s="90"/>
      <c r="K37" s="96"/>
      <c r="L37" s="97"/>
      <c r="M37" s="17"/>
      <c r="N37" s="93"/>
      <c r="O37" s="98"/>
    </row>
    <row r="38" spans="1:15" customFormat="1" ht="66.75" hidden="1" customHeight="1" x14ac:dyDescent="0.25">
      <c r="A38" s="20"/>
      <c r="B38" s="83"/>
      <c r="C38" s="84"/>
      <c r="D38" s="95"/>
      <c r="E38" s="86" t="s">
        <v>19</v>
      </c>
      <c r="F38" s="87" t="s">
        <v>43</v>
      </c>
      <c r="G38" s="88" t="s">
        <v>21</v>
      </c>
      <c r="H38" s="89"/>
      <c r="I38" s="89"/>
      <c r="J38" s="90"/>
      <c r="K38" s="99"/>
      <c r="L38" s="97"/>
      <c r="M38" s="17"/>
      <c r="N38" s="93"/>
      <c r="O38" s="98"/>
    </row>
    <row r="39" spans="1:15" customFormat="1" ht="33" hidden="1" customHeight="1" x14ac:dyDescent="0.25">
      <c r="A39" s="20"/>
      <c r="B39" s="100"/>
      <c r="C39" s="101"/>
      <c r="D39" s="102"/>
      <c r="E39" s="86" t="s">
        <v>25</v>
      </c>
      <c r="F39" s="103" t="s">
        <v>26</v>
      </c>
      <c r="G39" s="88" t="s">
        <v>27</v>
      </c>
      <c r="H39" s="89"/>
      <c r="I39" s="89"/>
      <c r="J39" s="90"/>
      <c r="K39" s="90"/>
      <c r="L39" s="104"/>
      <c r="M39" s="17"/>
      <c r="N39" s="90"/>
      <c r="O39" s="105"/>
    </row>
    <row r="40" spans="1:15" ht="56.25" customHeight="1" x14ac:dyDescent="0.25">
      <c r="A40" s="20"/>
      <c r="B40" s="35" t="s">
        <v>46</v>
      </c>
      <c r="C40" s="36" t="s">
        <v>47</v>
      </c>
      <c r="D40" s="37" t="s">
        <v>18</v>
      </c>
      <c r="E40" s="3" t="s">
        <v>19</v>
      </c>
      <c r="F40" s="38" t="s">
        <v>20</v>
      </c>
      <c r="G40" s="39" t="s">
        <v>21</v>
      </c>
      <c r="H40" s="40">
        <f>'[20]оценка Учреждения'!$H$39</f>
        <v>100</v>
      </c>
      <c r="I40" s="40">
        <f>'[20]оценка Учреждения'!$I$39</f>
        <v>100</v>
      </c>
      <c r="J40" s="41">
        <f t="shared" si="0"/>
        <v>100</v>
      </c>
      <c r="K40" s="42">
        <f>(J40+J41+J42)/3</f>
        <v>100</v>
      </c>
      <c r="L40" s="43">
        <f>(K40+K43)/2</f>
        <v>100</v>
      </c>
      <c r="M40" s="17"/>
      <c r="N40" s="59"/>
      <c r="O40" s="45">
        <v>10</v>
      </c>
    </row>
    <row r="41" spans="1:15" ht="56.25" customHeight="1" x14ac:dyDescent="0.25">
      <c r="A41" s="20"/>
      <c r="B41" s="35"/>
      <c r="C41" s="36"/>
      <c r="D41" s="46"/>
      <c r="E41" s="3" t="s">
        <v>19</v>
      </c>
      <c r="F41" s="38" t="s">
        <v>42</v>
      </c>
      <c r="G41" s="39" t="s">
        <v>21</v>
      </c>
      <c r="H41" s="40">
        <f>'[20]оценка Учреждения'!$H$40</f>
        <v>94</v>
      </c>
      <c r="I41" s="40">
        <f>'[20]оценка Учреждения'!$I$40</f>
        <v>100</v>
      </c>
      <c r="J41" s="41">
        <f t="shared" si="0"/>
        <v>100</v>
      </c>
      <c r="K41" s="47"/>
      <c r="L41" s="48"/>
      <c r="M41" s="17"/>
      <c r="N41" s="59"/>
      <c r="O41" s="50"/>
    </row>
    <row r="42" spans="1:15" ht="66.75" customHeight="1" x14ac:dyDescent="0.25">
      <c r="A42" s="20"/>
      <c r="B42" s="35"/>
      <c r="C42" s="36"/>
      <c r="D42" s="46"/>
      <c r="E42" s="3" t="s">
        <v>19</v>
      </c>
      <c r="F42" s="38" t="s">
        <v>43</v>
      </c>
      <c r="G42" s="39" t="s">
        <v>21</v>
      </c>
      <c r="H42" s="40">
        <f>'[20]оценка Учреждения'!$H$41</f>
        <v>100</v>
      </c>
      <c r="I42" s="40">
        <f>'[20]оценка Учреждения'!$I$41</f>
        <v>100</v>
      </c>
      <c r="J42" s="41">
        <f t="shared" si="0"/>
        <v>100</v>
      </c>
      <c r="K42" s="51"/>
      <c r="L42" s="48"/>
      <c r="M42" s="17"/>
      <c r="N42" s="59"/>
      <c r="O42" s="50"/>
    </row>
    <row r="43" spans="1:15" ht="33" customHeight="1" x14ac:dyDescent="0.25">
      <c r="A43" s="20"/>
      <c r="B43" s="52"/>
      <c r="C43" s="53"/>
      <c r="D43" s="54"/>
      <c r="E43" s="3" t="s">
        <v>25</v>
      </c>
      <c r="F43" s="55" t="s">
        <v>26</v>
      </c>
      <c r="G43" s="39" t="s">
        <v>27</v>
      </c>
      <c r="H43" s="40">
        <f>'[20]оценка Учреждения'!$H$42</f>
        <v>2</v>
      </c>
      <c r="I43" s="40">
        <f>'[20]оценка Учреждения'!$I$42</f>
        <v>2</v>
      </c>
      <c r="J43" s="41">
        <f t="shared" si="0"/>
        <v>100</v>
      </c>
      <c r="K43" s="41">
        <f>J43</f>
        <v>100</v>
      </c>
      <c r="L43" s="56"/>
      <c r="M43" s="17"/>
      <c r="N43" s="41"/>
      <c r="O43" s="58"/>
    </row>
    <row r="44" spans="1:15" ht="56.25" customHeight="1" x14ac:dyDescent="0.25">
      <c r="A44" s="20"/>
      <c r="B44" s="106" t="s">
        <v>48</v>
      </c>
      <c r="C44" s="107" t="s">
        <v>49</v>
      </c>
      <c r="D44" s="37" t="s">
        <v>18</v>
      </c>
      <c r="E44" s="3" t="s">
        <v>19</v>
      </c>
      <c r="F44" s="38" t="s">
        <v>20</v>
      </c>
      <c r="G44" s="39" t="s">
        <v>21</v>
      </c>
      <c r="H44" s="40">
        <f>'[20]оценка Учреждения'!$H$43</f>
        <v>100</v>
      </c>
      <c r="I44" s="40">
        <f>'[20]оценка Учреждения'!$I$43</f>
        <v>100</v>
      </c>
      <c r="J44" s="41">
        <f t="shared" si="0"/>
        <v>100</v>
      </c>
      <c r="K44" s="42">
        <f>(J44+J45+J46)/3</f>
        <v>96.60070921985816</v>
      </c>
      <c r="L44" s="43">
        <f>(K44+K47)/2</f>
        <v>98.300354609929087</v>
      </c>
      <c r="M44" s="17"/>
      <c r="N44" s="59"/>
      <c r="O44" s="45">
        <v>11</v>
      </c>
    </row>
    <row r="45" spans="1:15" ht="56.25" customHeight="1" x14ac:dyDescent="0.25">
      <c r="A45" s="20"/>
      <c r="B45" s="108"/>
      <c r="C45" s="109"/>
      <c r="D45" s="46"/>
      <c r="E45" s="3" t="s">
        <v>19</v>
      </c>
      <c r="F45" s="38" t="s">
        <v>42</v>
      </c>
      <c r="G45" s="39" t="s">
        <v>21</v>
      </c>
      <c r="H45" s="40">
        <f>'[20]оценка Учреждения'!$H$44</f>
        <v>94</v>
      </c>
      <c r="I45" s="40">
        <f>'[20]оценка Учреждения'!$I$44</f>
        <v>90.9</v>
      </c>
      <c r="J45" s="41">
        <f t="shared" si="0"/>
        <v>96.702127659574472</v>
      </c>
      <c r="K45" s="47"/>
      <c r="L45" s="48"/>
      <c r="M45" s="17"/>
      <c r="N45" s="59"/>
      <c r="O45" s="50"/>
    </row>
    <row r="46" spans="1:15" ht="66.75" customHeight="1" x14ac:dyDescent="0.25">
      <c r="A46" s="20"/>
      <c r="B46" s="108"/>
      <c r="C46" s="109"/>
      <c r="D46" s="46"/>
      <c r="E46" s="3" t="s">
        <v>19</v>
      </c>
      <c r="F46" s="38" t="s">
        <v>43</v>
      </c>
      <c r="G46" s="39" t="s">
        <v>21</v>
      </c>
      <c r="H46" s="40">
        <f>'[20]оценка Учреждения'!$H$45</f>
        <v>100</v>
      </c>
      <c r="I46" s="40">
        <f>'[20]оценка Учреждения'!$I$45</f>
        <v>93.1</v>
      </c>
      <c r="J46" s="41">
        <f t="shared" si="0"/>
        <v>93.1</v>
      </c>
      <c r="K46" s="51"/>
      <c r="L46" s="48"/>
      <c r="M46" s="17"/>
      <c r="N46" s="59"/>
      <c r="O46" s="50"/>
    </row>
    <row r="47" spans="1:15" ht="33" customHeight="1" x14ac:dyDescent="0.25">
      <c r="A47" s="20"/>
      <c r="B47" s="110"/>
      <c r="C47" s="111"/>
      <c r="D47" s="54"/>
      <c r="E47" s="3" t="s">
        <v>25</v>
      </c>
      <c r="F47" s="55" t="s">
        <v>26</v>
      </c>
      <c r="G47" s="39" t="s">
        <v>27</v>
      </c>
      <c r="H47" s="40">
        <f>'[20]оценка Учреждения'!$H$46</f>
        <v>506.44</v>
      </c>
      <c r="I47" s="40">
        <f>'[20]оценка Учреждения'!$I$46</f>
        <v>515.44000000000005</v>
      </c>
      <c r="J47" s="41">
        <f t="shared" si="0"/>
        <v>100</v>
      </c>
      <c r="K47" s="41">
        <f>J47</f>
        <v>100</v>
      </c>
      <c r="L47" s="56"/>
      <c r="M47" s="17"/>
      <c r="N47" s="41"/>
      <c r="O47" s="58"/>
    </row>
    <row r="48" spans="1:15" ht="56.25" customHeight="1" x14ac:dyDescent="0.25">
      <c r="A48" s="20"/>
      <c r="B48" s="106" t="s">
        <v>50</v>
      </c>
      <c r="C48" s="107" t="s">
        <v>51</v>
      </c>
      <c r="D48" s="37" t="s">
        <v>18</v>
      </c>
      <c r="E48" s="3" t="s">
        <v>19</v>
      </c>
      <c r="F48" s="38" t="s">
        <v>20</v>
      </c>
      <c r="G48" s="39" t="s">
        <v>21</v>
      </c>
      <c r="H48" s="40">
        <f>'[20]оценка Учреждения'!$H$47</f>
        <v>100</v>
      </c>
      <c r="I48" s="40">
        <f>'[20]оценка Учреждения'!$I$47</f>
        <v>100</v>
      </c>
      <c r="J48" s="41">
        <f t="shared" si="0"/>
        <v>100</v>
      </c>
      <c r="K48" s="42">
        <f>(J48+J49+J50)/3</f>
        <v>66.666666666666671</v>
      </c>
      <c r="L48" s="43">
        <f>(K48+K51)/2</f>
        <v>83.333333333333343</v>
      </c>
      <c r="M48" s="17"/>
      <c r="N48" s="59"/>
      <c r="O48" s="45">
        <v>12</v>
      </c>
    </row>
    <row r="49" spans="1:15" ht="56.25" customHeight="1" x14ac:dyDescent="0.25">
      <c r="A49" s="20"/>
      <c r="B49" s="108"/>
      <c r="C49" s="109"/>
      <c r="D49" s="46"/>
      <c r="E49" s="3" t="s">
        <v>19</v>
      </c>
      <c r="F49" s="38" t="s">
        <v>42</v>
      </c>
      <c r="G49" s="39" t="s">
        <v>21</v>
      </c>
      <c r="H49" s="40">
        <f>'[20]оценка Учреждения'!$H$48</f>
        <v>94</v>
      </c>
      <c r="I49" s="40">
        <f>'[20]оценка Учреждения'!$I$48</f>
        <v>100</v>
      </c>
      <c r="J49" s="41">
        <f t="shared" si="0"/>
        <v>100</v>
      </c>
      <c r="K49" s="47"/>
      <c r="L49" s="48"/>
      <c r="M49" s="17"/>
      <c r="N49" s="59"/>
      <c r="O49" s="50"/>
    </row>
    <row r="50" spans="1:15" ht="66.75" customHeight="1" x14ac:dyDescent="0.25">
      <c r="A50" s="20"/>
      <c r="B50" s="108"/>
      <c r="C50" s="109"/>
      <c r="D50" s="46"/>
      <c r="E50" s="3" t="s">
        <v>19</v>
      </c>
      <c r="F50" s="38" t="s">
        <v>43</v>
      </c>
      <c r="G50" s="39" t="s">
        <v>21</v>
      </c>
      <c r="H50" s="40">
        <f>'[20]оценка Учреждения'!$H$49</f>
        <v>0</v>
      </c>
      <c r="I50" s="40">
        <f>'[20]оценка Учреждения'!$I$49</f>
        <v>0</v>
      </c>
      <c r="J50" s="41">
        <v>0</v>
      </c>
      <c r="K50" s="51"/>
      <c r="L50" s="48"/>
      <c r="M50" s="17"/>
      <c r="N50" s="59"/>
      <c r="O50" s="50"/>
    </row>
    <row r="51" spans="1:15" ht="33" customHeight="1" x14ac:dyDescent="0.25">
      <c r="A51" s="20"/>
      <c r="B51" s="110"/>
      <c r="C51" s="111"/>
      <c r="D51" s="54"/>
      <c r="E51" s="3" t="s">
        <v>25</v>
      </c>
      <c r="F51" s="55" t="s">
        <v>26</v>
      </c>
      <c r="G51" s="39" t="s">
        <v>27</v>
      </c>
      <c r="H51" s="40">
        <f>'[20]оценка Учреждения'!$H$50</f>
        <v>4</v>
      </c>
      <c r="I51" s="40">
        <f>'[20]оценка Учреждения'!$I$50</f>
        <v>4</v>
      </c>
      <c r="J51" s="41">
        <f t="shared" ref="J51:J92" si="1">IF(H51=0,100,IF(I51/H51*100&gt;100,100,I51/H51*100))</f>
        <v>100</v>
      </c>
      <c r="K51" s="41">
        <f>J51</f>
        <v>100</v>
      </c>
      <c r="L51" s="56"/>
      <c r="M51" s="17"/>
      <c r="N51" s="41"/>
      <c r="O51" s="58"/>
    </row>
    <row r="52" spans="1:15" customFormat="1" ht="47.25" hidden="1" x14ac:dyDescent="0.25">
      <c r="A52" s="20"/>
      <c r="B52" s="112" t="s">
        <v>52</v>
      </c>
      <c r="C52" s="113" t="s">
        <v>53</v>
      </c>
      <c r="D52" s="114" t="s">
        <v>18</v>
      </c>
      <c r="E52" s="115" t="s">
        <v>19</v>
      </c>
      <c r="F52" s="116" t="s">
        <v>20</v>
      </c>
      <c r="G52" s="117" t="s">
        <v>21</v>
      </c>
      <c r="H52" s="118"/>
      <c r="I52" s="118"/>
      <c r="J52" s="119"/>
      <c r="K52" s="120"/>
      <c r="L52" s="121"/>
      <c r="M52" s="17"/>
      <c r="N52" s="122"/>
      <c r="O52" s="123">
        <v>13</v>
      </c>
    </row>
    <row r="53" spans="1:15" customFormat="1" ht="47.25" hidden="1" x14ac:dyDescent="0.25">
      <c r="A53" s="20"/>
      <c r="B53" s="112"/>
      <c r="C53" s="113"/>
      <c r="D53" s="124"/>
      <c r="E53" s="115" t="s">
        <v>19</v>
      </c>
      <c r="F53" s="116" t="s">
        <v>42</v>
      </c>
      <c r="G53" s="117" t="s">
        <v>21</v>
      </c>
      <c r="H53" s="118"/>
      <c r="I53" s="118"/>
      <c r="J53" s="119"/>
      <c r="K53" s="125"/>
      <c r="L53" s="126"/>
      <c r="M53" s="17"/>
      <c r="N53" s="122"/>
      <c r="O53" s="127"/>
    </row>
    <row r="54" spans="1:15" customFormat="1" ht="47.25" hidden="1" x14ac:dyDescent="0.25">
      <c r="A54" s="20"/>
      <c r="B54" s="112"/>
      <c r="C54" s="113"/>
      <c r="D54" s="124"/>
      <c r="E54" s="115" t="s">
        <v>19</v>
      </c>
      <c r="F54" s="116" t="s">
        <v>54</v>
      </c>
      <c r="G54" s="117" t="s">
        <v>21</v>
      </c>
      <c r="H54" s="118"/>
      <c r="I54" s="118"/>
      <c r="J54" s="119"/>
      <c r="K54" s="128"/>
      <c r="L54" s="126"/>
      <c r="M54" s="17"/>
      <c r="N54" s="122"/>
      <c r="O54" s="127"/>
    </row>
    <row r="55" spans="1:15" customFormat="1" ht="31.5" hidden="1" x14ac:dyDescent="0.25">
      <c r="A55" s="20"/>
      <c r="B55" s="129"/>
      <c r="C55" s="130"/>
      <c r="D55" s="131"/>
      <c r="E55" s="115" t="s">
        <v>25</v>
      </c>
      <c r="F55" s="132" t="s">
        <v>26</v>
      </c>
      <c r="G55" s="117" t="s">
        <v>27</v>
      </c>
      <c r="H55" s="118"/>
      <c r="I55" s="118"/>
      <c r="J55" s="119"/>
      <c r="K55" s="119"/>
      <c r="L55" s="133"/>
      <c r="M55" s="17"/>
      <c r="N55" s="119"/>
      <c r="O55" s="134"/>
    </row>
    <row r="56" spans="1:15" customFormat="1" ht="47.25" hidden="1" x14ac:dyDescent="0.25">
      <c r="A56" s="20"/>
      <c r="B56" s="112" t="s">
        <v>55</v>
      </c>
      <c r="C56" s="113" t="s">
        <v>56</v>
      </c>
      <c r="D56" s="114" t="s">
        <v>18</v>
      </c>
      <c r="E56" s="115" t="s">
        <v>19</v>
      </c>
      <c r="F56" s="116" t="s">
        <v>20</v>
      </c>
      <c r="G56" s="117" t="s">
        <v>21</v>
      </c>
      <c r="H56" s="118"/>
      <c r="I56" s="118"/>
      <c r="J56" s="119"/>
      <c r="K56" s="120"/>
      <c r="L56" s="121"/>
      <c r="M56" s="17"/>
      <c r="N56" s="122"/>
      <c r="O56" s="123">
        <v>14</v>
      </c>
    </row>
    <row r="57" spans="1:15" customFormat="1" ht="47.25" hidden="1" x14ac:dyDescent="0.25">
      <c r="A57" s="20"/>
      <c r="B57" s="112"/>
      <c r="C57" s="113"/>
      <c r="D57" s="124"/>
      <c r="E57" s="115" t="s">
        <v>19</v>
      </c>
      <c r="F57" s="116" t="s">
        <v>42</v>
      </c>
      <c r="G57" s="117" t="s">
        <v>21</v>
      </c>
      <c r="H57" s="118"/>
      <c r="I57" s="118"/>
      <c r="J57" s="119"/>
      <c r="K57" s="125"/>
      <c r="L57" s="126"/>
      <c r="M57" s="17"/>
      <c r="N57" s="122"/>
      <c r="O57" s="127"/>
    </row>
    <row r="58" spans="1:15" customFormat="1" ht="47.25" hidden="1" x14ac:dyDescent="0.25">
      <c r="A58" s="20"/>
      <c r="B58" s="112"/>
      <c r="C58" s="113"/>
      <c r="D58" s="124"/>
      <c r="E58" s="115" t="s">
        <v>19</v>
      </c>
      <c r="F58" s="116" t="s">
        <v>54</v>
      </c>
      <c r="G58" s="117" t="s">
        <v>21</v>
      </c>
      <c r="H58" s="118"/>
      <c r="I58" s="118"/>
      <c r="J58" s="119"/>
      <c r="K58" s="128"/>
      <c r="L58" s="126"/>
      <c r="M58" s="17"/>
      <c r="N58" s="122"/>
      <c r="O58" s="127"/>
    </row>
    <row r="59" spans="1:15" customFormat="1" ht="31.5" hidden="1" x14ac:dyDescent="0.25">
      <c r="A59" s="20"/>
      <c r="B59" s="129"/>
      <c r="C59" s="130"/>
      <c r="D59" s="131"/>
      <c r="E59" s="115" t="s">
        <v>25</v>
      </c>
      <c r="F59" s="132" t="s">
        <v>26</v>
      </c>
      <c r="G59" s="117" t="s">
        <v>27</v>
      </c>
      <c r="H59" s="118"/>
      <c r="I59" s="118"/>
      <c r="J59" s="119"/>
      <c r="K59" s="119"/>
      <c r="L59" s="133"/>
      <c r="M59" s="17"/>
      <c r="N59" s="119"/>
      <c r="O59" s="134"/>
    </row>
    <row r="60" spans="1:15" ht="47.25" x14ac:dyDescent="0.25">
      <c r="A60" s="20"/>
      <c r="B60" s="35" t="s">
        <v>57</v>
      </c>
      <c r="C60" s="36" t="s">
        <v>58</v>
      </c>
      <c r="D60" s="37" t="s">
        <v>18</v>
      </c>
      <c r="E60" s="3" t="s">
        <v>19</v>
      </c>
      <c r="F60" s="38" t="s">
        <v>20</v>
      </c>
      <c r="G60" s="39" t="s">
        <v>21</v>
      </c>
      <c r="H60" s="40">
        <f>'[20]оценка Учреждения'!$H$59</f>
        <v>100</v>
      </c>
      <c r="I60" s="40">
        <f>'[20]оценка Учреждения'!$I$59</f>
        <v>100</v>
      </c>
      <c r="J60" s="41">
        <f t="shared" si="1"/>
        <v>100</v>
      </c>
      <c r="K60" s="42">
        <f>(J60+J61+J62)/2</f>
        <v>100</v>
      </c>
      <c r="L60" s="43">
        <f>(K60+K63)/2</f>
        <v>100</v>
      </c>
      <c r="M60" s="17"/>
      <c r="N60" s="59"/>
      <c r="O60" s="45">
        <v>15</v>
      </c>
    </row>
    <row r="61" spans="1:15" ht="47.25" x14ac:dyDescent="0.25">
      <c r="A61" s="20"/>
      <c r="B61" s="35"/>
      <c r="C61" s="36"/>
      <c r="D61" s="46"/>
      <c r="E61" s="3" t="s">
        <v>19</v>
      </c>
      <c r="F61" s="38" t="s">
        <v>42</v>
      </c>
      <c r="G61" s="39" t="s">
        <v>21</v>
      </c>
      <c r="H61" s="40">
        <f>'[20]оценка Учреждения'!$H$60</f>
        <v>100</v>
      </c>
      <c r="I61" s="40">
        <f>'[20]оценка Учреждения'!$I$60</f>
        <v>100</v>
      </c>
      <c r="J61" s="41">
        <f t="shared" si="1"/>
        <v>100</v>
      </c>
      <c r="K61" s="47"/>
      <c r="L61" s="48"/>
      <c r="M61" s="17"/>
      <c r="N61" s="59"/>
      <c r="O61" s="50"/>
    </row>
    <row r="62" spans="1:15" ht="47.25" x14ac:dyDescent="0.25">
      <c r="A62" s="20"/>
      <c r="B62" s="35"/>
      <c r="C62" s="36"/>
      <c r="D62" s="46"/>
      <c r="E62" s="3" t="s">
        <v>19</v>
      </c>
      <c r="F62" s="38" t="s">
        <v>54</v>
      </c>
      <c r="G62" s="39" t="s">
        <v>21</v>
      </c>
      <c r="H62" s="40">
        <f>'[20]оценка Учреждения'!$H$61</f>
        <v>0</v>
      </c>
      <c r="I62" s="40">
        <f>'[20]оценка Учреждения'!$I$61</f>
        <v>0</v>
      </c>
      <c r="J62" s="41">
        <v>0</v>
      </c>
      <c r="K62" s="51"/>
      <c r="L62" s="48"/>
      <c r="M62" s="17"/>
      <c r="N62" s="59"/>
      <c r="O62" s="50"/>
    </row>
    <row r="63" spans="1:15" ht="31.5" x14ac:dyDescent="0.25">
      <c r="A63" s="20"/>
      <c r="B63" s="52"/>
      <c r="C63" s="53"/>
      <c r="D63" s="54"/>
      <c r="E63" s="3" t="s">
        <v>25</v>
      </c>
      <c r="F63" s="55" t="s">
        <v>26</v>
      </c>
      <c r="G63" s="39" t="s">
        <v>27</v>
      </c>
      <c r="H63" s="40">
        <f>'[20]оценка Учреждения'!$H$62</f>
        <v>0.44</v>
      </c>
      <c r="I63" s="40">
        <f>'[20]оценка Учреждения'!$I$62</f>
        <v>0.44</v>
      </c>
      <c r="J63" s="41">
        <f t="shared" si="1"/>
        <v>100</v>
      </c>
      <c r="K63" s="41">
        <f>J63</f>
        <v>100</v>
      </c>
      <c r="L63" s="56"/>
      <c r="M63" s="17"/>
      <c r="N63" s="41"/>
      <c r="O63" s="58"/>
    </row>
    <row r="64" spans="1:15" ht="47.25" x14ac:dyDescent="0.25">
      <c r="A64" s="20"/>
      <c r="B64" s="35" t="s">
        <v>59</v>
      </c>
      <c r="C64" s="36" t="s">
        <v>60</v>
      </c>
      <c r="D64" s="37" t="s">
        <v>18</v>
      </c>
      <c r="E64" s="3" t="s">
        <v>19</v>
      </c>
      <c r="F64" s="38" t="s">
        <v>20</v>
      </c>
      <c r="G64" s="39" t="s">
        <v>21</v>
      </c>
      <c r="H64" s="40">
        <f>'[20]оценка Учреждения'!$H$63</f>
        <v>100</v>
      </c>
      <c r="I64" s="40">
        <f>'[20]оценка Учреждения'!$I$63</f>
        <v>100</v>
      </c>
      <c r="J64" s="41">
        <f t="shared" si="1"/>
        <v>100</v>
      </c>
      <c r="K64" s="42">
        <f>(J64+J65+J66)/3</f>
        <v>98.061224489795919</v>
      </c>
      <c r="L64" s="43">
        <f>(K64+K67)/2</f>
        <v>98.969276235084195</v>
      </c>
      <c r="M64" s="17"/>
      <c r="N64" s="59"/>
      <c r="O64" s="45">
        <v>16</v>
      </c>
    </row>
    <row r="65" spans="1:15" ht="47.25" x14ac:dyDescent="0.25">
      <c r="A65" s="20"/>
      <c r="B65" s="35"/>
      <c r="C65" s="36"/>
      <c r="D65" s="46"/>
      <c r="E65" s="3" t="s">
        <v>19</v>
      </c>
      <c r="F65" s="38" t="s">
        <v>42</v>
      </c>
      <c r="G65" s="39" t="s">
        <v>21</v>
      </c>
      <c r="H65" s="40">
        <f>'[20]оценка Учреждения'!$H$64</f>
        <v>98</v>
      </c>
      <c r="I65" s="40">
        <f>'[20]оценка Учреждения'!$I$64</f>
        <v>92.3</v>
      </c>
      <c r="J65" s="41">
        <f t="shared" si="1"/>
        <v>94.183673469387756</v>
      </c>
      <c r="K65" s="47"/>
      <c r="L65" s="48"/>
      <c r="M65" s="17"/>
      <c r="N65" s="59"/>
      <c r="O65" s="50"/>
    </row>
    <row r="66" spans="1:15" ht="47.25" x14ac:dyDescent="0.25">
      <c r="A66" s="20"/>
      <c r="B66" s="35"/>
      <c r="C66" s="36"/>
      <c r="D66" s="46"/>
      <c r="E66" s="3" t="s">
        <v>19</v>
      </c>
      <c r="F66" s="38" t="s">
        <v>54</v>
      </c>
      <c r="G66" s="39" t="s">
        <v>21</v>
      </c>
      <c r="H66" s="40">
        <f>'[20]оценка Учреждения'!$H$65</f>
        <v>100</v>
      </c>
      <c r="I66" s="40">
        <f>'[20]оценка Учреждения'!$I$65</f>
        <v>100</v>
      </c>
      <c r="J66" s="41">
        <f t="shared" si="1"/>
        <v>100</v>
      </c>
      <c r="K66" s="51"/>
      <c r="L66" s="48"/>
      <c r="M66" s="17"/>
      <c r="N66" s="59"/>
      <c r="O66" s="50"/>
    </row>
    <row r="67" spans="1:15" ht="31.5" x14ac:dyDescent="0.25">
      <c r="A67" s="20"/>
      <c r="B67" s="52"/>
      <c r="C67" s="53"/>
      <c r="D67" s="54"/>
      <c r="E67" s="3" t="s">
        <v>25</v>
      </c>
      <c r="F67" s="55" t="s">
        <v>26</v>
      </c>
      <c r="G67" s="39" t="s">
        <v>27</v>
      </c>
      <c r="H67" s="40">
        <f>'[20]оценка Учреждения'!$H$66</f>
        <v>89.67</v>
      </c>
      <c r="I67" s="40">
        <f>'[20]оценка Учреждения'!$I$66</f>
        <v>89.56</v>
      </c>
      <c r="J67" s="41">
        <f t="shared" si="1"/>
        <v>99.877327980372471</v>
      </c>
      <c r="K67" s="41">
        <f>J67</f>
        <v>99.877327980372471</v>
      </c>
      <c r="L67" s="56"/>
      <c r="M67" s="17"/>
      <c r="N67" s="41"/>
      <c r="O67" s="58"/>
    </row>
    <row r="68" spans="1:15" customFormat="1" ht="47.25" hidden="1" x14ac:dyDescent="0.25">
      <c r="A68" s="20"/>
      <c r="B68" s="112" t="s">
        <v>61</v>
      </c>
      <c r="C68" s="113" t="s">
        <v>62</v>
      </c>
      <c r="D68" s="114" t="s">
        <v>18</v>
      </c>
      <c r="E68" s="115" t="s">
        <v>19</v>
      </c>
      <c r="F68" s="116" t="s">
        <v>20</v>
      </c>
      <c r="G68" s="117" t="s">
        <v>21</v>
      </c>
      <c r="H68" s="118"/>
      <c r="I68" s="118"/>
      <c r="J68" s="119"/>
      <c r="K68" s="120"/>
      <c r="L68" s="121"/>
      <c r="M68" s="17"/>
      <c r="N68" s="122"/>
      <c r="O68" s="123">
        <v>17</v>
      </c>
    </row>
    <row r="69" spans="1:15" customFormat="1" ht="47.25" hidden="1" x14ac:dyDescent="0.25">
      <c r="A69" s="20"/>
      <c r="B69" s="112"/>
      <c r="C69" s="113"/>
      <c r="D69" s="124"/>
      <c r="E69" s="115" t="s">
        <v>19</v>
      </c>
      <c r="F69" s="116" t="s">
        <v>42</v>
      </c>
      <c r="G69" s="117" t="s">
        <v>21</v>
      </c>
      <c r="H69" s="118"/>
      <c r="I69" s="118"/>
      <c r="J69" s="119"/>
      <c r="K69" s="125"/>
      <c r="L69" s="126"/>
      <c r="M69" s="17"/>
      <c r="N69" s="122"/>
      <c r="O69" s="127"/>
    </row>
    <row r="70" spans="1:15" customFormat="1" ht="47.25" hidden="1" x14ac:dyDescent="0.25">
      <c r="A70" s="20"/>
      <c r="B70" s="112"/>
      <c r="C70" s="113"/>
      <c r="D70" s="124"/>
      <c r="E70" s="115" t="s">
        <v>19</v>
      </c>
      <c r="F70" s="116" t="s">
        <v>54</v>
      </c>
      <c r="G70" s="117" t="s">
        <v>21</v>
      </c>
      <c r="H70" s="118"/>
      <c r="I70" s="118"/>
      <c r="J70" s="119"/>
      <c r="K70" s="128"/>
      <c r="L70" s="126"/>
      <c r="M70" s="17"/>
      <c r="N70" s="122"/>
      <c r="O70" s="127"/>
    </row>
    <row r="71" spans="1:15" customFormat="1" ht="31.5" hidden="1" x14ac:dyDescent="0.25">
      <c r="A71" s="20"/>
      <c r="B71" s="129"/>
      <c r="C71" s="130"/>
      <c r="D71" s="131"/>
      <c r="E71" s="115" t="s">
        <v>25</v>
      </c>
      <c r="F71" s="132" t="s">
        <v>26</v>
      </c>
      <c r="G71" s="117" t="s">
        <v>27</v>
      </c>
      <c r="H71" s="118"/>
      <c r="I71" s="118"/>
      <c r="J71" s="119"/>
      <c r="K71" s="119"/>
      <c r="L71" s="133"/>
      <c r="M71" s="17"/>
      <c r="N71" s="119"/>
      <c r="O71" s="134"/>
    </row>
    <row r="72" spans="1:15" customFormat="1" ht="47.25" hidden="1" x14ac:dyDescent="0.25">
      <c r="A72" s="20"/>
      <c r="B72" s="136" t="s">
        <v>63</v>
      </c>
      <c r="C72" s="137" t="s">
        <v>64</v>
      </c>
      <c r="D72" s="138" t="s">
        <v>18</v>
      </c>
      <c r="E72" s="139" t="s">
        <v>19</v>
      </c>
      <c r="F72" s="140" t="s">
        <v>65</v>
      </c>
      <c r="G72" s="139" t="s">
        <v>21</v>
      </c>
      <c r="H72" s="141"/>
      <c r="I72" s="141"/>
      <c r="J72" s="142"/>
      <c r="K72" s="143"/>
      <c r="L72" s="144"/>
      <c r="M72" s="17"/>
      <c r="N72" s="145"/>
      <c r="O72" s="146">
        <v>18</v>
      </c>
    </row>
    <row r="73" spans="1:15" customFormat="1" ht="63" hidden="1" x14ac:dyDescent="0.25">
      <c r="A73" s="20"/>
      <c r="B73" s="136"/>
      <c r="C73" s="137"/>
      <c r="D73" s="147"/>
      <c r="E73" s="139" t="s">
        <v>19</v>
      </c>
      <c r="F73" s="140" t="s">
        <v>66</v>
      </c>
      <c r="G73" s="139" t="s">
        <v>21</v>
      </c>
      <c r="H73" s="141"/>
      <c r="I73" s="141"/>
      <c r="J73" s="142"/>
      <c r="K73" s="148"/>
      <c r="L73" s="149"/>
      <c r="M73" s="17"/>
      <c r="N73" s="145"/>
      <c r="O73" s="150"/>
    </row>
    <row r="74" spans="1:15" customFormat="1" ht="47.25" hidden="1" x14ac:dyDescent="0.25">
      <c r="A74" s="20"/>
      <c r="B74" s="136"/>
      <c r="C74" s="137"/>
      <c r="D74" s="147"/>
      <c r="E74" s="139" t="s">
        <v>19</v>
      </c>
      <c r="F74" s="140" t="s">
        <v>42</v>
      </c>
      <c r="G74" s="139" t="s">
        <v>21</v>
      </c>
      <c r="H74" s="141"/>
      <c r="I74" s="141"/>
      <c r="J74" s="142"/>
      <c r="K74" s="151"/>
      <c r="L74" s="149"/>
      <c r="M74" s="17"/>
      <c r="N74" s="145"/>
      <c r="O74" s="150"/>
    </row>
    <row r="75" spans="1:15" customFormat="1" ht="31.5" hidden="1" x14ac:dyDescent="0.25">
      <c r="A75" s="20"/>
      <c r="B75" s="152"/>
      <c r="C75" s="153"/>
      <c r="D75" s="154"/>
      <c r="E75" s="139" t="s">
        <v>25</v>
      </c>
      <c r="F75" s="155" t="s">
        <v>67</v>
      </c>
      <c r="G75" s="139" t="s">
        <v>68</v>
      </c>
      <c r="H75" s="156"/>
      <c r="I75" s="156"/>
      <c r="J75" s="142"/>
      <c r="K75" s="142"/>
      <c r="L75" s="157"/>
      <c r="M75" s="17"/>
      <c r="N75" s="142"/>
      <c r="O75" s="158"/>
    </row>
    <row r="76" spans="1:15" ht="47.25" customHeight="1" x14ac:dyDescent="0.25">
      <c r="A76" s="20"/>
      <c r="B76" s="35" t="s">
        <v>69</v>
      </c>
      <c r="C76" s="36" t="s">
        <v>70</v>
      </c>
      <c r="D76" s="37" t="s">
        <v>18</v>
      </c>
      <c r="E76" s="3" t="s">
        <v>19</v>
      </c>
      <c r="F76" s="38" t="s">
        <v>65</v>
      </c>
      <c r="G76" s="3" t="s">
        <v>21</v>
      </c>
      <c r="H76" s="40">
        <f>'[20]оценка Учреждения'!$H$75</f>
        <v>11.86</v>
      </c>
      <c r="I76" s="40">
        <f>'[20]оценка Учреждения'!$I$75</f>
        <v>23.43</v>
      </c>
      <c r="J76" s="41">
        <f t="shared" si="1"/>
        <v>100</v>
      </c>
      <c r="K76" s="42">
        <f>(J76+J77+J78)/3</f>
        <v>93.395252837977296</v>
      </c>
      <c r="L76" s="43">
        <f>(K76+K79)/2</f>
        <v>96.697626418988648</v>
      </c>
      <c r="M76" s="17"/>
      <c r="N76" s="44"/>
      <c r="O76" s="45">
        <v>19</v>
      </c>
    </row>
    <row r="77" spans="1:15" ht="63" x14ac:dyDescent="0.25">
      <c r="A77" s="20"/>
      <c r="B77" s="35"/>
      <c r="C77" s="36"/>
      <c r="D77" s="46"/>
      <c r="E77" s="3" t="s">
        <v>19</v>
      </c>
      <c r="F77" s="38" t="s">
        <v>66</v>
      </c>
      <c r="G77" s="3" t="s">
        <v>21</v>
      </c>
      <c r="H77" s="40">
        <f>'[20]оценка Учреждения'!$H$76</f>
        <v>32.299999999999997</v>
      </c>
      <c r="I77" s="40">
        <f>'[20]оценка Учреждения'!$I$76</f>
        <v>25.9</v>
      </c>
      <c r="J77" s="41">
        <f t="shared" si="1"/>
        <v>80.185758513931887</v>
      </c>
      <c r="K77" s="47"/>
      <c r="L77" s="48"/>
      <c r="M77" s="17"/>
      <c r="N77" s="49"/>
      <c r="O77" s="50"/>
    </row>
    <row r="78" spans="1:15" ht="47.25" x14ac:dyDescent="0.25">
      <c r="A78" s="20"/>
      <c r="B78" s="35"/>
      <c r="C78" s="36"/>
      <c r="D78" s="46"/>
      <c r="E78" s="3" t="s">
        <v>19</v>
      </c>
      <c r="F78" s="38" t="s">
        <v>42</v>
      </c>
      <c r="G78" s="3" t="s">
        <v>21</v>
      </c>
      <c r="H78" s="40">
        <f>'[20]оценка Учреждения'!$H$77</f>
        <v>100</v>
      </c>
      <c r="I78" s="40">
        <f>'[20]оценка Учреждения'!$I$77</f>
        <v>100</v>
      </c>
      <c r="J78" s="41">
        <f t="shared" si="1"/>
        <v>100</v>
      </c>
      <c r="K78" s="51"/>
      <c r="L78" s="48"/>
      <c r="M78" s="17"/>
      <c r="N78" s="49"/>
      <c r="O78" s="50"/>
    </row>
    <row r="79" spans="1:15" ht="31.5" x14ac:dyDescent="0.25">
      <c r="A79" s="20"/>
      <c r="B79" s="52"/>
      <c r="C79" s="53"/>
      <c r="D79" s="54"/>
      <c r="E79" s="3" t="s">
        <v>25</v>
      </c>
      <c r="F79" s="55" t="s">
        <v>67</v>
      </c>
      <c r="G79" s="3" t="s">
        <v>68</v>
      </c>
      <c r="H79" s="135">
        <f>'[20]оценка Учреждения'!$H$78</f>
        <v>9049.56</v>
      </c>
      <c r="I79" s="135">
        <f>'[20]оценка Учреждения'!$I$78</f>
        <v>9049.56</v>
      </c>
      <c r="J79" s="41">
        <f t="shared" si="1"/>
        <v>100</v>
      </c>
      <c r="K79" s="41">
        <f>J79</f>
        <v>100</v>
      </c>
      <c r="L79" s="56"/>
      <c r="M79" s="17"/>
      <c r="N79" s="57"/>
      <c r="O79" s="58"/>
    </row>
    <row r="80" spans="1:15" ht="47.25" x14ac:dyDescent="0.25">
      <c r="A80" s="20"/>
      <c r="B80" s="35" t="s">
        <v>71</v>
      </c>
      <c r="C80" s="36" t="s">
        <v>72</v>
      </c>
      <c r="D80" s="37" t="s">
        <v>18</v>
      </c>
      <c r="E80" s="3" t="s">
        <v>19</v>
      </c>
      <c r="F80" s="38" t="s">
        <v>65</v>
      </c>
      <c r="G80" s="3" t="s">
        <v>21</v>
      </c>
      <c r="H80" s="40">
        <f>'[20]оценка Учреждения'!$H$79</f>
        <v>26.55</v>
      </c>
      <c r="I80" s="40">
        <f>'[20]оценка Учреждения'!$I$79</f>
        <v>52.43</v>
      </c>
      <c r="J80" s="41">
        <f t="shared" si="1"/>
        <v>100</v>
      </c>
      <c r="K80" s="42">
        <f>(J80+J81+J82)/3</f>
        <v>86.666666666666671</v>
      </c>
      <c r="L80" s="43">
        <f>(K80+K83)/2</f>
        <v>93.333333333333343</v>
      </c>
      <c r="M80" s="17"/>
      <c r="N80" s="59"/>
      <c r="O80" s="45">
        <v>20</v>
      </c>
    </row>
    <row r="81" spans="1:15" ht="63" x14ac:dyDescent="0.25">
      <c r="A81" s="20"/>
      <c r="B81" s="35"/>
      <c r="C81" s="36"/>
      <c r="D81" s="46"/>
      <c r="E81" s="3" t="s">
        <v>19</v>
      </c>
      <c r="F81" s="38" t="s">
        <v>66</v>
      </c>
      <c r="G81" s="3" t="s">
        <v>21</v>
      </c>
      <c r="H81" s="40">
        <f>'[20]оценка Учреждения'!$H$80</f>
        <v>3.4</v>
      </c>
      <c r="I81" s="40">
        <f>'[20]оценка Учреждения'!$I$80</f>
        <v>4.0999999999999996</v>
      </c>
      <c r="J81" s="41">
        <f t="shared" si="1"/>
        <v>100</v>
      </c>
      <c r="K81" s="47"/>
      <c r="L81" s="48"/>
      <c r="M81" s="17"/>
      <c r="N81" s="59"/>
      <c r="O81" s="50"/>
    </row>
    <row r="82" spans="1:15" ht="47.25" x14ac:dyDescent="0.25">
      <c r="A82" s="20"/>
      <c r="B82" s="35"/>
      <c r="C82" s="36"/>
      <c r="D82" s="46"/>
      <c r="E82" s="3" t="s">
        <v>19</v>
      </c>
      <c r="F82" s="38" t="s">
        <v>42</v>
      </c>
      <c r="G82" s="3" t="s">
        <v>21</v>
      </c>
      <c r="H82" s="40">
        <f>'[20]оценка Учреждения'!$H$81</f>
        <v>100</v>
      </c>
      <c r="I82" s="40">
        <f>'[20]оценка Учреждения'!$I$81</f>
        <v>60</v>
      </c>
      <c r="J82" s="41">
        <f t="shared" si="1"/>
        <v>60</v>
      </c>
      <c r="K82" s="51"/>
      <c r="L82" s="48"/>
      <c r="M82" s="17"/>
      <c r="N82" s="59"/>
      <c r="O82" s="50"/>
    </row>
    <row r="83" spans="1:15" ht="31.5" x14ac:dyDescent="0.25">
      <c r="A83" s="20"/>
      <c r="B83" s="52"/>
      <c r="C83" s="53"/>
      <c r="D83" s="54"/>
      <c r="E83" s="3" t="s">
        <v>25</v>
      </c>
      <c r="F83" s="55" t="s">
        <v>67</v>
      </c>
      <c r="G83" s="3" t="s">
        <v>68</v>
      </c>
      <c r="H83" s="135">
        <f>'[20]оценка Учреждения'!$H$82</f>
        <v>34867.199999999997</v>
      </c>
      <c r="I83" s="135">
        <f>'[20]оценка Учреждения'!$I$82</f>
        <v>34867.199999999997</v>
      </c>
      <c r="J83" s="41">
        <f t="shared" si="1"/>
        <v>100</v>
      </c>
      <c r="K83" s="41">
        <f>J83</f>
        <v>100</v>
      </c>
      <c r="L83" s="56"/>
      <c r="M83" s="17"/>
      <c r="N83" s="41"/>
      <c r="O83" s="58"/>
    </row>
    <row r="84" spans="1:15" ht="47.25" x14ac:dyDescent="0.25">
      <c r="A84" s="20"/>
      <c r="B84" s="35" t="s">
        <v>73</v>
      </c>
      <c r="C84" s="36" t="s">
        <v>74</v>
      </c>
      <c r="D84" s="37" t="s">
        <v>18</v>
      </c>
      <c r="E84" s="3" t="s">
        <v>19</v>
      </c>
      <c r="F84" s="38" t="s">
        <v>65</v>
      </c>
      <c r="G84" s="3" t="s">
        <v>21</v>
      </c>
      <c r="H84" s="40">
        <f>'[20]оценка Учреждения'!$H$83</f>
        <v>49.76</v>
      </c>
      <c r="I84" s="40">
        <f>'[20]оценка Учреждения'!$I$83</f>
        <v>98.26</v>
      </c>
      <c r="J84" s="41">
        <f t="shared" si="1"/>
        <v>100</v>
      </c>
      <c r="K84" s="42">
        <f>(J84+J85+J86)/3</f>
        <v>95.233333333333334</v>
      </c>
      <c r="L84" s="43">
        <f>(K84+K87)/2</f>
        <v>97.616666666666674</v>
      </c>
      <c r="M84" s="17"/>
      <c r="N84" s="59"/>
      <c r="O84" s="45">
        <v>21</v>
      </c>
    </row>
    <row r="85" spans="1:15" ht="63" x14ac:dyDescent="0.25">
      <c r="A85" s="20"/>
      <c r="B85" s="35"/>
      <c r="C85" s="36"/>
      <c r="D85" s="46"/>
      <c r="E85" s="3" t="s">
        <v>19</v>
      </c>
      <c r="F85" s="38" t="s">
        <v>66</v>
      </c>
      <c r="G85" s="3" t="s">
        <v>21</v>
      </c>
      <c r="H85" s="40">
        <f>'[20]оценка Учреждения'!$H$84</f>
        <v>14.3</v>
      </c>
      <c r="I85" s="40">
        <f>'[20]оценка Учреждения'!$I$84</f>
        <v>21.6</v>
      </c>
      <c r="J85" s="41">
        <f t="shared" si="1"/>
        <v>100</v>
      </c>
      <c r="K85" s="47"/>
      <c r="L85" s="48"/>
      <c r="M85" s="17"/>
      <c r="N85" s="59"/>
      <c r="O85" s="50"/>
    </row>
    <row r="86" spans="1:15" ht="47.25" x14ac:dyDescent="0.25">
      <c r="A86" s="20"/>
      <c r="B86" s="35"/>
      <c r="C86" s="36"/>
      <c r="D86" s="46"/>
      <c r="E86" s="3" t="s">
        <v>19</v>
      </c>
      <c r="F86" s="38" t="s">
        <v>42</v>
      </c>
      <c r="G86" s="3" t="s">
        <v>21</v>
      </c>
      <c r="H86" s="40">
        <f>'[20]оценка Учреждения'!$H$85</f>
        <v>100</v>
      </c>
      <c r="I86" s="40">
        <f>'[20]оценка Учреждения'!$I$85</f>
        <v>85.7</v>
      </c>
      <c r="J86" s="41">
        <f t="shared" si="1"/>
        <v>85.7</v>
      </c>
      <c r="K86" s="51"/>
      <c r="L86" s="48"/>
      <c r="M86" s="17"/>
      <c r="N86" s="59"/>
      <c r="O86" s="50"/>
    </row>
    <row r="87" spans="1:15" ht="31.5" x14ac:dyDescent="0.25">
      <c r="A87" s="20"/>
      <c r="B87" s="52"/>
      <c r="C87" s="53"/>
      <c r="D87" s="54"/>
      <c r="E87" s="3" t="s">
        <v>25</v>
      </c>
      <c r="F87" s="55" t="s">
        <v>67</v>
      </c>
      <c r="G87" s="3" t="s">
        <v>68</v>
      </c>
      <c r="H87" s="135">
        <f>'[20]оценка Учреждения'!$H$86</f>
        <v>50987.96</v>
      </c>
      <c r="I87" s="135">
        <f>'[20]оценка Учреждения'!$I$86</f>
        <v>50987.96</v>
      </c>
      <c r="J87" s="41">
        <f t="shared" si="1"/>
        <v>100</v>
      </c>
      <c r="K87" s="41">
        <f>J87</f>
        <v>100</v>
      </c>
      <c r="L87" s="56"/>
      <c r="M87" s="17"/>
      <c r="N87" s="41"/>
      <c r="O87" s="58"/>
    </row>
    <row r="88" spans="1:15" customFormat="1" ht="47.25" hidden="1" x14ac:dyDescent="0.25">
      <c r="A88" s="20"/>
      <c r="B88" s="136" t="s">
        <v>75</v>
      </c>
      <c r="C88" s="137" t="s">
        <v>76</v>
      </c>
      <c r="D88" s="138" t="s">
        <v>18</v>
      </c>
      <c r="E88" s="139" t="s">
        <v>19</v>
      </c>
      <c r="F88" s="140" t="s">
        <v>65</v>
      </c>
      <c r="G88" s="139" t="s">
        <v>21</v>
      </c>
      <c r="H88" s="141"/>
      <c r="I88" s="141"/>
      <c r="J88" s="142"/>
      <c r="K88" s="143"/>
      <c r="L88" s="144"/>
      <c r="M88" s="17"/>
      <c r="N88" s="145"/>
      <c r="O88" s="146">
        <v>22</v>
      </c>
    </row>
    <row r="89" spans="1:15" customFormat="1" ht="63" hidden="1" x14ac:dyDescent="0.25">
      <c r="A89" s="20"/>
      <c r="B89" s="136"/>
      <c r="C89" s="137"/>
      <c r="D89" s="147"/>
      <c r="E89" s="139" t="s">
        <v>19</v>
      </c>
      <c r="F89" s="140" t="s">
        <v>66</v>
      </c>
      <c r="G89" s="139" t="s">
        <v>21</v>
      </c>
      <c r="H89" s="141"/>
      <c r="I89" s="141"/>
      <c r="J89" s="142"/>
      <c r="K89" s="148"/>
      <c r="L89" s="149"/>
      <c r="M89" s="17"/>
      <c r="N89" s="145"/>
      <c r="O89" s="150"/>
    </row>
    <row r="90" spans="1:15" customFormat="1" ht="47.25" hidden="1" x14ac:dyDescent="0.25">
      <c r="A90" s="20"/>
      <c r="B90" s="136"/>
      <c r="C90" s="137"/>
      <c r="D90" s="147"/>
      <c r="E90" s="139" t="s">
        <v>19</v>
      </c>
      <c r="F90" s="140" t="s">
        <v>42</v>
      </c>
      <c r="G90" s="139" t="s">
        <v>21</v>
      </c>
      <c r="H90" s="141"/>
      <c r="I90" s="141"/>
      <c r="J90" s="142"/>
      <c r="K90" s="151"/>
      <c r="L90" s="149"/>
      <c r="M90" s="17"/>
      <c r="N90" s="145"/>
      <c r="O90" s="150"/>
    </row>
    <row r="91" spans="1:15" customFormat="1" ht="31.5" hidden="1" x14ac:dyDescent="0.25">
      <c r="A91" s="20"/>
      <c r="B91" s="152"/>
      <c r="C91" s="153"/>
      <c r="D91" s="154"/>
      <c r="E91" s="139" t="s">
        <v>25</v>
      </c>
      <c r="F91" s="155" t="s">
        <v>67</v>
      </c>
      <c r="G91" s="139" t="s">
        <v>68</v>
      </c>
      <c r="H91" s="156"/>
      <c r="I91" s="156"/>
      <c r="J91" s="142"/>
      <c r="K91" s="142"/>
      <c r="L91" s="157"/>
      <c r="M91" s="17"/>
      <c r="N91" s="142"/>
      <c r="O91" s="158"/>
    </row>
    <row r="92" spans="1:15" ht="47.25" x14ac:dyDescent="0.25">
      <c r="A92" s="20"/>
      <c r="B92" s="35" t="s">
        <v>77</v>
      </c>
      <c r="C92" s="36" t="s">
        <v>78</v>
      </c>
      <c r="D92" s="37" t="s">
        <v>18</v>
      </c>
      <c r="E92" s="3" t="s">
        <v>19</v>
      </c>
      <c r="F92" s="38" t="s">
        <v>65</v>
      </c>
      <c r="G92" s="3" t="s">
        <v>21</v>
      </c>
      <c r="H92" s="40">
        <f>'[20]оценка Учреждения'!$H$91</f>
        <v>8.39</v>
      </c>
      <c r="I92" s="40">
        <f>'[20]оценка Учреждения'!$I$91</f>
        <v>16.559999999999999</v>
      </c>
      <c r="J92" s="41">
        <f t="shared" si="1"/>
        <v>100</v>
      </c>
      <c r="K92" s="42">
        <f>(J92+J93+J94)/2</f>
        <v>100</v>
      </c>
      <c r="L92" s="43">
        <f>(K92+K95)/2</f>
        <v>100</v>
      </c>
      <c r="M92" s="17"/>
      <c r="N92" s="44"/>
      <c r="O92" s="45">
        <v>23</v>
      </c>
    </row>
    <row r="93" spans="1:15" ht="63" x14ac:dyDescent="0.25">
      <c r="A93" s="20"/>
      <c r="B93" s="35"/>
      <c r="C93" s="36"/>
      <c r="D93" s="46"/>
      <c r="E93" s="3" t="s">
        <v>19</v>
      </c>
      <c r="F93" s="38" t="s">
        <v>66</v>
      </c>
      <c r="G93" s="3" t="s">
        <v>21</v>
      </c>
      <c r="H93" s="40">
        <f>'[20]оценка Учреждения'!$H$92</f>
        <v>0</v>
      </c>
      <c r="I93" s="40">
        <f>'[20]оценка Учреждения'!$I$92</f>
        <v>0</v>
      </c>
      <c r="J93" s="41">
        <v>0</v>
      </c>
      <c r="K93" s="47"/>
      <c r="L93" s="48"/>
      <c r="M93" s="17"/>
      <c r="N93" s="49"/>
      <c r="O93" s="50"/>
    </row>
    <row r="94" spans="1:15" ht="47.25" x14ac:dyDescent="0.25">
      <c r="A94" s="20"/>
      <c r="B94" s="35"/>
      <c r="C94" s="36"/>
      <c r="D94" s="46"/>
      <c r="E94" s="3" t="s">
        <v>19</v>
      </c>
      <c r="F94" s="38" t="s">
        <v>42</v>
      </c>
      <c r="G94" s="3" t="s">
        <v>21</v>
      </c>
      <c r="H94" s="40">
        <f>'[20]оценка Учреждения'!$H$93</f>
        <v>100</v>
      </c>
      <c r="I94" s="40">
        <f>'[20]оценка Учреждения'!$I$93</f>
        <v>100</v>
      </c>
      <c r="J94" s="41">
        <f t="shared" ref="J94:J99" si="2">IF(I94/H94*100&gt;100,100,I94/H94*100)</f>
        <v>100</v>
      </c>
      <c r="K94" s="51"/>
      <c r="L94" s="48"/>
      <c r="M94" s="17"/>
      <c r="N94" s="49"/>
      <c r="O94" s="50"/>
    </row>
    <row r="95" spans="1:15" ht="31.5" x14ac:dyDescent="0.25">
      <c r="A95" s="20"/>
      <c r="B95" s="52"/>
      <c r="C95" s="53"/>
      <c r="D95" s="54"/>
      <c r="E95" s="3" t="s">
        <v>25</v>
      </c>
      <c r="F95" s="55" t="s">
        <v>67</v>
      </c>
      <c r="G95" s="3" t="s">
        <v>68</v>
      </c>
      <c r="H95" s="135">
        <f>'[20]оценка Учреждения'!$H$94</f>
        <v>10596.999999999998</v>
      </c>
      <c r="I95" s="135">
        <f>'[20]оценка Учреждения'!$I$94</f>
        <v>10596.999999999998</v>
      </c>
      <c r="J95" s="41">
        <f t="shared" si="2"/>
        <v>100</v>
      </c>
      <c r="K95" s="41">
        <f>J95</f>
        <v>100</v>
      </c>
      <c r="L95" s="56"/>
      <c r="M95" s="17"/>
      <c r="N95" s="57"/>
      <c r="O95" s="58"/>
    </row>
    <row r="96" spans="1:15" ht="47.25" x14ac:dyDescent="0.25">
      <c r="A96" s="20"/>
      <c r="B96" s="35" t="s">
        <v>79</v>
      </c>
      <c r="C96" s="36" t="s">
        <v>80</v>
      </c>
      <c r="D96" s="37" t="s">
        <v>18</v>
      </c>
      <c r="E96" s="3" t="s">
        <v>19</v>
      </c>
      <c r="F96" s="38" t="s">
        <v>65</v>
      </c>
      <c r="G96" s="3" t="s">
        <v>21</v>
      </c>
      <c r="H96" s="40">
        <f>'[20]оценка Учреждения'!$H$95</f>
        <v>7.42</v>
      </c>
      <c r="I96" s="40">
        <f>'[20]оценка Учреждения'!$I$95</f>
        <v>14.65</v>
      </c>
      <c r="J96" s="41">
        <f t="shared" si="2"/>
        <v>100</v>
      </c>
      <c r="K96" s="42">
        <f>(J96+J97+J98)/3</f>
        <v>100</v>
      </c>
      <c r="L96" s="43">
        <f>(K96+K99)/2</f>
        <v>100</v>
      </c>
      <c r="M96" s="17"/>
      <c r="N96" s="44"/>
      <c r="O96" s="45">
        <v>24</v>
      </c>
    </row>
    <row r="97" spans="1:15" ht="63" x14ac:dyDescent="0.25">
      <c r="A97" s="20"/>
      <c r="B97" s="35"/>
      <c r="C97" s="36"/>
      <c r="D97" s="46"/>
      <c r="E97" s="3" t="s">
        <v>19</v>
      </c>
      <c r="F97" s="38" t="s">
        <v>66</v>
      </c>
      <c r="G97" s="3" t="s">
        <v>21</v>
      </c>
      <c r="H97" s="40">
        <f>'[20]оценка Учреждения'!$H$96</f>
        <v>21.1</v>
      </c>
      <c r="I97" s="40">
        <f>'[20]оценка Учреждения'!$I$96</f>
        <v>23.1</v>
      </c>
      <c r="J97" s="41">
        <f t="shared" si="2"/>
        <v>100</v>
      </c>
      <c r="K97" s="47"/>
      <c r="L97" s="48"/>
      <c r="M97" s="17"/>
      <c r="N97" s="49"/>
      <c r="O97" s="50"/>
    </row>
    <row r="98" spans="1:15" ht="47.25" x14ac:dyDescent="0.25">
      <c r="A98" s="20"/>
      <c r="B98" s="35"/>
      <c r="C98" s="36"/>
      <c r="D98" s="46"/>
      <c r="E98" s="3" t="s">
        <v>19</v>
      </c>
      <c r="F98" s="38" t="s">
        <v>42</v>
      </c>
      <c r="G98" s="3" t="s">
        <v>21</v>
      </c>
      <c r="H98" s="40">
        <f>'[20]оценка Учреждения'!$H$97</f>
        <v>100</v>
      </c>
      <c r="I98" s="40">
        <f>'[20]оценка Учреждения'!$I$97</f>
        <v>100</v>
      </c>
      <c r="J98" s="41">
        <f t="shared" si="2"/>
        <v>100</v>
      </c>
      <c r="K98" s="51"/>
      <c r="L98" s="48"/>
      <c r="M98" s="17"/>
      <c r="N98" s="49"/>
      <c r="O98" s="50"/>
    </row>
    <row r="99" spans="1:15" ht="31.5" x14ac:dyDescent="0.25">
      <c r="A99" s="159"/>
      <c r="B99" s="52"/>
      <c r="C99" s="53"/>
      <c r="D99" s="54"/>
      <c r="E99" s="3" t="s">
        <v>25</v>
      </c>
      <c r="F99" s="55" t="s">
        <v>67</v>
      </c>
      <c r="G99" s="3" t="s">
        <v>68</v>
      </c>
      <c r="H99" s="135">
        <f>'[20]оценка Учреждения'!$H$98</f>
        <v>12672.7</v>
      </c>
      <c r="I99" s="135">
        <f>'[20]оценка Учреждения'!$I$98</f>
        <v>12672.7</v>
      </c>
      <c r="J99" s="41">
        <f t="shared" si="2"/>
        <v>100</v>
      </c>
      <c r="K99" s="41">
        <f>J99</f>
        <v>100</v>
      </c>
      <c r="L99" s="56"/>
      <c r="M99" s="17"/>
      <c r="N99" s="57"/>
      <c r="O99" s="58"/>
    </row>
    <row r="100" spans="1:15" ht="15.75" x14ac:dyDescent="0.25">
      <c r="A100" s="161"/>
      <c r="B100" s="162"/>
      <c r="C100" s="161"/>
      <c r="D100" s="163"/>
      <c r="E100" s="164"/>
      <c r="F100" s="165"/>
      <c r="G100" s="164"/>
      <c r="H100" s="185"/>
      <c r="I100" s="185"/>
      <c r="J100" s="167"/>
      <c r="K100" s="167"/>
      <c r="L100" s="168"/>
      <c r="M100" s="169"/>
      <c r="N100" s="170"/>
      <c r="O100" s="171"/>
    </row>
    <row r="101" spans="1:15" ht="15.75" x14ac:dyDescent="0.25">
      <c r="A101" s="172" t="s">
        <v>81</v>
      </c>
      <c r="F101" s="173" t="s">
        <v>82</v>
      </c>
      <c r="G101" s="164"/>
      <c r="H101" s="185"/>
      <c r="I101" s="185"/>
      <c r="J101" s="167"/>
      <c r="K101" s="167"/>
      <c r="L101" s="168"/>
      <c r="M101" s="169"/>
      <c r="N101" s="170"/>
      <c r="O101" s="171"/>
    </row>
    <row r="103" spans="1:15" x14ac:dyDescent="0.25">
      <c r="A103" s="174" t="s">
        <v>83</v>
      </c>
    </row>
    <row r="105" spans="1:15" x14ac:dyDescent="0.25">
      <c r="H105" s="175">
        <f>H7+H11+H15+H19+H23+H27+H31+H35+H39+H43+H47+H51+H55+H59+H63+H67+H71</f>
        <v>1205.4300000000003</v>
      </c>
    </row>
    <row r="106" spans="1:15" x14ac:dyDescent="0.25">
      <c r="H106" s="175">
        <f>H75+H79+H83+H87+H91+H95+H99</f>
        <v>118174.42</v>
      </c>
    </row>
    <row r="107" spans="1:15" x14ac:dyDescent="0.25">
      <c r="A107" s="174"/>
    </row>
  </sheetData>
  <autoFilter ref="A3:O99">
    <filterColumn colId="7">
      <customFilters>
        <customFilter operator="notEqual" val=" "/>
      </customFilters>
    </filterColumn>
  </autoFilter>
  <mergeCells count="152"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B88:B91"/>
    <mergeCell ref="C88:C91"/>
    <mergeCell ref="D88:D91"/>
    <mergeCell ref="K88:K90"/>
    <mergeCell ref="L88:L91"/>
    <mergeCell ref="O88:O91"/>
    <mergeCell ref="B84:B87"/>
    <mergeCell ref="C84:C87"/>
    <mergeCell ref="D84:D87"/>
    <mergeCell ref="K84:K86"/>
    <mergeCell ref="L84:L87"/>
    <mergeCell ref="O84:O87"/>
    <mergeCell ref="O76:O79"/>
    <mergeCell ref="B80:B83"/>
    <mergeCell ref="C80:C83"/>
    <mergeCell ref="D80:D83"/>
    <mergeCell ref="K80:K82"/>
    <mergeCell ref="L80:L83"/>
    <mergeCell ref="O80:O83"/>
    <mergeCell ref="B76:B79"/>
    <mergeCell ref="C76:C79"/>
    <mergeCell ref="D76:D79"/>
    <mergeCell ref="K76:K78"/>
    <mergeCell ref="L76:L79"/>
    <mergeCell ref="N76:N79"/>
    <mergeCell ref="B72:B75"/>
    <mergeCell ref="C72:C75"/>
    <mergeCell ref="D72:D75"/>
    <mergeCell ref="K72:K74"/>
    <mergeCell ref="L72:L75"/>
    <mergeCell ref="O72:O75"/>
    <mergeCell ref="B68:B71"/>
    <mergeCell ref="C68:C71"/>
    <mergeCell ref="D68:D71"/>
    <mergeCell ref="K68:K70"/>
    <mergeCell ref="L68:L71"/>
    <mergeCell ref="O68:O71"/>
    <mergeCell ref="B64:B67"/>
    <mergeCell ref="C64:C67"/>
    <mergeCell ref="D64:D67"/>
    <mergeCell ref="K64:K66"/>
    <mergeCell ref="L64:L67"/>
    <mergeCell ref="O64:O67"/>
    <mergeCell ref="B60:B63"/>
    <mergeCell ref="C60:C63"/>
    <mergeCell ref="D60:D63"/>
    <mergeCell ref="K60:K62"/>
    <mergeCell ref="L60:L63"/>
    <mergeCell ref="O60:O63"/>
    <mergeCell ref="B56:B59"/>
    <mergeCell ref="C56:C59"/>
    <mergeCell ref="D56:D59"/>
    <mergeCell ref="K56:K58"/>
    <mergeCell ref="L56:L59"/>
    <mergeCell ref="O56:O59"/>
    <mergeCell ref="B52:B55"/>
    <mergeCell ref="C52:C55"/>
    <mergeCell ref="D52:D55"/>
    <mergeCell ref="K52:K54"/>
    <mergeCell ref="L52:L55"/>
    <mergeCell ref="O52:O55"/>
    <mergeCell ref="B48:B51"/>
    <mergeCell ref="C48:C51"/>
    <mergeCell ref="D48:D51"/>
    <mergeCell ref="K48:K50"/>
    <mergeCell ref="L48:L51"/>
    <mergeCell ref="O48:O51"/>
    <mergeCell ref="B44:B47"/>
    <mergeCell ref="C44:C47"/>
    <mergeCell ref="D44:D47"/>
    <mergeCell ref="K44:K46"/>
    <mergeCell ref="L44:L47"/>
    <mergeCell ref="O44:O47"/>
    <mergeCell ref="B40:B43"/>
    <mergeCell ref="C40:C43"/>
    <mergeCell ref="D40:D43"/>
    <mergeCell ref="K40:K42"/>
    <mergeCell ref="L40:L43"/>
    <mergeCell ref="O40:O43"/>
    <mergeCell ref="B36:B39"/>
    <mergeCell ref="C36:C39"/>
    <mergeCell ref="D36:D39"/>
    <mergeCell ref="K36:K38"/>
    <mergeCell ref="L36:L39"/>
    <mergeCell ref="O36:O39"/>
    <mergeCell ref="B32:B35"/>
    <mergeCell ref="C32:C35"/>
    <mergeCell ref="D32:D35"/>
    <mergeCell ref="K32:K34"/>
    <mergeCell ref="L32:L35"/>
    <mergeCell ref="O32:O35"/>
    <mergeCell ref="B28:B31"/>
    <mergeCell ref="C28:C31"/>
    <mergeCell ref="D28:D31"/>
    <mergeCell ref="K28:K30"/>
    <mergeCell ref="L28:L31"/>
    <mergeCell ref="O28:O31"/>
    <mergeCell ref="B24:B27"/>
    <mergeCell ref="C24:C27"/>
    <mergeCell ref="D24:D27"/>
    <mergeCell ref="K24:K26"/>
    <mergeCell ref="L24:L27"/>
    <mergeCell ref="O24:O27"/>
    <mergeCell ref="B20:B23"/>
    <mergeCell ref="C20:C23"/>
    <mergeCell ref="D20:D23"/>
    <mergeCell ref="K20:K22"/>
    <mergeCell ref="L20:L23"/>
    <mergeCell ref="O20:O23"/>
    <mergeCell ref="L12:L15"/>
    <mergeCell ref="O12:O15"/>
    <mergeCell ref="B16:B19"/>
    <mergeCell ref="C16:C19"/>
    <mergeCell ref="D16:D19"/>
    <mergeCell ref="K16:K18"/>
    <mergeCell ref="L16:L19"/>
    <mergeCell ref="N16:N19"/>
    <mergeCell ref="O16:O19"/>
    <mergeCell ref="L4:L7"/>
    <mergeCell ref="M4:M99"/>
    <mergeCell ref="N4:N7"/>
    <mergeCell ref="O4:O7"/>
    <mergeCell ref="B8:B11"/>
    <mergeCell ref="C8:C11"/>
    <mergeCell ref="D8:D11"/>
    <mergeCell ref="K8:K10"/>
    <mergeCell ref="L8:L11"/>
    <mergeCell ref="O8:O11"/>
    <mergeCell ref="C1:F1"/>
    <mergeCell ref="A4:A99"/>
    <mergeCell ref="B4:B7"/>
    <mergeCell ref="C4:C7"/>
    <mergeCell ref="D4:D7"/>
    <mergeCell ref="K4:K6"/>
    <mergeCell ref="B12:B15"/>
    <mergeCell ref="C12:C15"/>
    <mergeCell ref="D12:D15"/>
    <mergeCell ref="K12:K14"/>
  </mergeCells>
  <printOptions horizontalCentered="1"/>
  <pageMargins left="0.11811023622047245" right="0.11811023622047245" top="0.15748031496062992" bottom="0" header="0.31496062992125984" footer="0.31496062992125984"/>
  <pageSetup paperSize="9" scale="43" orientation="landscape" r:id="rId1"/>
  <rowBreaks count="1" manualBreakCount="1">
    <brk id="71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07"/>
  <sheetViews>
    <sheetView view="pageBreakPreview" zoomScale="70" zoomScaleNormal="60" zoomScaleSheetLayoutView="70" workbookViewId="0">
      <pane xSplit="4" ySplit="3" topLeftCell="E4" activePane="bottomRight" state="frozen"/>
      <selection activeCell="E16" sqref="E16"/>
      <selection pane="topRight" activeCell="E16" sqref="E16"/>
      <selection pane="bottomLeft" activeCell="E16" sqref="E16"/>
      <selection pane="bottomRight" activeCell="E16" sqref="E16"/>
    </sheetView>
  </sheetViews>
  <sheetFormatPr defaultColWidth="8.85546875" defaultRowHeight="15" x14ac:dyDescent="0.25"/>
  <cols>
    <col min="1" max="1" width="19.140625" style="1" customWidth="1"/>
    <col min="2" max="2" width="20" style="1" customWidth="1"/>
    <col min="3" max="3" width="39.5703125" style="1" customWidth="1"/>
    <col min="4" max="4" width="10.140625" style="1" customWidth="1"/>
    <col min="5" max="5" width="17.85546875" style="1" customWidth="1"/>
    <col min="6" max="6" width="77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8.85546875" style="1"/>
  </cols>
  <sheetData>
    <row r="1" spans="1:15" ht="33.75" customHeight="1" x14ac:dyDescent="0.45">
      <c r="C1" s="2" t="s">
        <v>0</v>
      </c>
      <c r="D1" s="2"/>
      <c r="E1" s="2"/>
      <c r="F1" s="2"/>
    </row>
    <row r="2" spans="1:15" ht="195.75" customHeight="1" x14ac:dyDescent="0.25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2</v>
      </c>
      <c r="D3" s="5">
        <v>3</v>
      </c>
      <c r="E3" s="4">
        <v>4</v>
      </c>
      <c r="F3" s="5">
        <v>5</v>
      </c>
      <c r="G3" s="4">
        <v>6</v>
      </c>
      <c r="H3" s="5">
        <v>7</v>
      </c>
      <c r="I3" s="4">
        <v>8</v>
      </c>
      <c r="J3" s="5">
        <v>9</v>
      </c>
      <c r="K3" s="4">
        <v>10</v>
      </c>
      <c r="L3" s="5">
        <v>11</v>
      </c>
      <c r="M3" s="4">
        <v>12</v>
      </c>
      <c r="N3" s="5">
        <v>13</v>
      </c>
    </row>
    <row r="4" spans="1:15" customFormat="1" ht="56.25" hidden="1" customHeight="1" x14ac:dyDescent="0.25">
      <c r="A4" s="6" t="s">
        <v>84</v>
      </c>
      <c r="B4" s="7" t="s">
        <v>16</v>
      </c>
      <c r="C4" s="8" t="s">
        <v>17</v>
      </c>
      <c r="D4" s="9" t="s">
        <v>18</v>
      </c>
      <c r="E4" s="10" t="s">
        <v>19</v>
      </c>
      <c r="F4" s="11" t="s">
        <v>20</v>
      </c>
      <c r="G4" s="12" t="s">
        <v>21</v>
      </c>
      <c r="H4" s="13"/>
      <c r="I4" s="13"/>
      <c r="J4" s="14"/>
      <c r="K4" s="15"/>
      <c r="L4" s="16"/>
      <c r="M4" s="17" t="s">
        <v>22</v>
      </c>
      <c r="N4" s="18"/>
      <c r="O4" s="19">
        <v>1</v>
      </c>
    </row>
    <row r="5" spans="1:15" customFormat="1" ht="56.25" hidden="1" customHeight="1" x14ac:dyDescent="0.25">
      <c r="A5" s="20"/>
      <c r="B5" s="7"/>
      <c r="C5" s="8"/>
      <c r="D5" s="21"/>
      <c r="E5" s="10" t="s">
        <v>19</v>
      </c>
      <c r="F5" s="11" t="s">
        <v>23</v>
      </c>
      <c r="G5" s="12" t="s">
        <v>21</v>
      </c>
      <c r="H5" s="13"/>
      <c r="I5" s="13"/>
      <c r="J5" s="14"/>
      <c r="K5" s="22"/>
      <c r="L5" s="23"/>
      <c r="M5" s="17"/>
      <c r="N5" s="24"/>
      <c r="O5" s="25"/>
    </row>
    <row r="6" spans="1:15" customFormat="1" ht="87" hidden="1" customHeight="1" x14ac:dyDescent="0.25">
      <c r="A6" s="20"/>
      <c r="B6" s="7"/>
      <c r="C6" s="8"/>
      <c r="D6" s="21"/>
      <c r="E6" s="10" t="s">
        <v>19</v>
      </c>
      <c r="F6" s="11" t="s">
        <v>24</v>
      </c>
      <c r="G6" s="12" t="s">
        <v>21</v>
      </c>
      <c r="H6" s="13"/>
      <c r="I6" s="13"/>
      <c r="J6" s="14"/>
      <c r="K6" s="26"/>
      <c r="L6" s="23"/>
      <c r="M6" s="17"/>
      <c r="N6" s="24"/>
      <c r="O6" s="25"/>
    </row>
    <row r="7" spans="1:15" customFormat="1" ht="33" hidden="1" customHeight="1" x14ac:dyDescent="0.25">
      <c r="A7" s="20"/>
      <c r="B7" s="27"/>
      <c r="C7" s="28"/>
      <c r="D7" s="29"/>
      <c r="E7" s="10" t="s">
        <v>25</v>
      </c>
      <c r="F7" s="30" t="s">
        <v>26</v>
      </c>
      <c r="G7" s="12" t="s">
        <v>27</v>
      </c>
      <c r="H7" s="13"/>
      <c r="I7" s="13"/>
      <c r="J7" s="14"/>
      <c r="K7" s="14"/>
      <c r="L7" s="31"/>
      <c r="M7" s="17"/>
      <c r="N7" s="32"/>
      <c r="O7" s="33"/>
    </row>
    <row r="8" spans="1:15" customFormat="1" ht="56.25" hidden="1" customHeight="1" x14ac:dyDescent="0.25">
      <c r="A8" s="20"/>
      <c r="B8" s="7" t="s">
        <v>28</v>
      </c>
      <c r="C8" s="8" t="s">
        <v>29</v>
      </c>
      <c r="D8" s="9" t="s">
        <v>18</v>
      </c>
      <c r="E8" s="10" t="s">
        <v>19</v>
      </c>
      <c r="F8" s="11" t="s">
        <v>20</v>
      </c>
      <c r="G8" s="12" t="s">
        <v>21</v>
      </c>
      <c r="H8" s="13"/>
      <c r="I8" s="13"/>
      <c r="J8" s="14"/>
      <c r="K8" s="15"/>
      <c r="L8" s="16"/>
      <c r="M8" s="17"/>
      <c r="N8" s="34"/>
      <c r="O8" s="19">
        <v>2</v>
      </c>
    </row>
    <row r="9" spans="1:15" customFormat="1" ht="56.25" hidden="1" customHeight="1" x14ac:dyDescent="0.25">
      <c r="A9" s="20"/>
      <c r="B9" s="7"/>
      <c r="C9" s="8"/>
      <c r="D9" s="21"/>
      <c r="E9" s="10" t="s">
        <v>19</v>
      </c>
      <c r="F9" s="11" t="s">
        <v>23</v>
      </c>
      <c r="G9" s="12" t="s">
        <v>21</v>
      </c>
      <c r="H9" s="13"/>
      <c r="I9" s="13"/>
      <c r="J9" s="14"/>
      <c r="K9" s="22"/>
      <c r="L9" s="23"/>
      <c r="M9" s="17"/>
      <c r="N9" s="34"/>
      <c r="O9" s="25"/>
    </row>
    <row r="10" spans="1:15" customFormat="1" ht="87" hidden="1" customHeight="1" x14ac:dyDescent="0.25">
      <c r="A10" s="20"/>
      <c r="B10" s="7"/>
      <c r="C10" s="8"/>
      <c r="D10" s="21"/>
      <c r="E10" s="10" t="s">
        <v>19</v>
      </c>
      <c r="F10" s="11" t="s">
        <v>24</v>
      </c>
      <c r="G10" s="12" t="s">
        <v>21</v>
      </c>
      <c r="H10" s="13"/>
      <c r="I10" s="13"/>
      <c r="J10" s="14"/>
      <c r="K10" s="26"/>
      <c r="L10" s="23"/>
      <c r="M10" s="17"/>
      <c r="N10" s="34"/>
      <c r="O10" s="25"/>
    </row>
    <row r="11" spans="1:15" customFormat="1" ht="33" hidden="1" customHeight="1" x14ac:dyDescent="0.25">
      <c r="A11" s="20"/>
      <c r="B11" s="27"/>
      <c r="C11" s="28"/>
      <c r="D11" s="29"/>
      <c r="E11" s="10" t="s">
        <v>25</v>
      </c>
      <c r="F11" s="30" t="s">
        <v>26</v>
      </c>
      <c r="G11" s="12" t="s">
        <v>27</v>
      </c>
      <c r="H11" s="13"/>
      <c r="I11" s="13"/>
      <c r="J11" s="14"/>
      <c r="K11" s="14"/>
      <c r="L11" s="31"/>
      <c r="M11" s="17"/>
      <c r="N11" s="14"/>
      <c r="O11" s="33"/>
    </row>
    <row r="12" spans="1:15" customFormat="1" ht="56.25" hidden="1" customHeight="1" x14ac:dyDescent="0.25">
      <c r="A12" s="20"/>
      <c r="B12" s="7" t="s">
        <v>30</v>
      </c>
      <c r="C12" s="8" t="s">
        <v>31</v>
      </c>
      <c r="D12" s="9" t="s">
        <v>18</v>
      </c>
      <c r="E12" s="10" t="s">
        <v>19</v>
      </c>
      <c r="F12" s="11" t="s">
        <v>20</v>
      </c>
      <c r="G12" s="12" t="s">
        <v>21</v>
      </c>
      <c r="H12" s="13"/>
      <c r="I12" s="13"/>
      <c r="J12" s="14"/>
      <c r="K12" s="15"/>
      <c r="L12" s="16"/>
      <c r="M12" s="17"/>
      <c r="N12" s="34"/>
      <c r="O12" s="19">
        <v>3</v>
      </c>
    </row>
    <row r="13" spans="1:15" customFormat="1" ht="56.25" hidden="1" customHeight="1" x14ac:dyDescent="0.25">
      <c r="A13" s="20"/>
      <c r="B13" s="7"/>
      <c r="C13" s="8"/>
      <c r="D13" s="21"/>
      <c r="E13" s="10" t="s">
        <v>19</v>
      </c>
      <c r="F13" s="11" t="s">
        <v>23</v>
      </c>
      <c r="G13" s="12" t="s">
        <v>21</v>
      </c>
      <c r="H13" s="13"/>
      <c r="I13" s="13"/>
      <c r="J13" s="14"/>
      <c r="K13" s="22"/>
      <c r="L13" s="23"/>
      <c r="M13" s="17"/>
      <c r="N13" s="34"/>
      <c r="O13" s="25"/>
    </row>
    <row r="14" spans="1:15" customFormat="1" ht="87" hidden="1" customHeight="1" x14ac:dyDescent="0.25">
      <c r="A14" s="20"/>
      <c r="B14" s="7"/>
      <c r="C14" s="8"/>
      <c r="D14" s="21"/>
      <c r="E14" s="10" t="s">
        <v>19</v>
      </c>
      <c r="F14" s="11" t="s">
        <v>24</v>
      </c>
      <c r="G14" s="12" t="s">
        <v>21</v>
      </c>
      <c r="H14" s="13"/>
      <c r="I14" s="13"/>
      <c r="J14" s="14"/>
      <c r="K14" s="26"/>
      <c r="L14" s="23"/>
      <c r="M14" s="17"/>
      <c r="N14" s="34"/>
      <c r="O14" s="25"/>
    </row>
    <row r="15" spans="1:15" customFormat="1" ht="33" hidden="1" customHeight="1" x14ac:dyDescent="0.25">
      <c r="A15" s="20"/>
      <c r="B15" s="27"/>
      <c r="C15" s="28"/>
      <c r="D15" s="29"/>
      <c r="E15" s="10" t="s">
        <v>25</v>
      </c>
      <c r="F15" s="30" t="s">
        <v>26</v>
      </c>
      <c r="G15" s="12" t="s">
        <v>27</v>
      </c>
      <c r="H15" s="13"/>
      <c r="I15" s="13"/>
      <c r="J15" s="14"/>
      <c r="K15" s="14"/>
      <c r="L15" s="31"/>
      <c r="M15" s="17"/>
      <c r="N15" s="14"/>
      <c r="O15" s="33"/>
    </row>
    <row r="16" spans="1:15" ht="56.25" customHeight="1" x14ac:dyDescent="0.25">
      <c r="A16" s="20"/>
      <c r="B16" s="35" t="s">
        <v>32</v>
      </c>
      <c r="C16" s="36" t="s">
        <v>33</v>
      </c>
      <c r="D16" s="37" t="s">
        <v>18</v>
      </c>
      <c r="E16" s="3" t="s">
        <v>19</v>
      </c>
      <c r="F16" s="38" t="s">
        <v>20</v>
      </c>
      <c r="G16" s="39" t="s">
        <v>21</v>
      </c>
      <c r="H16" s="40">
        <f>'[2]оценка Учреждения'!$H$15</f>
        <v>100</v>
      </c>
      <c r="I16" s="40">
        <f>'[2]оценка Учреждения'!$I$15</f>
        <v>100</v>
      </c>
      <c r="J16" s="41">
        <f t="shared" ref="J16:J21" si="0">IF(I16/H16*100&gt;100,100,I16/H16*100)</f>
        <v>100</v>
      </c>
      <c r="K16" s="42">
        <f>(J16+J17+J18)/3</f>
        <v>100</v>
      </c>
      <c r="L16" s="43">
        <f>(K16+K19)/2</f>
        <v>100</v>
      </c>
      <c r="M16" s="17"/>
      <c r="N16" s="44"/>
      <c r="O16" s="45">
        <v>4</v>
      </c>
    </row>
    <row r="17" spans="1:15" ht="56.25" customHeight="1" x14ac:dyDescent="0.25">
      <c r="A17" s="20"/>
      <c r="B17" s="35"/>
      <c r="C17" s="36"/>
      <c r="D17" s="46"/>
      <c r="E17" s="3" t="s">
        <v>19</v>
      </c>
      <c r="F17" s="38" t="s">
        <v>23</v>
      </c>
      <c r="G17" s="39" t="s">
        <v>21</v>
      </c>
      <c r="H17" s="40">
        <f>'[2]оценка Учреждения'!$H$16</f>
        <v>88</v>
      </c>
      <c r="I17" s="40">
        <f>'[2]оценка Учреждения'!$I$16</f>
        <v>89.5</v>
      </c>
      <c r="J17" s="41">
        <f t="shared" si="0"/>
        <v>100</v>
      </c>
      <c r="K17" s="47"/>
      <c r="L17" s="48"/>
      <c r="M17" s="17"/>
      <c r="N17" s="49"/>
      <c r="O17" s="50"/>
    </row>
    <row r="18" spans="1:15" ht="87" customHeight="1" x14ac:dyDescent="0.25">
      <c r="A18" s="20"/>
      <c r="B18" s="35"/>
      <c r="C18" s="36"/>
      <c r="D18" s="46"/>
      <c r="E18" s="3" t="s">
        <v>19</v>
      </c>
      <c r="F18" s="38" t="s">
        <v>24</v>
      </c>
      <c r="G18" s="39" t="s">
        <v>21</v>
      </c>
      <c r="H18" s="40">
        <f>'[2]оценка Учреждения'!$H$17</f>
        <v>100</v>
      </c>
      <c r="I18" s="40">
        <f>'[2]оценка Учреждения'!$I$17</f>
        <v>100</v>
      </c>
      <c r="J18" s="41">
        <f t="shared" si="0"/>
        <v>100</v>
      </c>
      <c r="K18" s="51"/>
      <c r="L18" s="48"/>
      <c r="M18" s="17"/>
      <c r="N18" s="49"/>
      <c r="O18" s="50"/>
    </row>
    <row r="19" spans="1:15" ht="33" customHeight="1" x14ac:dyDescent="0.25">
      <c r="A19" s="20"/>
      <c r="B19" s="52"/>
      <c r="C19" s="53"/>
      <c r="D19" s="54"/>
      <c r="E19" s="3" t="s">
        <v>25</v>
      </c>
      <c r="F19" s="55" t="s">
        <v>26</v>
      </c>
      <c r="G19" s="39" t="s">
        <v>27</v>
      </c>
      <c r="H19" s="40">
        <f>'[2]оценка Учреждения'!$H$18</f>
        <v>31.11</v>
      </c>
      <c r="I19" s="40">
        <f>'[2]оценка Учреждения'!$I$18</f>
        <v>32.33</v>
      </c>
      <c r="J19" s="41">
        <f t="shared" si="0"/>
        <v>100</v>
      </c>
      <c r="K19" s="41">
        <f>J19</f>
        <v>100</v>
      </c>
      <c r="L19" s="56"/>
      <c r="M19" s="17"/>
      <c r="N19" s="57"/>
      <c r="O19" s="58"/>
    </row>
    <row r="20" spans="1:15" ht="56.25" customHeight="1" x14ac:dyDescent="0.25">
      <c r="A20" s="20"/>
      <c r="B20" s="35" t="s">
        <v>34</v>
      </c>
      <c r="C20" s="36" t="s">
        <v>35</v>
      </c>
      <c r="D20" s="37" t="s">
        <v>18</v>
      </c>
      <c r="E20" s="3" t="s">
        <v>19</v>
      </c>
      <c r="F20" s="38" t="s">
        <v>20</v>
      </c>
      <c r="G20" s="39" t="s">
        <v>21</v>
      </c>
      <c r="H20" s="40">
        <f>'[2]оценка Учреждения'!$H$19</f>
        <v>100</v>
      </c>
      <c r="I20" s="40">
        <f>'[2]оценка Учреждения'!$I$19</f>
        <v>100</v>
      </c>
      <c r="J20" s="41">
        <f t="shared" si="0"/>
        <v>100</v>
      </c>
      <c r="K20" s="42">
        <f>(J20+J21+J22)/2</f>
        <v>100</v>
      </c>
      <c r="L20" s="43">
        <f>(K20+K23)/2</f>
        <v>100</v>
      </c>
      <c r="M20" s="17"/>
      <c r="N20" s="59"/>
      <c r="O20" s="45">
        <v>5</v>
      </c>
    </row>
    <row r="21" spans="1:15" ht="56.25" customHeight="1" x14ac:dyDescent="0.25">
      <c r="A21" s="20"/>
      <c r="B21" s="35"/>
      <c r="C21" s="36"/>
      <c r="D21" s="46"/>
      <c r="E21" s="3" t="s">
        <v>19</v>
      </c>
      <c r="F21" s="38" t="s">
        <v>23</v>
      </c>
      <c r="G21" s="39" t="s">
        <v>21</v>
      </c>
      <c r="H21" s="40">
        <f>'[2]оценка Учреждения'!$H$20</f>
        <v>90</v>
      </c>
      <c r="I21" s="40">
        <f>'[2]оценка Учреждения'!$I$20</f>
        <v>100</v>
      </c>
      <c r="J21" s="41">
        <f t="shared" si="0"/>
        <v>100</v>
      </c>
      <c r="K21" s="47"/>
      <c r="L21" s="48"/>
      <c r="M21" s="17"/>
      <c r="N21" s="59"/>
      <c r="O21" s="50"/>
    </row>
    <row r="22" spans="1:15" ht="87" customHeight="1" x14ac:dyDescent="0.25">
      <c r="A22" s="20"/>
      <c r="B22" s="35"/>
      <c r="C22" s="36"/>
      <c r="D22" s="46"/>
      <c r="E22" s="3" t="s">
        <v>19</v>
      </c>
      <c r="F22" s="38" t="s">
        <v>24</v>
      </c>
      <c r="G22" s="39" t="s">
        <v>21</v>
      </c>
      <c r="H22" s="40">
        <f>'[2]оценка Учреждения'!$H$21</f>
        <v>0</v>
      </c>
      <c r="I22" s="40">
        <f>'[2]оценка Учреждения'!$I$21</f>
        <v>0</v>
      </c>
      <c r="J22" s="41">
        <v>0</v>
      </c>
      <c r="K22" s="51"/>
      <c r="L22" s="48"/>
      <c r="M22" s="17"/>
      <c r="N22" s="59"/>
      <c r="O22" s="50"/>
    </row>
    <row r="23" spans="1:15" ht="33" customHeight="1" x14ac:dyDescent="0.25">
      <c r="A23" s="20"/>
      <c r="B23" s="52"/>
      <c r="C23" s="53"/>
      <c r="D23" s="54"/>
      <c r="E23" s="3" t="s">
        <v>25</v>
      </c>
      <c r="F23" s="55" t="s">
        <v>26</v>
      </c>
      <c r="G23" s="39" t="s">
        <v>27</v>
      </c>
      <c r="H23" s="40">
        <f>'[2]оценка Учреждения'!$H$22</f>
        <v>1</v>
      </c>
      <c r="I23" s="40">
        <f>'[2]оценка Учреждения'!$I$22</f>
        <v>1</v>
      </c>
      <c r="J23" s="41">
        <f t="shared" ref="J23:J47" si="1">IF(H23=0,100,IF(I23/H23*100&gt;100,100,I23/H23*100))</f>
        <v>100</v>
      </c>
      <c r="K23" s="41">
        <f>J23</f>
        <v>100</v>
      </c>
      <c r="L23" s="56"/>
      <c r="M23" s="17"/>
      <c r="N23" s="41"/>
      <c r="O23" s="58"/>
    </row>
    <row r="24" spans="1:15" ht="56.25" customHeight="1" x14ac:dyDescent="0.25">
      <c r="A24" s="20"/>
      <c r="B24" s="35" t="s">
        <v>36</v>
      </c>
      <c r="C24" s="36" t="s">
        <v>37</v>
      </c>
      <c r="D24" s="37" t="s">
        <v>18</v>
      </c>
      <c r="E24" s="3" t="s">
        <v>19</v>
      </c>
      <c r="F24" s="38" t="s">
        <v>20</v>
      </c>
      <c r="G24" s="39" t="s">
        <v>21</v>
      </c>
      <c r="H24" s="40">
        <f>'[2]оценка Учреждения'!$H$23</f>
        <v>100</v>
      </c>
      <c r="I24" s="40">
        <f>'[2]оценка Учреждения'!$I$23</f>
        <v>100</v>
      </c>
      <c r="J24" s="41">
        <f t="shared" si="1"/>
        <v>100</v>
      </c>
      <c r="K24" s="42">
        <f>(J24+J25+J26)/3</f>
        <v>99.814814814814824</v>
      </c>
      <c r="L24" s="43">
        <f>(K24+K27)/2</f>
        <v>99.579260515585275</v>
      </c>
      <c r="M24" s="17"/>
      <c r="N24" s="59"/>
      <c r="O24" s="45">
        <v>6</v>
      </c>
    </row>
    <row r="25" spans="1:15" ht="56.25" customHeight="1" x14ac:dyDescent="0.25">
      <c r="A25" s="20"/>
      <c r="B25" s="35"/>
      <c r="C25" s="36"/>
      <c r="D25" s="46"/>
      <c r="E25" s="3" t="s">
        <v>19</v>
      </c>
      <c r="F25" s="38" t="s">
        <v>23</v>
      </c>
      <c r="G25" s="39" t="s">
        <v>21</v>
      </c>
      <c r="H25" s="40">
        <f>'[2]оценка Учреждения'!$H$24</f>
        <v>90</v>
      </c>
      <c r="I25" s="40">
        <f>'[2]оценка Учреждения'!$I$24</f>
        <v>89.5</v>
      </c>
      <c r="J25" s="41">
        <f t="shared" si="1"/>
        <v>99.444444444444443</v>
      </c>
      <c r="K25" s="47"/>
      <c r="L25" s="48"/>
      <c r="M25" s="17"/>
      <c r="N25" s="59"/>
      <c r="O25" s="50"/>
    </row>
    <row r="26" spans="1:15" ht="87" customHeight="1" x14ac:dyDescent="0.25">
      <c r="A26" s="20"/>
      <c r="B26" s="35"/>
      <c r="C26" s="36"/>
      <c r="D26" s="46"/>
      <c r="E26" s="3" t="s">
        <v>19</v>
      </c>
      <c r="F26" s="38" t="s">
        <v>24</v>
      </c>
      <c r="G26" s="39" t="s">
        <v>21</v>
      </c>
      <c r="H26" s="40">
        <f>'[2]оценка Учреждения'!$H$25</f>
        <v>100</v>
      </c>
      <c r="I26" s="40">
        <f>'[2]оценка Учреждения'!$I$25</f>
        <v>100</v>
      </c>
      <c r="J26" s="41">
        <f t="shared" si="1"/>
        <v>100</v>
      </c>
      <c r="K26" s="51"/>
      <c r="L26" s="48"/>
      <c r="M26" s="17"/>
      <c r="N26" s="59"/>
      <c r="O26" s="50"/>
    </row>
    <row r="27" spans="1:15" ht="33" customHeight="1" x14ac:dyDescent="0.25">
      <c r="A27" s="20"/>
      <c r="B27" s="52"/>
      <c r="C27" s="53"/>
      <c r="D27" s="54"/>
      <c r="E27" s="3" t="s">
        <v>25</v>
      </c>
      <c r="F27" s="55" t="s">
        <v>26</v>
      </c>
      <c r="G27" s="39" t="s">
        <v>27</v>
      </c>
      <c r="H27" s="40">
        <f>'[2]оценка Учреждения'!$H$26</f>
        <v>271.22000000000003</v>
      </c>
      <c r="I27" s="40">
        <f>'[2]оценка Учреждения'!$I$26</f>
        <v>269.44</v>
      </c>
      <c r="J27" s="41">
        <f t="shared" si="1"/>
        <v>99.343706216355727</v>
      </c>
      <c r="K27" s="41">
        <f>J27</f>
        <v>99.343706216355727</v>
      </c>
      <c r="L27" s="56"/>
      <c r="M27" s="17"/>
      <c r="N27" s="41"/>
      <c r="O27" s="58"/>
    </row>
    <row r="28" spans="1:15" customFormat="1" ht="56.25" hidden="1" customHeight="1" x14ac:dyDescent="0.25">
      <c r="A28" s="20"/>
      <c r="B28" s="60" t="s">
        <v>38</v>
      </c>
      <c r="C28" s="61" t="s">
        <v>39</v>
      </c>
      <c r="D28" s="62" t="s">
        <v>18</v>
      </c>
      <c r="E28" s="63" t="s">
        <v>19</v>
      </c>
      <c r="F28" s="64" t="s">
        <v>20</v>
      </c>
      <c r="G28" s="65" t="s">
        <v>21</v>
      </c>
      <c r="H28" s="66"/>
      <c r="I28" s="66"/>
      <c r="J28" s="67"/>
      <c r="K28" s="68"/>
      <c r="L28" s="69"/>
      <c r="M28" s="17"/>
      <c r="N28" s="70"/>
      <c r="O28" s="71">
        <v>7</v>
      </c>
    </row>
    <row r="29" spans="1:15" customFormat="1" ht="56.25" hidden="1" customHeight="1" x14ac:dyDescent="0.25">
      <c r="A29" s="20"/>
      <c r="B29" s="60"/>
      <c r="C29" s="61"/>
      <c r="D29" s="72"/>
      <c r="E29" s="63" t="s">
        <v>19</v>
      </c>
      <c r="F29" s="64" t="s">
        <v>23</v>
      </c>
      <c r="G29" s="65" t="s">
        <v>21</v>
      </c>
      <c r="H29" s="66"/>
      <c r="I29" s="66"/>
      <c r="J29" s="67"/>
      <c r="K29" s="73"/>
      <c r="L29" s="74"/>
      <c r="M29" s="17"/>
      <c r="N29" s="70"/>
      <c r="O29" s="75"/>
    </row>
    <row r="30" spans="1:15" customFormat="1" ht="87" hidden="1" customHeight="1" x14ac:dyDescent="0.25">
      <c r="A30" s="20"/>
      <c r="B30" s="60"/>
      <c r="C30" s="61"/>
      <c r="D30" s="72"/>
      <c r="E30" s="63" t="s">
        <v>19</v>
      </c>
      <c r="F30" s="64" t="s">
        <v>24</v>
      </c>
      <c r="G30" s="65" t="s">
        <v>21</v>
      </c>
      <c r="H30" s="66"/>
      <c r="I30" s="66"/>
      <c r="J30" s="67"/>
      <c r="K30" s="76"/>
      <c r="L30" s="74"/>
      <c r="M30" s="17"/>
      <c r="N30" s="70"/>
      <c r="O30" s="75"/>
    </row>
    <row r="31" spans="1:15" customFormat="1" ht="33" hidden="1" customHeight="1" x14ac:dyDescent="0.25">
      <c r="A31" s="20"/>
      <c r="B31" s="77"/>
      <c r="C31" s="78"/>
      <c r="D31" s="79"/>
      <c r="E31" s="63" t="s">
        <v>25</v>
      </c>
      <c r="F31" s="80" t="s">
        <v>26</v>
      </c>
      <c r="G31" s="65" t="s">
        <v>27</v>
      </c>
      <c r="H31" s="66"/>
      <c r="I31" s="66"/>
      <c r="J31" s="67"/>
      <c r="K31" s="67"/>
      <c r="L31" s="81"/>
      <c r="M31" s="17"/>
      <c r="N31" s="67"/>
      <c r="O31" s="82"/>
    </row>
    <row r="32" spans="1:15" ht="56.25" customHeight="1" x14ac:dyDescent="0.25">
      <c r="A32" s="20"/>
      <c r="B32" s="35" t="s">
        <v>40</v>
      </c>
      <c r="C32" s="36" t="s">
        <v>41</v>
      </c>
      <c r="D32" s="37" t="s">
        <v>18</v>
      </c>
      <c r="E32" s="3" t="s">
        <v>19</v>
      </c>
      <c r="F32" s="38" t="s">
        <v>20</v>
      </c>
      <c r="G32" s="39" t="s">
        <v>21</v>
      </c>
      <c r="H32" s="40">
        <f>'[2]оценка Учреждения'!$H$31</f>
        <v>100</v>
      </c>
      <c r="I32" s="40">
        <f>'[2]оценка Учреждения'!$I$31</f>
        <v>100</v>
      </c>
      <c r="J32" s="41">
        <f t="shared" si="1"/>
        <v>100</v>
      </c>
      <c r="K32" s="42">
        <f>(J32+J33+J34)/3</f>
        <v>99.89528795811519</v>
      </c>
      <c r="L32" s="43">
        <f>(K32+K35)/2</f>
        <v>99.947643979057602</v>
      </c>
      <c r="M32" s="17"/>
      <c r="N32" s="59"/>
      <c r="O32" s="45">
        <v>8</v>
      </c>
    </row>
    <row r="33" spans="1:15" ht="56.25" customHeight="1" x14ac:dyDescent="0.25">
      <c r="A33" s="20"/>
      <c r="B33" s="35"/>
      <c r="C33" s="36"/>
      <c r="D33" s="46"/>
      <c r="E33" s="3" t="s">
        <v>19</v>
      </c>
      <c r="F33" s="38" t="s">
        <v>42</v>
      </c>
      <c r="G33" s="39" t="s">
        <v>21</v>
      </c>
      <c r="H33" s="40">
        <f>'[2]оценка Учреждения'!$H$32</f>
        <v>95.5</v>
      </c>
      <c r="I33" s="40">
        <f>'[2]оценка Учреждения'!$I$32</f>
        <v>95.2</v>
      </c>
      <c r="J33" s="41">
        <f t="shared" si="1"/>
        <v>99.685863874345543</v>
      </c>
      <c r="K33" s="47"/>
      <c r="L33" s="48"/>
      <c r="M33" s="17"/>
      <c r="N33" s="59"/>
      <c r="O33" s="50"/>
    </row>
    <row r="34" spans="1:15" ht="66.75" customHeight="1" x14ac:dyDescent="0.25">
      <c r="A34" s="20"/>
      <c r="B34" s="35"/>
      <c r="C34" s="36"/>
      <c r="D34" s="46"/>
      <c r="E34" s="3" t="s">
        <v>19</v>
      </c>
      <c r="F34" s="38" t="s">
        <v>43</v>
      </c>
      <c r="G34" s="39" t="s">
        <v>21</v>
      </c>
      <c r="H34" s="40">
        <f>'[2]оценка Учреждения'!$H$33</f>
        <v>100</v>
      </c>
      <c r="I34" s="40">
        <f>'[2]оценка Учреждения'!$I$33</f>
        <v>100</v>
      </c>
      <c r="J34" s="41">
        <f t="shared" si="1"/>
        <v>100</v>
      </c>
      <c r="K34" s="51"/>
      <c r="L34" s="48"/>
      <c r="M34" s="17"/>
      <c r="N34" s="59"/>
      <c r="O34" s="50"/>
    </row>
    <row r="35" spans="1:15" ht="33" customHeight="1" x14ac:dyDescent="0.25">
      <c r="A35" s="20"/>
      <c r="B35" s="52"/>
      <c r="C35" s="53"/>
      <c r="D35" s="54"/>
      <c r="E35" s="3" t="s">
        <v>25</v>
      </c>
      <c r="F35" s="55" t="s">
        <v>26</v>
      </c>
      <c r="G35" s="39" t="s">
        <v>27</v>
      </c>
      <c r="H35" s="40">
        <f>'[2]оценка Учреждения'!$H$34</f>
        <v>8</v>
      </c>
      <c r="I35" s="40">
        <f>'[2]оценка Учреждения'!$I$34</f>
        <v>8</v>
      </c>
      <c r="J35" s="41">
        <f t="shared" si="1"/>
        <v>100</v>
      </c>
      <c r="K35" s="41">
        <f>J35</f>
        <v>100</v>
      </c>
      <c r="L35" s="56"/>
      <c r="M35" s="17"/>
      <c r="N35" s="41"/>
      <c r="O35" s="58"/>
    </row>
    <row r="36" spans="1:15" customFormat="1" ht="56.25" hidden="1" customHeight="1" x14ac:dyDescent="0.25">
      <c r="A36" s="20"/>
      <c r="B36" s="83" t="s">
        <v>44</v>
      </c>
      <c r="C36" s="84" t="s">
        <v>45</v>
      </c>
      <c r="D36" s="85" t="s">
        <v>18</v>
      </c>
      <c r="E36" s="86" t="s">
        <v>19</v>
      </c>
      <c r="F36" s="87" t="s">
        <v>20</v>
      </c>
      <c r="G36" s="88" t="s">
        <v>21</v>
      </c>
      <c r="H36" s="89"/>
      <c r="I36" s="89"/>
      <c r="J36" s="90"/>
      <c r="K36" s="91"/>
      <c r="L36" s="92"/>
      <c r="M36" s="17"/>
      <c r="N36" s="93"/>
      <c r="O36" s="94">
        <v>9</v>
      </c>
    </row>
    <row r="37" spans="1:15" customFormat="1" ht="56.25" hidden="1" customHeight="1" x14ac:dyDescent="0.25">
      <c r="A37" s="20"/>
      <c r="B37" s="83"/>
      <c r="C37" s="84"/>
      <c r="D37" s="95"/>
      <c r="E37" s="86" t="s">
        <v>19</v>
      </c>
      <c r="F37" s="87" t="s">
        <v>42</v>
      </c>
      <c r="G37" s="88" t="s">
        <v>21</v>
      </c>
      <c r="H37" s="89"/>
      <c r="I37" s="89"/>
      <c r="J37" s="90"/>
      <c r="K37" s="96"/>
      <c r="L37" s="97"/>
      <c r="M37" s="17"/>
      <c r="N37" s="93"/>
      <c r="O37" s="98"/>
    </row>
    <row r="38" spans="1:15" customFormat="1" ht="66.75" hidden="1" customHeight="1" x14ac:dyDescent="0.25">
      <c r="A38" s="20"/>
      <c r="B38" s="83"/>
      <c r="C38" s="84"/>
      <c r="D38" s="95"/>
      <c r="E38" s="86" t="s">
        <v>19</v>
      </c>
      <c r="F38" s="87" t="s">
        <v>43</v>
      </c>
      <c r="G38" s="88" t="s">
        <v>21</v>
      </c>
      <c r="H38" s="89"/>
      <c r="I38" s="89"/>
      <c r="J38" s="90"/>
      <c r="K38" s="99"/>
      <c r="L38" s="97"/>
      <c r="M38" s="17"/>
      <c r="N38" s="93"/>
      <c r="O38" s="98"/>
    </row>
    <row r="39" spans="1:15" customFormat="1" ht="33" hidden="1" customHeight="1" x14ac:dyDescent="0.25">
      <c r="A39" s="20"/>
      <c r="B39" s="100"/>
      <c r="C39" s="101"/>
      <c r="D39" s="102"/>
      <c r="E39" s="86" t="s">
        <v>25</v>
      </c>
      <c r="F39" s="103" t="s">
        <v>26</v>
      </c>
      <c r="G39" s="88" t="s">
        <v>27</v>
      </c>
      <c r="H39" s="89"/>
      <c r="I39" s="89"/>
      <c r="J39" s="90"/>
      <c r="K39" s="90"/>
      <c r="L39" s="104"/>
      <c r="M39" s="17"/>
      <c r="N39" s="90"/>
      <c r="O39" s="105"/>
    </row>
    <row r="40" spans="1:15" customFormat="1" ht="56.25" hidden="1" customHeight="1" x14ac:dyDescent="0.25">
      <c r="A40" s="20"/>
      <c r="B40" s="83" t="s">
        <v>46</v>
      </c>
      <c r="C40" s="84" t="s">
        <v>47</v>
      </c>
      <c r="D40" s="85" t="s">
        <v>18</v>
      </c>
      <c r="E40" s="86" t="s">
        <v>19</v>
      </c>
      <c r="F40" s="87" t="s">
        <v>20</v>
      </c>
      <c r="G40" s="88" t="s">
        <v>21</v>
      </c>
      <c r="H40" s="89"/>
      <c r="I40" s="89"/>
      <c r="J40" s="90"/>
      <c r="K40" s="91"/>
      <c r="L40" s="92"/>
      <c r="M40" s="17"/>
      <c r="N40" s="93"/>
      <c r="O40" s="94">
        <v>10</v>
      </c>
    </row>
    <row r="41" spans="1:15" customFormat="1" ht="56.25" hidden="1" customHeight="1" x14ac:dyDescent="0.25">
      <c r="A41" s="20"/>
      <c r="B41" s="83"/>
      <c r="C41" s="84"/>
      <c r="D41" s="95"/>
      <c r="E41" s="86" t="s">
        <v>19</v>
      </c>
      <c r="F41" s="87" t="s">
        <v>42</v>
      </c>
      <c r="G41" s="88" t="s">
        <v>21</v>
      </c>
      <c r="H41" s="89"/>
      <c r="I41" s="89"/>
      <c r="J41" s="90"/>
      <c r="K41" s="96"/>
      <c r="L41" s="97"/>
      <c r="M41" s="17"/>
      <c r="N41" s="93"/>
      <c r="O41" s="98"/>
    </row>
    <row r="42" spans="1:15" customFormat="1" ht="66.75" hidden="1" customHeight="1" x14ac:dyDescent="0.25">
      <c r="A42" s="20"/>
      <c r="B42" s="83"/>
      <c r="C42" s="84"/>
      <c r="D42" s="95"/>
      <c r="E42" s="86" t="s">
        <v>19</v>
      </c>
      <c r="F42" s="87" t="s">
        <v>43</v>
      </c>
      <c r="G42" s="88" t="s">
        <v>21</v>
      </c>
      <c r="H42" s="89"/>
      <c r="I42" s="89"/>
      <c r="J42" s="90"/>
      <c r="K42" s="99"/>
      <c r="L42" s="97"/>
      <c r="M42" s="17"/>
      <c r="N42" s="93"/>
      <c r="O42" s="98"/>
    </row>
    <row r="43" spans="1:15" customFormat="1" ht="33" hidden="1" customHeight="1" x14ac:dyDescent="0.25">
      <c r="A43" s="20"/>
      <c r="B43" s="100"/>
      <c r="C43" s="101"/>
      <c r="D43" s="102"/>
      <c r="E43" s="86" t="s">
        <v>25</v>
      </c>
      <c r="F43" s="103" t="s">
        <v>26</v>
      </c>
      <c r="G43" s="88" t="s">
        <v>27</v>
      </c>
      <c r="H43" s="89"/>
      <c r="I43" s="89"/>
      <c r="J43" s="90"/>
      <c r="K43" s="90"/>
      <c r="L43" s="104"/>
      <c r="M43" s="17"/>
      <c r="N43" s="90"/>
      <c r="O43" s="105"/>
    </row>
    <row r="44" spans="1:15" ht="56.25" customHeight="1" x14ac:dyDescent="0.25">
      <c r="A44" s="20"/>
      <c r="B44" s="106" t="s">
        <v>48</v>
      </c>
      <c r="C44" s="107" t="s">
        <v>49</v>
      </c>
      <c r="D44" s="37" t="s">
        <v>18</v>
      </c>
      <c r="E44" s="3" t="s">
        <v>19</v>
      </c>
      <c r="F44" s="38" t="s">
        <v>20</v>
      </c>
      <c r="G44" s="39" t="s">
        <v>21</v>
      </c>
      <c r="H44" s="40">
        <f>'[2]оценка Учреждения'!$H$43</f>
        <v>100</v>
      </c>
      <c r="I44" s="40">
        <f>'[2]оценка Учреждения'!$I$43</f>
        <v>100</v>
      </c>
      <c r="J44" s="41">
        <f t="shared" si="1"/>
        <v>100</v>
      </c>
      <c r="K44" s="42">
        <f>(J44+J45+J46)/3</f>
        <v>99.059177986764197</v>
      </c>
      <c r="L44" s="43">
        <f>(K44+K47)/2</f>
        <v>99.061001697304349</v>
      </c>
      <c r="M44" s="17"/>
      <c r="N44" s="59"/>
      <c r="O44" s="45">
        <v>11</v>
      </c>
    </row>
    <row r="45" spans="1:15" ht="56.25" customHeight="1" x14ac:dyDescent="0.25">
      <c r="A45" s="20"/>
      <c r="B45" s="108"/>
      <c r="C45" s="109"/>
      <c r="D45" s="46"/>
      <c r="E45" s="3" t="s">
        <v>19</v>
      </c>
      <c r="F45" s="38" t="s">
        <v>42</v>
      </c>
      <c r="G45" s="39" t="s">
        <v>21</v>
      </c>
      <c r="H45" s="40">
        <f>'[2]оценка Учреждения'!$H$44</f>
        <v>95.7</v>
      </c>
      <c r="I45" s="40">
        <f>'[2]оценка Учреждения'!$I$44</f>
        <v>95.2</v>
      </c>
      <c r="J45" s="41">
        <f t="shared" si="1"/>
        <v>99.47753396029259</v>
      </c>
      <c r="K45" s="47"/>
      <c r="L45" s="48"/>
      <c r="M45" s="17"/>
      <c r="N45" s="59"/>
      <c r="O45" s="50"/>
    </row>
    <row r="46" spans="1:15" ht="66.75" customHeight="1" x14ac:dyDescent="0.25">
      <c r="A46" s="20"/>
      <c r="B46" s="108"/>
      <c r="C46" s="109"/>
      <c r="D46" s="46"/>
      <c r="E46" s="3" t="s">
        <v>19</v>
      </c>
      <c r="F46" s="38" t="s">
        <v>43</v>
      </c>
      <c r="G46" s="39" t="s">
        <v>21</v>
      </c>
      <c r="H46" s="40">
        <f>'[2]оценка Учреждения'!$H$45</f>
        <v>100</v>
      </c>
      <c r="I46" s="40">
        <f>'[2]оценка Учреждения'!$I$45</f>
        <v>97.7</v>
      </c>
      <c r="J46" s="41">
        <f t="shared" si="1"/>
        <v>97.7</v>
      </c>
      <c r="K46" s="51"/>
      <c r="L46" s="48"/>
      <c r="M46" s="17"/>
      <c r="N46" s="59"/>
      <c r="O46" s="50"/>
    </row>
    <row r="47" spans="1:15" ht="33" customHeight="1" x14ac:dyDescent="0.25">
      <c r="A47" s="20"/>
      <c r="B47" s="110"/>
      <c r="C47" s="111"/>
      <c r="D47" s="54"/>
      <c r="E47" s="3" t="s">
        <v>25</v>
      </c>
      <c r="F47" s="55" t="s">
        <v>26</v>
      </c>
      <c r="G47" s="39" t="s">
        <v>27</v>
      </c>
      <c r="H47" s="40">
        <f>'[2]оценка Учреждения'!$H$46</f>
        <v>201.67</v>
      </c>
      <c r="I47" s="40">
        <f>'[2]оценка Учреждения'!$I$46</f>
        <v>199.78</v>
      </c>
      <c r="J47" s="41">
        <f t="shared" si="1"/>
        <v>99.0628254078445</v>
      </c>
      <c r="K47" s="41">
        <f>J47</f>
        <v>99.0628254078445</v>
      </c>
      <c r="L47" s="56"/>
      <c r="M47" s="17"/>
      <c r="N47" s="41"/>
      <c r="O47" s="58"/>
    </row>
    <row r="48" spans="1:15" customFormat="1" ht="56.25" hidden="1" customHeight="1" x14ac:dyDescent="0.25">
      <c r="A48" s="20"/>
      <c r="B48" s="176" t="s">
        <v>50</v>
      </c>
      <c r="C48" s="177" t="s">
        <v>51</v>
      </c>
      <c r="D48" s="85" t="s">
        <v>18</v>
      </c>
      <c r="E48" s="86" t="s">
        <v>19</v>
      </c>
      <c r="F48" s="87" t="s">
        <v>20</v>
      </c>
      <c r="G48" s="88" t="s">
        <v>21</v>
      </c>
      <c r="H48" s="89"/>
      <c r="I48" s="89"/>
      <c r="J48" s="90"/>
      <c r="K48" s="91"/>
      <c r="L48" s="92"/>
      <c r="M48" s="17"/>
      <c r="N48" s="93"/>
      <c r="O48" s="94">
        <v>12</v>
      </c>
    </row>
    <row r="49" spans="1:15" customFormat="1" ht="56.25" hidden="1" customHeight="1" x14ac:dyDescent="0.25">
      <c r="A49" s="20"/>
      <c r="B49" s="178"/>
      <c r="C49" s="179"/>
      <c r="D49" s="95"/>
      <c r="E49" s="86" t="s">
        <v>19</v>
      </c>
      <c r="F49" s="87" t="s">
        <v>42</v>
      </c>
      <c r="G49" s="88" t="s">
        <v>21</v>
      </c>
      <c r="H49" s="89"/>
      <c r="I49" s="89"/>
      <c r="J49" s="90"/>
      <c r="K49" s="96"/>
      <c r="L49" s="97"/>
      <c r="M49" s="17"/>
      <c r="N49" s="93"/>
      <c r="O49" s="98"/>
    </row>
    <row r="50" spans="1:15" customFormat="1" ht="66.75" hidden="1" customHeight="1" x14ac:dyDescent="0.25">
      <c r="A50" s="20"/>
      <c r="B50" s="178"/>
      <c r="C50" s="179"/>
      <c r="D50" s="95"/>
      <c r="E50" s="86" t="s">
        <v>19</v>
      </c>
      <c r="F50" s="87" t="s">
        <v>43</v>
      </c>
      <c r="G50" s="88" t="s">
        <v>21</v>
      </c>
      <c r="H50" s="89"/>
      <c r="I50" s="89"/>
      <c r="J50" s="90"/>
      <c r="K50" s="99"/>
      <c r="L50" s="97"/>
      <c r="M50" s="17"/>
      <c r="N50" s="93"/>
      <c r="O50" s="98"/>
    </row>
    <row r="51" spans="1:15" customFormat="1" ht="33" hidden="1" customHeight="1" x14ac:dyDescent="0.25">
      <c r="A51" s="20"/>
      <c r="B51" s="180"/>
      <c r="C51" s="181"/>
      <c r="D51" s="102"/>
      <c r="E51" s="86" t="s">
        <v>25</v>
      </c>
      <c r="F51" s="103" t="s">
        <v>26</v>
      </c>
      <c r="G51" s="88" t="s">
        <v>27</v>
      </c>
      <c r="H51" s="89"/>
      <c r="I51" s="89"/>
      <c r="J51" s="90"/>
      <c r="K51" s="90"/>
      <c r="L51" s="104"/>
      <c r="M51" s="17"/>
      <c r="N51" s="90"/>
      <c r="O51" s="105"/>
    </row>
    <row r="52" spans="1:15" customFormat="1" ht="47.25" hidden="1" x14ac:dyDescent="0.25">
      <c r="A52" s="20"/>
      <c r="B52" s="112" t="s">
        <v>52</v>
      </c>
      <c r="C52" s="113" t="s">
        <v>53</v>
      </c>
      <c r="D52" s="114" t="s">
        <v>18</v>
      </c>
      <c r="E52" s="115" t="s">
        <v>19</v>
      </c>
      <c r="F52" s="116" t="s">
        <v>20</v>
      </c>
      <c r="G52" s="117" t="s">
        <v>21</v>
      </c>
      <c r="H52" s="118"/>
      <c r="I52" s="118"/>
      <c r="J52" s="119"/>
      <c r="K52" s="120"/>
      <c r="L52" s="121"/>
      <c r="M52" s="17"/>
      <c r="N52" s="122"/>
      <c r="O52" s="123">
        <v>13</v>
      </c>
    </row>
    <row r="53" spans="1:15" customFormat="1" ht="47.25" hidden="1" x14ac:dyDescent="0.25">
      <c r="A53" s="20"/>
      <c r="B53" s="112"/>
      <c r="C53" s="113"/>
      <c r="D53" s="124"/>
      <c r="E53" s="115" t="s">
        <v>19</v>
      </c>
      <c r="F53" s="116" t="s">
        <v>42</v>
      </c>
      <c r="G53" s="117" t="s">
        <v>21</v>
      </c>
      <c r="H53" s="118"/>
      <c r="I53" s="118"/>
      <c r="J53" s="119"/>
      <c r="K53" s="125"/>
      <c r="L53" s="126"/>
      <c r="M53" s="17"/>
      <c r="N53" s="122"/>
      <c r="O53" s="127"/>
    </row>
    <row r="54" spans="1:15" customFormat="1" ht="47.25" hidden="1" x14ac:dyDescent="0.25">
      <c r="A54" s="20"/>
      <c r="B54" s="112"/>
      <c r="C54" s="113"/>
      <c r="D54" s="124"/>
      <c r="E54" s="115" t="s">
        <v>19</v>
      </c>
      <c r="F54" s="116" t="s">
        <v>54</v>
      </c>
      <c r="G54" s="117" t="s">
        <v>21</v>
      </c>
      <c r="H54" s="118"/>
      <c r="I54" s="118"/>
      <c r="J54" s="119"/>
      <c r="K54" s="128"/>
      <c r="L54" s="126"/>
      <c r="M54" s="17"/>
      <c r="N54" s="122"/>
      <c r="O54" s="127"/>
    </row>
    <row r="55" spans="1:15" customFormat="1" ht="31.5" hidden="1" x14ac:dyDescent="0.25">
      <c r="A55" s="20"/>
      <c r="B55" s="129"/>
      <c r="C55" s="130"/>
      <c r="D55" s="131"/>
      <c r="E55" s="115" t="s">
        <v>25</v>
      </c>
      <c r="F55" s="132" t="s">
        <v>26</v>
      </c>
      <c r="G55" s="117" t="s">
        <v>27</v>
      </c>
      <c r="H55" s="118"/>
      <c r="I55" s="118"/>
      <c r="J55" s="119"/>
      <c r="K55" s="119"/>
      <c r="L55" s="133"/>
      <c r="M55" s="17"/>
      <c r="N55" s="119"/>
      <c r="O55" s="134"/>
    </row>
    <row r="56" spans="1:15" customFormat="1" ht="47.25" hidden="1" x14ac:dyDescent="0.25">
      <c r="A56" s="20"/>
      <c r="B56" s="112" t="s">
        <v>55</v>
      </c>
      <c r="C56" s="113" t="s">
        <v>56</v>
      </c>
      <c r="D56" s="114" t="s">
        <v>18</v>
      </c>
      <c r="E56" s="115" t="s">
        <v>19</v>
      </c>
      <c r="F56" s="116" t="s">
        <v>20</v>
      </c>
      <c r="G56" s="117" t="s">
        <v>21</v>
      </c>
      <c r="H56" s="118"/>
      <c r="I56" s="118"/>
      <c r="J56" s="119"/>
      <c r="K56" s="120"/>
      <c r="L56" s="121"/>
      <c r="M56" s="17"/>
      <c r="N56" s="122"/>
      <c r="O56" s="123">
        <v>14</v>
      </c>
    </row>
    <row r="57" spans="1:15" customFormat="1" ht="47.25" hidden="1" x14ac:dyDescent="0.25">
      <c r="A57" s="20"/>
      <c r="B57" s="112"/>
      <c r="C57" s="113"/>
      <c r="D57" s="124"/>
      <c r="E57" s="115" t="s">
        <v>19</v>
      </c>
      <c r="F57" s="116" t="s">
        <v>42</v>
      </c>
      <c r="G57" s="117" t="s">
        <v>21</v>
      </c>
      <c r="H57" s="118"/>
      <c r="I57" s="118"/>
      <c r="J57" s="119"/>
      <c r="K57" s="125"/>
      <c r="L57" s="126"/>
      <c r="M57" s="17"/>
      <c r="N57" s="122"/>
      <c r="O57" s="127"/>
    </row>
    <row r="58" spans="1:15" customFormat="1" ht="47.25" hidden="1" x14ac:dyDescent="0.25">
      <c r="A58" s="20"/>
      <c r="B58" s="112"/>
      <c r="C58" s="113"/>
      <c r="D58" s="124"/>
      <c r="E58" s="115" t="s">
        <v>19</v>
      </c>
      <c r="F58" s="116" t="s">
        <v>54</v>
      </c>
      <c r="G58" s="117" t="s">
        <v>21</v>
      </c>
      <c r="H58" s="118"/>
      <c r="I58" s="118"/>
      <c r="J58" s="119"/>
      <c r="K58" s="128"/>
      <c r="L58" s="126"/>
      <c r="M58" s="17"/>
      <c r="N58" s="122"/>
      <c r="O58" s="127"/>
    </row>
    <row r="59" spans="1:15" customFormat="1" ht="31.5" hidden="1" x14ac:dyDescent="0.25">
      <c r="A59" s="20"/>
      <c r="B59" s="129"/>
      <c r="C59" s="130"/>
      <c r="D59" s="131"/>
      <c r="E59" s="115" t="s">
        <v>25</v>
      </c>
      <c r="F59" s="132" t="s">
        <v>26</v>
      </c>
      <c r="G59" s="117" t="s">
        <v>27</v>
      </c>
      <c r="H59" s="118"/>
      <c r="I59" s="118"/>
      <c r="J59" s="119"/>
      <c r="K59" s="119"/>
      <c r="L59" s="133"/>
      <c r="M59" s="17"/>
      <c r="N59" s="119"/>
      <c r="O59" s="134"/>
    </row>
    <row r="60" spans="1:15" customFormat="1" ht="47.25" hidden="1" x14ac:dyDescent="0.25">
      <c r="A60" s="20"/>
      <c r="B60" s="112" t="s">
        <v>57</v>
      </c>
      <c r="C60" s="113" t="s">
        <v>58</v>
      </c>
      <c r="D60" s="114" t="s">
        <v>18</v>
      </c>
      <c r="E60" s="115" t="s">
        <v>19</v>
      </c>
      <c r="F60" s="116" t="s">
        <v>20</v>
      </c>
      <c r="G60" s="117" t="s">
        <v>21</v>
      </c>
      <c r="H60" s="118"/>
      <c r="I60" s="118"/>
      <c r="J60" s="119"/>
      <c r="K60" s="120"/>
      <c r="L60" s="121"/>
      <c r="M60" s="17"/>
      <c r="N60" s="122"/>
      <c r="O60" s="123">
        <v>15</v>
      </c>
    </row>
    <row r="61" spans="1:15" customFormat="1" ht="47.25" hidden="1" x14ac:dyDescent="0.25">
      <c r="A61" s="20"/>
      <c r="B61" s="112"/>
      <c r="C61" s="113"/>
      <c r="D61" s="124"/>
      <c r="E61" s="115" t="s">
        <v>19</v>
      </c>
      <c r="F61" s="116" t="s">
        <v>42</v>
      </c>
      <c r="G61" s="117" t="s">
        <v>21</v>
      </c>
      <c r="H61" s="118"/>
      <c r="I61" s="118"/>
      <c r="J61" s="119"/>
      <c r="K61" s="125"/>
      <c r="L61" s="126"/>
      <c r="M61" s="17"/>
      <c r="N61" s="122"/>
      <c r="O61" s="127"/>
    </row>
    <row r="62" spans="1:15" customFormat="1" ht="47.25" hidden="1" x14ac:dyDescent="0.25">
      <c r="A62" s="20"/>
      <c r="B62" s="112"/>
      <c r="C62" s="113"/>
      <c r="D62" s="124"/>
      <c r="E62" s="115" t="s">
        <v>19</v>
      </c>
      <c r="F62" s="116" t="s">
        <v>54</v>
      </c>
      <c r="G62" s="117" t="s">
        <v>21</v>
      </c>
      <c r="H62" s="118"/>
      <c r="I62" s="118"/>
      <c r="J62" s="119"/>
      <c r="K62" s="128"/>
      <c r="L62" s="126"/>
      <c r="M62" s="17"/>
      <c r="N62" s="122"/>
      <c r="O62" s="127"/>
    </row>
    <row r="63" spans="1:15" customFormat="1" ht="31.5" hidden="1" x14ac:dyDescent="0.25">
      <c r="A63" s="20"/>
      <c r="B63" s="129"/>
      <c r="C63" s="130"/>
      <c r="D63" s="131"/>
      <c r="E63" s="115" t="s">
        <v>25</v>
      </c>
      <c r="F63" s="132" t="s">
        <v>26</v>
      </c>
      <c r="G63" s="117" t="s">
        <v>27</v>
      </c>
      <c r="H63" s="118"/>
      <c r="I63" s="118"/>
      <c r="J63" s="119"/>
      <c r="K63" s="119"/>
      <c r="L63" s="133"/>
      <c r="M63" s="17"/>
      <c r="N63" s="119"/>
      <c r="O63" s="134"/>
    </row>
    <row r="64" spans="1:15" ht="47.25" x14ac:dyDescent="0.25">
      <c r="A64" s="20"/>
      <c r="B64" s="35" t="s">
        <v>59</v>
      </c>
      <c r="C64" s="36" t="s">
        <v>60</v>
      </c>
      <c r="D64" s="37" t="s">
        <v>18</v>
      </c>
      <c r="E64" s="3" t="s">
        <v>19</v>
      </c>
      <c r="F64" s="38" t="s">
        <v>20</v>
      </c>
      <c r="G64" s="39" t="s">
        <v>21</v>
      </c>
      <c r="H64" s="40">
        <f>'[2]оценка Учреждения'!$H$63</f>
        <v>100</v>
      </c>
      <c r="I64" s="40">
        <f>'[2]оценка Учреждения'!$I$63</f>
        <v>100</v>
      </c>
      <c r="J64" s="41">
        <f>IF(H64=0,100,IF(I64/H64*100&gt;100,100,I64/H64*100))</f>
        <v>100</v>
      </c>
      <c r="K64" s="42">
        <f>(J64+J65+J66)/3</f>
        <v>97.933333333333337</v>
      </c>
      <c r="L64" s="43">
        <f>(K64+K67)/2</f>
        <v>95.082572955199353</v>
      </c>
      <c r="M64" s="17"/>
      <c r="N64" s="59"/>
      <c r="O64" s="45">
        <v>16</v>
      </c>
    </row>
    <row r="65" spans="1:15" ht="47.25" x14ac:dyDescent="0.25">
      <c r="A65" s="20"/>
      <c r="B65" s="35"/>
      <c r="C65" s="36"/>
      <c r="D65" s="46"/>
      <c r="E65" s="3" t="s">
        <v>19</v>
      </c>
      <c r="F65" s="38" t="s">
        <v>42</v>
      </c>
      <c r="G65" s="39" t="s">
        <v>21</v>
      </c>
      <c r="H65" s="40">
        <f>'[2]оценка Учреждения'!$H$64</f>
        <v>100</v>
      </c>
      <c r="I65" s="40">
        <f>'[2]оценка Учреждения'!$I$64</f>
        <v>100</v>
      </c>
      <c r="J65" s="41">
        <f>IF(H65=0,100,IF(I65/H65*100&gt;100,100,I65/H65*100))</f>
        <v>100</v>
      </c>
      <c r="K65" s="47"/>
      <c r="L65" s="48"/>
      <c r="M65" s="17"/>
      <c r="N65" s="59"/>
      <c r="O65" s="50"/>
    </row>
    <row r="66" spans="1:15" ht="47.25" x14ac:dyDescent="0.25">
      <c r="A66" s="20"/>
      <c r="B66" s="35"/>
      <c r="C66" s="36"/>
      <c r="D66" s="46"/>
      <c r="E66" s="3" t="s">
        <v>19</v>
      </c>
      <c r="F66" s="38" t="s">
        <v>54</v>
      </c>
      <c r="G66" s="39" t="s">
        <v>21</v>
      </c>
      <c r="H66" s="40">
        <f>'[2]оценка Учреждения'!$H$65</f>
        <v>100</v>
      </c>
      <c r="I66" s="40">
        <f>'[2]оценка Учреждения'!$I$65</f>
        <v>93.8</v>
      </c>
      <c r="J66" s="41">
        <f>IF(H66=0,100,IF(I66/H66*100&gt;100,100,I66/H66*100))</f>
        <v>93.8</v>
      </c>
      <c r="K66" s="51"/>
      <c r="L66" s="48"/>
      <c r="M66" s="17"/>
      <c r="N66" s="59"/>
      <c r="O66" s="50"/>
    </row>
    <row r="67" spans="1:15" ht="31.5" x14ac:dyDescent="0.25">
      <c r="A67" s="20"/>
      <c r="B67" s="52"/>
      <c r="C67" s="53"/>
      <c r="D67" s="54"/>
      <c r="E67" s="3" t="s">
        <v>25</v>
      </c>
      <c r="F67" s="55" t="s">
        <v>26</v>
      </c>
      <c r="G67" s="39" t="s">
        <v>27</v>
      </c>
      <c r="H67" s="40">
        <f>'[2]оценка Учреждения'!$H$66</f>
        <v>24.33</v>
      </c>
      <c r="I67" s="40">
        <f>'[2]оценка Учреждения'!$I$66</f>
        <v>22.44</v>
      </c>
      <c r="J67" s="41">
        <f>IF(H67=0,100,IF(I67/H67*100&gt;100,100,I67/H67*100))</f>
        <v>92.231812577065369</v>
      </c>
      <c r="K67" s="41">
        <f>J67</f>
        <v>92.231812577065369</v>
      </c>
      <c r="L67" s="56"/>
      <c r="M67" s="17"/>
      <c r="N67" s="41"/>
      <c r="O67" s="58"/>
    </row>
    <row r="68" spans="1:15" customFormat="1" ht="47.25" hidden="1" x14ac:dyDescent="0.25">
      <c r="A68" s="20"/>
      <c r="B68" s="112" t="s">
        <v>61</v>
      </c>
      <c r="C68" s="113" t="s">
        <v>62</v>
      </c>
      <c r="D68" s="114" t="s">
        <v>18</v>
      </c>
      <c r="E68" s="115" t="s">
        <v>19</v>
      </c>
      <c r="F68" s="116" t="s">
        <v>20</v>
      </c>
      <c r="G68" s="117" t="s">
        <v>21</v>
      </c>
      <c r="H68" s="118"/>
      <c r="I68" s="118"/>
      <c r="J68" s="119"/>
      <c r="K68" s="120"/>
      <c r="L68" s="121"/>
      <c r="M68" s="17"/>
      <c r="N68" s="122"/>
      <c r="O68" s="123">
        <v>17</v>
      </c>
    </row>
    <row r="69" spans="1:15" customFormat="1" ht="47.25" hidden="1" x14ac:dyDescent="0.25">
      <c r="A69" s="20"/>
      <c r="B69" s="112"/>
      <c r="C69" s="113"/>
      <c r="D69" s="124"/>
      <c r="E69" s="115" t="s">
        <v>19</v>
      </c>
      <c r="F69" s="116" t="s">
        <v>42</v>
      </c>
      <c r="G69" s="117" t="s">
        <v>21</v>
      </c>
      <c r="H69" s="118"/>
      <c r="I69" s="118"/>
      <c r="J69" s="119"/>
      <c r="K69" s="125"/>
      <c r="L69" s="126"/>
      <c r="M69" s="17"/>
      <c r="N69" s="122"/>
      <c r="O69" s="127"/>
    </row>
    <row r="70" spans="1:15" customFormat="1" ht="47.25" hidden="1" x14ac:dyDescent="0.25">
      <c r="A70" s="20"/>
      <c r="B70" s="112"/>
      <c r="C70" s="113"/>
      <c r="D70" s="124"/>
      <c r="E70" s="115" t="s">
        <v>19</v>
      </c>
      <c r="F70" s="116" t="s">
        <v>54</v>
      </c>
      <c r="G70" s="117" t="s">
        <v>21</v>
      </c>
      <c r="H70" s="118"/>
      <c r="I70" s="118"/>
      <c r="J70" s="119"/>
      <c r="K70" s="128"/>
      <c r="L70" s="126"/>
      <c r="M70" s="17"/>
      <c r="N70" s="122"/>
      <c r="O70" s="127"/>
    </row>
    <row r="71" spans="1:15" customFormat="1" ht="31.5" hidden="1" x14ac:dyDescent="0.25">
      <c r="A71" s="20"/>
      <c r="B71" s="129"/>
      <c r="C71" s="130"/>
      <c r="D71" s="131"/>
      <c r="E71" s="115" t="s">
        <v>25</v>
      </c>
      <c r="F71" s="132" t="s">
        <v>26</v>
      </c>
      <c r="G71" s="117" t="s">
        <v>27</v>
      </c>
      <c r="H71" s="118"/>
      <c r="I71" s="118"/>
      <c r="J71" s="119"/>
      <c r="K71" s="119"/>
      <c r="L71" s="133"/>
      <c r="M71" s="17"/>
      <c r="N71" s="119"/>
      <c r="O71" s="134"/>
    </row>
    <row r="72" spans="1:15" customFormat="1" ht="47.25" hidden="1" x14ac:dyDescent="0.25">
      <c r="A72" s="20"/>
      <c r="B72" s="136" t="s">
        <v>63</v>
      </c>
      <c r="C72" s="137" t="s">
        <v>64</v>
      </c>
      <c r="D72" s="138" t="s">
        <v>18</v>
      </c>
      <c r="E72" s="139" t="s">
        <v>19</v>
      </c>
      <c r="F72" s="140" t="s">
        <v>65</v>
      </c>
      <c r="G72" s="139" t="s">
        <v>21</v>
      </c>
      <c r="H72" s="141"/>
      <c r="I72" s="141"/>
      <c r="J72" s="142"/>
      <c r="K72" s="143"/>
      <c r="L72" s="144"/>
      <c r="M72" s="17"/>
      <c r="N72" s="145"/>
      <c r="O72" s="146">
        <v>18</v>
      </c>
    </row>
    <row r="73" spans="1:15" customFormat="1" ht="63" hidden="1" x14ac:dyDescent="0.25">
      <c r="A73" s="20"/>
      <c r="B73" s="136"/>
      <c r="C73" s="137"/>
      <c r="D73" s="147"/>
      <c r="E73" s="139" t="s">
        <v>19</v>
      </c>
      <c r="F73" s="140" t="s">
        <v>66</v>
      </c>
      <c r="G73" s="139" t="s">
        <v>21</v>
      </c>
      <c r="H73" s="141"/>
      <c r="I73" s="141"/>
      <c r="J73" s="142"/>
      <c r="K73" s="148"/>
      <c r="L73" s="149"/>
      <c r="M73" s="17"/>
      <c r="N73" s="145"/>
      <c r="O73" s="150"/>
    </row>
    <row r="74" spans="1:15" customFormat="1" ht="47.25" hidden="1" x14ac:dyDescent="0.25">
      <c r="A74" s="20"/>
      <c r="B74" s="136"/>
      <c r="C74" s="137"/>
      <c r="D74" s="147"/>
      <c r="E74" s="139" t="s">
        <v>19</v>
      </c>
      <c r="F74" s="140" t="s">
        <v>42</v>
      </c>
      <c r="G74" s="139" t="s">
        <v>21</v>
      </c>
      <c r="H74" s="141"/>
      <c r="I74" s="141"/>
      <c r="J74" s="142"/>
      <c r="K74" s="151"/>
      <c r="L74" s="149"/>
      <c r="M74" s="17"/>
      <c r="N74" s="145"/>
      <c r="O74" s="150"/>
    </row>
    <row r="75" spans="1:15" customFormat="1" ht="31.5" hidden="1" x14ac:dyDescent="0.25">
      <c r="A75" s="20"/>
      <c r="B75" s="152"/>
      <c r="C75" s="153"/>
      <c r="D75" s="154"/>
      <c r="E75" s="139" t="s">
        <v>25</v>
      </c>
      <c r="F75" s="155" t="s">
        <v>67</v>
      </c>
      <c r="G75" s="139" t="s">
        <v>68</v>
      </c>
      <c r="H75" s="156"/>
      <c r="I75" s="156"/>
      <c r="J75" s="142"/>
      <c r="K75" s="142"/>
      <c r="L75" s="157"/>
      <c r="M75" s="17"/>
      <c r="N75" s="142"/>
      <c r="O75" s="158"/>
    </row>
    <row r="76" spans="1:15" customFormat="1" ht="47.25" hidden="1" customHeight="1" x14ac:dyDescent="0.25">
      <c r="A76" s="20"/>
      <c r="B76" s="136" t="s">
        <v>69</v>
      </c>
      <c r="C76" s="137" t="s">
        <v>70</v>
      </c>
      <c r="D76" s="138" t="s">
        <v>18</v>
      </c>
      <c r="E76" s="139" t="s">
        <v>19</v>
      </c>
      <c r="F76" s="140" t="s">
        <v>65</v>
      </c>
      <c r="G76" s="139" t="s">
        <v>21</v>
      </c>
      <c r="H76" s="141"/>
      <c r="I76" s="141"/>
      <c r="J76" s="142"/>
      <c r="K76" s="143"/>
      <c r="L76" s="144"/>
      <c r="M76" s="17"/>
      <c r="N76" s="182"/>
      <c r="O76" s="146">
        <v>19</v>
      </c>
    </row>
    <row r="77" spans="1:15" customFormat="1" ht="63" hidden="1" x14ac:dyDescent="0.25">
      <c r="A77" s="20"/>
      <c r="B77" s="136"/>
      <c r="C77" s="137"/>
      <c r="D77" s="147"/>
      <c r="E77" s="139" t="s">
        <v>19</v>
      </c>
      <c r="F77" s="140" t="s">
        <v>66</v>
      </c>
      <c r="G77" s="139" t="s">
        <v>21</v>
      </c>
      <c r="H77" s="141"/>
      <c r="I77" s="141"/>
      <c r="J77" s="142"/>
      <c r="K77" s="148"/>
      <c r="L77" s="149"/>
      <c r="M77" s="17"/>
      <c r="N77" s="183"/>
      <c r="O77" s="150"/>
    </row>
    <row r="78" spans="1:15" customFormat="1" ht="47.25" hidden="1" x14ac:dyDescent="0.25">
      <c r="A78" s="20"/>
      <c r="B78" s="136"/>
      <c r="C78" s="137"/>
      <c r="D78" s="147"/>
      <c r="E78" s="139" t="s">
        <v>19</v>
      </c>
      <c r="F78" s="140" t="s">
        <v>42</v>
      </c>
      <c r="G78" s="139" t="s">
        <v>21</v>
      </c>
      <c r="H78" s="141"/>
      <c r="I78" s="141"/>
      <c r="J78" s="142"/>
      <c r="K78" s="151"/>
      <c r="L78" s="149"/>
      <c r="M78" s="17"/>
      <c r="N78" s="183"/>
      <c r="O78" s="150"/>
    </row>
    <row r="79" spans="1:15" customFormat="1" ht="31.5" hidden="1" x14ac:dyDescent="0.25">
      <c r="A79" s="20"/>
      <c r="B79" s="152"/>
      <c r="C79" s="153"/>
      <c r="D79" s="154"/>
      <c r="E79" s="139" t="s">
        <v>25</v>
      </c>
      <c r="F79" s="155" t="s">
        <v>67</v>
      </c>
      <c r="G79" s="139" t="s">
        <v>68</v>
      </c>
      <c r="H79" s="156"/>
      <c r="I79" s="156"/>
      <c r="J79" s="142"/>
      <c r="K79" s="142"/>
      <c r="L79" s="157"/>
      <c r="M79" s="17"/>
      <c r="N79" s="184"/>
      <c r="O79" s="158"/>
    </row>
    <row r="80" spans="1:15" ht="47.25" x14ac:dyDescent="0.25">
      <c r="A80" s="20"/>
      <c r="B80" s="35" t="s">
        <v>71</v>
      </c>
      <c r="C80" s="36" t="s">
        <v>72</v>
      </c>
      <c r="D80" s="37" t="s">
        <v>18</v>
      </c>
      <c r="E80" s="3" t="s">
        <v>19</v>
      </c>
      <c r="F80" s="38" t="s">
        <v>65</v>
      </c>
      <c r="G80" s="3" t="s">
        <v>21</v>
      </c>
      <c r="H80" s="40">
        <f>'[2]оценка Учреждения'!$H$79</f>
        <v>16.96</v>
      </c>
      <c r="I80" s="40">
        <f>'[2]оценка Учреждения'!$I$79</f>
        <v>17.850000000000001</v>
      </c>
      <c r="J80" s="41">
        <f>IF(H80=0,100,IF(I80/H80*100&gt;100,100,I80/H80*100))</f>
        <v>100</v>
      </c>
      <c r="K80" s="42">
        <f>(J80+J81+J82)/2</f>
        <v>100</v>
      </c>
      <c r="L80" s="43">
        <f>(K80+K83)/2</f>
        <v>100</v>
      </c>
      <c r="M80" s="17"/>
      <c r="N80" s="59"/>
      <c r="O80" s="45">
        <v>20</v>
      </c>
    </row>
    <row r="81" spans="1:15" ht="63" x14ac:dyDescent="0.25">
      <c r="A81" s="20"/>
      <c r="B81" s="35"/>
      <c r="C81" s="36"/>
      <c r="D81" s="46"/>
      <c r="E81" s="3" t="s">
        <v>19</v>
      </c>
      <c r="F81" s="38" t="s">
        <v>66</v>
      </c>
      <c r="G81" s="3" t="s">
        <v>21</v>
      </c>
      <c r="H81" s="40">
        <f>'[2]оценка Учреждения'!$H$80</f>
        <v>0</v>
      </c>
      <c r="I81" s="40">
        <f>'[2]оценка Учреждения'!$I$80</f>
        <v>0</v>
      </c>
      <c r="J81" s="41">
        <v>0</v>
      </c>
      <c r="K81" s="47"/>
      <c r="L81" s="48"/>
      <c r="M81" s="17"/>
      <c r="N81" s="59"/>
      <c r="O81" s="50"/>
    </row>
    <row r="82" spans="1:15" ht="47.25" x14ac:dyDescent="0.25">
      <c r="A82" s="20"/>
      <c r="B82" s="35"/>
      <c r="C82" s="36"/>
      <c r="D82" s="46"/>
      <c r="E82" s="3" t="s">
        <v>19</v>
      </c>
      <c r="F82" s="38" t="s">
        <v>42</v>
      </c>
      <c r="G82" s="3" t="s">
        <v>21</v>
      </c>
      <c r="H82" s="40">
        <f>'[2]оценка Учреждения'!$H$81</f>
        <v>100</v>
      </c>
      <c r="I82" s="40">
        <f>'[2]оценка Учреждения'!$I$81</f>
        <v>100</v>
      </c>
      <c r="J82" s="41">
        <f>IF(H82=0,100,IF(I82/H82*100&gt;100,100,I82/H82*100))</f>
        <v>100</v>
      </c>
      <c r="K82" s="51"/>
      <c r="L82" s="48"/>
      <c r="M82" s="17"/>
      <c r="N82" s="59"/>
      <c r="O82" s="50"/>
    </row>
    <row r="83" spans="1:15" ht="31.5" x14ac:dyDescent="0.25">
      <c r="A83" s="20"/>
      <c r="B83" s="52"/>
      <c r="C83" s="53"/>
      <c r="D83" s="54"/>
      <c r="E83" s="3" t="s">
        <v>25</v>
      </c>
      <c r="F83" s="55" t="s">
        <v>67</v>
      </c>
      <c r="G83" s="3" t="s">
        <v>68</v>
      </c>
      <c r="H83" s="135">
        <f>'[2]оценка Учреждения'!$H$82</f>
        <v>11217.199999999999</v>
      </c>
      <c r="I83" s="135">
        <f>'[2]оценка Учреждения'!$I$82</f>
        <v>11217.199999999999</v>
      </c>
      <c r="J83" s="41">
        <f>IF(H83=0,100,IF(I83/H83*100&gt;100,100,I83/H83*100))</f>
        <v>100</v>
      </c>
      <c r="K83" s="41">
        <f>J83</f>
        <v>100</v>
      </c>
      <c r="L83" s="56"/>
      <c r="M83" s="17"/>
      <c r="N83" s="41"/>
      <c r="O83" s="58"/>
    </row>
    <row r="84" spans="1:15" ht="47.25" x14ac:dyDescent="0.25">
      <c r="A84" s="20"/>
      <c r="B84" s="35" t="s">
        <v>73</v>
      </c>
      <c r="C84" s="36" t="s">
        <v>74</v>
      </c>
      <c r="D84" s="37" t="s">
        <v>18</v>
      </c>
      <c r="E84" s="3" t="s">
        <v>19</v>
      </c>
      <c r="F84" s="38" t="s">
        <v>65</v>
      </c>
      <c r="G84" s="3" t="s">
        <v>21</v>
      </c>
      <c r="H84" s="40">
        <f>'[2]оценка Учреждения'!$H$83</f>
        <v>14.68</v>
      </c>
      <c r="I84" s="40">
        <f>'[2]оценка Учреждения'!$I$83</f>
        <v>15.45</v>
      </c>
      <c r="J84" s="41">
        <f>IF(H84=0,100,IF(I84/H84*100&gt;100,100,I84/H84*100))</f>
        <v>100</v>
      </c>
      <c r="K84" s="42">
        <f>(J84+J85+J86)/2</f>
        <v>100</v>
      </c>
      <c r="L84" s="43">
        <f>(K84+K87)/2</f>
        <v>100</v>
      </c>
      <c r="M84" s="17"/>
      <c r="N84" s="59"/>
      <c r="O84" s="45">
        <v>21</v>
      </c>
    </row>
    <row r="85" spans="1:15" ht="63" x14ac:dyDescent="0.25">
      <c r="A85" s="20"/>
      <c r="B85" s="35"/>
      <c r="C85" s="36"/>
      <c r="D85" s="46"/>
      <c r="E85" s="3" t="s">
        <v>19</v>
      </c>
      <c r="F85" s="38" t="s">
        <v>66</v>
      </c>
      <c r="G85" s="3" t="s">
        <v>21</v>
      </c>
      <c r="H85" s="40">
        <f>'[2]оценка Учреждения'!$H$84</f>
        <v>0</v>
      </c>
      <c r="I85" s="40">
        <f>'[2]оценка Учреждения'!$I$84</f>
        <v>0</v>
      </c>
      <c r="J85" s="41">
        <v>0</v>
      </c>
      <c r="K85" s="47"/>
      <c r="L85" s="48"/>
      <c r="M85" s="17"/>
      <c r="N85" s="59"/>
      <c r="O85" s="50"/>
    </row>
    <row r="86" spans="1:15" ht="47.25" x14ac:dyDescent="0.25">
      <c r="A86" s="20"/>
      <c r="B86" s="35"/>
      <c r="C86" s="36"/>
      <c r="D86" s="46"/>
      <c r="E86" s="3" t="s">
        <v>19</v>
      </c>
      <c r="F86" s="38" t="s">
        <v>42</v>
      </c>
      <c r="G86" s="3" t="s">
        <v>21</v>
      </c>
      <c r="H86" s="40">
        <f>'[2]оценка Учреждения'!$H$85</f>
        <v>100</v>
      </c>
      <c r="I86" s="40">
        <f>'[2]оценка Учреждения'!$I$85</f>
        <v>100</v>
      </c>
      <c r="J86" s="41">
        <f>IF(I86/H86*100&gt;100,100,I86/H86*100)</f>
        <v>100</v>
      </c>
      <c r="K86" s="51"/>
      <c r="L86" s="48"/>
      <c r="M86" s="17"/>
      <c r="N86" s="59"/>
      <c r="O86" s="50"/>
    </row>
    <row r="87" spans="1:15" ht="31.5" x14ac:dyDescent="0.25">
      <c r="A87" s="20"/>
      <c r="B87" s="52"/>
      <c r="C87" s="53"/>
      <c r="D87" s="54"/>
      <c r="E87" s="3" t="s">
        <v>25</v>
      </c>
      <c r="F87" s="55" t="s">
        <v>67</v>
      </c>
      <c r="G87" s="3" t="s">
        <v>68</v>
      </c>
      <c r="H87" s="135">
        <f>'[2]оценка Учреждения'!$H$86</f>
        <v>8799.5</v>
      </c>
      <c r="I87" s="135">
        <f>'[2]оценка Учреждения'!$I$86</f>
        <v>8799.5</v>
      </c>
      <c r="J87" s="41">
        <f>IF(I87/H87*100&gt;100,100,I87/H87*100)</f>
        <v>100</v>
      </c>
      <c r="K87" s="41">
        <f>J87</f>
        <v>100</v>
      </c>
      <c r="L87" s="56"/>
      <c r="M87" s="17"/>
      <c r="N87" s="41"/>
      <c r="O87" s="58"/>
    </row>
    <row r="88" spans="1:15" customFormat="1" ht="47.25" hidden="1" x14ac:dyDescent="0.25">
      <c r="A88" s="20"/>
      <c r="B88" s="136" t="s">
        <v>75</v>
      </c>
      <c r="C88" s="137" t="s">
        <v>76</v>
      </c>
      <c r="D88" s="138" t="s">
        <v>18</v>
      </c>
      <c r="E88" s="139" t="s">
        <v>19</v>
      </c>
      <c r="F88" s="140" t="s">
        <v>65</v>
      </c>
      <c r="G88" s="139" t="s">
        <v>21</v>
      </c>
      <c r="H88" s="141"/>
      <c r="I88" s="141"/>
      <c r="J88" s="142"/>
      <c r="K88" s="143"/>
      <c r="L88" s="144"/>
      <c r="M88" s="17"/>
      <c r="N88" s="145"/>
      <c r="O88" s="146">
        <v>22</v>
      </c>
    </row>
    <row r="89" spans="1:15" customFormat="1" ht="63" hidden="1" x14ac:dyDescent="0.25">
      <c r="A89" s="20"/>
      <c r="B89" s="136"/>
      <c r="C89" s="137"/>
      <c r="D89" s="147"/>
      <c r="E89" s="139" t="s">
        <v>19</v>
      </c>
      <c r="F89" s="140" t="s">
        <v>66</v>
      </c>
      <c r="G89" s="139" t="s">
        <v>21</v>
      </c>
      <c r="H89" s="141"/>
      <c r="I89" s="141"/>
      <c r="J89" s="142"/>
      <c r="K89" s="148"/>
      <c r="L89" s="149"/>
      <c r="M89" s="17"/>
      <c r="N89" s="145"/>
      <c r="O89" s="150"/>
    </row>
    <row r="90" spans="1:15" customFormat="1" ht="47.25" hidden="1" x14ac:dyDescent="0.25">
      <c r="A90" s="20"/>
      <c r="B90" s="136"/>
      <c r="C90" s="137"/>
      <c r="D90" s="147"/>
      <c r="E90" s="139" t="s">
        <v>19</v>
      </c>
      <c r="F90" s="140" t="s">
        <v>42</v>
      </c>
      <c r="G90" s="139" t="s">
        <v>21</v>
      </c>
      <c r="H90" s="141"/>
      <c r="I90" s="141"/>
      <c r="J90" s="142"/>
      <c r="K90" s="151"/>
      <c r="L90" s="149"/>
      <c r="M90" s="17"/>
      <c r="N90" s="145"/>
      <c r="O90" s="150"/>
    </row>
    <row r="91" spans="1:15" customFormat="1" ht="31.5" hidden="1" x14ac:dyDescent="0.25">
      <c r="A91" s="20"/>
      <c r="B91" s="152"/>
      <c r="C91" s="153"/>
      <c r="D91" s="154"/>
      <c r="E91" s="139" t="s">
        <v>25</v>
      </c>
      <c r="F91" s="155" t="s">
        <v>67</v>
      </c>
      <c r="G91" s="139" t="s">
        <v>68</v>
      </c>
      <c r="H91" s="156"/>
      <c r="I91" s="156"/>
      <c r="J91" s="142"/>
      <c r="K91" s="142"/>
      <c r="L91" s="157"/>
      <c r="M91" s="17"/>
      <c r="N91" s="142"/>
      <c r="O91" s="158"/>
    </row>
    <row r="92" spans="1:15" customFormat="1" ht="47.25" hidden="1" x14ac:dyDescent="0.25">
      <c r="A92" s="20"/>
      <c r="B92" s="136" t="s">
        <v>77</v>
      </c>
      <c r="C92" s="137" t="s">
        <v>78</v>
      </c>
      <c r="D92" s="138" t="s">
        <v>18</v>
      </c>
      <c r="E92" s="139" t="s">
        <v>19</v>
      </c>
      <c r="F92" s="140" t="s">
        <v>65</v>
      </c>
      <c r="G92" s="139" t="s">
        <v>21</v>
      </c>
      <c r="H92" s="141"/>
      <c r="I92" s="141"/>
      <c r="J92" s="142"/>
      <c r="K92" s="143"/>
      <c r="L92" s="144"/>
      <c r="M92" s="17"/>
      <c r="N92" s="182"/>
      <c r="O92" s="146">
        <v>23</v>
      </c>
    </row>
    <row r="93" spans="1:15" customFormat="1" ht="63" hidden="1" x14ac:dyDescent="0.25">
      <c r="A93" s="20"/>
      <c r="B93" s="136"/>
      <c r="C93" s="137"/>
      <c r="D93" s="147"/>
      <c r="E93" s="139" t="s">
        <v>19</v>
      </c>
      <c r="F93" s="140" t="s">
        <v>66</v>
      </c>
      <c r="G93" s="139" t="s">
        <v>21</v>
      </c>
      <c r="H93" s="141"/>
      <c r="I93" s="141"/>
      <c r="J93" s="142"/>
      <c r="K93" s="148"/>
      <c r="L93" s="149"/>
      <c r="M93" s="17"/>
      <c r="N93" s="183"/>
      <c r="O93" s="150"/>
    </row>
    <row r="94" spans="1:15" customFormat="1" ht="47.25" hidden="1" x14ac:dyDescent="0.25">
      <c r="A94" s="20"/>
      <c r="B94" s="136"/>
      <c r="C94" s="137"/>
      <c r="D94" s="147"/>
      <c r="E94" s="139" t="s">
        <v>19</v>
      </c>
      <c r="F94" s="140" t="s">
        <v>42</v>
      </c>
      <c r="G94" s="139" t="s">
        <v>21</v>
      </c>
      <c r="H94" s="141"/>
      <c r="I94" s="141"/>
      <c r="J94" s="142"/>
      <c r="K94" s="151"/>
      <c r="L94" s="149"/>
      <c r="M94" s="17"/>
      <c r="N94" s="183"/>
      <c r="O94" s="150"/>
    </row>
    <row r="95" spans="1:15" customFormat="1" ht="31.5" hidden="1" x14ac:dyDescent="0.25">
      <c r="A95" s="20"/>
      <c r="B95" s="152"/>
      <c r="C95" s="153"/>
      <c r="D95" s="154"/>
      <c r="E95" s="139" t="s">
        <v>25</v>
      </c>
      <c r="F95" s="155" t="s">
        <v>67</v>
      </c>
      <c r="G95" s="139" t="s">
        <v>68</v>
      </c>
      <c r="H95" s="156"/>
      <c r="I95" s="156"/>
      <c r="J95" s="142"/>
      <c r="K95" s="142"/>
      <c r="L95" s="157"/>
      <c r="M95" s="17"/>
      <c r="N95" s="184"/>
      <c r="O95" s="158"/>
    </row>
    <row r="96" spans="1:15" customFormat="1" ht="47.25" hidden="1" x14ac:dyDescent="0.25">
      <c r="A96" s="20"/>
      <c r="B96" s="136" t="s">
        <v>79</v>
      </c>
      <c r="C96" s="137" t="s">
        <v>80</v>
      </c>
      <c r="D96" s="138" t="s">
        <v>18</v>
      </c>
      <c r="E96" s="139" t="s">
        <v>19</v>
      </c>
      <c r="F96" s="140" t="s">
        <v>65</v>
      </c>
      <c r="G96" s="139" t="s">
        <v>21</v>
      </c>
      <c r="H96" s="141"/>
      <c r="I96" s="141"/>
      <c r="J96" s="142"/>
      <c r="K96" s="143"/>
      <c r="L96" s="144"/>
      <c r="M96" s="17"/>
      <c r="N96" s="182"/>
      <c r="O96" s="146">
        <v>24</v>
      </c>
    </row>
    <row r="97" spans="1:15" customFormat="1" ht="63" hidden="1" x14ac:dyDescent="0.25">
      <c r="A97" s="20"/>
      <c r="B97" s="136"/>
      <c r="C97" s="137"/>
      <c r="D97" s="147"/>
      <c r="E97" s="139" t="s">
        <v>19</v>
      </c>
      <c r="F97" s="140" t="s">
        <v>66</v>
      </c>
      <c r="G97" s="139" t="s">
        <v>21</v>
      </c>
      <c r="H97" s="141"/>
      <c r="I97" s="141"/>
      <c r="J97" s="142"/>
      <c r="K97" s="148"/>
      <c r="L97" s="149"/>
      <c r="M97" s="17"/>
      <c r="N97" s="183"/>
      <c r="O97" s="150"/>
    </row>
    <row r="98" spans="1:15" customFormat="1" ht="47.25" hidden="1" x14ac:dyDescent="0.25">
      <c r="A98" s="20"/>
      <c r="B98" s="136"/>
      <c r="C98" s="137"/>
      <c r="D98" s="147"/>
      <c r="E98" s="139" t="s">
        <v>19</v>
      </c>
      <c r="F98" s="140" t="s">
        <v>42</v>
      </c>
      <c r="G98" s="139" t="s">
        <v>21</v>
      </c>
      <c r="H98" s="141"/>
      <c r="I98" s="141"/>
      <c r="J98" s="142"/>
      <c r="K98" s="151"/>
      <c r="L98" s="149"/>
      <c r="M98" s="17"/>
      <c r="N98" s="183"/>
      <c r="O98" s="150"/>
    </row>
    <row r="99" spans="1:15" customFormat="1" ht="31.5" hidden="1" x14ac:dyDescent="0.25">
      <c r="A99" s="159"/>
      <c r="B99" s="152"/>
      <c r="C99" s="153"/>
      <c r="D99" s="154"/>
      <c r="E99" s="139" t="s">
        <v>25</v>
      </c>
      <c r="F99" s="155" t="s">
        <v>67</v>
      </c>
      <c r="G99" s="139" t="s">
        <v>68</v>
      </c>
      <c r="H99" s="156"/>
      <c r="I99" s="156"/>
      <c r="J99" s="142"/>
      <c r="K99" s="142"/>
      <c r="L99" s="157"/>
      <c r="M99" s="17"/>
      <c r="N99" s="184"/>
      <c r="O99" s="158"/>
    </row>
    <row r="100" spans="1:15" ht="15.75" x14ac:dyDescent="0.25">
      <c r="A100" s="161"/>
      <c r="B100" s="162"/>
      <c r="C100" s="161"/>
      <c r="D100" s="163"/>
      <c r="E100" s="164"/>
      <c r="F100" s="165"/>
      <c r="G100" s="164"/>
      <c r="H100" s="166"/>
      <c r="I100" s="166"/>
      <c r="J100" s="167"/>
      <c r="K100" s="167"/>
      <c r="L100" s="168"/>
      <c r="M100" s="169"/>
      <c r="N100" s="170"/>
      <c r="O100" s="171"/>
    </row>
    <row r="101" spans="1:15" ht="15.75" x14ac:dyDescent="0.25">
      <c r="A101" s="172" t="s">
        <v>81</v>
      </c>
      <c r="F101" s="173" t="s">
        <v>82</v>
      </c>
      <c r="G101" s="164"/>
      <c r="H101" s="166"/>
      <c r="I101" s="166"/>
      <c r="J101" s="167"/>
      <c r="K101" s="167"/>
      <c r="L101" s="168"/>
      <c r="M101" s="169"/>
      <c r="N101" s="170"/>
      <c r="O101" s="171"/>
    </row>
    <row r="103" spans="1:15" x14ac:dyDescent="0.25">
      <c r="A103" s="174" t="s">
        <v>83</v>
      </c>
    </row>
    <row r="105" spans="1:15" x14ac:dyDescent="0.25">
      <c r="H105" s="175">
        <f>H7+H11+H15+H19+H23+H27+H31+H35+H39+H43+H47+H51+H55+H59+H63+H67+H71</f>
        <v>537.33000000000004</v>
      </c>
    </row>
    <row r="106" spans="1:15" x14ac:dyDescent="0.25">
      <c r="H106" s="175">
        <f>H75+H79+H83+H87+H91+H95+H99</f>
        <v>20016.699999999997</v>
      </c>
    </row>
    <row r="107" spans="1:15" x14ac:dyDescent="0.25">
      <c r="A107" s="174"/>
    </row>
  </sheetData>
  <autoFilter ref="A3:O99">
    <filterColumn colId="7">
      <customFilters>
        <customFilter operator="notEqual" val=" "/>
      </customFilters>
    </filterColumn>
  </autoFilter>
  <mergeCells count="152"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B88:B91"/>
    <mergeCell ref="C88:C91"/>
    <mergeCell ref="D88:D91"/>
    <mergeCell ref="K88:K90"/>
    <mergeCell ref="L88:L91"/>
    <mergeCell ref="O88:O91"/>
    <mergeCell ref="B84:B87"/>
    <mergeCell ref="C84:C87"/>
    <mergeCell ref="D84:D87"/>
    <mergeCell ref="K84:K86"/>
    <mergeCell ref="L84:L87"/>
    <mergeCell ref="O84:O87"/>
    <mergeCell ref="O76:O79"/>
    <mergeCell ref="B80:B83"/>
    <mergeCell ref="C80:C83"/>
    <mergeCell ref="D80:D83"/>
    <mergeCell ref="K80:K82"/>
    <mergeCell ref="L80:L83"/>
    <mergeCell ref="O80:O83"/>
    <mergeCell ref="B76:B79"/>
    <mergeCell ref="C76:C79"/>
    <mergeCell ref="D76:D79"/>
    <mergeCell ref="K76:K78"/>
    <mergeCell ref="L76:L79"/>
    <mergeCell ref="N76:N79"/>
    <mergeCell ref="B72:B75"/>
    <mergeCell ref="C72:C75"/>
    <mergeCell ref="D72:D75"/>
    <mergeCell ref="K72:K74"/>
    <mergeCell ref="L72:L75"/>
    <mergeCell ref="O72:O75"/>
    <mergeCell ref="B68:B71"/>
    <mergeCell ref="C68:C71"/>
    <mergeCell ref="D68:D71"/>
    <mergeCell ref="K68:K70"/>
    <mergeCell ref="L68:L71"/>
    <mergeCell ref="O68:O71"/>
    <mergeCell ref="B64:B67"/>
    <mergeCell ref="C64:C67"/>
    <mergeCell ref="D64:D67"/>
    <mergeCell ref="K64:K66"/>
    <mergeCell ref="L64:L67"/>
    <mergeCell ref="O64:O67"/>
    <mergeCell ref="B60:B63"/>
    <mergeCell ref="C60:C63"/>
    <mergeCell ref="D60:D63"/>
    <mergeCell ref="K60:K62"/>
    <mergeCell ref="L60:L63"/>
    <mergeCell ref="O60:O63"/>
    <mergeCell ref="B56:B59"/>
    <mergeCell ref="C56:C59"/>
    <mergeCell ref="D56:D59"/>
    <mergeCell ref="K56:K58"/>
    <mergeCell ref="L56:L59"/>
    <mergeCell ref="O56:O59"/>
    <mergeCell ref="B52:B55"/>
    <mergeCell ref="C52:C55"/>
    <mergeCell ref="D52:D55"/>
    <mergeCell ref="K52:K54"/>
    <mergeCell ref="L52:L55"/>
    <mergeCell ref="O52:O55"/>
    <mergeCell ref="B48:B51"/>
    <mergeCell ref="C48:C51"/>
    <mergeCell ref="D48:D51"/>
    <mergeCell ref="K48:K50"/>
    <mergeCell ref="L48:L51"/>
    <mergeCell ref="O48:O51"/>
    <mergeCell ref="B44:B47"/>
    <mergeCell ref="C44:C47"/>
    <mergeCell ref="D44:D47"/>
    <mergeCell ref="K44:K46"/>
    <mergeCell ref="L44:L47"/>
    <mergeCell ref="O44:O47"/>
    <mergeCell ref="B40:B43"/>
    <mergeCell ref="C40:C43"/>
    <mergeCell ref="D40:D43"/>
    <mergeCell ref="K40:K42"/>
    <mergeCell ref="L40:L43"/>
    <mergeCell ref="O40:O43"/>
    <mergeCell ref="B36:B39"/>
    <mergeCell ref="C36:C39"/>
    <mergeCell ref="D36:D39"/>
    <mergeCell ref="K36:K38"/>
    <mergeCell ref="L36:L39"/>
    <mergeCell ref="O36:O39"/>
    <mergeCell ref="B32:B35"/>
    <mergeCell ref="C32:C35"/>
    <mergeCell ref="D32:D35"/>
    <mergeCell ref="K32:K34"/>
    <mergeCell ref="L32:L35"/>
    <mergeCell ref="O32:O35"/>
    <mergeCell ref="B28:B31"/>
    <mergeCell ref="C28:C31"/>
    <mergeCell ref="D28:D31"/>
    <mergeCell ref="K28:K30"/>
    <mergeCell ref="L28:L31"/>
    <mergeCell ref="O28:O31"/>
    <mergeCell ref="B24:B27"/>
    <mergeCell ref="C24:C27"/>
    <mergeCell ref="D24:D27"/>
    <mergeCell ref="K24:K26"/>
    <mergeCell ref="L24:L27"/>
    <mergeCell ref="O24:O27"/>
    <mergeCell ref="B20:B23"/>
    <mergeCell ref="C20:C23"/>
    <mergeCell ref="D20:D23"/>
    <mergeCell ref="K20:K22"/>
    <mergeCell ref="L20:L23"/>
    <mergeCell ref="O20:O23"/>
    <mergeCell ref="L12:L15"/>
    <mergeCell ref="O12:O15"/>
    <mergeCell ref="B16:B19"/>
    <mergeCell ref="C16:C19"/>
    <mergeCell ref="D16:D19"/>
    <mergeCell ref="K16:K18"/>
    <mergeCell ref="L16:L19"/>
    <mergeCell ref="N16:N19"/>
    <mergeCell ref="O16:O19"/>
    <mergeCell ref="L4:L7"/>
    <mergeCell ref="M4:M99"/>
    <mergeCell ref="N4:N7"/>
    <mergeCell ref="O4:O7"/>
    <mergeCell ref="B8:B11"/>
    <mergeCell ref="C8:C11"/>
    <mergeCell ref="D8:D11"/>
    <mergeCell ref="K8:K10"/>
    <mergeCell ref="L8:L11"/>
    <mergeCell ref="O8:O11"/>
    <mergeCell ref="C1:F1"/>
    <mergeCell ref="A4:A99"/>
    <mergeCell ref="B4:B7"/>
    <mergeCell ref="C4:C7"/>
    <mergeCell ref="D4:D7"/>
    <mergeCell ref="K4:K6"/>
    <mergeCell ref="B12:B15"/>
    <mergeCell ref="C12:C15"/>
    <mergeCell ref="D12:D15"/>
    <mergeCell ref="K12:K14"/>
  </mergeCells>
  <printOptions horizontalCentered="1"/>
  <pageMargins left="0.11811023622047245" right="0.11811023622047245" top="0.15748031496062992" bottom="0" header="0.31496062992125984" footer="0.31496062992125984"/>
  <pageSetup paperSize="9" scale="43" orientation="landscape" r:id="rId1"/>
  <rowBreaks count="1" manualBreakCount="1">
    <brk id="71" max="14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07"/>
  <sheetViews>
    <sheetView view="pageBreakPreview" zoomScale="70" zoomScaleNormal="60" zoomScaleSheetLayoutView="70" workbookViewId="0">
      <pane xSplit="4" ySplit="3" topLeftCell="E16" activePane="bottomRight" state="frozen"/>
      <selection activeCell="E16" sqref="E16"/>
      <selection pane="topRight" activeCell="E16" sqref="E16"/>
      <selection pane="bottomLeft" activeCell="E16" sqref="E16"/>
      <selection pane="bottomRight" activeCell="E16" sqref="E16"/>
    </sheetView>
  </sheetViews>
  <sheetFormatPr defaultColWidth="8.85546875" defaultRowHeight="15" x14ac:dyDescent="0.25"/>
  <cols>
    <col min="1" max="1" width="19.140625" style="1" customWidth="1"/>
    <col min="2" max="2" width="20" style="1" customWidth="1"/>
    <col min="3" max="3" width="39.5703125" style="1" customWidth="1"/>
    <col min="4" max="4" width="10.140625" style="1" customWidth="1"/>
    <col min="5" max="5" width="17.85546875" style="1" customWidth="1"/>
    <col min="6" max="6" width="77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8.85546875" style="1"/>
  </cols>
  <sheetData>
    <row r="1" spans="1:15" ht="33.75" customHeight="1" x14ac:dyDescent="0.45">
      <c r="C1" s="2" t="s">
        <v>0</v>
      </c>
      <c r="D1" s="2"/>
      <c r="E1" s="2"/>
      <c r="F1" s="2"/>
    </row>
    <row r="2" spans="1:15" ht="195.75" customHeight="1" x14ac:dyDescent="0.25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2</v>
      </c>
      <c r="D3" s="5">
        <v>3</v>
      </c>
      <c r="E3" s="4">
        <v>4</v>
      </c>
      <c r="F3" s="5">
        <v>5</v>
      </c>
      <c r="G3" s="4">
        <v>6</v>
      </c>
      <c r="H3" s="5">
        <v>7</v>
      </c>
      <c r="I3" s="4">
        <v>8</v>
      </c>
      <c r="J3" s="5">
        <v>9</v>
      </c>
      <c r="K3" s="4">
        <v>10</v>
      </c>
      <c r="L3" s="5">
        <v>11</v>
      </c>
      <c r="M3" s="4">
        <v>12</v>
      </c>
      <c r="N3" s="5">
        <v>13</v>
      </c>
    </row>
    <row r="4" spans="1:15" customFormat="1" ht="56.25" hidden="1" customHeight="1" x14ac:dyDescent="0.25">
      <c r="A4" s="6" t="s">
        <v>102</v>
      </c>
      <c r="B4" s="7" t="s">
        <v>16</v>
      </c>
      <c r="C4" s="8" t="s">
        <v>17</v>
      </c>
      <c r="D4" s="9" t="s">
        <v>18</v>
      </c>
      <c r="E4" s="10" t="s">
        <v>19</v>
      </c>
      <c r="F4" s="11" t="s">
        <v>20</v>
      </c>
      <c r="G4" s="12" t="s">
        <v>21</v>
      </c>
      <c r="H4" s="13"/>
      <c r="I4" s="13"/>
      <c r="J4" s="14"/>
      <c r="K4" s="15"/>
      <c r="L4" s="16"/>
      <c r="M4" s="17" t="s">
        <v>22</v>
      </c>
      <c r="N4" s="18"/>
      <c r="O4" s="19">
        <v>1</v>
      </c>
    </row>
    <row r="5" spans="1:15" customFormat="1" ht="56.25" hidden="1" customHeight="1" x14ac:dyDescent="0.25">
      <c r="A5" s="20"/>
      <c r="B5" s="7"/>
      <c r="C5" s="8"/>
      <c r="D5" s="21"/>
      <c r="E5" s="10" t="s">
        <v>19</v>
      </c>
      <c r="F5" s="11" t="s">
        <v>23</v>
      </c>
      <c r="G5" s="12" t="s">
        <v>21</v>
      </c>
      <c r="H5" s="13"/>
      <c r="I5" s="13"/>
      <c r="J5" s="14"/>
      <c r="K5" s="22"/>
      <c r="L5" s="23"/>
      <c r="M5" s="17"/>
      <c r="N5" s="24"/>
      <c r="O5" s="25"/>
    </row>
    <row r="6" spans="1:15" customFormat="1" ht="87" hidden="1" customHeight="1" x14ac:dyDescent="0.25">
      <c r="A6" s="20"/>
      <c r="B6" s="7"/>
      <c r="C6" s="8"/>
      <c r="D6" s="21"/>
      <c r="E6" s="10" t="s">
        <v>19</v>
      </c>
      <c r="F6" s="11" t="s">
        <v>24</v>
      </c>
      <c r="G6" s="12" t="s">
        <v>21</v>
      </c>
      <c r="H6" s="13"/>
      <c r="I6" s="13"/>
      <c r="J6" s="14"/>
      <c r="K6" s="26"/>
      <c r="L6" s="23"/>
      <c r="M6" s="17"/>
      <c r="N6" s="24"/>
      <c r="O6" s="25"/>
    </row>
    <row r="7" spans="1:15" customFormat="1" ht="33" hidden="1" customHeight="1" x14ac:dyDescent="0.25">
      <c r="A7" s="20"/>
      <c r="B7" s="27"/>
      <c r="C7" s="28"/>
      <c r="D7" s="29"/>
      <c r="E7" s="10" t="s">
        <v>25</v>
      </c>
      <c r="F7" s="30" t="s">
        <v>26</v>
      </c>
      <c r="G7" s="12" t="s">
        <v>27</v>
      </c>
      <c r="H7" s="13"/>
      <c r="I7" s="13"/>
      <c r="J7" s="14"/>
      <c r="K7" s="14"/>
      <c r="L7" s="31"/>
      <c r="M7" s="17"/>
      <c r="N7" s="32"/>
      <c r="O7" s="33"/>
    </row>
    <row r="8" spans="1:15" customFormat="1" ht="56.25" hidden="1" customHeight="1" x14ac:dyDescent="0.25">
      <c r="A8" s="20"/>
      <c r="B8" s="7" t="s">
        <v>28</v>
      </c>
      <c r="C8" s="8" t="s">
        <v>29</v>
      </c>
      <c r="D8" s="9" t="s">
        <v>18</v>
      </c>
      <c r="E8" s="10" t="s">
        <v>19</v>
      </c>
      <c r="F8" s="11" t="s">
        <v>20</v>
      </c>
      <c r="G8" s="12" t="s">
        <v>21</v>
      </c>
      <c r="H8" s="13"/>
      <c r="I8" s="13"/>
      <c r="J8" s="14"/>
      <c r="K8" s="15"/>
      <c r="L8" s="16"/>
      <c r="M8" s="17"/>
      <c r="N8" s="34"/>
      <c r="O8" s="19">
        <v>2</v>
      </c>
    </row>
    <row r="9" spans="1:15" customFormat="1" ht="56.25" hidden="1" customHeight="1" x14ac:dyDescent="0.25">
      <c r="A9" s="20"/>
      <c r="B9" s="7"/>
      <c r="C9" s="8"/>
      <c r="D9" s="21"/>
      <c r="E9" s="10" t="s">
        <v>19</v>
      </c>
      <c r="F9" s="11" t="s">
        <v>23</v>
      </c>
      <c r="G9" s="12" t="s">
        <v>21</v>
      </c>
      <c r="H9" s="13"/>
      <c r="I9" s="13"/>
      <c r="J9" s="14"/>
      <c r="K9" s="22"/>
      <c r="L9" s="23"/>
      <c r="M9" s="17"/>
      <c r="N9" s="34"/>
      <c r="O9" s="25"/>
    </row>
    <row r="10" spans="1:15" customFormat="1" ht="87" hidden="1" customHeight="1" x14ac:dyDescent="0.25">
      <c r="A10" s="20"/>
      <c r="B10" s="7"/>
      <c r="C10" s="8"/>
      <c r="D10" s="21"/>
      <c r="E10" s="10" t="s">
        <v>19</v>
      </c>
      <c r="F10" s="11" t="s">
        <v>24</v>
      </c>
      <c r="G10" s="12" t="s">
        <v>21</v>
      </c>
      <c r="H10" s="13"/>
      <c r="I10" s="13"/>
      <c r="J10" s="14"/>
      <c r="K10" s="26"/>
      <c r="L10" s="23"/>
      <c r="M10" s="17"/>
      <c r="N10" s="34"/>
      <c r="O10" s="25"/>
    </row>
    <row r="11" spans="1:15" customFormat="1" ht="33" hidden="1" customHeight="1" x14ac:dyDescent="0.25">
      <c r="A11" s="20"/>
      <c r="B11" s="27"/>
      <c r="C11" s="28"/>
      <c r="D11" s="29"/>
      <c r="E11" s="10" t="s">
        <v>25</v>
      </c>
      <c r="F11" s="30" t="s">
        <v>26</v>
      </c>
      <c r="G11" s="12" t="s">
        <v>27</v>
      </c>
      <c r="H11" s="13"/>
      <c r="I11" s="13"/>
      <c r="J11" s="14"/>
      <c r="K11" s="14"/>
      <c r="L11" s="31"/>
      <c r="M11" s="17"/>
      <c r="N11" s="14"/>
      <c r="O11" s="33"/>
    </row>
    <row r="12" spans="1:15" customFormat="1" ht="56.25" hidden="1" customHeight="1" x14ac:dyDescent="0.25">
      <c r="A12" s="20"/>
      <c r="B12" s="7" t="s">
        <v>30</v>
      </c>
      <c r="C12" s="8" t="s">
        <v>31</v>
      </c>
      <c r="D12" s="9" t="s">
        <v>18</v>
      </c>
      <c r="E12" s="10" t="s">
        <v>19</v>
      </c>
      <c r="F12" s="11" t="s">
        <v>20</v>
      </c>
      <c r="G12" s="12" t="s">
        <v>21</v>
      </c>
      <c r="H12" s="13"/>
      <c r="I12" s="13"/>
      <c r="J12" s="14"/>
      <c r="K12" s="15"/>
      <c r="L12" s="16"/>
      <c r="M12" s="17"/>
      <c r="N12" s="34"/>
      <c r="O12" s="19">
        <v>3</v>
      </c>
    </row>
    <row r="13" spans="1:15" customFormat="1" ht="56.25" hidden="1" customHeight="1" x14ac:dyDescent="0.25">
      <c r="A13" s="20"/>
      <c r="B13" s="7"/>
      <c r="C13" s="8"/>
      <c r="D13" s="21"/>
      <c r="E13" s="10" t="s">
        <v>19</v>
      </c>
      <c r="F13" s="11" t="s">
        <v>23</v>
      </c>
      <c r="G13" s="12" t="s">
        <v>21</v>
      </c>
      <c r="H13" s="13"/>
      <c r="I13" s="13"/>
      <c r="J13" s="14"/>
      <c r="K13" s="22"/>
      <c r="L13" s="23"/>
      <c r="M13" s="17"/>
      <c r="N13" s="34"/>
      <c r="O13" s="25"/>
    </row>
    <row r="14" spans="1:15" customFormat="1" ht="87" hidden="1" customHeight="1" x14ac:dyDescent="0.25">
      <c r="A14" s="20"/>
      <c r="B14" s="7"/>
      <c r="C14" s="8"/>
      <c r="D14" s="21"/>
      <c r="E14" s="10" t="s">
        <v>19</v>
      </c>
      <c r="F14" s="11" t="s">
        <v>24</v>
      </c>
      <c r="G14" s="12" t="s">
        <v>21</v>
      </c>
      <c r="H14" s="13"/>
      <c r="I14" s="13"/>
      <c r="J14" s="14"/>
      <c r="K14" s="26"/>
      <c r="L14" s="23"/>
      <c r="M14" s="17"/>
      <c r="N14" s="34"/>
      <c r="O14" s="25"/>
    </row>
    <row r="15" spans="1:15" customFormat="1" ht="33" hidden="1" customHeight="1" x14ac:dyDescent="0.25">
      <c r="A15" s="20"/>
      <c r="B15" s="27"/>
      <c r="C15" s="28"/>
      <c r="D15" s="29"/>
      <c r="E15" s="10" t="s">
        <v>25</v>
      </c>
      <c r="F15" s="30" t="s">
        <v>26</v>
      </c>
      <c r="G15" s="12" t="s">
        <v>27</v>
      </c>
      <c r="H15" s="13"/>
      <c r="I15" s="13"/>
      <c r="J15" s="14"/>
      <c r="K15" s="14"/>
      <c r="L15" s="31"/>
      <c r="M15" s="17"/>
      <c r="N15" s="14"/>
      <c r="O15" s="33"/>
    </row>
    <row r="16" spans="1:15" ht="56.25" customHeight="1" x14ac:dyDescent="0.25">
      <c r="A16" s="20"/>
      <c r="B16" s="35" t="s">
        <v>32</v>
      </c>
      <c r="C16" s="36" t="s">
        <v>33</v>
      </c>
      <c r="D16" s="37" t="s">
        <v>18</v>
      </c>
      <c r="E16" s="3" t="s">
        <v>19</v>
      </c>
      <c r="F16" s="38" t="s">
        <v>20</v>
      </c>
      <c r="G16" s="39" t="s">
        <v>21</v>
      </c>
      <c r="H16" s="40">
        <f>'[21]оценка Учреждения'!$H$15</f>
        <v>100</v>
      </c>
      <c r="I16" s="40">
        <f>'[21]оценка Учреждения'!$I$15</f>
        <v>100</v>
      </c>
      <c r="J16" s="41">
        <f>IF(I16/H16*100&gt;100,100,I16/H16*100)</f>
        <v>100</v>
      </c>
      <c r="K16" s="42">
        <f>(J16+J17+J18)/2</f>
        <v>100</v>
      </c>
      <c r="L16" s="43">
        <f>(K16+K19)/2</f>
        <v>100</v>
      </c>
      <c r="M16" s="17"/>
      <c r="N16" s="44"/>
      <c r="O16" s="45">
        <v>4</v>
      </c>
    </row>
    <row r="17" spans="1:15" ht="56.25" customHeight="1" x14ac:dyDescent="0.25">
      <c r="A17" s="20"/>
      <c r="B17" s="35"/>
      <c r="C17" s="36"/>
      <c r="D17" s="46"/>
      <c r="E17" s="3" t="s">
        <v>19</v>
      </c>
      <c r="F17" s="38" t="s">
        <v>23</v>
      </c>
      <c r="G17" s="39" t="s">
        <v>21</v>
      </c>
      <c r="H17" s="40">
        <f>'[21]оценка Учреждения'!$H$16</f>
        <v>95.5</v>
      </c>
      <c r="I17" s="40">
        <f>'[21]оценка Учреждения'!$I$16</f>
        <v>100</v>
      </c>
      <c r="J17" s="41">
        <f>IF(I17/H17*100&gt;100,100,I17/H17*100)</f>
        <v>100</v>
      </c>
      <c r="K17" s="47"/>
      <c r="L17" s="48"/>
      <c r="M17" s="17"/>
      <c r="N17" s="49"/>
      <c r="O17" s="50"/>
    </row>
    <row r="18" spans="1:15" ht="87" customHeight="1" x14ac:dyDescent="0.25">
      <c r="A18" s="20"/>
      <c r="B18" s="35"/>
      <c r="C18" s="36"/>
      <c r="D18" s="46"/>
      <c r="E18" s="3" t="s">
        <v>19</v>
      </c>
      <c r="F18" s="38" t="s">
        <v>24</v>
      </c>
      <c r="G18" s="39" t="s">
        <v>21</v>
      </c>
      <c r="H18" s="40">
        <f>'[21]оценка Учреждения'!$H$17</f>
        <v>0</v>
      </c>
      <c r="I18" s="40">
        <f>'[21]оценка Учреждения'!$I$17</f>
        <v>0</v>
      </c>
      <c r="J18" s="41">
        <v>0</v>
      </c>
      <c r="K18" s="51"/>
      <c r="L18" s="48"/>
      <c r="M18" s="17"/>
      <c r="N18" s="49"/>
      <c r="O18" s="50"/>
    </row>
    <row r="19" spans="1:15" ht="33" customHeight="1" x14ac:dyDescent="0.25">
      <c r="A19" s="20"/>
      <c r="B19" s="52"/>
      <c r="C19" s="53"/>
      <c r="D19" s="54"/>
      <c r="E19" s="3" t="s">
        <v>25</v>
      </c>
      <c r="F19" s="55" t="s">
        <v>26</v>
      </c>
      <c r="G19" s="39" t="s">
        <v>27</v>
      </c>
      <c r="H19" s="40">
        <f>'[21]оценка Учреждения'!$H$18</f>
        <v>3.56</v>
      </c>
      <c r="I19" s="40">
        <f>'[21]оценка Учреждения'!$I$18</f>
        <v>3.56</v>
      </c>
      <c r="J19" s="41">
        <f t="shared" ref="J19:J27" si="0">IF(I19/H19*100&gt;100,100,I19/H19*100)</f>
        <v>100</v>
      </c>
      <c r="K19" s="41">
        <f>J19</f>
        <v>100</v>
      </c>
      <c r="L19" s="56"/>
      <c r="M19" s="17"/>
      <c r="N19" s="57"/>
      <c r="O19" s="58"/>
    </row>
    <row r="20" spans="1:15" ht="56.25" customHeight="1" x14ac:dyDescent="0.25">
      <c r="A20" s="20"/>
      <c r="B20" s="35" t="s">
        <v>34</v>
      </c>
      <c r="C20" s="36" t="s">
        <v>35</v>
      </c>
      <c r="D20" s="37" t="s">
        <v>18</v>
      </c>
      <c r="E20" s="3" t="s">
        <v>19</v>
      </c>
      <c r="F20" s="38" t="s">
        <v>20</v>
      </c>
      <c r="G20" s="39" t="s">
        <v>21</v>
      </c>
      <c r="H20" s="40">
        <f>'[21]оценка Учреждения'!$H$19</f>
        <v>100</v>
      </c>
      <c r="I20" s="40">
        <f>'[21]оценка Учреждения'!$I$19</f>
        <v>100</v>
      </c>
      <c r="J20" s="41">
        <f t="shared" si="0"/>
        <v>100</v>
      </c>
      <c r="K20" s="42">
        <f>(J20+J21+J22)/3</f>
        <v>100</v>
      </c>
      <c r="L20" s="43">
        <f>(K20+K23)/2</f>
        <v>100</v>
      </c>
      <c r="M20" s="17"/>
      <c r="N20" s="59"/>
      <c r="O20" s="45">
        <v>5</v>
      </c>
    </row>
    <row r="21" spans="1:15" ht="56.25" customHeight="1" x14ac:dyDescent="0.25">
      <c r="A21" s="20"/>
      <c r="B21" s="35"/>
      <c r="C21" s="36"/>
      <c r="D21" s="46"/>
      <c r="E21" s="3" t="s">
        <v>19</v>
      </c>
      <c r="F21" s="38" t="s">
        <v>23</v>
      </c>
      <c r="G21" s="39" t="s">
        <v>21</v>
      </c>
      <c r="H21" s="40">
        <f>'[21]оценка Учреждения'!$H$20</f>
        <v>50</v>
      </c>
      <c r="I21" s="40">
        <f>'[21]оценка Учреждения'!$I$20</f>
        <v>50</v>
      </c>
      <c r="J21" s="41">
        <f t="shared" si="0"/>
        <v>100</v>
      </c>
      <c r="K21" s="47"/>
      <c r="L21" s="48"/>
      <c r="M21" s="17"/>
      <c r="N21" s="59"/>
      <c r="O21" s="50"/>
    </row>
    <row r="22" spans="1:15" ht="87" customHeight="1" x14ac:dyDescent="0.25">
      <c r="A22" s="20"/>
      <c r="B22" s="35"/>
      <c r="C22" s="36"/>
      <c r="D22" s="46"/>
      <c r="E22" s="3" t="s">
        <v>19</v>
      </c>
      <c r="F22" s="38" t="s">
        <v>24</v>
      </c>
      <c r="G22" s="39" t="s">
        <v>21</v>
      </c>
      <c r="H22" s="40">
        <f>'[21]оценка Учреждения'!$H$21</f>
        <v>100</v>
      </c>
      <c r="I22" s="40">
        <f>'[21]оценка Учреждения'!$I$21</f>
        <v>100</v>
      </c>
      <c r="J22" s="41">
        <f t="shared" si="0"/>
        <v>100</v>
      </c>
      <c r="K22" s="51"/>
      <c r="L22" s="48"/>
      <c r="M22" s="17"/>
      <c r="N22" s="59"/>
      <c r="O22" s="50"/>
    </row>
    <row r="23" spans="1:15" ht="33" customHeight="1" x14ac:dyDescent="0.25">
      <c r="A23" s="20"/>
      <c r="B23" s="52"/>
      <c r="C23" s="53"/>
      <c r="D23" s="54"/>
      <c r="E23" s="3" t="s">
        <v>25</v>
      </c>
      <c r="F23" s="55" t="s">
        <v>26</v>
      </c>
      <c r="G23" s="39" t="s">
        <v>27</v>
      </c>
      <c r="H23" s="40">
        <f>'[21]оценка Учреждения'!$H$22</f>
        <v>1</v>
      </c>
      <c r="I23" s="40">
        <f>'[21]оценка Учреждения'!$I$22</f>
        <v>1</v>
      </c>
      <c r="J23" s="41">
        <f t="shared" si="0"/>
        <v>100</v>
      </c>
      <c r="K23" s="41">
        <f>J23</f>
        <v>100</v>
      </c>
      <c r="L23" s="56"/>
      <c r="M23" s="17"/>
      <c r="N23" s="41"/>
      <c r="O23" s="58"/>
    </row>
    <row r="24" spans="1:15" ht="56.25" customHeight="1" x14ac:dyDescent="0.25">
      <c r="A24" s="20"/>
      <c r="B24" s="35" t="s">
        <v>36</v>
      </c>
      <c r="C24" s="36" t="s">
        <v>37</v>
      </c>
      <c r="D24" s="37" t="s">
        <v>18</v>
      </c>
      <c r="E24" s="3" t="s">
        <v>19</v>
      </c>
      <c r="F24" s="38" t="s">
        <v>20</v>
      </c>
      <c r="G24" s="39" t="s">
        <v>21</v>
      </c>
      <c r="H24" s="40">
        <f>'[21]оценка Учреждения'!$H$23</f>
        <v>100</v>
      </c>
      <c r="I24" s="40">
        <f>'[21]оценка Учреждения'!$I$23</f>
        <v>100</v>
      </c>
      <c r="J24" s="41">
        <f t="shared" si="0"/>
        <v>100</v>
      </c>
      <c r="K24" s="42">
        <f>(J24+J25+J26)/3</f>
        <v>97.16941275876637</v>
      </c>
      <c r="L24" s="43">
        <f>(K24+K27)/2</f>
        <v>98.487219588843303</v>
      </c>
      <c r="M24" s="17"/>
      <c r="N24" s="59"/>
      <c r="O24" s="45">
        <v>6</v>
      </c>
    </row>
    <row r="25" spans="1:15" ht="56.25" customHeight="1" x14ac:dyDescent="0.25">
      <c r="A25" s="20"/>
      <c r="B25" s="35"/>
      <c r="C25" s="36"/>
      <c r="D25" s="46"/>
      <c r="E25" s="3" t="s">
        <v>19</v>
      </c>
      <c r="F25" s="38" t="s">
        <v>23</v>
      </c>
      <c r="G25" s="39" t="s">
        <v>21</v>
      </c>
      <c r="H25" s="40">
        <f>'[21]оценка Учреждения'!$H$24</f>
        <v>78.900000000000006</v>
      </c>
      <c r="I25" s="40">
        <f>'[21]оценка Учреждения'!$I$24</f>
        <v>72.2</v>
      </c>
      <c r="J25" s="41">
        <f t="shared" si="0"/>
        <v>91.50823827629911</v>
      </c>
      <c r="K25" s="47"/>
      <c r="L25" s="48"/>
      <c r="M25" s="17"/>
      <c r="N25" s="59"/>
      <c r="O25" s="50"/>
    </row>
    <row r="26" spans="1:15" ht="87" customHeight="1" x14ac:dyDescent="0.25">
      <c r="A26" s="20"/>
      <c r="B26" s="35"/>
      <c r="C26" s="36"/>
      <c r="D26" s="46"/>
      <c r="E26" s="3" t="s">
        <v>19</v>
      </c>
      <c r="F26" s="38" t="s">
        <v>24</v>
      </c>
      <c r="G26" s="39" t="s">
        <v>21</v>
      </c>
      <c r="H26" s="40">
        <f>'[21]оценка Учреждения'!$H$25</f>
        <v>100</v>
      </c>
      <c r="I26" s="40">
        <f>'[21]оценка Учреждения'!$I$25</f>
        <v>100</v>
      </c>
      <c r="J26" s="41">
        <f t="shared" si="0"/>
        <v>100</v>
      </c>
      <c r="K26" s="51"/>
      <c r="L26" s="48"/>
      <c r="M26" s="17"/>
      <c r="N26" s="59"/>
      <c r="O26" s="50"/>
    </row>
    <row r="27" spans="1:15" ht="33" customHeight="1" x14ac:dyDescent="0.25">
      <c r="A27" s="20"/>
      <c r="B27" s="52"/>
      <c r="C27" s="53"/>
      <c r="D27" s="54"/>
      <c r="E27" s="3" t="s">
        <v>25</v>
      </c>
      <c r="F27" s="55" t="s">
        <v>26</v>
      </c>
      <c r="G27" s="39" t="s">
        <v>27</v>
      </c>
      <c r="H27" s="40">
        <f>'[21]оценка Учреждения'!$H$26</f>
        <v>512.89</v>
      </c>
      <c r="I27" s="40">
        <f>'[21]оценка Учреждения'!$I$26</f>
        <v>511.89</v>
      </c>
      <c r="J27" s="41">
        <f t="shared" si="0"/>
        <v>99.805026418920235</v>
      </c>
      <c r="K27" s="41">
        <f>J27</f>
        <v>99.805026418920235</v>
      </c>
      <c r="L27" s="56"/>
      <c r="M27" s="17"/>
      <c r="N27" s="41"/>
      <c r="O27" s="58"/>
    </row>
    <row r="28" spans="1:15" customFormat="1" ht="56.25" hidden="1" customHeight="1" x14ac:dyDescent="0.25">
      <c r="A28" s="20"/>
      <c r="B28" s="60" t="s">
        <v>38</v>
      </c>
      <c r="C28" s="61" t="s">
        <v>39</v>
      </c>
      <c r="D28" s="62" t="s">
        <v>18</v>
      </c>
      <c r="E28" s="63" t="s">
        <v>19</v>
      </c>
      <c r="F28" s="64" t="s">
        <v>20</v>
      </c>
      <c r="G28" s="65" t="s">
        <v>21</v>
      </c>
      <c r="H28" s="66"/>
      <c r="I28" s="66"/>
      <c r="J28" s="67"/>
      <c r="K28" s="68"/>
      <c r="L28" s="69"/>
      <c r="M28" s="17"/>
      <c r="N28" s="70"/>
      <c r="O28" s="71">
        <v>7</v>
      </c>
    </row>
    <row r="29" spans="1:15" customFormat="1" ht="56.25" hidden="1" customHeight="1" x14ac:dyDescent="0.25">
      <c r="A29" s="20"/>
      <c r="B29" s="60"/>
      <c r="C29" s="61"/>
      <c r="D29" s="72"/>
      <c r="E29" s="63" t="s">
        <v>19</v>
      </c>
      <c r="F29" s="64" t="s">
        <v>23</v>
      </c>
      <c r="G29" s="65" t="s">
        <v>21</v>
      </c>
      <c r="H29" s="66"/>
      <c r="I29" s="66"/>
      <c r="J29" s="67"/>
      <c r="K29" s="73"/>
      <c r="L29" s="74"/>
      <c r="M29" s="17"/>
      <c r="N29" s="70"/>
      <c r="O29" s="75"/>
    </row>
    <row r="30" spans="1:15" customFormat="1" ht="87" hidden="1" customHeight="1" x14ac:dyDescent="0.25">
      <c r="A30" s="20"/>
      <c r="B30" s="60"/>
      <c r="C30" s="61"/>
      <c r="D30" s="72"/>
      <c r="E30" s="63" t="s">
        <v>19</v>
      </c>
      <c r="F30" s="64" t="s">
        <v>24</v>
      </c>
      <c r="G30" s="65" t="s">
        <v>21</v>
      </c>
      <c r="H30" s="66"/>
      <c r="I30" s="66"/>
      <c r="J30" s="67"/>
      <c r="K30" s="76"/>
      <c r="L30" s="74"/>
      <c r="M30" s="17"/>
      <c r="N30" s="70"/>
      <c r="O30" s="75"/>
    </row>
    <row r="31" spans="1:15" customFormat="1" ht="33" hidden="1" customHeight="1" x14ac:dyDescent="0.25">
      <c r="A31" s="20"/>
      <c r="B31" s="77"/>
      <c r="C31" s="78"/>
      <c r="D31" s="79"/>
      <c r="E31" s="63" t="s">
        <v>25</v>
      </c>
      <c r="F31" s="80" t="s">
        <v>26</v>
      </c>
      <c r="G31" s="65" t="s">
        <v>27</v>
      </c>
      <c r="H31" s="66"/>
      <c r="I31" s="66"/>
      <c r="J31" s="67"/>
      <c r="K31" s="67"/>
      <c r="L31" s="81"/>
      <c r="M31" s="17"/>
      <c r="N31" s="67"/>
      <c r="O31" s="82"/>
    </row>
    <row r="32" spans="1:15" ht="56.25" customHeight="1" x14ac:dyDescent="0.25">
      <c r="A32" s="20"/>
      <c r="B32" s="35" t="s">
        <v>40</v>
      </c>
      <c r="C32" s="36" t="s">
        <v>41</v>
      </c>
      <c r="D32" s="37" t="s">
        <v>18</v>
      </c>
      <c r="E32" s="3" t="s">
        <v>19</v>
      </c>
      <c r="F32" s="38" t="s">
        <v>20</v>
      </c>
      <c r="G32" s="39" t="s">
        <v>21</v>
      </c>
      <c r="H32" s="40">
        <f>'[21]оценка Учреждения'!$H$31</f>
        <v>100</v>
      </c>
      <c r="I32" s="40">
        <f>'[21]оценка Учреждения'!$I$31</f>
        <v>100</v>
      </c>
      <c r="J32" s="41">
        <f>IF(I32/H32*100&gt;100,100,I32/H32*100)</f>
        <v>100</v>
      </c>
      <c r="K32" s="42">
        <f>(J32+J33+J34)/2</f>
        <v>100</v>
      </c>
      <c r="L32" s="43">
        <f>(K32+K35)/2</f>
        <v>100</v>
      </c>
      <c r="M32" s="17"/>
      <c r="N32" s="59"/>
      <c r="O32" s="45">
        <v>8</v>
      </c>
    </row>
    <row r="33" spans="1:15" ht="56.25" customHeight="1" x14ac:dyDescent="0.25">
      <c r="A33" s="20"/>
      <c r="B33" s="35"/>
      <c r="C33" s="36"/>
      <c r="D33" s="46"/>
      <c r="E33" s="3" t="s">
        <v>19</v>
      </c>
      <c r="F33" s="38" t="s">
        <v>42</v>
      </c>
      <c r="G33" s="39" t="s">
        <v>21</v>
      </c>
      <c r="H33" s="40">
        <f>'[21]оценка Учреждения'!$H$32</f>
        <v>100</v>
      </c>
      <c r="I33" s="40">
        <f>'[21]оценка Учреждения'!$I$32</f>
        <v>100</v>
      </c>
      <c r="J33" s="41">
        <f>IF(I33/H33*100&gt;100,100,I33/H33*100)</f>
        <v>100</v>
      </c>
      <c r="K33" s="47"/>
      <c r="L33" s="48"/>
      <c r="M33" s="17"/>
      <c r="N33" s="59"/>
      <c r="O33" s="50"/>
    </row>
    <row r="34" spans="1:15" ht="66.75" customHeight="1" x14ac:dyDescent="0.25">
      <c r="A34" s="20"/>
      <c r="B34" s="35"/>
      <c r="C34" s="36"/>
      <c r="D34" s="46"/>
      <c r="E34" s="3" t="s">
        <v>19</v>
      </c>
      <c r="F34" s="38" t="s">
        <v>43</v>
      </c>
      <c r="G34" s="39" t="s">
        <v>21</v>
      </c>
      <c r="H34" s="40">
        <f>'[21]оценка Учреждения'!$H$33</f>
        <v>0</v>
      </c>
      <c r="I34" s="40">
        <f>'[21]оценка Учреждения'!$I$33</f>
        <v>0</v>
      </c>
      <c r="J34" s="41">
        <v>0</v>
      </c>
      <c r="K34" s="51"/>
      <c r="L34" s="48"/>
      <c r="M34" s="17"/>
      <c r="N34" s="59"/>
      <c r="O34" s="50"/>
    </row>
    <row r="35" spans="1:15" ht="33" customHeight="1" x14ac:dyDescent="0.25">
      <c r="A35" s="20"/>
      <c r="B35" s="52"/>
      <c r="C35" s="53"/>
      <c r="D35" s="54"/>
      <c r="E35" s="3" t="s">
        <v>25</v>
      </c>
      <c r="F35" s="55" t="s">
        <v>26</v>
      </c>
      <c r="G35" s="39" t="s">
        <v>27</v>
      </c>
      <c r="H35" s="40">
        <f>'[21]оценка Учреждения'!$H$34</f>
        <v>0.89</v>
      </c>
      <c r="I35" s="40">
        <f>'[21]оценка Учреждения'!$I$34</f>
        <v>0.89</v>
      </c>
      <c r="J35" s="41">
        <f>IF(I35/H35*100&gt;100,100,I35/H35*100)</f>
        <v>100</v>
      </c>
      <c r="K35" s="41">
        <f>J35</f>
        <v>100</v>
      </c>
      <c r="L35" s="56"/>
      <c r="M35" s="17"/>
      <c r="N35" s="41"/>
      <c r="O35" s="58"/>
    </row>
    <row r="36" spans="1:15" customFormat="1" ht="56.25" hidden="1" customHeight="1" x14ac:dyDescent="0.25">
      <c r="A36" s="20"/>
      <c r="B36" s="83" t="s">
        <v>44</v>
      </c>
      <c r="C36" s="84" t="s">
        <v>45</v>
      </c>
      <c r="D36" s="85" t="s">
        <v>18</v>
      </c>
      <c r="E36" s="86" t="s">
        <v>19</v>
      </c>
      <c r="F36" s="87" t="s">
        <v>20</v>
      </c>
      <c r="G36" s="88" t="s">
        <v>21</v>
      </c>
      <c r="H36" s="89"/>
      <c r="I36" s="89"/>
      <c r="J36" s="90"/>
      <c r="K36" s="91"/>
      <c r="L36" s="92"/>
      <c r="M36" s="17"/>
      <c r="N36" s="93"/>
      <c r="O36" s="94">
        <v>9</v>
      </c>
    </row>
    <row r="37" spans="1:15" customFormat="1" ht="56.25" hidden="1" customHeight="1" x14ac:dyDescent="0.25">
      <c r="A37" s="20"/>
      <c r="B37" s="83"/>
      <c r="C37" s="84"/>
      <c r="D37" s="95"/>
      <c r="E37" s="86" t="s">
        <v>19</v>
      </c>
      <c r="F37" s="87" t="s">
        <v>42</v>
      </c>
      <c r="G37" s="88" t="s">
        <v>21</v>
      </c>
      <c r="H37" s="89"/>
      <c r="I37" s="89"/>
      <c r="J37" s="90"/>
      <c r="K37" s="96"/>
      <c r="L37" s="97"/>
      <c r="M37" s="17"/>
      <c r="N37" s="93"/>
      <c r="O37" s="98"/>
    </row>
    <row r="38" spans="1:15" customFormat="1" ht="66.75" hidden="1" customHeight="1" x14ac:dyDescent="0.25">
      <c r="A38" s="20"/>
      <c r="B38" s="83"/>
      <c r="C38" s="84"/>
      <c r="D38" s="95"/>
      <c r="E38" s="86" t="s">
        <v>19</v>
      </c>
      <c r="F38" s="87" t="s">
        <v>43</v>
      </c>
      <c r="G38" s="88" t="s">
        <v>21</v>
      </c>
      <c r="H38" s="89"/>
      <c r="I38" s="89"/>
      <c r="J38" s="90"/>
      <c r="K38" s="99"/>
      <c r="L38" s="97"/>
      <c r="M38" s="17"/>
      <c r="N38" s="93"/>
      <c r="O38" s="98"/>
    </row>
    <row r="39" spans="1:15" customFormat="1" ht="33" hidden="1" customHeight="1" x14ac:dyDescent="0.25">
      <c r="A39" s="20"/>
      <c r="B39" s="100"/>
      <c r="C39" s="101"/>
      <c r="D39" s="102"/>
      <c r="E39" s="86" t="s">
        <v>25</v>
      </c>
      <c r="F39" s="103" t="s">
        <v>26</v>
      </c>
      <c r="G39" s="88" t="s">
        <v>27</v>
      </c>
      <c r="H39" s="89"/>
      <c r="I39" s="89"/>
      <c r="J39" s="90"/>
      <c r="K39" s="90"/>
      <c r="L39" s="104"/>
      <c r="M39" s="17"/>
      <c r="N39" s="90"/>
      <c r="O39" s="105"/>
    </row>
    <row r="40" spans="1:15" customFormat="1" ht="56.25" hidden="1" customHeight="1" x14ac:dyDescent="0.25">
      <c r="A40" s="20"/>
      <c r="B40" s="83" t="s">
        <v>46</v>
      </c>
      <c r="C40" s="84" t="s">
        <v>47</v>
      </c>
      <c r="D40" s="85" t="s">
        <v>18</v>
      </c>
      <c r="E40" s="86" t="s">
        <v>19</v>
      </c>
      <c r="F40" s="87" t="s">
        <v>20</v>
      </c>
      <c r="G40" s="88" t="s">
        <v>21</v>
      </c>
      <c r="H40" s="89"/>
      <c r="I40" s="89"/>
      <c r="J40" s="90"/>
      <c r="K40" s="91"/>
      <c r="L40" s="92"/>
      <c r="M40" s="17"/>
      <c r="N40" s="93"/>
      <c r="O40" s="94">
        <v>10</v>
      </c>
    </row>
    <row r="41" spans="1:15" customFormat="1" ht="56.25" hidden="1" customHeight="1" x14ac:dyDescent="0.25">
      <c r="A41" s="20"/>
      <c r="B41" s="83"/>
      <c r="C41" s="84"/>
      <c r="D41" s="95"/>
      <c r="E41" s="86" t="s">
        <v>19</v>
      </c>
      <c r="F41" s="87" t="s">
        <v>42</v>
      </c>
      <c r="G41" s="88" t="s">
        <v>21</v>
      </c>
      <c r="H41" s="89"/>
      <c r="I41" s="89"/>
      <c r="J41" s="90"/>
      <c r="K41" s="96"/>
      <c r="L41" s="97"/>
      <c r="M41" s="17"/>
      <c r="N41" s="93"/>
      <c r="O41" s="98"/>
    </row>
    <row r="42" spans="1:15" customFormat="1" ht="66.75" hidden="1" customHeight="1" x14ac:dyDescent="0.25">
      <c r="A42" s="20"/>
      <c r="B42" s="83"/>
      <c r="C42" s="84"/>
      <c r="D42" s="95"/>
      <c r="E42" s="86" t="s">
        <v>19</v>
      </c>
      <c r="F42" s="87" t="s">
        <v>43</v>
      </c>
      <c r="G42" s="88" t="s">
        <v>21</v>
      </c>
      <c r="H42" s="89"/>
      <c r="I42" s="89"/>
      <c r="J42" s="90"/>
      <c r="K42" s="99"/>
      <c r="L42" s="97"/>
      <c r="M42" s="17"/>
      <c r="N42" s="93"/>
      <c r="O42" s="98"/>
    </row>
    <row r="43" spans="1:15" customFormat="1" ht="33" hidden="1" customHeight="1" x14ac:dyDescent="0.25">
      <c r="A43" s="20"/>
      <c r="B43" s="100"/>
      <c r="C43" s="101"/>
      <c r="D43" s="102"/>
      <c r="E43" s="86" t="s">
        <v>25</v>
      </c>
      <c r="F43" s="103" t="s">
        <v>26</v>
      </c>
      <c r="G43" s="88" t="s">
        <v>27</v>
      </c>
      <c r="H43" s="89"/>
      <c r="I43" s="89"/>
      <c r="J43" s="90"/>
      <c r="K43" s="90"/>
      <c r="L43" s="104"/>
      <c r="M43" s="17"/>
      <c r="N43" s="90"/>
      <c r="O43" s="105"/>
    </row>
    <row r="44" spans="1:15" ht="56.25" customHeight="1" x14ac:dyDescent="0.25">
      <c r="A44" s="20"/>
      <c r="B44" s="106" t="s">
        <v>48</v>
      </c>
      <c r="C44" s="107" t="s">
        <v>49</v>
      </c>
      <c r="D44" s="37" t="s">
        <v>18</v>
      </c>
      <c r="E44" s="3" t="s">
        <v>19</v>
      </c>
      <c r="F44" s="38" t="s">
        <v>20</v>
      </c>
      <c r="G44" s="39" t="s">
        <v>21</v>
      </c>
      <c r="H44" s="40">
        <f>'[21]оценка Учреждения'!$H$43</f>
        <v>100</v>
      </c>
      <c r="I44" s="40">
        <f>'[21]оценка Учреждения'!$I$43</f>
        <v>100</v>
      </c>
      <c r="J44" s="41">
        <f t="shared" ref="J44:J49" si="1">IF(I44/H44*100&gt;100,100,I44/H44*100)</f>
        <v>100</v>
      </c>
      <c r="K44" s="42">
        <f>(J44+J45+J46)/3</f>
        <v>98.833333333333329</v>
      </c>
      <c r="L44" s="43">
        <f>(K44+K47)/2</f>
        <v>99.416666666666657</v>
      </c>
      <c r="M44" s="17"/>
      <c r="N44" s="59"/>
      <c r="O44" s="45">
        <v>11</v>
      </c>
    </row>
    <row r="45" spans="1:15" ht="56.25" customHeight="1" x14ac:dyDescent="0.25">
      <c r="A45" s="20"/>
      <c r="B45" s="108"/>
      <c r="C45" s="109"/>
      <c r="D45" s="46"/>
      <c r="E45" s="3" t="s">
        <v>19</v>
      </c>
      <c r="F45" s="38" t="s">
        <v>42</v>
      </c>
      <c r="G45" s="39" t="s">
        <v>21</v>
      </c>
      <c r="H45" s="40">
        <f>'[21]оценка Учреждения'!$H$44</f>
        <v>100</v>
      </c>
      <c r="I45" s="40">
        <f>'[21]оценка Учреждения'!$I$44</f>
        <v>100</v>
      </c>
      <c r="J45" s="41">
        <f t="shared" si="1"/>
        <v>100</v>
      </c>
      <c r="K45" s="47"/>
      <c r="L45" s="48"/>
      <c r="M45" s="17"/>
      <c r="N45" s="59"/>
      <c r="O45" s="50"/>
    </row>
    <row r="46" spans="1:15" ht="66.75" customHeight="1" x14ac:dyDescent="0.25">
      <c r="A46" s="20"/>
      <c r="B46" s="108"/>
      <c r="C46" s="109"/>
      <c r="D46" s="46"/>
      <c r="E46" s="3" t="s">
        <v>19</v>
      </c>
      <c r="F46" s="38" t="s">
        <v>43</v>
      </c>
      <c r="G46" s="39" t="s">
        <v>21</v>
      </c>
      <c r="H46" s="40">
        <f>'[21]оценка Учреждения'!$H$45</f>
        <v>100</v>
      </c>
      <c r="I46" s="40">
        <f>'[21]оценка Учреждения'!$I$45</f>
        <v>96.5</v>
      </c>
      <c r="J46" s="41">
        <f t="shared" si="1"/>
        <v>96.5</v>
      </c>
      <c r="K46" s="51"/>
      <c r="L46" s="48"/>
      <c r="M46" s="17"/>
      <c r="N46" s="59"/>
      <c r="O46" s="50"/>
    </row>
    <row r="47" spans="1:15" ht="33" customHeight="1" x14ac:dyDescent="0.25">
      <c r="A47" s="20"/>
      <c r="B47" s="110"/>
      <c r="C47" s="111"/>
      <c r="D47" s="54"/>
      <c r="E47" s="3" t="s">
        <v>25</v>
      </c>
      <c r="F47" s="55" t="s">
        <v>26</v>
      </c>
      <c r="G47" s="39" t="s">
        <v>27</v>
      </c>
      <c r="H47" s="40">
        <f>'[21]оценка Учреждения'!$H$46</f>
        <v>437.56</v>
      </c>
      <c r="I47" s="40">
        <f>'[21]оценка Учреждения'!$I$46</f>
        <v>439.67</v>
      </c>
      <c r="J47" s="41">
        <f t="shared" si="1"/>
        <v>100</v>
      </c>
      <c r="K47" s="41">
        <f>J47</f>
        <v>100</v>
      </c>
      <c r="L47" s="56"/>
      <c r="M47" s="17"/>
      <c r="N47" s="41"/>
      <c r="O47" s="58"/>
    </row>
    <row r="48" spans="1:15" ht="56.25" customHeight="1" x14ac:dyDescent="0.25">
      <c r="A48" s="20"/>
      <c r="B48" s="106" t="s">
        <v>50</v>
      </c>
      <c r="C48" s="107" t="s">
        <v>51</v>
      </c>
      <c r="D48" s="37" t="s">
        <v>18</v>
      </c>
      <c r="E48" s="3" t="s">
        <v>19</v>
      </c>
      <c r="F48" s="38" t="s">
        <v>20</v>
      </c>
      <c r="G48" s="39" t="s">
        <v>21</v>
      </c>
      <c r="H48" s="40">
        <f>'[21]оценка Учреждения'!$H$47</f>
        <v>100</v>
      </c>
      <c r="I48" s="40">
        <f>'[21]оценка Учреждения'!$I$47</f>
        <v>100</v>
      </c>
      <c r="J48" s="41">
        <f t="shared" si="1"/>
        <v>100</v>
      </c>
      <c r="K48" s="42">
        <f>(J48+J49+J50)/2</f>
        <v>100</v>
      </c>
      <c r="L48" s="43">
        <f>(K48+K51)/2</f>
        <v>100</v>
      </c>
      <c r="M48" s="17"/>
      <c r="N48" s="59"/>
      <c r="O48" s="45">
        <v>12</v>
      </c>
    </row>
    <row r="49" spans="1:15" ht="56.25" customHeight="1" x14ac:dyDescent="0.25">
      <c r="A49" s="20"/>
      <c r="B49" s="108"/>
      <c r="C49" s="109"/>
      <c r="D49" s="46"/>
      <c r="E49" s="3" t="s">
        <v>19</v>
      </c>
      <c r="F49" s="38" t="s">
        <v>42</v>
      </c>
      <c r="G49" s="39" t="s">
        <v>21</v>
      </c>
      <c r="H49" s="40">
        <f>'[21]оценка Учреждения'!$H$48</f>
        <v>100</v>
      </c>
      <c r="I49" s="40">
        <f>'[21]оценка Учреждения'!$I$48</f>
        <v>100</v>
      </c>
      <c r="J49" s="41">
        <f t="shared" si="1"/>
        <v>100</v>
      </c>
      <c r="K49" s="47"/>
      <c r="L49" s="48"/>
      <c r="M49" s="17"/>
      <c r="N49" s="59"/>
      <c r="O49" s="50"/>
    </row>
    <row r="50" spans="1:15" ht="66.75" customHeight="1" x14ac:dyDescent="0.25">
      <c r="A50" s="20"/>
      <c r="B50" s="108"/>
      <c r="C50" s="109"/>
      <c r="D50" s="46"/>
      <c r="E50" s="3" t="s">
        <v>19</v>
      </c>
      <c r="F50" s="38" t="s">
        <v>43</v>
      </c>
      <c r="G50" s="39" t="s">
        <v>21</v>
      </c>
      <c r="H50" s="40">
        <f>'[21]оценка Учреждения'!$H$49</f>
        <v>0</v>
      </c>
      <c r="I50" s="40">
        <f>'[21]оценка Учреждения'!$I$49</f>
        <v>0</v>
      </c>
      <c r="J50" s="41">
        <v>0</v>
      </c>
      <c r="K50" s="51"/>
      <c r="L50" s="48"/>
      <c r="M50" s="17"/>
      <c r="N50" s="59"/>
      <c r="O50" s="50"/>
    </row>
    <row r="51" spans="1:15" ht="33" customHeight="1" x14ac:dyDescent="0.25">
      <c r="A51" s="20"/>
      <c r="B51" s="110"/>
      <c r="C51" s="111"/>
      <c r="D51" s="54"/>
      <c r="E51" s="3" t="s">
        <v>25</v>
      </c>
      <c r="F51" s="55" t="s">
        <v>26</v>
      </c>
      <c r="G51" s="39" t="s">
        <v>27</v>
      </c>
      <c r="H51" s="40">
        <f>'[21]оценка Учреждения'!$H$50</f>
        <v>1</v>
      </c>
      <c r="I51" s="40">
        <f>'[21]оценка Учреждения'!$I$50</f>
        <v>1</v>
      </c>
      <c r="J51" s="41">
        <f>IF(I51/H51*100&gt;100,100,I51/H51*100)</f>
        <v>100</v>
      </c>
      <c r="K51" s="41">
        <f>J51</f>
        <v>100</v>
      </c>
      <c r="L51" s="56"/>
      <c r="M51" s="17"/>
      <c r="N51" s="41"/>
      <c r="O51" s="58"/>
    </row>
    <row r="52" spans="1:15" customFormat="1" ht="47.25" hidden="1" x14ac:dyDescent="0.25">
      <c r="A52" s="20"/>
      <c r="B52" s="112" t="s">
        <v>52</v>
      </c>
      <c r="C52" s="113" t="s">
        <v>53</v>
      </c>
      <c r="D52" s="114" t="s">
        <v>18</v>
      </c>
      <c r="E52" s="115" t="s">
        <v>19</v>
      </c>
      <c r="F52" s="116" t="s">
        <v>20</v>
      </c>
      <c r="G52" s="117" t="s">
        <v>21</v>
      </c>
      <c r="H52" s="118"/>
      <c r="I52" s="118"/>
      <c r="J52" s="119"/>
      <c r="K52" s="120"/>
      <c r="L52" s="121"/>
      <c r="M52" s="17"/>
      <c r="N52" s="122"/>
      <c r="O52" s="123">
        <v>13</v>
      </c>
    </row>
    <row r="53" spans="1:15" customFormat="1" ht="47.25" hidden="1" x14ac:dyDescent="0.25">
      <c r="A53" s="20"/>
      <c r="B53" s="112"/>
      <c r="C53" s="113"/>
      <c r="D53" s="124"/>
      <c r="E53" s="115" t="s">
        <v>19</v>
      </c>
      <c r="F53" s="116" t="s">
        <v>42</v>
      </c>
      <c r="G53" s="117" t="s">
        <v>21</v>
      </c>
      <c r="H53" s="118"/>
      <c r="I53" s="118"/>
      <c r="J53" s="119"/>
      <c r="K53" s="125"/>
      <c r="L53" s="126"/>
      <c r="M53" s="17"/>
      <c r="N53" s="122"/>
      <c r="O53" s="127"/>
    </row>
    <row r="54" spans="1:15" customFormat="1" ht="47.25" hidden="1" x14ac:dyDescent="0.25">
      <c r="A54" s="20"/>
      <c r="B54" s="112"/>
      <c r="C54" s="113"/>
      <c r="D54" s="124"/>
      <c r="E54" s="115" t="s">
        <v>19</v>
      </c>
      <c r="F54" s="116" t="s">
        <v>54</v>
      </c>
      <c r="G54" s="117" t="s">
        <v>21</v>
      </c>
      <c r="H54" s="118"/>
      <c r="I54" s="118"/>
      <c r="J54" s="119"/>
      <c r="K54" s="128"/>
      <c r="L54" s="126"/>
      <c r="M54" s="17"/>
      <c r="N54" s="122"/>
      <c r="O54" s="127"/>
    </row>
    <row r="55" spans="1:15" customFormat="1" ht="31.5" hidden="1" x14ac:dyDescent="0.25">
      <c r="A55" s="20"/>
      <c r="B55" s="129"/>
      <c r="C55" s="130"/>
      <c r="D55" s="131"/>
      <c r="E55" s="115" t="s">
        <v>25</v>
      </c>
      <c r="F55" s="132" t="s">
        <v>26</v>
      </c>
      <c r="G55" s="117" t="s">
        <v>27</v>
      </c>
      <c r="H55" s="118"/>
      <c r="I55" s="118"/>
      <c r="J55" s="119"/>
      <c r="K55" s="119"/>
      <c r="L55" s="133"/>
      <c r="M55" s="17"/>
      <c r="N55" s="119"/>
      <c r="O55" s="134"/>
    </row>
    <row r="56" spans="1:15" customFormat="1" ht="47.25" hidden="1" x14ac:dyDescent="0.25">
      <c r="A56" s="20"/>
      <c r="B56" s="112" t="s">
        <v>55</v>
      </c>
      <c r="C56" s="113" t="s">
        <v>56</v>
      </c>
      <c r="D56" s="114" t="s">
        <v>18</v>
      </c>
      <c r="E56" s="115" t="s">
        <v>19</v>
      </c>
      <c r="F56" s="116" t="s">
        <v>20</v>
      </c>
      <c r="G56" s="117" t="s">
        <v>21</v>
      </c>
      <c r="H56" s="118"/>
      <c r="I56" s="118"/>
      <c r="J56" s="119"/>
      <c r="K56" s="120"/>
      <c r="L56" s="121"/>
      <c r="M56" s="17"/>
      <c r="N56" s="122"/>
      <c r="O56" s="123">
        <v>14</v>
      </c>
    </row>
    <row r="57" spans="1:15" customFormat="1" ht="47.25" hidden="1" x14ac:dyDescent="0.25">
      <c r="A57" s="20"/>
      <c r="B57" s="112"/>
      <c r="C57" s="113"/>
      <c r="D57" s="124"/>
      <c r="E57" s="115" t="s">
        <v>19</v>
      </c>
      <c r="F57" s="116" t="s">
        <v>42</v>
      </c>
      <c r="G57" s="117" t="s">
        <v>21</v>
      </c>
      <c r="H57" s="118"/>
      <c r="I57" s="118"/>
      <c r="J57" s="119"/>
      <c r="K57" s="125"/>
      <c r="L57" s="126"/>
      <c r="M57" s="17"/>
      <c r="N57" s="122"/>
      <c r="O57" s="127"/>
    </row>
    <row r="58" spans="1:15" customFormat="1" ht="47.25" hidden="1" x14ac:dyDescent="0.25">
      <c r="A58" s="20"/>
      <c r="B58" s="112"/>
      <c r="C58" s="113"/>
      <c r="D58" s="124"/>
      <c r="E58" s="115" t="s">
        <v>19</v>
      </c>
      <c r="F58" s="116" t="s">
        <v>54</v>
      </c>
      <c r="G58" s="117" t="s">
        <v>21</v>
      </c>
      <c r="H58" s="118"/>
      <c r="I58" s="118"/>
      <c r="J58" s="119"/>
      <c r="K58" s="128"/>
      <c r="L58" s="126"/>
      <c r="M58" s="17"/>
      <c r="N58" s="122"/>
      <c r="O58" s="127"/>
    </row>
    <row r="59" spans="1:15" customFormat="1" ht="31.5" hidden="1" x14ac:dyDescent="0.25">
      <c r="A59" s="20"/>
      <c r="B59" s="129"/>
      <c r="C59" s="130"/>
      <c r="D59" s="131"/>
      <c r="E59" s="115" t="s">
        <v>25</v>
      </c>
      <c r="F59" s="132" t="s">
        <v>26</v>
      </c>
      <c r="G59" s="117" t="s">
        <v>27</v>
      </c>
      <c r="H59" s="118"/>
      <c r="I59" s="118"/>
      <c r="J59" s="119"/>
      <c r="K59" s="119"/>
      <c r="L59" s="133"/>
      <c r="M59" s="17"/>
      <c r="N59" s="119"/>
      <c r="O59" s="134"/>
    </row>
    <row r="60" spans="1:15" customFormat="1" ht="47.25" hidden="1" x14ac:dyDescent="0.25">
      <c r="A60" s="20"/>
      <c r="B60" s="112" t="s">
        <v>57</v>
      </c>
      <c r="C60" s="113" t="s">
        <v>58</v>
      </c>
      <c r="D60" s="114" t="s">
        <v>18</v>
      </c>
      <c r="E60" s="115" t="s">
        <v>19</v>
      </c>
      <c r="F60" s="116" t="s">
        <v>20</v>
      </c>
      <c r="G60" s="117" t="s">
        <v>21</v>
      </c>
      <c r="H60" s="118"/>
      <c r="I60" s="118"/>
      <c r="J60" s="119"/>
      <c r="K60" s="120"/>
      <c r="L60" s="121"/>
      <c r="M60" s="17"/>
      <c r="N60" s="122"/>
      <c r="O60" s="123">
        <v>15</v>
      </c>
    </row>
    <row r="61" spans="1:15" customFormat="1" ht="47.25" hidden="1" x14ac:dyDescent="0.25">
      <c r="A61" s="20"/>
      <c r="B61" s="112"/>
      <c r="C61" s="113"/>
      <c r="D61" s="124"/>
      <c r="E61" s="115" t="s">
        <v>19</v>
      </c>
      <c r="F61" s="116" t="s">
        <v>42</v>
      </c>
      <c r="G61" s="117" t="s">
        <v>21</v>
      </c>
      <c r="H61" s="118"/>
      <c r="I61" s="118"/>
      <c r="J61" s="119"/>
      <c r="K61" s="125"/>
      <c r="L61" s="126"/>
      <c r="M61" s="17"/>
      <c r="N61" s="122"/>
      <c r="O61" s="127"/>
    </row>
    <row r="62" spans="1:15" customFormat="1" ht="47.25" hidden="1" x14ac:dyDescent="0.25">
      <c r="A62" s="20"/>
      <c r="B62" s="112"/>
      <c r="C62" s="113"/>
      <c r="D62" s="124"/>
      <c r="E62" s="115" t="s">
        <v>19</v>
      </c>
      <c r="F62" s="116" t="s">
        <v>54</v>
      </c>
      <c r="G62" s="117" t="s">
        <v>21</v>
      </c>
      <c r="H62" s="118"/>
      <c r="I62" s="118"/>
      <c r="J62" s="119"/>
      <c r="K62" s="128"/>
      <c r="L62" s="126"/>
      <c r="M62" s="17"/>
      <c r="N62" s="122"/>
      <c r="O62" s="127"/>
    </row>
    <row r="63" spans="1:15" customFormat="1" ht="31.5" hidden="1" x14ac:dyDescent="0.25">
      <c r="A63" s="20"/>
      <c r="B63" s="129"/>
      <c r="C63" s="130"/>
      <c r="D63" s="131"/>
      <c r="E63" s="115" t="s">
        <v>25</v>
      </c>
      <c r="F63" s="132" t="s">
        <v>26</v>
      </c>
      <c r="G63" s="117" t="s">
        <v>27</v>
      </c>
      <c r="H63" s="118"/>
      <c r="I63" s="118"/>
      <c r="J63" s="119"/>
      <c r="K63" s="119"/>
      <c r="L63" s="133"/>
      <c r="M63" s="17"/>
      <c r="N63" s="119"/>
      <c r="O63" s="134"/>
    </row>
    <row r="64" spans="1:15" ht="47.25" x14ac:dyDescent="0.25">
      <c r="A64" s="20"/>
      <c r="B64" s="35" t="s">
        <v>59</v>
      </c>
      <c r="C64" s="36" t="s">
        <v>60</v>
      </c>
      <c r="D64" s="37" t="s">
        <v>18</v>
      </c>
      <c r="E64" s="3" t="s">
        <v>19</v>
      </c>
      <c r="F64" s="38" t="s">
        <v>20</v>
      </c>
      <c r="G64" s="39" t="s">
        <v>21</v>
      </c>
      <c r="H64" s="40">
        <f>'[21]оценка Учреждения'!$H$63</f>
        <v>100</v>
      </c>
      <c r="I64" s="40">
        <f>'[21]оценка Учреждения'!$I$63</f>
        <v>100</v>
      </c>
      <c r="J64" s="41">
        <f>IF(I64/H64*100&gt;100,100,I64/H64*100)</f>
        <v>100</v>
      </c>
      <c r="K64" s="42">
        <f>(J64+J65+J66)/3</f>
        <v>95</v>
      </c>
      <c r="L64" s="43">
        <f>(K64+K67)/2</f>
        <v>97.5</v>
      </c>
      <c r="M64" s="17"/>
      <c r="N64" s="59"/>
      <c r="O64" s="45">
        <v>16</v>
      </c>
    </row>
    <row r="65" spans="1:15" ht="47.25" x14ac:dyDescent="0.25">
      <c r="A65" s="20"/>
      <c r="B65" s="35"/>
      <c r="C65" s="36"/>
      <c r="D65" s="46"/>
      <c r="E65" s="3" t="s">
        <v>19</v>
      </c>
      <c r="F65" s="38" t="s">
        <v>42</v>
      </c>
      <c r="G65" s="39" t="s">
        <v>21</v>
      </c>
      <c r="H65" s="40">
        <f>'[21]оценка Учреждения'!$H$64</f>
        <v>98</v>
      </c>
      <c r="I65" s="40">
        <f>'[21]оценка Учреждения'!$I$64</f>
        <v>83.3</v>
      </c>
      <c r="J65" s="41">
        <f>IF(I65/H65*100&gt;100,100,I65/H65*100)</f>
        <v>85</v>
      </c>
      <c r="K65" s="47"/>
      <c r="L65" s="48"/>
      <c r="M65" s="17"/>
      <c r="N65" s="59"/>
      <c r="O65" s="50"/>
    </row>
    <row r="66" spans="1:15" ht="47.25" x14ac:dyDescent="0.25">
      <c r="A66" s="20"/>
      <c r="B66" s="35"/>
      <c r="C66" s="36"/>
      <c r="D66" s="46"/>
      <c r="E66" s="3" t="s">
        <v>19</v>
      </c>
      <c r="F66" s="38" t="s">
        <v>54</v>
      </c>
      <c r="G66" s="39" t="s">
        <v>21</v>
      </c>
      <c r="H66" s="40">
        <f>'[21]оценка Учреждения'!$H$65</f>
        <v>100</v>
      </c>
      <c r="I66" s="40">
        <f>'[21]оценка Учреждения'!$I$65</f>
        <v>100</v>
      </c>
      <c r="J66" s="41">
        <f>IF(I66/H66*100&gt;100,100,I66/H66*100)</f>
        <v>100</v>
      </c>
      <c r="K66" s="51"/>
      <c r="L66" s="48"/>
      <c r="M66" s="17"/>
      <c r="N66" s="59"/>
      <c r="O66" s="50"/>
    </row>
    <row r="67" spans="1:15" ht="31.5" x14ac:dyDescent="0.25">
      <c r="A67" s="20"/>
      <c r="B67" s="52"/>
      <c r="C67" s="53"/>
      <c r="D67" s="54"/>
      <c r="E67" s="3" t="s">
        <v>25</v>
      </c>
      <c r="F67" s="55" t="s">
        <v>26</v>
      </c>
      <c r="G67" s="39" t="s">
        <v>27</v>
      </c>
      <c r="H67" s="40">
        <f>'[21]оценка Учреждения'!$H$66</f>
        <v>55.67</v>
      </c>
      <c r="I67" s="40">
        <f>'[21]оценка Учреждения'!$I$66</f>
        <v>56</v>
      </c>
      <c r="J67" s="41">
        <f>IF(I67/H67*100&gt;100,100,I67/H67*100)</f>
        <v>100</v>
      </c>
      <c r="K67" s="41">
        <f>J67</f>
        <v>100</v>
      </c>
      <c r="L67" s="56"/>
      <c r="M67" s="17"/>
      <c r="N67" s="41"/>
      <c r="O67" s="58"/>
    </row>
    <row r="68" spans="1:15" customFormat="1" ht="47.25" hidden="1" x14ac:dyDescent="0.25">
      <c r="A68" s="20"/>
      <c r="B68" s="112" t="s">
        <v>61</v>
      </c>
      <c r="C68" s="113" t="s">
        <v>62</v>
      </c>
      <c r="D68" s="114" t="s">
        <v>18</v>
      </c>
      <c r="E68" s="115" t="s">
        <v>19</v>
      </c>
      <c r="F68" s="116" t="s">
        <v>20</v>
      </c>
      <c r="G68" s="117" t="s">
        <v>21</v>
      </c>
      <c r="H68" s="118"/>
      <c r="I68" s="118"/>
      <c r="J68" s="119"/>
      <c r="K68" s="120"/>
      <c r="L68" s="121"/>
      <c r="M68" s="17"/>
      <c r="N68" s="122"/>
      <c r="O68" s="123">
        <v>17</v>
      </c>
    </row>
    <row r="69" spans="1:15" customFormat="1" ht="47.25" hidden="1" x14ac:dyDescent="0.25">
      <c r="A69" s="20"/>
      <c r="B69" s="112"/>
      <c r="C69" s="113"/>
      <c r="D69" s="124"/>
      <c r="E69" s="115" t="s">
        <v>19</v>
      </c>
      <c r="F69" s="116" t="s">
        <v>42</v>
      </c>
      <c r="G69" s="117" t="s">
        <v>21</v>
      </c>
      <c r="H69" s="118"/>
      <c r="I69" s="118"/>
      <c r="J69" s="119"/>
      <c r="K69" s="125"/>
      <c r="L69" s="126"/>
      <c r="M69" s="17"/>
      <c r="N69" s="122"/>
      <c r="O69" s="127"/>
    </row>
    <row r="70" spans="1:15" customFormat="1" ht="47.25" hidden="1" x14ac:dyDescent="0.25">
      <c r="A70" s="20"/>
      <c r="B70" s="112"/>
      <c r="C70" s="113"/>
      <c r="D70" s="124"/>
      <c r="E70" s="115" t="s">
        <v>19</v>
      </c>
      <c r="F70" s="116" t="s">
        <v>54</v>
      </c>
      <c r="G70" s="117" t="s">
        <v>21</v>
      </c>
      <c r="H70" s="118"/>
      <c r="I70" s="118"/>
      <c r="J70" s="119"/>
      <c r="K70" s="128"/>
      <c r="L70" s="126"/>
      <c r="M70" s="17"/>
      <c r="N70" s="122"/>
      <c r="O70" s="127"/>
    </row>
    <row r="71" spans="1:15" customFormat="1" ht="31.5" hidden="1" x14ac:dyDescent="0.25">
      <c r="A71" s="20"/>
      <c r="B71" s="129"/>
      <c r="C71" s="130"/>
      <c r="D71" s="131"/>
      <c r="E71" s="115" t="s">
        <v>25</v>
      </c>
      <c r="F71" s="132" t="s">
        <v>26</v>
      </c>
      <c r="G71" s="117" t="s">
        <v>27</v>
      </c>
      <c r="H71" s="118"/>
      <c r="I71" s="118"/>
      <c r="J71" s="119"/>
      <c r="K71" s="119"/>
      <c r="L71" s="133"/>
      <c r="M71" s="17"/>
      <c r="N71" s="119"/>
      <c r="O71" s="134"/>
    </row>
    <row r="72" spans="1:15" ht="47.25" x14ac:dyDescent="0.25">
      <c r="A72" s="20"/>
      <c r="B72" s="35" t="s">
        <v>63</v>
      </c>
      <c r="C72" s="36" t="s">
        <v>64</v>
      </c>
      <c r="D72" s="37" t="s">
        <v>18</v>
      </c>
      <c r="E72" s="3" t="s">
        <v>19</v>
      </c>
      <c r="F72" s="38" t="s">
        <v>65</v>
      </c>
      <c r="G72" s="3" t="s">
        <v>21</v>
      </c>
      <c r="H72" s="40">
        <f>'[21]оценка Учреждения'!$H$71</f>
        <v>1.63</v>
      </c>
      <c r="I72" s="40">
        <f>'[21]оценка Учреждения'!$I$71</f>
        <v>1.6</v>
      </c>
      <c r="J72" s="41">
        <f t="shared" ref="J72:J95" si="2">IF(I72/H72*100&gt;100,100,I72/H72*100)</f>
        <v>98.159509202454004</v>
      </c>
      <c r="K72" s="42">
        <f>(J72+J73+J74)/2</f>
        <v>99.079754601226995</v>
      </c>
      <c r="L72" s="43">
        <f>(K72+K75)/2</f>
        <v>99.539877300613497</v>
      </c>
      <c r="M72" s="17"/>
      <c r="N72" s="59"/>
      <c r="O72" s="45">
        <v>18</v>
      </c>
    </row>
    <row r="73" spans="1:15" ht="63" x14ac:dyDescent="0.25">
      <c r="A73" s="20"/>
      <c r="B73" s="35"/>
      <c r="C73" s="36"/>
      <c r="D73" s="46"/>
      <c r="E73" s="3" t="s">
        <v>19</v>
      </c>
      <c r="F73" s="38" t="s">
        <v>66</v>
      </c>
      <c r="G73" s="3" t="s">
        <v>21</v>
      </c>
      <c r="H73" s="40">
        <f>'[21]оценка Учреждения'!$H$72</f>
        <v>0</v>
      </c>
      <c r="I73" s="40">
        <f>'[21]оценка Учреждения'!$I$72</f>
        <v>0</v>
      </c>
      <c r="J73" s="41">
        <v>0</v>
      </c>
      <c r="K73" s="47"/>
      <c r="L73" s="48"/>
      <c r="M73" s="17"/>
      <c r="N73" s="59"/>
      <c r="O73" s="50"/>
    </row>
    <row r="74" spans="1:15" ht="47.25" x14ac:dyDescent="0.25">
      <c r="A74" s="20"/>
      <c r="B74" s="35"/>
      <c r="C74" s="36"/>
      <c r="D74" s="46"/>
      <c r="E74" s="3" t="s">
        <v>19</v>
      </c>
      <c r="F74" s="38" t="s">
        <v>42</v>
      </c>
      <c r="G74" s="3" t="s">
        <v>21</v>
      </c>
      <c r="H74" s="40">
        <f>'[21]оценка Учреждения'!$H$73</f>
        <v>100</v>
      </c>
      <c r="I74" s="40">
        <f>'[21]оценка Учреждения'!$I$73</f>
        <v>100</v>
      </c>
      <c r="J74" s="41">
        <f t="shared" si="2"/>
        <v>100</v>
      </c>
      <c r="K74" s="51"/>
      <c r="L74" s="48"/>
      <c r="M74" s="17"/>
      <c r="N74" s="59"/>
      <c r="O74" s="50"/>
    </row>
    <row r="75" spans="1:15" ht="31.5" x14ac:dyDescent="0.25">
      <c r="A75" s="20"/>
      <c r="B75" s="52"/>
      <c r="C75" s="53"/>
      <c r="D75" s="54"/>
      <c r="E75" s="3" t="s">
        <v>25</v>
      </c>
      <c r="F75" s="55" t="s">
        <v>67</v>
      </c>
      <c r="G75" s="3" t="s">
        <v>68</v>
      </c>
      <c r="H75" s="135">
        <f>'[21]оценка Учреждения'!$H$74</f>
        <v>1543.8400000000001</v>
      </c>
      <c r="I75" s="135">
        <f>'[21]оценка Учреждения'!$I$74</f>
        <v>1543.8400000000001</v>
      </c>
      <c r="J75" s="41">
        <f t="shared" si="2"/>
        <v>100</v>
      </c>
      <c r="K75" s="41">
        <f>J75</f>
        <v>100</v>
      </c>
      <c r="L75" s="56"/>
      <c r="M75" s="17"/>
      <c r="N75" s="41"/>
      <c r="O75" s="58"/>
    </row>
    <row r="76" spans="1:15" customFormat="1" ht="47.25" hidden="1" customHeight="1" x14ac:dyDescent="0.25">
      <c r="A76" s="20"/>
      <c r="B76" s="136" t="s">
        <v>69</v>
      </c>
      <c r="C76" s="137" t="s">
        <v>70</v>
      </c>
      <c r="D76" s="138" t="s">
        <v>18</v>
      </c>
      <c r="E76" s="139" t="s">
        <v>19</v>
      </c>
      <c r="F76" s="140" t="s">
        <v>65</v>
      </c>
      <c r="G76" s="139" t="s">
        <v>21</v>
      </c>
      <c r="H76" s="141"/>
      <c r="I76" s="141"/>
      <c r="J76" s="142"/>
      <c r="K76" s="143"/>
      <c r="L76" s="144"/>
      <c r="M76" s="17"/>
      <c r="N76" s="182"/>
      <c r="O76" s="146">
        <v>19</v>
      </c>
    </row>
    <row r="77" spans="1:15" customFormat="1" ht="63" hidden="1" x14ac:dyDescent="0.25">
      <c r="A77" s="20"/>
      <c r="B77" s="136"/>
      <c r="C77" s="137"/>
      <c r="D77" s="147"/>
      <c r="E77" s="139" t="s">
        <v>19</v>
      </c>
      <c r="F77" s="140" t="s">
        <v>66</v>
      </c>
      <c r="G77" s="139" t="s">
        <v>21</v>
      </c>
      <c r="H77" s="141"/>
      <c r="I77" s="141"/>
      <c r="J77" s="142"/>
      <c r="K77" s="148"/>
      <c r="L77" s="149"/>
      <c r="M77" s="17"/>
      <c r="N77" s="183"/>
      <c r="O77" s="150"/>
    </row>
    <row r="78" spans="1:15" customFormat="1" ht="47.25" hidden="1" x14ac:dyDescent="0.25">
      <c r="A78" s="20"/>
      <c r="B78" s="136"/>
      <c r="C78" s="137"/>
      <c r="D78" s="147"/>
      <c r="E78" s="139" t="s">
        <v>19</v>
      </c>
      <c r="F78" s="140" t="s">
        <v>42</v>
      </c>
      <c r="G78" s="139" t="s">
        <v>21</v>
      </c>
      <c r="H78" s="141"/>
      <c r="I78" s="141"/>
      <c r="J78" s="142"/>
      <c r="K78" s="151"/>
      <c r="L78" s="149"/>
      <c r="M78" s="17"/>
      <c r="N78" s="183"/>
      <c r="O78" s="150"/>
    </row>
    <row r="79" spans="1:15" customFormat="1" ht="31.5" hidden="1" x14ac:dyDescent="0.25">
      <c r="A79" s="20"/>
      <c r="B79" s="152"/>
      <c r="C79" s="153"/>
      <c r="D79" s="154"/>
      <c r="E79" s="139" t="s">
        <v>25</v>
      </c>
      <c r="F79" s="155" t="s">
        <v>67</v>
      </c>
      <c r="G79" s="139" t="s">
        <v>68</v>
      </c>
      <c r="H79" s="156"/>
      <c r="I79" s="156"/>
      <c r="J79" s="142"/>
      <c r="K79" s="142"/>
      <c r="L79" s="157"/>
      <c r="M79" s="17"/>
      <c r="N79" s="184"/>
      <c r="O79" s="158"/>
    </row>
    <row r="80" spans="1:15" ht="47.25" x14ac:dyDescent="0.25">
      <c r="A80" s="20"/>
      <c r="B80" s="35" t="s">
        <v>71</v>
      </c>
      <c r="C80" s="36" t="s">
        <v>72</v>
      </c>
      <c r="D80" s="37" t="s">
        <v>18</v>
      </c>
      <c r="E80" s="3" t="s">
        <v>19</v>
      </c>
      <c r="F80" s="38" t="s">
        <v>65</v>
      </c>
      <c r="G80" s="3" t="s">
        <v>21</v>
      </c>
      <c r="H80" s="40">
        <f>'[21]оценка Учреждения'!$H$79</f>
        <v>22.79</v>
      </c>
      <c r="I80" s="40">
        <f>'[21]оценка Учреждения'!$I$79</f>
        <v>22.76</v>
      </c>
      <c r="J80" s="41">
        <f t="shared" si="2"/>
        <v>99.868363317244416</v>
      </c>
      <c r="K80" s="42">
        <f>(J80+J81+J82)/3</f>
        <v>93.289454439081467</v>
      </c>
      <c r="L80" s="43">
        <f>(K80+K83)/2</f>
        <v>91.121612864309583</v>
      </c>
      <c r="M80" s="17"/>
      <c r="N80" s="59"/>
      <c r="O80" s="45">
        <v>20</v>
      </c>
    </row>
    <row r="81" spans="1:15" ht="63" x14ac:dyDescent="0.25">
      <c r="A81" s="20"/>
      <c r="B81" s="35"/>
      <c r="C81" s="36"/>
      <c r="D81" s="46"/>
      <c r="E81" s="3" t="s">
        <v>19</v>
      </c>
      <c r="F81" s="38" t="s">
        <v>66</v>
      </c>
      <c r="G81" s="3" t="s">
        <v>21</v>
      </c>
      <c r="H81" s="40">
        <f>'[21]оценка Учреждения'!$H$80</f>
        <v>31.2</v>
      </c>
      <c r="I81" s="40">
        <f>'[21]оценка Учреждения'!$I$80</f>
        <v>33.1</v>
      </c>
      <c r="J81" s="41">
        <f t="shared" si="2"/>
        <v>100</v>
      </c>
      <c r="K81" s="47"/>
      <c r="L81" s="48"/>
      <c r="M81" s="17"/>
      <c r="N81" s="59"/>
      <c r="O81" s="50"/>
    </row>
    <row r="82" spans="1:15" ht="47.25" x14ac:dyDescent="0.25">
      <c r="A82" s="20"/>
      <c r="B82" s="35"/>
      <c r="C82" s="36"/>
      <c r="D82" s="46"/>
      <c r="E82" s="3" t="s">
        <v>19</v>
      </c>
      <c r="F82" s="38" t="s">
        <v>42</v>
      </c>
      <c r="G82" s="3" t="s">
        <v>21</v>
      </c>
      <c r="H82" s="40">
        <f>'[21]оценка Учреждения'!$H$81</f>
        <v>100</v>
      </c>
      <c r="I82" s="40">
        <f>'[21]оценка Учреждения'!$I$81</f>
        <v>80</v>
      </c>
      <c r="J82" s="41">
        <f t="shared" si="2"/>
        <v>80</v>
      </c>
      <c r="K82" s="51"/>
      <c r="L82" s="48"/>
      <c r="M82" s="17"/>
      <c r="N82" s="59"/>
      <c r="O82" s="50"/>
    </row>
    <row r="83" spans="1:15" ht="31.5" x14ac:dyDescent="0.25">
      <c r="A83" s="20"/>
      <c r="B83" s="52"/>
      <c r="C83" s="53"/>
      <c r="D83" s="54"/>
      <c r="E83" s="3" t="s">
        <v>25</v>
      </c>
      <c r="F83" s="55" t="s">
        <v>67</v>
      </c>
      <c r="G83" s="3" t="s">
        <v>68</v>
      </c>
      <c r="H83" s="135">
        <f>'[21]оценка Учреждения'!$H$82</f>
        <v>28359</v>
      </c>
      <c r="I83" s="135">
        <f>'[21]оценка Учреждения'!$I$82</f>
        <v>25226.400000000001</v>
      </c>
      <c r="J83" s="41">
        <f>IF(I83/H83*100&gt;100,100,I83/H83*100)</f>
        <v>88.953771289537713</v>
      </c>
      <c r="K83" s="41">
        <f>J83</f>
        <v>88.953771289537713</v>
      </c>
      <c r="L83" s="56"/>
      <c r="M83" s="17"/>
      <c r="N83" s="41"/>
      <c r="O83" s="58"/>
    </row>
    <row r="84" spans="1:15" ht="47.25" x14ac:dyDescent="0.25">
      <c r="A84" s="20"/>
      <c r="B84" s="35" t="s">
        <v>73</v>
      </c>
      <c r="C84" s="36" t="s">
        <v>74</v>
      </c>
      <c r="D84" s="37" t="s">
        <v>18</v>
      </c>
      <c r="E84" s="3" t="s">
        <v>19</v>
      </c>
      <c r="F84" s="38" t="s">
        <v>65</v>
      </c>
      <c r="G84" s="3" t="s">
        <v>21</v>
      </c>
      <c r="H84" s="40">
        <f>'[21]оценка Учреждения'!$H$83</f>
        <v>7.73</v>
      </c>
      <c r="I84" s="40">
        <f>'[21]оценка Учреждения'!$I$83</f>
        <v>7.72</v>
      </c>
      <c r="J84" s="41">
        <f t="shared" si="2"/>
        <v>99.870633893919774</v>
      </c>
      <c r="K84" s="42">
        <f>(J84+J85+J86)/2</f>
        <v>83.285316946959881</v>
      </c>
      <c r="L84" s="43">
        <f>(K84+K87)/2</f>
        <v>91.642658473479941</v>
      </c>
      <c r="M84" s="17"/>
      <c r="N84" s="59"/>
      <c r="O84" s="45">
        <v>21</v>
      </c>
    </row>
    <row r="85" spans="1:15" ht="63" x14ac:dyDescent="0.25">
      <c r="A85" s="20"/>
      <c r="B85" s="35"/>
      <c r="C85" s="36"/>
      <c r="D85" s="46"/>
      <c r="E85" s="3" t="s">
        <v>19</v>
      </c>
      <c r="F85" s="38" t="s">
        <v>66</v>
      </c>
      <c r="G85" s="3" t="s">
        <v>21</v>
      </c>
      <c r="H85" s="40">
        <f>'[21]оценка Учреждения'!$H$84</f>
        <v>0</v>
      </c>
      <c r="I85" s="40">
        <f>'[21]оценка Учреждения'!$I$84</f>
        <v>0</v>
      </c>
      <c r="J85" s="41">
        <v>0</v>
      </c>
      <c r="K85" s="47"/>
      <c r="L85" s="48"/>
      <c r="M85" s="17"/>
      <c r="N85" s="59"/>
      <c r="O85" s="50"/>
    </row>
    <row r="86" spans="1:15" ht="47.25" x14ac:dyDescent="0.25">
      <c r="A86" s="20"/>
      <c r="B86" s="35"/>
      <c r="C86" s="36"/>
      <c r="D86" s="46"/>
      <c r="E86" s="3" t="s">
        <v>19</v>
      </c>
      <c r="F86" s="38" t="s">
        <v>42</v>
      </c>
      <c r="G86" s="3" t="s">
        <v>21</v>
      </c>
      <c r="H86" s="40">
        <f>'[21]оценка Учреждения'!$H$85</f>
        <v>100</v>
      </c>
      <c r="I86" s="40">
        <f>'[21]оценка Учреждения'!$I$85</f>
        <v>66.7</v>
      </c>
      <c r="J86" s="41">
        <f t="shared" si="2"/>
        <v>66.7</v>
      </c>
      <c r="K86" s="51"/>
      <c r="L86" s="48"/>
      <c r="M86" s="17"/>
      <c r="N86" s="59"/>
      <c r="O86" s="50"/>
    </row>
    <row r="87" spans="1:15" ht="31.5" x14ac:dyDescent="0.25">
      <c r="A87" s="20"/>
      <c r="B87" s="52"/>
      <c r="C87" s="53"/>
      <c r="D87" s="54"/>
      <c r="E87" s="3" t="s">
        <v>25</v>
      </c>
      <c r="F87" s="55" t="s">
        <v>67</v>
      </c>
      <c r="G87" s="3" t="s">
        <v>68</v>
      </c>
      <c r="H87" s="135">
        <f>'[21]оценка Учреждения'!$H$86</f>
        <v>8214.0799999999981</v>
      </c>
      <c r="I87" s="135">
        <f>'[21]оценка Учреждения'!$I$86</f>
        <v>8214.0799999999981</v>
      </c>
      <c r="J87" s="41">
        <f t="shared" si="2"/>
        <v>100</v>
      </c>
      <c r="K87" s="41">
        <f>J87</f>
        <v>100</v>
      </c>
      <c r="L87" s="56"/>
      <c r="M87" s="17"/>
      <c r="N87" s="41"/>
      <c r="O87" s="58"/>
    </row>
    <row r="88" spans="1:15" customFormat="1" ht="47.25" hidden="1" x14ac:dyDescent="0.25">
      <c r="A88" s="20"/>
      <c r="B88" s="136" t="s">
        <v>75</v>
      </c>
      <c r="C88" s="137" t="s">
        <v>76</v>
      </c>
      <c r="D88" s="138" t="s">
        <v>18</v>
      </c>
      <c r="E88" s="139" t="s">
        <v>19</v>
      </c>
      <c r="F88" s="140" t="s">
        <v>65</v>
      </c>
      <c r="G88" s="139" t="s">
        <v>21</v>
      </c>
      <c r="H88" s="141"/>
      <c r="I88" s="141"/>
      <c r="J88" s="142"/>
      <c r="K88" s="143"/>
      <c r="L88" s="144"/>
      <c r="M88" s="17"/>
      <c r="N88" s="145"/>
      <c r="O88" s="146">
        <v>22</v>
      </c>
    </row>
    <row r="89" spans="1:15" customFormat="1" ht="63" hidden="1" x14ac:dyDescent="0.25">
      <c r="A89" s="20"/>
      <c r="B89" s="136"/>
      <c r="C89" s="137"/>
      <c r="D89" s="147"/>
      <c r="E89" s="139" t="s">
        <v>19</v>
      </c>
      <c r="F89" s="140" t="s">
        <v>66</v>
      </c>
      <c r="G89" s="139" t="s">
        <v>21</v>
      </c>
      <c r="H89" s="141"/>
      <c r="I89" s="141"/>
      <c r="J89" s="142"/>
      <c r="K89" s="148"/>
      <c r="L89" s="149"/>
      <c r="M89" s="17"/>
      <c r="N89" s="145"/>
      <c r="O89" s="150"/>
    </row>
    <row r="90" spans="1:15" customFormat="1" ht="47.25" hidden="1" x14ac:dyDescent="0.25">
      <c r="A90" s="20"/>
      <c r="B90" s="136"/>
      <c r="C90" s="137"/>
      <c r="D90" s="147"/>
      <c r="E90" s="139" t="s">
        <v>19</v>
      </c>
      <c r="F90" s="140" t="s">
        <v>42</v>
      </c>
      <c r="G90" s="139" t="s">
        <v>21</v>
      </c>
      <c r="H90" s="141"/>
      <c r="I90" s="141"/>
      <c r="J90" s="142"/>
      <c r="K90" s="151"/>
      <c r="L90" s="149"/>
      <c r="M90" s="17"/>
      <c r="N90" s="145"/>
      <c r="O90" s="150"/>
    </row>
    <row r="91" spans="1:15" customFormat="1" ht="31.5" hidden="1" x14ac:dyDescent="0.25">
      <c r="A91" s="20"/>
      <c r="B91" s="152"/>
      <c r="C91" s="153"/>
      <c r="D91" s="154"/>
      <c r="E91" s="139" t="s">
        <v>25</v>
      </c>
      <c r="F91" s="155" t="s">
        <v>67</v>
      </c>
      <c r="G91" s="139" t="s">
        <v>68</v>
      </c>
      <c r="H91" s="156"/>
      <c r="I91" s="156"/>
      <c r="J91" s="142"/>
      <c r="K91" s="142"/>
      <c r="L91" s="157"/>
      <c r="M91" s="17"/>
      <c r="N91" s="142"/>
      <c r="O91" s="158"/>
    </row>
    <row r="92" spans="1:15" ht="47.25" x14ac:dyDescent="0.25">
      <c r="A92" s="20"/>
      <c r="B92" s="35" t="s">
        <v>77</v>
      </c>
      <c r="C92" s="36" t="s">
        <v>78</v>
      </c>
      <c r="D92" s="37" t="s">
        <v>18</v>
      </c>
      <c r="E92" s="3" t="s">
        <v>19</v>
      </c>
      <c r="F92" s="38" t="s">
        <v>65</v>
      </c>
      <c r="G92" s="3" t="s">
        <v>21</v>
      </c>
      <c r="H92" s="40">
        <f>'[21]оценка Учреждения'!$H$91</f>
        <v>3.52</v>
      </c>
      <c r="I92" s="40">
        <f>'[21]оценка Учреждения'!$I$91</f>
        <v>3.52</v>
      </c>
      <c r="J92" s="41">
        <f t="shared" si="2"/>
        <v>100</v>
      </c>
      <c r="K92" s="42">
        <f>(J92+J93+J94)/3</f>
        <v>83.333333333333329</v>
      </c>
      <c r="L92" s="43">
        <f>(K92+K95)/2</f>
        <v>91.666666666666657</v>
      </c>
      <c r="M92" s="17"/>
      <c r="N92" s="44"/>
      <c r="O92" s="45">
        <v>23</v>
      </c>
    </row>
    <row r="93" spans="1:15" ht="63" x14ac:dyDescent="0.25">
      <c r="A93" s="20"/>
      <c r="B93" s="35"/>
      <c r="C93" s="36"/>
      <c r="D93" s="46"/>
      <c r="E93" s="3" t="s">
        <v>19</v>
      </c>
      <c r="F93" s="38" t="s">
        <v>66</v>
      </c>
      <c r="G93" s="3" t="s">
        <v>21</v>
      </c>
      <c r="H93" s="40">
        <f>'[21]оценка Учреждения'!$H$92</f>
        <v>3</v>
      </c>
      <c r="I93" s="40">
        <f>'[21]оценка Учреждения'!$I$92</f>
        <v>3</v>
      </c>
      <c r="J93" s="41">
        <f t="shared" si="2"/>
        <v>100</v>
      </c>
      <c r="K93" s="47"/>
      <c r="L93" s="48"/>
      <c r="M93" s="17"/>
      <c r="N93" s="49"/>
      <c r="O93" s="50"/>
    </row>
    <row r="94" spans="1:15" ht="47.25" x14ac:dyDescent="0.25">
      <c r="A94" s="20"/>
      <c r="B94" s="35"/>
      <c r="C94" s="36"/>
      <c r="D94" s="46"/>
      <c r="E94" s="3" t="s">
        <v>19</v>
      </c>
      <c r="F94" s="38" t="s">
        <v>42</v>
      </c>
      <c r="G94" s="3" t="s">
        <v>21</v>
      </c>
      <c r="H94" s="40">
        <f>'[21]оценка Учреждения'!$H$93</f>
        <v>100</v>
      </c>
      <c r="I94" s="40">
        <f>'[21]оценка Учреждения'!$I$93</f>
        <v>50</v>
      </c>
      <c r="J94" s="41">
        <f t="shared" si="2"/>
        <v>50</v>
      </c>
      <c r="K94" s="51"/>
      <c r="L94" s="48"/>
      <c r="M94" s="17"/>
      <c r="N94" s="49"/>
      <c r="O94" s="50"/>
    </row>
    <row r="95" spans="1:15" ht="31.5" x14ac:dyDescent="0.25">
      <c r="A95" s="20"/>
      <c r="B95" s="52"/>
      <c r="C95" s="53"/>
      <c r="D95" s="54"/>
      <c r="E95" s="3" t="s">
        <v>25</v>
      </c>
      <c r="F95" s="55" t="s">
        <v>67</v>
      </c>
      <c r="G95" s="3" t="s">
        <v>68</v>
      </c>
      <c r="H95" s="135">
        <f>'[21]оценка Учреждения'!$H$94</f>
        <v>3705.5999999999995</v>
      </c>
      <c r="I95" s="135">
        <f>'[21]оценка Учреждения'!$I$94</f>
        <v>3705.5999999999995</v>
      </c>
      <c r="J95" s="41">
        <f t="shared" si="2"/>
        <v>100</v>
      </c>
      <c r="K95" s="41">
        <f>J95</f>
        <v>100</v>
      </c>
      <c r="L95" s="56"/>
      <c r="M95" s="17"/>
      <c r="N95" s="57"/>
      <c r="O95" s="58"/>
    </row>
    <row r="96" spans="1:15" customFormat="1" ht="47.25" hidden="1" x14ac:dyDescent="0.25">
      <c r="A96" s="20"/>
      <c r="B96" s="136" t="s">
        <v>79</v>
      </c>
      <c r="C96" s="137" t="s">
        <v>80</v>
      </c>
      <c r="D96" s="138" t="s">
        <v>18</v>
      </c>
      <c r="E96" s="139" t="s">
        <v>19</v>
      </c>
      <c r="F96" s="140" t="s">
        <v>65</v>
      </c>
      <c r="G96" s="139" t="s">
        <v>21</v>
      </c>
      <c r="H96" s="141"/>
      <c r="I96" s="141"/>
      <c r="J96" s="142"/>
      <c r="K96" s="143"/>
      <c r="L96" s="144"/>
      <c r="M96" s="17"/>
      <c r="N96" s="182"/>
      <c r="O96" s="146">
        <v>24</v>
      </c>
    </row>
    <row r="97" spans="1:15" customFormat="1" ht="63" hidden="1" x14ac:dyDescent="0.25">
      <c r="A97" s="20"/>
      <c r="B97" s="136"/>
      <c r="C97" s="137"/>
      <c r="D97" s="147"/>
      <c r="E97" s="139" t="s">
        <v>19</v>
      </c>
      <c r="F97" s="140" t="s">
        <v>66</v>
      </c>
      <c r="G97" s="139" t="s">
        <v>21</v>
      </c>
      <c r="H97" s="141"/>
      <c r="I97" s="141"/>
      <c r="J97" s="142"/>
      <c r="K97" s="148"/>
      <c r="L97" s="149"/>
      <c r="M97" s="17"/>
      <c r="N97" s="183"/>
      <c r="O97" s="150"/>
    </row>
    <row r="98" spans="1:15" customFormat="1" ht="47.25" hidden="1" x14ac:dyDescent="0.25">
      <c r="A98" s="20"/>
      <c r="B98" s="136"/>
      <c r="C98" s="137"/>
      <c r="D98" s="147"/>
      <c r="E98" s="139" t="s">
        <v>19</v>
      </c>
      <c r="F98" s="140" t="s">
        <v>42</v>
      </c>
      <c r="G98" s="139" t="s">
        <v>21</v>
      </c>
      <c r="H98" s="141"/>
      <c r="I98" s="141"/>
      <c r="J98" s="142"/>
      <c r="K98" s="151"/>
      <c r="L98" s="149"/>
      <c r="M98" s="17"/>
      <c r="N98" s="183"/>
      <c r="O98" s="150"/>
    </row>
    <row r="99" spans="1:15" customFormat="1" ht="31.5" hidden="1" x14ac:dyDescent="0.25">
      <c r="A99" s="159"/>
      <c r="B99" s="152"/>
      <c r="C99" s="153"/>
      <c r="D99" s="154"/>
      <c r="E99" s="139" t="s">
        <v>25</v>
      </c>
      <c r="F99" s="155" t="s">
        <v>67</v>
      </c>
      <c r="G99" s="139" t="s">
        <v>68</v>
      </c>
      <c r="H99" s="156"/>
      <c r="I99" s="156"/>
      <c r="J99" s="142"/>
      <c r="K99" s="142"/>
      <c r="L99" s="157"/>
      <c r="M99" s="17"/>
      <c r="N99" s="184"/>
      <c r="O99" s="158"/>
    </row>
    <row r="100" spans="1:15" ht="15.75" x14ac:dyDescent="0.25">
      <c r="A100" s="161"/>
      <c r="B100" s="162"/>
      <c r="C100" s="161"/>
      <c r="D100" s="163"/>
      <c r="E100" s="164"/>
      <c r="F100" s="165"/>
      <c r="G100" s="164"/>
      <c r="H100" s="166"/>
      <c r="I100" s="166"/>
      <c r="J100" s="167"/>
      <c r="K100" s="167"/>
      <c r="L100" s="168"/>
      <c r="M100" s="169"/>
      <c r="N100" s="170"/>
      <c r="O100" s="171"/>
    </row>
    <row r="101" spans="1:15" ht="15.75" x14ac:dyDescent="0.25">
      <c r="A101" s="172" t="s">
        <v>81</v>
      </c>
      <c r="F101" s="173" t="s">
        <v>82</v>
      </c>
      <c r="G101" s="164"/>
      <c r="H101" s="166"/>
      <c r="I101" s="166"/>
      <c r="J101" s="167"/>
      <c r="K101" s="167"/>
      <c r="L101" s="168"/>
      <c r="M101" s="169"/>
      <c r="N101" s="170"/>
      <c r="O101" s="171"/>
    </row>
    <row r="103" spans="1:15" x14ac:dyDescent="0.25">
      <c r="A103" s="174" t="s">
        <v>83</v>
      </c>
    </row>
    <row r="105" spans="1:15" x14ac:dyDescent="0.25">
      <c r="H105" s="175">
        <f>H7+H11+H15+H19+H23+H27+H31+H35+H39+H43+H47+H51+H55+H59+H63+H67+H71</f>
        <v>1012.5699999999998</v>
      </c>
    </row>
    <row r="106" spans="1:15" x14ac:dyDescent="0.25">
      <c r="H106" s="175">
        <f>H75+H79+H83+H87+H91+H95+H99</f>
        <v>41822.519999999997</v>
      </c>
    </row>
    <row r="107" spans="1:15" x14ac:dyDescent="0.25">
      <c r="A107" s="174"/>
    </row>
  </sheetData>
  <autoFilter ref="A3:O99">
    <filterColumn colId="7">
      <customFilters>
        <customFilter operator="notEqual" val=" "/>
      </customFilters>
    </filterColumn>
  </autoFilter>
  <mergeCells count="152"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B88:B91"/>
    <mergeCell ref="C88:C91"/>
    <mergeCell ref="D88:D91"/>
    <mergeCell ref="K88:K90"/>
    <mergeCell ref="L88:L91"/>
    <mergeCell ref="O88:O91"/>
    <mergeCell ref="B84:B87"/>
    <mergeCell ref="C84:C87"/>
    <mergeCell ref="D84:D87"/>
    <mergeCell ref="K84:K86"/>
    <mergeCell ref="L84:L87"/>
    <mergeCell ref="O84:O87"/>
    <mergeCell ref="O76:O79"/>
    <mergeCell ref="B80:B83"/>
    <mergeCell ref="C80:C83"/>
    <mergeCell ref="D80:D83"/>
    <mergeCell ref="K80:K82"/>
    <mergeCell ref="L80:L83"/>
    <mergeCell ref="O80:O83"/>
    <mergeCell ref="B76:B79"/>
    <mergeCell ref="C76:C79"/>
    <mergeCell ref="D76:D79"/>
    <mergeCell ref="K76:K78"/>
    <mergeCell ref="L76:L79"/>
    <mergeCell ref="N76:N79"/>
    <mergeCell ref="B72:B75"/>
    <mergeCell ref="C72:C75"/>
    <mergeCell ref="D72:D75"/>
    <mergeCell ref="K72:K74"/>
    <mergeCell ref="L72:L75"/>
    <mergeCell ref="O72:O75"/>
    <mergeCell ref="B68:B71"/>
    <mergeCell ref="C68:C71"/>
    <mergeCell ref="D68:D71"/>
    <mergeCell ref="K68:K70"/>
    <mergeCell ref="L68:L71"/>
    <mergeCell ref="O68:O71"/>
    <mergeCell ref="B64:B67"/>
    <mergeCell ref="C64:C67"/>
    <mergeCell ref="D64:D67"/>
    <mergeCell ref="K64:K66"/>
    <mergeCell ref="L64:L67"/>
    <mergeCell ref="O64:O67"/>
    <mergeCell ref="B60:B63"/>
    <mergeCell ref="C60:C63"/>
    <mergeCell ref="D60:D63"/>
    <mergeCell ref="K60:K62"/>
    <mergeCell ref="L60:L63"/>
    <mergeCell ref="O60:O63"/>
    <mergeCell ref="B56:B59"/>
    <mergeCell ref="C56:C59"/>
    <mergeCell ref="D56:D59"/>
    <mergeCell ref="K56:K58"/>
    <mergeCell ref="L56:L59"/>
    <mergeCell ref="O56:O59"/>
    <mergeCell ref="B52:B55"/>
    <mergeCell ref="C52:C55"/>
    <mergeCell ref="D52:D55"/>
    <mergeCell ref="K52:K54"/>
    <mergeCell ref="L52:L55"/>
    <mergeCell ref="O52:O55"/>
    <mergeCell ref="B48:B51"/>
    <mergeCell ref="C48:C51"/>
    <mergeCell ref="D48:D51"/>
    <mergeCell ref="K48:K50"/>
    <mergeCell ref="L48:L51"/>
    <mergeCell ref="O48:O51"/>
    <mergeCell ref="B44:B47"/>
    <mergeCell ref="C44:C47"/>
    <mergeCell ref="D44:D47"/>
    <mergeCell ref="K44:K46"/>
    <mergeCell ref="L44:L47"/>
    <mergeCell ref="O44:O47"/>
    <mergeCell ref="B40:B43"/>
    <mergeCell ref="C40:C43"/>
    <mergeCell ref="D40:D43"/>
    <mergeCell ref="K40:K42"/>
    <mergeCell ref="L40:L43"/>
    <mergeCell ref="O40:O43"/>
    <mergeCell ref="B36:B39"/>
    <mergeCell ref="C36:C39"/>
    <mergeCell ref="D36:D39"/>
    <mergeCell ref="K36:K38"/>
    <mergeCell ref="L36:L39"/>
    <mergeCell ref="O36:O39"/>
    <mergeCell ref="B32:B35"/>
    <mergeCell ref="C32:C35"/>
    <mergeCell ref="D32:D35"/>
    <mergeCell ref="K32:K34"/>
    <mergeCell ref="L32:L35"/>
    <mergeCell ref="O32:O35"/>
    <mergeCell ref="B28:B31"/>
    <mergeCell ref="C28:C31"/>
    <mergeCell ref="D28:D31"/>
    <mergeCell ref="K28:K30"/>
    <mergeCell ref="L28:L31"/>
    <mergeCell ref="O28:O31"/>
    <mergeCell ref="B24:B27"/>
    <mergeCell ref="C24:C27"/>
    <mergeCell ref="D24:D27"/>
    <mergeCell ref="K24:K26"/>
    <mergeCell ref="L24:L27"/>
    <mergeCell ref="O24:O27"/>
    <mergeCell ref="B20:B23"/>
    <mergeCell ref="C20:C23"/>
    <mergeCell ref="D20:D23"/>
    <mergeCell ref="K20:K22"/>
    <mergeCell ref="L20:L23"/>
    <mergeCell ref="O20:O23"/>
    <mergeCell ref="L12:L15"/>
    <mergeCell ref="O12:O15"/>
    <mergeCell ref="B16:B19"/>
    <mergeCell ref="C16:C19"/>
    <mergeCell ref="D16:D19"/>
    <mergeCell ref="K16:K18"/>
    <mergeCell ref="L16:L19"/>
    <mergeCell ref="N16:N19"/>
    <mergeCell ref="O16:O19"/>
    <mergeCell ref="L4:L7"/>
    <mergeCell ref="M4:M99"/>
    <mergeCell ref="N4:N7"/>
    <mergeCell ref="O4:O7"/>
    <mergeCell ref="B8:B11"/>
    <mergeCell ref="C8:C11"/>
    <mergeCell ref="D8:D11"/>
    <mergeCell ref="K8:K10"/>
    <mergeCell ref="L8:L11"/>
    <mergeCell ref="O8:O11"/>
    <mergeCell ref="C1:F1"/>
    <mergeCell ref="A4:A99"/>
    <mergeCell ref="B4:B7"/>
    <mergeCell ref="C4:C7"/>
    <mergeCell ref="D4:D7"/>
    <mergeCell ref="K4:K6"/>
    <mergeCell ref="B12:B15"/>
    <mergeCell ref="C12:C15"/>
    <mergeCell ref="D12:D15"/>
    <mergeCell ref="K12:K14"/>
  </mergeCells>
  <printOptions horizontalCentered="1"/>
  <pageMargins left="0.11811023622047245" right="0.11811023622047245" top="0.15748031496062992" bottom="0" header="0.31496062992125984" footer="0.31496062992125984"/>
  <pageSetup paperSize="9" scale="43" orientation="landscape" r:id="rId1"/>
  <rowBreaks count="1" manualBreakCount="1">
    <brk id="71" max="14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07"/>
  <sheetViews>
    <sheetView view="pageBreakPreview" zoomScale="70" zoomScaleNormal="60" zoomScaleSheetLayoutView="70" workbookViewId="0">
      <pane xSplit="4" ySplit="3" topLeftCell="E16" activePane="bottomRight" state="frozen"/>
      <selection activeCell="E16" sqref="E16"/>
      <selection pane="topRight" activeCell="E16" sqref="E16"/>
      <selection pane="bottomLeft" activeCell="E16" sqref="E16"/>
      <selection pane="bottomRight" activeCell="E16" sqref="E16"/>
    </sheetView>
  </sheetViews>
  <sheetFormatPr defaultColWidth="8.85546875" defaultRowHeight="15" x14ac:dyDescent="0.25"/>
  <cols>
    <col min="1" max="1" width="19.140625" style="1" customWidth="1"/>
    <col min="2" max="2" width="20" style="1" customWidth="1"/>
    <col min="3" max="3" width="39.5703125" style="1" customWidth="1"/>
    <col min="4" max="4" width="10.140625" style="1" customWidth="1"/>
    <col min="5" max="5" width="17.85546875" style="1" customWidth="1"/>
    <col min="6" max="6" width="77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8.85546875" style="1"/>
  </cols>
  <sheetData>
    <row r="1" spans="1:15" ht="33.75" customHeight="1" x14ac:dyDescent="0.45">
      <c r="C1" s="2" t="s">
        <v>0</v>
      </c>
      <c r="D1" s="2"/>
      <c r="E1" s="2"/>
      <c r="F1" s="2"/>
    </row>
    <row r="2" spans="1:15" ht="195.75" customHeight="1" x14ac:dyDescent="0.25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2</v>
      </c>
      <c r="D3" s="5">
        <v>3</v>
      </c>
      <c r="E3" s="4">
        <v>4</v>
      </c>
      <c r="F3" s="5">
        <v>5</v>
      </c>
      <c r="G3" s="4">
        <v>6</v>
      </c>
      <c r="H3" s="5">
        <v>7</v>
      </c>
      <c r="I3" s="4">
        <v>8</v>
      </c>
      <c r="J3" s="5">
        <v>9</v>
      </c>
      <c r="K3" s="4">
        <v>10</v>
      </c>
      <c r="L3" s="5">
        <v>11</v>
      </c>
      <c r="M3" s="4">
        <v>12</v>
      </c>
      <c r="N3" s="5">
        <v>13</v>
      </c>
    </row>
    <row r="4" spans="1:15" customFormat="1" ht="56.25" hidden="1" customHeight="1" x14ac:dyDescent="0.25">
      <c r="A4" s="6" t="s">
        <v>103</v>
      </c>
      <c r="B4" s="7" t="s">
        <v>16</v>
      </c>
      <c r="C4" s="8" t="s">
        <v>17</v>
      </c>
      <c r="D4" s="9" t="s">
        <v>18</v>
      </c>
      <c r="E4" s="10" t="s">
        <v>19</v>
      </c>
      <c r="F4" s="11" t="s">
        <v>20</v>
      </c>
      <c r="G4" s="12" t="s">
        <v>21</v>
      </c>
      <c r="H4" s="13"/>
      <c r="I4" s="13"/>
      <c r="J4" s="14"/>
      <c r="K4" s="15"/>
      <c r="L4" s="16"/>
      <c r="M4" s="17" t="s">
        <v>22</v>
      </c>
      <c r="N4" s="18"/>
      <c r="O4" s="19">
        <v>1</v>
      </c>
    </row>
    <row r="5" spans="1:15" customFormat="1" ht="56.25" hidden="1" customHeight="1" x14ac:dyDescent="0.25">
      <c r="A5" s="20"/>
      <c r="B5" s="7"/>
      <c r="C5" s="8"/>
      <c r="D5" s="21"/>
      <c r="E5" s="10" t="s">
        <v>19</v>
      </c>
      <c r="F5" s="11" t="s">
        <v>23</v>
      </c>
      <c r="G5" s="12" t="s">
        <v>21</v>
      </c>
      <c r="H5" s="13"/>
      <c r="I5" s="13"/>
      <c r="J5" s="14"/>
      <c r="K5" s="22"/>
      <c r="L5" s="23"/>
      <c r="M5" s="17"/>
      <c r="N5" s="24"/>
      <c r="O5" s="25"/>
    </row>
    <row r="6" spans="1:15" customFormat="1" ht="87" hidden="1" customHeight="1" x14ac:dyDescent="0.25">
      <c r="A6" s="20"/>
      <c r="B6" s="7"/>
      <c r="C6" s="8"/>
      <c r="D6" s="21"/>
      <c r="E6" s="10" t="s">
        <v>19</v>
      </c>
      <c r="F6" s="11" t="s">
        <v>24</v>
      </c>
      <c r="G6" s="12" t="s">
        <v>21</v>
      </c>
      <c r="H6" s="13"/>
      <c r="I6" s="13"/>
      <c r="J6" s="14"/>
      <c r="K6" s="26"/>
      <c r="L6" s="23"/>
      <c r="M6" s="17"/>
      <c r="N6" s="24"/>
      <c r="O6" s="25"/>
    </row>
    <row r="7" spans="1:15" customFormat="1" ht="33" hidden="1" customHeight="1" x14ac:dyDescent="0.25">
      <c r="A7" s="20"/>
      <c r="B7" s="27"/>
      <c r="C7" s="28"/>
      <c r="D7" s="29"/>
      <c r="E7" s="10" t="s">
        <v>25</v>
      </c>
      <c r="F7" s="30" t="s">
        <v>26</v>
      </c>
      <c r="G7" s="12" t="s">
        <v>27</v>
      </c>
      <c r="H7" s="13"/>
      <c r="I7" s="13"/>
      <c r="J7" s="14"/>
      <c r="K7" s="14"/>
      <c r="L7" s="31"/>
      <c r="M7" s="17"/>
      <c r="N7" s="32"/>
      <c r="O7" s="33"/>
    </row>
    <row r="8" spans="1:15" customFormat="1" ht="56.25" hidden="1" customHeight="1" x14ac:dyDescent="0.25">
      <c r="A8" s="20"/>
      <c r="B8" s="7" t="s">
        <v>28</v>
      </c>
      <c r="C8" s="8" t="s">
        <v>29</v>
      </c>
      <c r="D8" s="9" t="s">
        <v>18</v>
      </c>
      <c r="E8" s="10" t="s">
        <v>19</v>
      </c>
      <c r="F8" s="11" t="s">
        <v>20</v>
      </c>
      <c r="G8" s="12" t="s">
        <v>21</v>
      </c>
      <c r="H8" s="13"/>
      <c r="I8" s="13"/>
      <c r="J8" s="14"/>
      <c r="K8" s="15"/>
      <c r="L8" s="16"/>
      <c r="M8" s="17"/>
      <c r="N8" s="34"/>
      <c r="O8" s="19">
        <v>2</v>
      </c>
    </row>
    <row r="9" spans="1:15" customFormat="1" ht="56.25" hidden="1" customHeight="1" x14ac:dyDescent="0.25">
      <c r="A9" s="20"/>
      <c r="B9" s="7"/>
      <c r="C9" s="8"/>
      <c r="D9" s="21"/>
      <c r="E9" s="10" t="s">
        <v>19</v>
      </c>
      <c r="F9" s="11" t="s">
        <v>23</v>
      </c>
      <c r="G9" s="12" t="s">
        <v>21</v>
      </c>
      <c r="H9" s="13"/>
      <c r="I9" s="13"/>
      <c r="J9" s="14"/>
      <c r="K9" s="22"/>
      <c r="L9" s="23"/>
      <c r="M9" s="17"/>
      <c r="N9" s="34"/>
      <c r="O9" s="25"/>
    </row>
    <row r="10" spans="1:15" customFormat="1" ht="87" hidden="1" customHeight="1" x14ac:dyDescent="0.25">
      <c r="A10" s="20"/>
      <c r="B10" s="7"/>
      <c r="C10" s="8"/>
      <c r="D10" s="21"/>
      <c r="E10" s="10" t="s">
        <v>19</v>
      </c>
      <c r="F10" s="11" t="s">
        <v>24</v>
      </c>
      <c r="G10" s="12" t="s">
        <v>21</v>
      </c>
      <c r="H10" s="13"/>
      <c r="I10" s="13"/>
      <c r="J10" s="14"/>
      <c r="K10" s="26"/>
      <c r="L10" s="23"/>
      <c r="M10" s="17"/>
      <c r="N10" s="34"/>
      <c r="O10" s="25"/>
    </row>
    <row r="11" spans="1:15" customFormat="1" ht="33" hidden="1" customHeight="1" x14ac:dyDescent="0.25">
      <c r="A11" s="20"/>
      <c r="B11" s="27"/>
      <c r="C11" s="28"/>
      <c r="D11" s="29"/>
      <c r="E11" s="10" t="s">
        <v>25</v>
      </c>
      <c r="F11" s="30" t="s">
        <v>26</v>
      </c>
      <c r="G11" s="12" t="s">
        <v>27</v>
      </c>
      <c r="H11" s="13"/>
      <c r="I11" s="13"/>
      <c r="J11" s="14"/>
      <c r="K11" s="14"/>
      <c r="L11" s="31"/>
      <c r="M11" s="17"/>
      <c r="N11" s="14"/>
      <c r="O11" s="33"/>
    </row>
    <row r="12" spans="1:15" customFormat="1" ht="56.25" hidden="1" customHeight="1" x14ac:dyDescent="0.25">
      <c r="A12" s="20"/>
      <c r="B12" s="7" t="s">
        <v>30</v>
      </c>
      <c r="C12" s="8" t="s">
        <v>31</v>
      </c>
      <c r="D12" s="9" t="s">
        <v>18</v>
      </c>
      <c r="E12" s="10" t="s">
        <v>19</v>
      </c>
      <c r="F12" s="11" t="s">
        <v>20</v>
      </c>
      <c r="G12" s="12" t="s">
        <v>21</v>
      </c>
      <c r="H12" s="13"/>
      <c r="I12" s="13"/>
      <c r="J12" s="14"/>
      <c r="K12" s="15"/>
      <c r="L12" s="16"/>
      <c r="M12" s="17"/>
      <c r="N12" s="34"/>
      <c r="O12" s="19">
        <v>3</v>
      </c>
    </row>
    <row r="13" spans="1:15" customFormat="1" ht="56.25" hidden="1" customHeight="1" x14ac:dyDescent="0.25">
      <c r="A13" s="20"/>
      <c r="B13" s="7"/>
      <c r="C13" s="8"/>
      <c r="D13" s="21"/>
      <c r="E13" s="10" t="s">
        <v>19</v>
      </c>
      <c r="F13" s="11" t="s">
        <v>23</v>
      </c>
      <c r="G13" s="12" t="s">
        <v>21</v>
      </c>
      <c r="H13" s="13"/>
      <c r="I13" s="13"/>
      <c r="J13" s="14"/>
      <c r="K13" s="22"/>
      <c r="L13" s="23"/>
      <c r="M13" s="17"/>
      <c r="N13" s="34"/>
      <c r="O13" s="25"/>
    </row>
    <row r="14" spans="1:15" customFormat="1" ht="87" hidden="1" customHeight="1" x14ac:dyDescent="0.25">
      <c r="A14" s="20"/>
      <c r="B14" s="7"/>
      <c r="C14" s="8"/>
      <c r="D14" s="21"/>
      <c r="E14" s="10" t="s">
        <v>19</v>
      </c>
      <c r="F14" s="11" t="s">
        <v>24</v>
      </c>
      <c r="G14" s="12" t="s">
        <v>21</v>
      </c>
      <c r="H14" s="13"/>
      <c r="I14" s="13"/>
      <c r="J14" s="14"/>
      <c r="K14" s="26"/>
      <c r="L14" s="23"/>
      <c r="M14" s="17"/>
      <c r="N14" s="34"/>
      <c r="O14" s="25"/>
    </row>
    <row r="15" spans="1:15" customFormat="1" ht="33" hidden="1" customHeight="1" x14ac:dyDescent="0.25">
      <c r="A15" s="20"/>
      <c r="B15" s="27"/>
      <c r="C15" s="28"/>
      <c r="D15" s="29"/>
      <c r="E15" s="10" t="s">
        <v>25</v>
      </c>
      <c r="F15" s="30" t="s">
        <v>26</v>
      </c>
      <c r="G15" s="12" t="s">
        <v>27</v>
      </c>
      <c r="H15" s="13"/>
      <c r="I15" s="13"/>
      <c r="J15" s="14"/>
      <c r="K15" s="14"/>
      <c r="L15" s="31"/>
      <c r="M15" s="17"/>
      <c r="N15" s="14"/>
      <c r="O15" s="33"/>
    </row>
    <row r="16" spans="1:15" ht="56.25" customHeight="1" x14ac:dyDescent="0.25">
      <c r="A16" s="20"/>
      <c r="B16" s="35" t="s">
        <v>32</v>
      </c>
      <c r="C16" s="36" t="s">
        <v>33</v>
      </c>
      <c r="D16" s="37" t="s">
        <v>18</v>
      </c>
      <c r="E16" s="3" t="s">
        <v>19</v>
      </c>
      <c r="F16" s="38" t="s">
        <v>20</v>
      </c>
      <c r="G16" s="39" t="s">
        <v>21</v>
      </c>
      <c r="H16" s="40">
        <f>'[22]оценка Учреждения'!$H$15</f>
        <v>100</v>
      </c>
      <c r="I16" s="40">
        <f>'[22]оценка Учреждения'!$I$15</f>
        <v>100</v>
      </c>
      <c r="J16" s="41">
        <f t="shared" ref="J16:J67" si="0">IF(I16/H16*100&gt;100,100,I16/H16*100)</f>
        <v>100</v>
      </c>
      <c r="K16" s="42">
        <f>(J16+J17+J18)/3</f>
        <v>100</v>
      </c>
      <c r="L16" s="43">
        <f>(K16+K19)/2</f>
        <v>100</v>
      </c>
      <c r="M16" s="17"/>
      <c r="N16" s="44"/>
      <c r="O16" s="45">
        <v>4</v>
      </c>
    </row>
    <row r="17" spans="1:15" ht="56.25" customHeight="1" x14ac:dyDescent="0.25">
      <c r="A17" s="20"/>
      <c r="B17" s="35"/>
      <c r="C17" s="36"/>
      <c r="D17" s="46"/>
      <c r="E17" s="3" t="s">
        <v>19</v>
      </c>
      <c r="F17" s="38" t="s">
        <v>23</v>
      </c>
      <c r="G17" s="39" t="s">
        <v>21</v>
      </c>
      <c r="H17" s="40">
        <f>'[22]оценка Учреждения'!$H$16</f>
        <v>100</v>
      </c>
      <c r="I17" s="40">
        <f>'[22]оценка Учреждения'!$I$16</f>
        <v>100</v>
      </c>
      <c r="J17" s="41">
        <f t="shared" si="0"/>
        <v>100</v>
      </c>
      <c r="K17" s="47"/>
      <c r="L17" s="48"/>
      <c r="M17" s="17"/>
      <c r="N17" s="49"/>
      <c r="O17" s="50"/>
    </row>
    <row r="18" spans="1:15" ht="87" customHeight="1" x14ac:dyDescent="0.25">
      <c r="A18" s="20"/>
      <c r="B18" s="35"/>
      <c r="C18" s="36"/>
      <c r="D18" s="46"/>
      <c r="E18" s="3" t="s">
        <v>19</v>
      </c>
      <c r="F18" s="38" t="s">
        <v>24</v>
      </c>
      <c r="G18" s="39" t="s">
        <v>21</v>
      </c>
      <c r="H18" s="40">
        <f>'[22]оценка Учреждения'!$H$17</f>
        <v>100</v>
      </c>
      <c r="I18" s="40">
        <f>'[22]оценка Учреждения'!$I$17</f>
        <v>100</v>
      </c>
      <c r="J18" s="41">
        <f t="shared" si="0"/>
        <v>100</v>
      </c>
      <c r="K18" s="51"/>
      <c r="L18" s="48"/>
      <c r="M18" s="17"/>
      <c r="N18" s="49"/>
      <c r="O18" s="50"/>
    </row>
    <row r="19" spans="1:15" ht="33" customHeight="1" x14ac:dyDescent="0.25">
      <c r="A19" s="20"/>
      <c r="B19" s="52"/>
      <c r="C19" s="53"/>
      <c r="D19" s="54"/>
      <c r="E19" s="3" t="s">
        <v>25</v>
      </c>
      <c r="F19" s="55" t="s">
        <v>26</v>
      </c>
      <c r="G19" s="39" t="s">
        <v>27</v>
      </c>
      <c r="H19" s="40">
        <f>'[22]оценка Учреждения'!$H$18</f>
        <v>9.89</v>
      </c>
      <c r="I19" s="40">
        <f>'[22]оценка Учреждения'!$I$18</f>
        <v>10.67</v>
      </c>
      <c r="J19" s="41">
        <f t="shared" si="0"/>
        <v>100</v>
      </c>
      <c r="K19" s="41">
        <f>J19</f>
        <v>100</v>
      </c>
      <c r="L19" s="56"/>
      <c r="M19" s="17"/>
      <c r="N19" s="57"/>
      <c r="O19" s="58"/>
    </row>
    <row r="20" spans="1:15" ht="56.25" customHeight="1" x14ac:dyDescent="0.25">
      <c r="A20" s="20"/>
      <c r="B20" s="35" t="s">
        <v>34</v>
      </c>
      <c r="C20" s="36" t="s">
        <v>35</v>
      </c>
      <c r="D20" s="37" t="s">
        <v>18</v>
      </c>
      <c r="E20" s="3" t="s">
        <v>19</v>
      </c>
      <c r="F20" s="38" t="s">
        <v>20</v>
      </c>
      <c r="G20" s="39" t="s">
        <v>21</v>
      </c>
      <c r="H20" s="40">
        <f>'[22]оценка Учреждения'!$H$19</f>
        <v>100</v>
      </c>
      <c r="I20" s="40">
        <f>'[22]оценка Учреждения'!$I$19</f>
        <v>100</v>
      </c>
      <c r="J20" s="41">
        <f t="shared" si="0"/>
        <v>100</v>
      </c>
      <c r="K20" s="42">
        <f>(J20+J21+J22)/2</f>
        <v>100</v>
      </c>
      <c r="L20" s="43">
        <f>(K20+K23)/2</f>
        <v>100</v>
      </c>
      <c r="M20" s="17"/>
      <c r="N20" s="59"/>
      <c r="O20" s="45">
        <v>5</v>
      </c>
    </row>
    <row r="21" spans="1:15" ht="56.25" customHeight="1" x14ac:dyDescent="0.25">
      <c r="A21" s="20"/>
      <c r="B21" s="35"/>
      <c r="C21" s="36"/>
      <c r="D21" s="46"/>
      <c r="E21" s="3" t="s">
        <v>19</v>
      </c>
      <c r="F21" s="38" t="s">
        <v>23</v>
      </c>
      <c r="G21" s="39" t="s">
        <v>21</v>
      </c>
      <c r="H21" s="40">
        <f>'[22]оценка Учреждения'!$H$20</f>
        <v>100</v>
      </c>
      <c r="I21" s="40">
        <f>'[22]оценка Учреждения'!$I$20</f>
        <v>100</v>
      </c>
      <c r="J21" s="41">
        <f t="shared" si="0"/>
        <v>100</v>
      </c>
      <c r="K21" s="47"/>
      <c r="L21" s="48"/>
      <c r="M21" s="17"/>
      <c r="N21" s="59"/>
      <c r="O21" s="50"/>
    </row>
    <row r="22" spans="1:15" ht="87" customHeight="1" x14ac:dyDescent="0.25">
      <c r="A22" s="20"/>
      <c r="B22" s="35"/>
      <c r="C22" s="36"/>
      <c r="D22" s="46"/>
      <c r="E22" s="3" t="s">
        <v>19</v>
      </c>
      <c r="F22" s="38" t="s">
        <v>24</v>
      </c>
      <c r="G22" s="39" t="s">
        <v>21</v>
      </c>
      <c r="H22" s="40">
        <f>'[22]оценка Учреждения'!$H$21</f>
        <v>0</v>
      </c>
      <c r="I22" s="40">
        <f>'[22]оценка Учреждения'!$I$21</f>
        <v>0</v>
      </c>
      <c r="J22" s="41">
        <v>0</v>
      </c>
      <c r="K22" s="51"/>
      <c r="L22" s="48"/>
      <c r="M22" s="17"/>
      <c r="N22" s="59"/>
      <c r="O22" s="50"/>
    </row>
    <row r="23" spans="1:15" ht="33" customHeight="1" x14ac:dyDescent="0.25">
      <c r="A23" s="20"/>
      <c r="B23" s="52"/>
      <c r="C23" s="53"/>
      <c r="D23" s="54"/>
      <c r="E23" s="3" t="s">
        <v>25</v>
      </c>
      <c r="F23" s="55" t="s">
        <v>26</v>
      </c>
      <c r="G23" s="39" t="s">
        <v>27</v>
      </c>
      <c r="H23" s="40">
        <f>'[22]оценка Учреждения'!$H$22</f>
        <v>1.56</v>
      </c>
      <c r="I23" s="40">
        <f>'[22]оценка Учреждения'!$I$22</f>
        <v>1.56</v>
      </c>
      <c r="J23" s="41">
        <f t="shared" si="0"/>
        <v>100</v>
      </c>
      <c r="K23" s="41">
        <f>J23</f>
        <v>100</v>
      </c>
      <c r="L23" s="56"/>
      <c r="M23" s="17"/>
      <c r="N23" s="41"/>
      <c r="O23" s="58"/>
    </row>
    <row r="24" spans="1:15" ht="56.25" customHeight="1" x14ac:dyDescent="0.25">
      <c r="A24" s="20"/>
      <c r="B24" s="35" t="s">
        <v>36</v>
      </c>
      <c r="C24" s="36" t="s">
        <v>37</v>
      </c>
      <c r="D24" s="37" t="s">
        <v>18</v>
      </c>
      <c r="E24" s="3" t="s">
        <v>19</v>
      </c>
      <c r="F24" s="38" t="s">
        <v>20</v>
      </c>
      <c r="G24" s="39" t="s">
        <v>21</v>
      </c>
      <c r="H24" s="40">
        <f>'[22]оценка Учреждения'!$H$23</f>
        <v>100</v>
      </c>
      <c r="I24" s="40">
        <f>'[22]оценка Учреждения'!$I$23</f>
        <v>100</v>
      </c>
      <c r="J24" s="41">
        <f t="shared" si="0"/>
        <v>100</v>
      </c>
      <c r="K24" s="42">
        <f>(J24+J25+J26)/3</f>
        <v>97.933333333333337</v>
      </c>
      <c r="L24" s="43">
        <f>(K24+K27)/2</f>
        <v>98.722764227642273</v>
      </c>
      <c r="M24" s="17"/>
      <c r="N24" s="59"/>
      <c r="O24" s="45">
        <v>6</v>
      </c>
    </row>
    <row r="25" spans="1:15" ht="56.25" customHeight="1" x14ac:dyDescent="0.25">
      <c r="A25" s="20"/>
      <c r="B25" s="35"/>
      <c r="C25" s="36"/>
      <c r="D25" s="46"/>
      <c r="E25" s="3" t="s">
        <v>19</v>
      </c>
      <c r="F25" s="38" t="s">
        <v>23</v>
      </c>
      <c r="G25" s="39" t="s">
        <v>21</v>
      </c>
      <c r="H25" s="40">
        <f>'[22]оценка Учреждения'!$H$24</f>
        <v>100</v>
      </c>
      <c r="I25" s="40">
        <f>'[22]оценка Учреждения'!$I$24</f>
        <v>93.8</v>
      </c>
      <c r="J25" s="41">
        <f t="shared" si="0"/>
        <v>93.8</v>
      </c>
      <c r="K25" s="47"/>
      <c r="L25" s="48"/>
      <c r="M25" s="17"/>
      <c r="N25" s="59"/>
      <c r="O25" s="50"/>
    </row>
    <row r="26" spans="1:15" ht="87" customHeight="1" x14ac:dyDescent="0.25">
      <c r="A26" s="20"/>
      <c r="B26" s="35"/>
      <c r="C26" s="36"/>
      <c r="D26" s="46"/>
      <c r="E26" s="3" t="s">
        <v>19</v>
      </c>
      <c r="F26" s="38" t="s">
        <v>24</v>
      </c>
      <c r="G26" s="39" t="s">
        <v>21</v>
      </c>
      <c r="H26" s="40">
        <f>'[22]оценка Учреждения'!$H$25</f>
        <v>100</v>
      </c>
      <c r="I26" s="40">
        <f>'[22]оценка Учреждения'!$I$25</f>
        <v>100</v>
      </c>
      <c r="J26" s="41">
        <f t="shared" si="0"/>
        <v>100</v>
      </c>
      <c r="K26" s="51"/>
      <c r="L26" s="48"/>
      <c r="M26" s="17"/>
      <c r="N26" s="59"/>
      <c r="O26" s="50"/>
    </row>
    <row r="27" spans="1:15" ht="33" customHeight="1" x14ac:dyDescent="0.25">
      <c r="A27" s="20"/>
      <c r="B27" s="52"/>
      <c r="C27" s="53"/>
      <c r="D27" s="54"/>
      <c r="E27" s="3" t="s">
        <v>25</v>
      </c>
      <c r="F27" s="55" t="s">
        <v>26</v>
      </c>
      <c r="G27" s="39" t="s">
        <v>27</v>
      </c>
      <c r="H27" s="40">
        <f>'[22]оценка Учреждения'!$H$26</f>
        <v>410</v>
      </c>
      <c r="I27" s="40">
        <f>'[22]оценка Учреждения'!$I$26</f>
        <v>408</v>
      </c>
      <c r="J27" s="41">
        <f t="shared" si="0"/>
        <v>99.512195121951223</v>
      </c>
      <c r="K27" s="41">
        <f>J27</f>
        <v>99.512195121951223</v>
      </c>
      <c r="L27" s="56"/>
      <c r="M27" s="17"/>
      <c r="N27" s="41"/>
      <c r="O27" s="58"/>
    </row>
    <row r="28" spans="1:15" customFormat="1" ht="56.25" hidden="1" customHeight="1" x14ac:dyDescent="0.25">
      <c r="A28" s="20"/>
      <c r="B28" s="60" t="s">
        <v>38</v>
      </c>
      <c r="C28" s="61" t="s">
        <v>39</v>
      </c>
      <c r="D28" s="62" t="s">
        <v>18</v>
      </c>
      <c r="E28" s="63" t="s">
        <v>19</v>
      </c>
      <c r="F28" s="64" t="s">
        <v>20</v>
      </c>
      <c r="G28" s="65" t="s">
        <v>21</v>
      </c>
      <c r="H28" s="66"/>
      <c r="I28" s="66"/>
      <c r="J28" s="67"/>
      <c r="K28" s="68"/>
      <c r="L28" s="69"/>
      <c r="M28" s="17"/>
      <c r="N28" s="70"/>
      <c r="O28" s="71">
        <v>7</v>
      </c>
    </row>
    <row r="29" spans="1:15" customFormat="1" ht="56.25" hidden="1" customHeight="1" x14ac:dyDescent="0.25">
      <c r="A29" s="20"/>
      <c r="B29" s="60"/>
      <c r="C29" s="61"/>
      <c r="D29" s="72"/>
      <c r="E29" s="63" t="s">
        <v>19</v>
      </c>
      <c r="F29" s="64" t="s">
        <v>23</v>
      </c>
      <c r="G29" s="65" t="s">
        <v>21</v>
      </c>
      <c r="H29" s="66"/>
      <c r="I29" s="66"/>
      <c r="J29" s="67"/>
      <c r="K29" s="73"/>
      <c r="L29" s="74"/>
      <c r="M29" s="17"/>
      <c r="N29" s="70"/>
      <c r="O29" s="75"/>
    </row>
    <row r="30" spans="1:15" customFormat="1" ht="87" hidden="1" customHeight="1" x14ac:dyDescent="0.25">
      <c r="A30" s="20"/>
      <c r="B30" s="60"/>
      <c r="C30" s="61"/>
      <c r="D30" s="72"/>
      <c r="E30" s="63" t="s">
        <v>19</v>
      </c>
      <c r="F30" s="64" t="s">
        <v>24</v>
      </c>
      <c r="G30" s="65" t="s">
        <v>21</v>
      </c>
      <c r="H30" s="66"/>
      <c r="I30" s="66"/>
      <c r="J30" s="67"/>
      <c r="K30" s="76"/>
      <c r="L30" s="74"/>
      <c r="M30" s="17"/>
      <c r="N30" s="70"/>
      <c r="O30" s="75"/>
    </row>
    <row r="31" spans="1:15" customFormat="1" ht="33" hidden="1" customHeight="1" x14ac:dyDescent="0.25">
      <c r="A31" s="20"/>
      <c r="B31" s="77"/>
      <c r="C31" s="78"/>
      <c r="D31" s="79"/>
      <c r="E31" s="63" t="s">
        <v>25</v>
      </c>
      <c r="F31" s="80" t="s">
        <v>26</v>
      </c>
      <c r="G31" s="65" t="s">
        <v>27</v>
      </c>
      <c r="H31" s="66"/>
      <c r="I31" s="66"/>
      <c r="J31" s="67"/>
      <c r="K31" s="67"/>
      <c r="L31" s="81"/>
      <c r="M31" s="17"/>
      <c r="N31" s="67"/>
      <c r="O31" s="82"/>
    </row>
    <row r="32" spans="1:15" ht="56.25" customHeight="1" x14ac:dyDescent="0.25">
      <c r="A32" s="20"/>
      <c r="B32" s="35" t="s">
        <v>40</v>
      </c>
      <c r="C32" s="36" t="s">
        <v>41</v>
      </c>
      <c r="D32" s="37" t="s">
        <v>18</v>
      </c>
      <c r="E32" s="3" t="s">
        <v>19</v>
      </c>
      <c r="F32" s="38" t="s">
        <v>20</v>
      </c>
      <c r="G32" s="39" t="s">
        <v>21</v>
      </c>
      <c r="H32" s="40">
        <f>'[22]оценка Учреждения'!$H$31</f>
        <v>100</v>
      </c>
      <c r="I32" s="40">
        <f>'[22]оценка Учреждения'!$I$31</f>
        <v>100</v>
      </c>
      <c r="J32" s="41">
        <f t="shared" si="0"/>
        <v>100</v>
      </c>
      <c r="K32" s="42">
        <f>(J32+J33+J34)/3</f>
        <v>100</v>
      </c>
      <c r="L32" s="43">
        <f>(K32+K35)/2</f>
        <v>100</v>
      </c>
      <c r="M32" s="17"/>
      <c r="N32" s="59"/>
      <c r="O32" s="45">
        <v>8</v>
      </c>
    </row>
    <row r="33" spans="1:15" ht="56.25" customHeight="1" x14ac:dyDescent="0.25">
      <c r="A33" s="20"/>
      <c r="B33" s="35"/>
      <c r="C33" s="36"/>
      <c r="D33" s="46"/>
      <c r="E33" s="3" t="s">
        <v>19</v>
      </c>
      <c r="F33" s="38" t="s">
        <v>42</v>
      </c>
      <c r="G33" s="39" t="s">
        <v>21</v>
      </c>
      <c r="H33" s="40">
        <f>'[22]оценка Учреждения'!$H$32</f>
        <v>94</v>
      </c>
      <c r="I33" s="40">
        <f>'[22]оценка Учреждения'!$I$32</f>
        <v>100</v>
      </c>
      <c r="J33" s="41">
        <f t="shared" si="0"/>
        <v>100</v>
      </c>
      <c r="K33" s="47"/>
      <c r="L33" s="48"/>
      <c r="M33" s="17"/>
      <c r="N33" s="59"/>
      <c r="O33" s="50"/>
    </row>
    <row r="34" spans="1:15" ht="66.75" customHeight="1" x14ac:dyDescent="0.25">
      <c r="A34" s="20"/>
      <c r="B34" s="35"/>
      <c r="C34" s="36"/>
      <c r="D34" s="46"/>
      <c r="E34" s="3" t="s">
        <v>19</v>
      </c>
      <c r="F34" s="38" t="s">
        <v>43</v>
      </c>
      <c r="G34" s="39" t="s">
        <v>21</v>
      </c>
      <c r="H34" s="40">
        <f>'[22]оценка Учреждения'!$H$33</f>
        <v>100</v>
      </c>
      <c r="I34" s="40">
        <f>'[22]оценка Учреждения'!$I$33</f>
        <v>100</v>
      </c>
      <c r="J34" s="41">
        <f t="shared" si="0"/>
        <v>100</v>
      </c>
      <c r="K34" s="51"/>
      <c r="L34" s="48"/>
      <c r="M34" s="17"/>
      <c r="N34" s="59"/>
      <c r="O34" s="50"/>
    </row>
    <row r="35" spans="1:15" ht="33" customHeight="1" x14ac:dyDescent="0.25">
      <c r="A35" s="20"/>
      <c r="B35" s="52"/>
      <c r="C35" s="53"/>
      <c r="D35" s="54"/>
      <c r="E35" s="3" t="s">
        <v>25</v>
      </c>
      <c r="F35" s="55" t="s">
        <v>26</v>
      </c>
      <c r="G35" s="39" t="s">
        <v>27</v>
      </c>
      <c r="H35" s="40">
        <f>'[22]оценка Учреждения'!$H$34</f>
        <v>1.89</v>
      </c>
      <c r="I35" s="40">
        <f>'[22]оценка Учреждения'!$I$34</f>
        <v>3.67</v>
      </c>
      <c r="J35" s="41">
        <f t="shared" si="0"/>
        <v>100</v>
      </c>
      <c r="K35" s="41">
        <f>J35</f>
        <v>100</v>
      </c>
      <c r="L35" s="56"/>
      <c r="M35" s="17"/>
      <c r="N35" s="41"/>
      <c r="O35" s="58"/>
    </row>
    <row r="36" spans="1:15" customFormat="1" ht="56.25" hidden="1" customHeight="1" x14ac:dyDescent="0.25">
      <c r="A36" s="20"/>
      <c r="B36" s="83" t="s">
        <v>44</v>
      </c>
      <c r="C36" s="84" t="s">
        <v>45</v>
      </c>
      <c r="D36" s="85" t="s">
        <v>18</v>
      </c>
      <c r="E36" s="86" t="s">
        <v>19</v>
      </c>
      <c r="F36" s="87" t="s">
        <v>20</v>
      </c>
      <c r="G36" s="88" t="s">
        <v>21</v>
      </c>
      <c r="H36" s="89"/>
      <c r="I36" s="89"/>
      <c r="J36" s="90"/>
      <c r="K36" s="91"/>
      <c r="L36" s="92"/>
      <c r="M36" s="17"/>
      <c r="N36" s="93"/>
      <c r="O36" s="94">
        <v>9</v>
      </c>
    </row>
    <row r="37" spans="1:15" customFormat="1" ht="56.25" hidden="1" customHeight="1" x14ac:dyDescent="0.25">
      <c r="A37" s="20"/>
      <c r="B37" s="83"/>
      <c r="C37" s="84"/>
      <c r="D37" s="95"/>
      <c r="E37" s="86" t="s">
        <v>19</v>
      </c>
      <c r="F37" s="87" t="s">
        <v>42</v>
      </c>
      <c r="G37" s="88" t="s">
        <v>21</v>
      </c>
      <c r="H37" s="89"/>
      <c r="I37" s="89"/>
      <c r="J37" s="90"/>
      <c r="K37" s="96"/>
      <c r="L37" s="97"/>
      <c r="M37" s="17"/>
      <c r="N37" s="93"/>
      <c r="O37" s="98"/>
    </row>
    <row r="38" spans="1:15" customFormat="1" ht="66.75" hidden="1" customHeight="1" x14ac:dyDescent="0.25">
      <c r="A38" s="20"/>
      <c r="B38" s="83"/>
      <c r="C38" s="84"/>
      <c r="D38" s="95"/>
      <c r="E38" s="86" t="s">
        <v>19</v>
      </c>
      <c r="F38" s="87" t="s">
        <v>43</v>
      </c>
      <c r="G38" s="88" t="s">
        <v>21</v>
      </c>
      <c r="H38" s="89"/>
      <c r="I38" s="89"/>
      <c r="J38" s="90"/>
      <c r="K38" s="99"/>
      <c r="L38" s="97"/>
      <c r="M38" s="17"/>
      <c r="N38" s="93"/>
      <c r="O38" s="98"/>
    </row>
    <row r="39" spans="1:15" customFormat="1" ht="33" hidden="1" customHeight="1" x14ac:dyDescent="0.25">
      <c r="A39" s="20"/>
      <c r="B39" s="100"/>
      <c r="C39" s="101"/>
      <c r="D39" s="102"/>
      <c r="E39" s="86" t="s">
        <v>25</v>
      </c>
      <c r="F39" s="103" t="s">
        <v>26</v>
      </c>
      <c r="G39" s="88" t="s">
        <v>27</v>
      </c>
      <c r="H39" s="89"/>
      <c r="I39" s="89"/>
      <c r="J39" s="90"/>
      <c r="K39" s="90"/>
      <c r="L39" s="104"/>
      <c r="M39" s="17"/>
      <c r="N39" s="90"/>
      <c r="O39" s="105"/>
    </row>
    <row r="40" spans="1:15" ht="56.25" customHeight="1" x14ac:dyDescent="0.25">
      <c r="A40" s="20"/>
      <c r="B40" s="35" t="s">
        <v>46</v>
      </c>
      <c r="C40" s="36" t="s">
        <v>47</v>
      </c>
      <c r="D40" s="37" t="s">
        <v>18</v>
      </c>
      <c r="E40" s="3" t="s">
        <v>19</v>
      </c>
      <c r="F40" s="38" t="s">
        <v>20</v>
      </c>
      <c r="G40" s="39" t="s">
        <v>21</v>
      </c>
      <c r="H40" s="40">
        <f>'[22]оценка Учреждения'!$H$39</f>
        <v>100</v>
      </c>
      <c r="I40" s="40">
        <f>'[22]оценка Учреждения'!$I$39</f>
        <v>100</v>
      </c>
      <c r="J40" s="41">
        <f t="shared" si="0"/>
        <v>100</v>
      </c>
      <c r="K40" s="42">
        <f>(J40+J41+J42)/2</f>
        <v>100</v>
      </c>
      <c r="L40" s="43">
        <f>(K40+K43)/2</f>
        <v>100</v>
      </c>
      <c r="M40" s="17"/>
      <c r="N40" s="59"/>
      <c r="O40" s="45">
        <v>10</v>
      </c>
    </row>
    <row r="41" spans="1:15" ht="56.25" customHeight="1" x14ac:dyDescent="0.25">
      <c r="A41" s="20"/>
      <c r="B41" s="35"/>
      <c r="C41" s="36"/>
      <c r="D41" s="46"/>
      <c r="E41" s="3" t="s">
        <v>19</v>
      </c>
      <c r="F41" s="38" t="s">
        <v>42</v>
      </c>
      <c r="G41" s="39" t="s">
        <v>21</v>
      </c>
      <c r="H41" s="40">
        <f>'[22]оценка Учреждения'!$H$40</f>
        <v>94</v>
      </c>
      <c r="I41" s="40">
        <f>'[22]оценка Учреждения'!$I$40</f>
        <v>100</v>
      </c>
      <c r="J41" s="41">
        <f t="shared" si="0"/>
        <v>100</v>
      </c>
      <c r="K41" s="47"/>
      <c r="L41" s="48"/>
      <c r="M41" s="17"/>
      <c r="N41" s="59"/>
      <c r="O41" s="50"/>
    </row>
    <row r="42" spans="1:15" ht="66.75" customHeight="1" x14ac:dyDescent="0.25">
      <c r="A42" s="20"/>
      <c r="B42" s="35"/>
      <c r="C42" s="36"/>
      <c r="D42" s="46"/>
      <c r="E42" s="3" t="s">
        <v>19</v>
      </c>
      <c r="F42" s="38" t="s">
        <v>43</v>
      </c>
      <c r="G42" s="39" t="s">
        <v>21</v>
      </c>
      <c r="H42" s="40">
        <f>'[22]оценка Учреждения'!$H$41</f>
        <v>0</v>
      </c>
      <c r="I42" s="40">
        <f>'[22]оценка Учреждения'!$I$41</f>
        <v>0</v>
      </c>
      <c r="J42" s="41">
        <v>0</v>
      </c>
      <c r="K42" s="51"/>
      <c r="L42" s="48"/>
      <c r="M42" s="17"/>
      <c r="N42" s="59"/>
      <c r="O42" s="50"/>
    </row>
    <row r="43" spans="1:15" ht="33" customHeight="1" x14ac:dyDescent="0.25">
      <c r="A43" s="20"/>
      <c r="B43" s="52"/>
      <c r="C43" s="53"/>
      <c r="D43" s="54"/>
      <c r="E43" s="3" t="s">
        <v>25</v>
      </c>
      <c r="F43" s="55" t="s">
        <v>26</v>
      </c>
      <c r="G43" s="39" t="s">
        <v>27</v>
      </c>
      <c r="H43" s="40">
        <f>'[22]оценка Учреждения'!$H$42</f>
        <v>1.56</v>
      </c>
      <c r="I43" s="40">
        <f>'[22]оценка Учреждения'!$I$42</f>
        <v>1.78</v>
      </c>
      <c r="J43" s="41">
        <f t="shared" si="0"/>
        <v>100</v>
      </c>
      <c r="K43" s="41">
        <f>J43</f>
        <v>100</v>
      </c>
      <c r="L43" s="56"/>
      <c r="M43" s="17"/>
      <c r="N43" s="41"/>
      <c r="O43" s="58"/>
    </row>
    <row r="44" spans="1:15" ht="56.25" customHeight="1" x14ac:dyDescent="0.25">
      <c r="A44" s="20"/>
      <c r="B44" s="106" t="s">
        <v>48</v>
      </c>
      <c r="C44" s="107" t="s">
        <v>49</v>
      </c>
      <c r="D44" s="37" t="s">
        <v>18</v>
      </c>
      <c r="E44" s="3" t="s">
        <v>19</v>
      </c>
      <c r="F44" s="38" t="s">
        <v>20</v>
      </c>
      <c r="G44" s="39" t="s">
        <v>21</v>
      </c>
      <c r="H44" s="40">
        <f>'[22]оценка Учреждения'!$H$43</f>
        <v>100</v>
      </c>
      <c r="I44" s="40">
        <f>'[22]оценка Учреждения'!$I$43</f>
        <v>100</v>
      </c>
      <c r="J44" s="41">
        <f t="shared" si="0"/>
        <v>100</v>
      </c>
      <c r="K44" s="42">
        <f>(J44+J45+J46)/3</f>
        <v>99.333333333333329</v>
      </c>
      <c r="L44" s="43">
        <f>(K44+K47)/2</f>
        <v>99.666666666666657</v>
      </c>
      <c r="M44" s="17"/>
      <c r="N44" s="59"/>
      <c r="O44" s="45">
        <v>11</v>
      </c>
    </row>
    <row r="45" spans="1:15" ht="56.25" customHeight="1" x14ac:dyDescent="0.25">
      <c r="A45" s="20"/>
      <c r="B45" s="108"/>
      <c r="C45" s="109"/>
      <c r="D45" s="46"/>
      <c r="E45" s="3" t="s">
        <v>19</v>
      </c>
      <c r="F45" s="38" t="s">
        <v>42</v>
      </c>
      <c r="G45" s="39" t="s">
        <v>21</v>
      </c>
      <c r="H45" s="40">
        <f>'[22]оценка Учреждения'!$H$44</f>
        <v>94</v>
      </c>
      <c r="I45" s="40">
        <f>'[22]оценка Учреждения'!$I$44</f>
        <v>96.6</v>
      </c>
      <c r="J45" s="41">
        <f t="shared" si="0"/>
        <v>100</v>
      </c>
      <c r="K45" s="47"/>
      <c r="L45" s="48"/>
      <c r="M45" s="17"/>
      <c r="N45" s="59"/>
      <c r="O45" s="50"/>
    </row>
    <row r="46" spans="1:15" ht="66.75" customHeight="1" x14ac:dyDescent="0.25">
      <c r="A46" s="20"/>
      <c r="B46" s="108"/>
      <c r="C46" s="109"/>
      <c r="D46" s="46"/>
      <c r="E46" s="3" t="s">
        <v>19</v>
      </c>
      <c r="F46" s="38" t="s">
        <v>43</v>
      </c>
      <c r="G46" s="39" t="s">
        <v>21</v>
      </c>
      <c r="H46" s="40">
        <f>'[22]оценка Учреждения'!$H$45</f>
        <v>100</v>
      </c>
      <c r="I46" s="40">
        <f>'[22]оценка Учреждения'!$I$45</f>
        <v>98</v>
      </c>
      <c r="J46" s="41">
        <f t="shared" si="0"/>
        <v>98</v>
      </c>
      <c r="K46" s="51"/>
      <c r="L46" s="48"/>
      <c r="M46" s="17"/>
      <c r="N46" s="59"/>
      <c r="O46" s="50"/>
    </row>
    <row r="47" spans="1:15" ht="33" customHeight="1" x14ac:dyDescent="0.25">
      <c r="A47" s="20"/>
      <c r="B47" s="110"/>
      <c r="C47" s="111"/>
      <c r="D47" s="54"/>
      <c r="E47" s="3" t="s">
        <v>25</v>
      </c>
      <c r="F47" s="55" t="s">
        <v>26</v>
      </c>
      <c r="G47" s="39" t="s">
        <v>27</v>
      </c>
      <c r="H47" s="40">
        <f>'[22]оценка Учреждения'!$H$46</f>
        <v>423.22</v>
      </c>
      <c r="I47" s="40">
        <f>'[22]оценка Учреждения'!$I$46</f>
        <v>424.11</v>
      </c>
      <c r="J47" s="41">
        <f t="shared" si="0"/>
        <v>100</v>
      </c>
      <c r="K47" s="41">
        <f>J47</f>
        <v>100</v>
      </c>
      <c r="L47" s="56"/>
      <c r="M47" s="17"/>
      <c r="N47" s="41"/>
      <c r="O47" s="58"/>
    </row>
    <row r="48" spans="1:15" ht="56.25" customHeight="1" x14ac:dyDescent="0.25">
      <c r="A48" s="20"/>
      <c r="B48" s="106" t="s">
        <v>50</v>
      </c>
      <c r="C48" s="107" t="s">
        <v>51</v>
      </c>
      <c r="D48" s="37" t="s">
        <v>18</v>
      </c>
      <c r="E48" s="3" t="s">
        <v>19</v>
      </c>
      <c r="F48" s="38" t="s">
        <v>20</v>
      </c>
      <c r="G48" s="39" t="s">
        <v>21</v>
      </c>
      <c r="H48" s="40">
        <f>'[22]оценка Учреждения'!$H$47</f>
        <v>100</v>
      </c>
      <c r="I48" s="40">
        <f>'[22]оценка Учреждения'!$I$47</f>
        <v>100</v>
      </c>
      <c r="J48" s="41">
        <f t="shared" si="0"/>
        <v>100</v>
      </c>
      <c r="K48" s="42">
        <f>(J48+J49+J50)/2</f>
        <v>100</v>
      </c>
      <c r="L48" s="43">
        <f>(K48+K51)/2</f>
        <v>93.820224719101134</v>
      </c>
      <c r="M48" s="17"/>
      <c r="N48" s="59"/>
      <c r="O48" s="45">
        <v>12</v>
      </c>
    </row>
    <row r="49" spans="1:15" ht="56.25" customHeight="1" x14ac:dyDescent="0.25">
      <c r="A49" s="20"/>
      <c r="B49" s="108"/>
      <c r="C49" s="109"/>
      <c r="D49" s="46"/>
      <c r="E49" s="3" t="s">
        <v>19</v>
      </c>
      <c r="F49" s="38" t="s">
        <v>42</v>
      </c>
      <c r="G49" s="39" t="s">
        <v>21</v>
      </c>
      <c r="H49" s="40">
        <f>'[22]оценка Учреждения'!$H$48</f>
        <v>100</v>
      </c>
      <c r="I49" s="40">
        <f>'[22]оценка Учреждения'!$I$48</f>
        <v>100</v>
      </c>
      <c r="J49" s="41">
        <f t="shared" si="0"/>
        <v>100</v>
      </c>
      <c r="K49" s="47"/>
      <c r="L49" s="48"/>
      <c r="M49" s="17"/>
      <c r="N49" s="59"/>
      <c r="O49" s="50"/>
    </row>
    <row r="50" spans="1:15" ht="66.75" customHeight="1" x14ac:dyDescent="0.25">
      <c r="A50" s="20"/>
      <c r="B50" s="108"/>
      <c r="C50" s="109"/>
      <c r="D50" s="46"/>
      <c r="E50" s="3" t="s">
        <v>19</v>
      </c>
      <c r="F50" s="38" t="s">
        <v>43</v>
      </c>
      <c r="G50" s="39" t="s">
        <v>21</v>
      </c>
      <c r="H50" s="40">
        <f>'[22]оценка Учреждения'!$H$49</f>
        <v>0</v>
      </c>
      <c r="I50" s="40">
        <f>'[22]оценка Учреждения'!$I$49</f>
        <v>0</v>
      </c>
      <c r="J50" s="41">
        <v>0</v>
      </c>
      <c r="K50" s="51"/>
      <c r="L50" s="48"/>
      <c r="M50" s="17"/>
      <c r="N50" s="59"/>
      <c r="O50" s="50"/>
    </row>
    <row r="51" spans="1:15" ht="33" customHeight="1" x14ac:dyDescent="0.25">
      <c r="A51" s="20"/>
      <c r="B51" s="110"/>
      <c r="C51" s="111"/>
      <c r="D51" s="54"/>
      <c r="E51" s="3" t="s">
        <v>25</v>
      </c>
      <c r="F51" s="55" t="s">
        <v>26</v>
      </c>
      <c r="G51" s="39" t="s">
        <v>27</v>
      </c>
      <c r="H51" s="40">
        <f>'[22]оценка Учреждения'!$H$50</f>
        <v>0.89</v>
      </c>
      <c r="I51" s="40">
        <f>'[22]оценка Учреждения'!$I$50</f>
        <v>0.78</v>
      </c>
      <c r="J51" s="41">
        <f t="shared" si="0"/>
        <v>87.640449438202253</v>
      </c>
      <c r="K51" s="41">
        <f>J51</f>
        <v>87.640449438202253</v>
      </c>
      <c r="L51" s="56"/>
      <c r="M51" s="17"/>
      <c r="N51" s="41"/>
      <c r="O51" s="58"/>
    </row>
    <row r="52" spans="1:15" customFormat="1" ht="47.25" hidden="1" x14ac:dyDescent="0.25">
      <c r="A52" s="20"/>
      <c r="B52" s="112" t="s">
        <v>52</v>
      </c>
      <c r="C52" s="113" t="s">
        <v>53</v>
      </c>
      <c r="D52" s="114" t="s">
        <v>18</v>
      </c>
      <c r="E52" s="115" t="s">
        <v>19</v>
      </c>
      <c r="F52" s="116" t="s">
        <v>20</v>
      </c>
      <c r="G52" s="117" t="s">
        <v>21</v>
      </c>
      <c r="H52" s="118"/>
      <c r="I52" s="118"/>
      <c r="J52" s="119"/>
      <c r="K52" s="120"/>
      <c r="L52" s="121"/>
      <c r="M52" s="17"/>
      <c r="N52" s="122"/>
      <c r="O52" s="123">
        <v>13</v>
      </c>
    </row>
    <row r="53" spans="1:15" customFormat="1" ht="47.25" hidden="1" x14ac:dyDescent="0.25">
      <c r="A53" s="20"/>
      <c r="B53" s="112"/>
      <c r="C53" s="113"/>
      <c r="D53" s="124"/>
      <c r="E53" s="115" t="s">
        <v>19</v>
      </c>
      <c r="F53" s="116" t="s">
        <v>42</v>
      </c>
      <c r="G53" s="117" t="s">
        <v>21</v>
      </c>
      <c r="H53" s="118"/>
      <c r="I53" s="118"/>
      <c r="J53" s="119"/>
      <c r="K53" s="125"/>
      <c r="L53" s="126"/>
      <c r="M53" s="17"/>
      <c r="N53" s="122"/>
      <c r="O53" s="127"/>
    </row>
    <row r="54" spans="1:15" customFormat="1" ht="47.25" hidden="1" x14ac:dyDescent="0.25">
      <c r="A54" s="20"/>
      <c r="B54" s="112"/>
      <c r="C54" s="113"/>
      <c r="D54" s="124"/>
      <c r="E54" s="115" t="s">
        <v>19</v>
      </c>
      <c r="F54" s="116" t="s">
        <v>54</v>
      </c>
      <c r="G54" s="117" t="s">
        <v>21</v>
      </c>
      <c r="H54" s="118"/>
      <c r="I54" s="118"/>
      <c r="J54" s="119"/>
      <c r="K54" s="128"/>
      <c r="L54" s="126"/>
      <c r="M54" s="17"/>
      <c r="N54" s="122"/>
      <c r="O54" s="127"/>
    </row>
    <row r="55" spans="1:15" customFormat="1" ht="31.5" hidden="1" x14ac:dyDescent="0.25">
      <c r="A55" s="20"/>
      <c r="B55" s="129"/>
      <c r="C55" s="130"/>
      <c r="D55" s="131"/>
      <c r="E55" s="115" t="s">
        <v>25</v>
      </c>
      <c r="F55" s="132" t="s">
        <v>26</v>
      </c>
      <c r="G55" s="117" t="s">
        <v>27</v>
      </c>
      <c r="H55" s="118"/>
      <c r="I55" s="118"/>
      <c r="J55" s="119"/>
      <c r="K55" s="119"/>
      <c r="L55" s="133"/>
      <c r="M55" s="17"/>
      <c r="N55" s="119"/>
      <c r="O55" s="134"/>
    </row>
    <row r="56" spans="1:15" customFormat="1" ht="47.25" hidden="1" x14ac:dyDescent="0.25">
      <c r="A56" s="20"/>
      <c r="B56" s="112" t="s">
        <v>55</v>
      </c>
      <c r="C56" s="113" t="s">
        <v>56</v>
      </c>
      <c r="D56" s="114" t="s">
        <v>18</v>
      </c>
      <c r="E56" s="115" t="s">
        <v>19</v>
      </c>
      <c r="F56" s="116" t="s">
        <v>20</v>
      </c>
      <c r="G56" s="117" t="s">
        <v>21</v>
      </c>
      <c r="H56" s="118"/>
      <c r="I56" s="118"/>
      <c r="J56" s="119"/>
      <c r="K56" s="120"/>
      <c r="L56" s="121"/>
      <c r="M56" s="17"/>
      <c r="N56" s="122"/>
      <c r="O56" s="123">
        <v>14</v>
      </c>
    </row>
    <row r="57" spans="1:15" customFormat="1" ht="47.25" hidden="1" x14ac:dyDescent="0.25">
      <c r="A57" s="20"/>
      <c r="B57" s="112"/>
      <c r="C57" s="113"/>
      <c r="D57" s="124"/>
      <c r="E57" s="115" t="s">
        <v>19</v>
      </c>
      <c r="F57" s="116" t="s">
        <v>42</v>
      </c>
      <c r="G57" s="117" t="s">
        <v>21</v>
      </c>
      <c r="H57" s="118"/>
      <c r="I57" s="118"/>
      <c r="J57" s="119"/>
      <c r="K57" s="125"/>
      <c r="L57" s="126"/>
      <c r="M57" s="17"/>
      <c r="N57" s="122"/>
      <c r="O57" s="127"/>
    </row>
    <row r="58" spans="1:15" customFormat="1" ht="47.25" hidden="1" x14ac:dyDescent="0.25">
      <c r="A58" s="20"/>
      <c r="B58" s="112"/>
      <c r="C58" s="113"/>
      <c r="D58" s="124"/>
      <c r="E58" s="115" t="s">
        <v>19</v>
      </c>
      <c r="F58" s="116" t="s">
        <v>54</v>
      </c>
      <c r="G58" s="117" t="s">
        <v>21</v>
      </c>
      <c r="H58" s="118"/>
      <c r="I58" s="118"/>
      <c r="J58" s="119"/>
      <c r="K58" s="128"/>
      <c r="L58" s="126"/>
      <c r="M58" s="17"/>
      <c r="N58" s="122"/>
      <c r="O58" s="127"/>
    </row>
    <row r="59" spans="1:15" customFormat="1" ht="31.5" hidden="1" x14ac:dyDescent="0.25">
      <c r="A59" s="20"/>
      <c r="B59" s="129"/>
      <c r="C59" s="130"/>
      <c r="D59" s="131"/>
      <c r="E59" s="115" t="s">
        <v>25</v>
      </c>
      <c r="F59" s="132" t="s">
        <v>26</v>
      </c>
      <c r="G59" s="117" t="s">
        <v>27</v>
      </c>
      <c r="H59" s="118"/>
      <c r="I59" s="118"/>
      <c r="J59" s="119"/>
      <c r="K59" s="119"/>
      <c r="L59" s="133"/>
      <c r="M59" s="17"/>
      <c r="N59" s="119"/>
      <c r="O59" s="134"/>
    </row>
    <row r="60" spans="1:15" customFormat="1" ht="47.25" hidden="1" x14ac:dyDescent="0.25">
      <c r="A60" s="20"/>
      <c r="B60" s="112" t="s">
        <v>57</v>
      </c>
      <c r="C60" s="113" t="s">
        <v>58</v>
      </c>
      <c r="D60" s="114" t="s">
        <v>18</v>
      </c>
      <c r="E60" s="115" t="s">
        <v>19</v>
      </c>
      <c r="F60" s="116" t="s">
        <v>20</v>
      </c>
      <c r="G60" s="117" t="s">
        <v>21</v>
      </c>
      <c r="H60" s="118"/>
      <c r="I60" s="118"/>
      <c r="J60" s="119"/>
      <c r="K60" s="120"/>
      <c r="L60" s="121"/>
      <c r="M60" s="17"/>
      <c r="N60" s="122"/>
      <c r="O60" s="123">
        <v>15</v>
      </c>
    </row>
    <row r="61" spans="1:15" customFormat="1" ht="47.25" hidden="1" x14ac:dyDescent="0.25">
      <c r="A61" s="20"/>
      <c r="B61" s="112"/>
      <c r="C61" s="113"/>
      <c r="D61" s="124"/>
      <c r="E61" s="115" t="s">
        <v>19</v>
      </c>
      <c r="F61" s="116" t="s">
        <v>42</v>
      </c>
      <c r="G61" s="117" t="s">
        <v>21</v>
      </c>
      <c r="H61" s="118"/>
      <c r="I61" s="118"/>
      <c r="J61" s="119"/>
      <c r="K61" s="125"/>
      <c r="L61" s="126"/>
      <c r="M61" s="17"/>
      <c r="N61" s="122"/>
      <c r="O61" s="127"/>
    </row>
    <row r="62" spans="1:15" customFormat="1" ht="47.25" hidden="1" x14ac:dyDescent="0.25">
      <c r="A62" s="20"/>
      <c r="B62" s="112"/>
      <c r="C62" s="113"/>
      <c r="D62" s="124"/>
      <c r="E62" s="115" t="s">
        <v>19</v>
      </c>
      <c r="F62" s="116" t="s">
        <v>54</v>
      </c>
      <c r="G62" s="117" t="s">
        <v>21</v>
      </c>
      <c r="H62" s="118"/>
      <c r="I62" s="118"/>
      <c r="J62" s="119"/>
      <c r="K62" s="128"/>
      <c r="L62" s="126"/>
      <c r="M62" s="17"/>
      <c r="N62" s="122"/>
      <c r="O62" s="127"/>
    </row>
    <row r="63" spans="1:15" customFormat="1" ht="31.5" hidden="1" x14ac:dyDescent="0.25">
      <c r="A63" s="20"/>
      <c r="B63" s="129"/>
      <c r="C63" s="130"/>
      <c r="D63" s="131"/>
      <c r="E63" s="115" t="s">
        <v>25</v>
      </c>
      <c r="F63" s="132" t="s">
        <v>26</v>
      </c>
      <c r="G63" s="117" t="s">
        <v>27</v>
      </c>
      <c r="H63" s="118"/>
      <c r="I63" s="118"/>
      <c r="J63" s="119"/>
      <c r="K63" s="119"/>
      <c r="L63" s="133"/>
      <c r="M63" s="17"/>
      <c r="N63" s="119"/>
      <c r="O63" s="134"/>
    </row>
    <row r="64" spans="1:15" ht="47.25" x14ac:dyDescent="0.25">
      <c r="A64" s="20"/>
      <c r="B64" s="35" t="s">
        <v>59</v>
      </c>
      <c r="C64" s="36" t="s">
        <v>60</v>
      </c>
      <c r="D64" s="37" t="s">
        <v>18</v>
      </c>
      <c r="E64" s="3" t="s">
        <v>19</v>
      </c>
      <c r="F64" s="38" t="s">
        <v>20</v>
      </c>
      <c r="G64" s="39" t="s">
        <v>21</v>
      </c>
      <c r="H64" s="40">
        <f>'[22]оценка Учреждения'!$H$63</f>
        <v>100</v>
      </c>
      <c r="I64" s="40">
        <f>'[22]оценка Учреждения'!$I$63</f>
        <v>100</v>
      </c>
      <c r="J64" s="41">
        <f t="shared" si="0"/>
        <v>100</v>
      </c>
      <c r="K64" s="42">
        <f>(J64+J65+J66)/3</f>
        <v>100</v>
      </c>
      <c r="L64" s="43">
        <f>(K64+K67)/2</f>
        <v>100</v>
      </c>
      <c r="M64" s="17"/>
      <c r="N64" s="59"/>
      <c r="O64" s="45">
        <v>16</v>
      </c>
    </row>
    <row r="65" spans="1:15" ht="47.25" x14ac:dyDescent="0.25">
      <c r="A65" s="20"/>
      <c r="B65" s="35"/>
      <c r="C65" s="36"/>
      <c r="D65" s="46"/>
      <c r="E65" s="3" t="s">
        <v>19</v>
      </c>
      <c r="F65" s="38" t="s">
        <v>42</v>
      </c>
      <c r="G65" s="39" t="s">
        <v>21</v>
      </c>
      <c r="H65" s="40">
        <f>'[22]оценка Учреждения'!$H$64</f>
        <v>98</v>
      </c>
      <c r="I65" s="40">
        <f>'[22]оценка Учреждения'!$I$64</f>
        <v>100</v>
      </c>
      <c r="J65" s="41">
        <f t="shared" si="0"/>
        <v>100</v>
      </c>
      <c r="K65" s="47"/>
      <c r="L65" s="48"/>
      <c r="M65" s="17"/>
      <c r="N65" s="59"/>
      <c r="O65" s="50"/>
    </row>
    <row r="66" spans="1:15" ht="47.25" x14ac:dyDescent="0.25">
      <c r="A66" s="20"/>
      <c r="B66" s="35"/>
      <c r="C66" s="36"/>
      <c r="D66" s="46"/>
      <c r="E66" s="3" t="s">
        <v>19</v>
      </c>
      <c r="F66" s="38" t="s">
        <v>54</v>
      </c>
      <c r="G66" s="39" t="s">
        <v>21</v>
      </c>
      <c r="H66" s="40">
        <f>'[22]оценка Учреждения'!$H$65</f>
        <v>100</v>
      </c>
      <c r="I66" s="40">
        <f>'[22]оценка Учреждения'!$I$65</f>
        <v>100</v>
      </c>
      <c r="J66" s="41">
        <f t="shared" si="0"/>
        <v>100</v>
      </c>
      <c r="K66" s="51"/>
      <c r="L66" s="48"/>
      <c r="M66" s="17"/>
      <c r="N66" s="59"/>
      <c r="O66" s="50"/>
    </row>
    <row r="67" spans="1:15" ht="31.5" x14ac:dyDescent="0.25">
      <c r="A67" s="20"/>
      <c r="B67" s="52"/>
      <c r="C67" s="53"/>
      <c r="D67" s="54"/>
      <c r="E67" s="3" t="s">
        <v>25</v>
      </c>
      <c r="F67" s="55" t="s">
        <v>26</v>
      </c>
      <c r="G67" s="39" t="s">
        <v>27</v>
      </c>
      <c r="H67" s="40">
        <f>'[22]оценка Учреждения'!$H$66</f>
        <v>90.22</v>
      </c>
      <c r="I67" s="40">
        <f>'[22]оценка Учреждения'!$I$66</f>
        <v>91</v>
      </c>
      <c r="J67" s="41">
        <f t="shared" si="0"/>
        <v>100</v>
      </c>
      <c r="K67" s="41">
        <f>J67</f>
        <v>100</v>
      </c>
      <c r="L67" s="56"/>
      <c r="M67" s="17"/>
      <c r="N67" s="41"/>
      <c r="O67" s="58"/>
    </row>
    <row r="68" spans="1:15" customFormat="1" ht="47.25" hidden="1" x14ac:dyDescent="0.25">
      <c r="A68" s="20"/>
      <c r="B68" s="112" t="s">
        <v>61</v>
      </c>
      <c r="C68" s="113" t="s">
        <v>62</v>
      </c>
      <c r="D68" s="114" t="s">
        <v>18</v>
      </c>
      <c r="E68" s="115" t="s">
        <v>19</v>
      </c>
      <c r="F68" s="116" t="s">
        <v>20</v>
      </c>
      <c r="G68" s="117" t="s">
        <v>21</v>
      </c>
      <c r="H68" s="118"/>
      <c r="I68" s="118"/>
      <c r="J68" s="119"/>
      <c r="K68" s="120"/>
      <c r="L68" s="121"/>
      <c r="M68" s="17"/>
      <c r="N68" s="122"/>
      <c r="O68" s="123">
        <v>17</v>
      </c>
    </row>
    <row r="69" spans="1:15" customFormat="1" ht="47.25" hidden="1" x14ac:dyDescent="0.25">
      <c r="A69" s="20"/>
      <c r="B69" s="112"/>
      <c r="C69" s="113"/>
      <c r="D69" s="124"/>
      <c r="E69" s="115" t="s">
        <v>19</v>
      </c>
      <c r="F69" s="116" t="s">
        <v>42</v>
      </c>
      <c r="G69" s="117" t="s">
        <v>21</v>
      </c>
      <c r="H69" s="118"/>
      <c r="I69" s="118"/>
      <c r="J69" s="119"/>
      <c r="K69" s="125"/>
      <c r="L69" s="126"/>
      <c r="M69" s="17"/>
      <c r="N69" s="122"/>
      <c r="O69" s="127"/>
    </row>
    <row r="70" spans="1:15" customFormat="1" ht="47.25" hidden="1" x14ac:dyDescent="0.25">
      <c r="A70" s="20"/>
      <c r="B70" s="112"/>
      <c r="C70" s="113"/>
      <c r="D70" s="124"/>
      <c r="E70" s="115" t="s">
        <v>19</v>
      </c>
      <c r="F70" s="116" t="s">
        <v>54</v>
      </c>
      <c r="G70" s="117" t="s">
        <v>21</v>
      </c>
      <c r="H70" s="118"/>
      <c r="I70" s="118"/>
      <c r="J70" s="119"/>
      <c r="K70" s="128"/>
      <c r="L70" s="126"/>
      <c r="M70" s="17"/>
      <c r="N70" s="122"/>
      <c r="O70" s="127"/>
    </row>
    <row r="71" spans="1:15" customFormat="1" ht="31.5" hidden="1" x14ac:dyDescent="0.25">
      <c r="A71" s="20"/>
      <c r="B71" s="129"/>
      <c r="C71" s="130"/>
      <c r="D71" s="131"/>
      <c r="E71" s="115" t="s">
        <v>25</v>
      </c>
      <c r="F71" s="132" t="s">
        <v>26</v>
      </c>
      <c r="G71" s="117" t="s">
        <v>27</v>
      </c>
      <c r="H71" s="118"/>
      <c r="I71" s="118"/>
      <c r="J71" s="119"/>
      <c r="K71" s="119"/>
      <c r="L71" s="133"/>
      <c r="M71" s="17"/>
      <c r="N71" s="119"/>
      <c r="O71" s="134"/>
    </row>
    <row r="72" spans="1:15" ht="47.25" x14ac:dyDescent="0.25">
      <c r="A72" s="20"/>
      <c r="B72" s="35" t="s">
        <v>63</v>
      </c>
      <c r="C72" s="36" t="s">
        <v>64</v>
      </c>
      <c r="D72" s="37" t="s">
        <v>18</v>
      </c>
      <c r="E72" s="3" t="s">
        <v>19</v>
      </c>
      <c r="F72" s="38" t="s">
        <v>65</v>
      </c>
      <c r="G72" s="3" t="s">
        <v>21</v>
      </c>
      <c r="H72" s="40">
        <f>'[22]оценка Учреждения'!$H$71</f>
        <v>10.94</v>
      </c>
      <c r="I72" s="40">
        <f>'[22]оценка Учреждения'!$I$71</f>
        <v>10.9</v>
      </c>
      <c r="J72" s="41">
        <f t="shared" ref="J72:J99" si="1">IF(I72/H72*100&gt;100,100,I72/H72*100)</f>
        <v>99.634369287020121</v>
      </c>
      <c r="K72" s="42">
        <f>(J72+J73+J74)/3</f>
        <v>99.878123095673388</v>
      </c>
      <c r="L72" s="43">
        <f>(K72+K75)/2</f>
        <v>99.939061547836701</v>
      </c>
      <c r="M72" s="17"/>
      <c r="N72" s="59"/>
      <c r="O72" s="45">
        <v>18</v>
      </c>
    </row>
    <row r="73" spans="1:15" ht="63" x14ac:dyDescent="0.25">
      <c r="A73" s="20"/>
      <c r="B73" s="35"/>
      <c r="C73" s="36"/>
      <c r="D73" s="46"/>
      <c r="E73" s="3" t="s">
        <v>19</v>
      </c>
      <c r="F73" s="38" t="s">
        <v>66</v>
      </c>
      <c r="G73" s="3" t="s">
        <v>21</v>
      </c>
      <c r="H73" s="40">
        <f>'[22]оценка Учреждения'!$H$72</f>
        <v>29</v>
      </c>
      <c r="I73" s="40">
        <f>'[22]оценка Учреждения'!$I$72</f>
        <v>35.200000000000003</v>
      </c>
      <c r="J73" s="41">
        <f t="shared" si="1"/>
        <v>100</v>
      </c>
      <c r="K73" s="47"/>
      <c r="L73" s="48"/>
      <c r="M73" s="17"/>
      <c r="N73" s="59"/>
      <c r="O73" s="50"/>
    </row>
    <row r="74" spans="1:15" ht="47.25" x14ac:dyDescent="0.25">
      <c r="A74" s="20"/>
      <c r="B74" s="35"/>
      <c r="C74" s="36"/>
      <c r="D74" s="46"/>
      <c r="E74" s="3" t="s">
        <v>19</v>
      </c>
      <c r="F74" s="38" t="s">
        <v>42</v>
      </c>
      <c r="G74" s="3" t="s">
        <v>21</v>
      </c>
      <c r="H74" s="40">
        <f>'[22]оценка Учреждения'!$H$73</f>
        <v>100</v>
      </c>
      <c r="I74" s="40">
        <f>'[22]оценка Учреждения'!$I$73</f>
        <v>100</v>
      </c>
      <c r="J74" s="41">
        <f t="shared" si="1"/>
        <v>100</v>
      </c>
      <c r="K74" s="51"/>
      <c r="L74" s="48"/>
      <c r="M74" s="17"/>
      <c r="N74" s="59"/>
      <c r="O74" s="50"/>
    </row>
    <row r="75" spans="1:15" ht="31.5" x14ac:dyDescent="0.25">
      <c r="A75" s="20"/>
      <c r="B75" s="52"/>
      <c r="C75" s="53"/>
      <c r="D75" s="54"/>
      <c r="E75" s="3" t="s">
        <v>25</v>
      </c>
      <c r="F75" s="55" t="s">
        <v>67</v>
      </c>
      <c r="G75" s="3" t="s">
        <v>68</v>
      </c>
      <c r="H75" s="135">
        <f>'[22]оценка Учреждения'!$H$74</f>
        <v>10148.25</v>
      </c>
      <c r="I75" s="135">
        <f>'[22]оценка Учреждения'!$I$74</f>
        <v>10148.25</v>
      </c>
      <c r="J75" s="41">
        <f t="shared" si="1"/>
        <v>100</v>
      </c>
      <c r="K75" s="41">
        <f>J75</f>
        <v>100</v>
      </c>
      <c r="L75" s="56"/>
      <c r="M75" s="17"/>
      <c r="N75" s="41"/>
      <c r="O75" s="58"/>
    </row>
    <row r="76" spans="1:15" ht="47.25" customHeight="1" x14ac:dyDescent="0.25">
      <c r="A76" s="20"/>
      <c r="B76" s="35" t="s">
        <v>69</v>
      </c>
      <c r="C76" s="36" t="s">
        <v>70</v>
      </c>
      <c r="D76" s="37" t="s">
        <v>18</v>
      </c>
      <c r="E76" s="3" t="s">
        <v>19</v>
      </c>
      <c r="F76" s="38" t="s">
        <v>65</v>
      </c>
      <c r="G76" s="3" t="s">
        <v>21</v>
      </c>
      <c r="H76" s="40">
        <f>'[22]оценка Учреждения'!$H$75</f>
        <v>8.0399999999999991</v>
      </c>
      <c r="I76" s="40">
        <f>'[22]оценка Учреждения'!$I$75</f>
        <v>8.02</v>
      </c>
      <c r="J76" s="41">
        <f t="shared" si="1"/>
        <v>99.75124378109453</v>
      </c>
      <c r="K76" s="42">
        <f>(J76+J77+J78)/3</f>
        <v>99.917081260364853</v>
      </c>
      <c r="L76" s="43">
        <f>(K76+K79)/2</f>
        <v>99.958540630182426</v>
      </c>
      <c r="M76" s="17"/>
      <c r="N76" s="44"/>
      <c r="O76" s="45">
        <v>19</v>
      </c>
    </row>
    <row r="77" spans="1:15" ht="63" x14ac:dyDescent="0.25">
      <c r="A77" s="20"/>
      <c r="B77" s="35"/>
      <c r="C77" s="36"/>
      <c r="D77" s="46"/>
      <c r="E77" s="3" t="s">
        <v>19</v>
      </c>
      <c r="F77" s="38" t="s">
        <v>66</v>
      </c>
      <c r="G77" s="3" t="s">
        <v>21</v>
      </c>
      <c r="H77" s="40">
        <f>'[22]оценка Учреждения'!$H$76</f>
        <v>53.3</v>
      </c>
      <c r="I77" s="40">
        <f>'[22]оценка Учреждения'!$I$76</f>
        <v>56.1</v>
      </c>
      <c r="J77" s="41">
        <f t="shared" si="1"/>
        <v>100</v>
      </c>
      <c r="K77" s="47"/>
      <c r="L77" s="48"/>
      <c r="M77" s="17"/>
      <c r="N77" s="49"/>
      <c r="O77" s="50"/>
    </row>
    <row r="78" spans="1:15" ht="47.25" x14ac:dyDescent="0.25">
      <c r="A78" s="20"/>
      <c r="B78" s="35"/>
      <c r="C78" s="36"/>
      <c r="D78" s="46"/>
      <c r="E78" s="3" t="s">
        <v>19</v>
      </c>
      <c r="F78" s="38" t="s">
        <v>42</v>
      </c>
      <c r="G78" s="3" t="s">
        <v>21</v>
      </c>
      <c r="H78" s="40">
        <f>'[22]оценка Учреждения'!$H$77</f>
        <v>100</v>
      </c>
      <c r="I78" s="40">
        <f>'[22]оценка Учреждения'!$I$77</f>
        <v>100</v>
      </c>
      <c r="J78" s="41">
        <f t="shared" si="1"/>
        <v>100</v>
      </c>
      <c r="K78" s="51"/>
      <c r="L78" s="48"/>
      <c r="M78" s="17"/>
      <c r="N78" s="49"/>
      <c r="O78" s="50"/>
    </row>
    <row r="79" spans="1:15" ht="31.5" x14ac:dyDescent="0.25">
      <c r="A79" s="20"/>
      <c r="B79" s="52"/>
      <c r="C79" s="53"/>
      <c r="D79" s="54"/>
      <c r="E79" s="3" t="s">
        <v>25</v>
      </c>
      <c r="F79" s="55" t="s">
        <v>67</v>
      </c>
      <c r="G79" s="3" t="s">
        <v>68</v>
      </c>
      <c r="H79" s="135">
        <f>'[22]оценка Учреждения'!$H$78</f>
        <v>5814.4000000000015</v>
      </c>
      <c r="I79" s="135">
        <f>'[22]оценка Учреждения'!$I$78</f>
        <v>5814.4000000000015</v>
      </c>
      <c r="J79" s="41">
        <f t="shared" si="1"/>
        <v>100</v>
      </c>
      <c r="K79" s="41">
        <f>J79</f>
        <v>100</v>
      </c>
      <c r="L79" s="56"/>
      <c r="M79" s="17"/>
      <c r="N79" s="57"/>
      <c r="O79" s="58"/>
    </row>
    <row r="80" spans="1:15" ht="47.25" x14ac:dyDescent="0.25">
      <c r="A80" s="20"/>
      <c r="B80" s="35" t="s">
        <v>71</v>
      </c>
      <c r="C80" s="36" t="s">
        <v>72</v>
      </c>
      <c r="D80" s="37" t="s">
        <v>18</v>
      </c>
      <c r="E80" s="3" t="s">
        <v>19</v>
      </c>
      <c r="F80" s="38" t="s">
        <v>65</v>
      </c>
      <c r="G80" s="3" t="s">
        <v>21</v>
      </c>
      <c r="H80" s="40">
        <f>'[22]оценка Учреждения'!$H$79</f>
        <v>16.07</v>
      </c>
      <c r="I80" s="40">
        <f>'[22]оценка Учреждения'!$I$79</f>
        <v>16.03</v>
      </c>
      <c r="J80" s="41">
        <f t="shared" si="1"/>
        <v>99.751088985687616</v>
      </c>
      <c r="K80" s="42">
        <f>(J80+J81+J82)/3</f>
        <v>93.250362995229196</v>
      </c>
      <c r="L80" s="43">
        <f>(K80+K83)/2</f>
        <v>96.625181497614591</v>
      </c>
      <c r="M80" s="17"/>
      <c r="N80" s="59"/>
      <c r="O80" s="45">
        <v>20</v>
      </c>
    </row>
    <row r="81" spans="1:15" ht="63" x14ac:dyDescent="0.25">
      <c r="A81" s="20"/>
      <c r="B81" s="35"/>
      <c r="C81" s="36"/>
      <c r="D81" s="46"/>
      <c r="E81" s="3" t="s">
        <v>19</v>
      </c>
      <c r="F81" s="38" t="s">
        <v>66</v>
      </c>
      <c r="G81" s="3" t="s">
        <v>21</v>
      </c>
      <c r="H81" s="40">
        <f>'[22]оценка Учреждения'!$H$80</f>
        <v>45.3</v>
      </c>
      <c r="I81" s="40">
        <f>'[22]оценка Учреждения'!$I$80</f>
        <v>48.2</v>
      </c>
      <c r="J81" s="41">
        <f t="shared" si="1"/>
        <v>100</v>
      </c>
      <c r="K81" s="47"/>
      <c r="L81" s="48"/>
      <c r="M81" s="17"/>
      <c r="N81" s="59"/>
      <c r="O81" s="50"/>
    </row>
    <row r="82" spans="1:15" ht="47.25" x14ac:dyDescent="0.25">
      <c r="A82" s="20"/>
      <c r="B82" s="35"/>
      <c r="C82" s="36"/>
      <c r="D82" s="46"/>
      <c r="E82" s="3" t="s">
        <v>19</v>
      </c>
      <c r="F82" s="38" t="s">
        <v>42</v>
      </c>
      <c r="G82" s="3" t="s">
        <v>21</v>
      </c>
      <c r="H82" s="40">
        <f>'[22]оценка Учреждения'!$H$81</f>
        <v>100</v>
      </c>
      <c r="I82" s="40">
        <f>'[22]оценка Учреждения'!$I$81</f>
        <v>80</v>
      </c>
      <c r="J82" s="41">
        <f t="shared" si="1"/>
        <v>80</v>
      </c>
      <c r="K82" s="51"/>
      <c r="L82" s="48"/>
      <c r="M82" s="17"/>
      <c r="N82" s="59"/>
      <c r="O82" s="50"/>
    </row>
    <row r="83" spans="1:15" ht="31.5" x14ac:dyDescent="0.25">
      <c r="A83" s="20"/>
      <c r="B83" s="52"/>
      <c r="C83" s="53"/>
      <c r="D83" s="54"/>
      <c r="E83" s="3" t="s">
        <v>25</v>
      </c>
      <c r="F83" s="55" t="s">
        <v>67</v>
      </c>
      <c r="G83" s="3" t="s">
        <v>68</v>
      </c>
      <c r="H83" s="135">
        <f>'[22]оценка Учреждения'!$H$82</f>
        <v>16549.18</v>
      </c>
      <c r="I83" s="135">
        <f>'[22]оценка Учреждения'!$I$82</f>
        <v>16549.18</v>
      </c>
      <c r="J83" s="41">
        <f t="shared" si="1"/>
        <v>100</v>
      </c>
      <c r="K83" s="41">
        <f>J83</f>
        <v>100</v>
      </c>
      <c r="L83" s="56"/>
      <c r="M83" s="17"/>
      <c r="N83" s="41"/>
      <c r="O83" s="58"/>
    </row>
    <row r="84" spans="1:15" ht="47.25" x14ac:dyDescent="0.25">
      <c r="A84" s="20"/>
      <c r="B84" s="35" t="s">
        <v>73</v>
      </c>
      <c r="C84" s="36" t="s">
        <v>74</v>
      </c>
      <c r="D84" s="37" t="s">
        <v>18</v>
      </c>
      <c r="E84" s="3" t="s">
        <v>19</v>
      </c>
      <c r="F84" s="38" t="s">
        <v>65</v>
      </c>
      <c r="G84" s="3" t="s">
        <v>21</v>
      </c>
      <c r="H84" s="40">
        <f>'[22]оценка Учреждения'!$H$83</f>
        <v>31.05</v>
      </c>
      <c r="I84" s="40">
        <f>'[22]оценка Учреждения'!$I$83</f>
        <v>30.98</v>
      </c>
      <c r="J84" s="41">
        <f t="shared" si="1"/>
        <v>99.774557165861509</v>
      </c>
      <c r="K84" s="42">
        <f>(J84+J85+J86)/3</f>
        <v>99.924852388620494</v>
      </c>
      <c r="L84" s="43">
        <f>(K84+K87)/2</f>
        <v>99.96242619431024</v>
      </c>
      <c r="M84" s="17"/>
      <c r="N84" s="59"/>
      <c r="O84" s="45">
        <v>21</v>
      </c>
    </row>
    <row r="85" spans="1:15" ht="63" x14ac:dyDescent="0.25">
      <c r="A85" s="20"/>
      <c r="B85" s="35"/>
      <c r="C85" s="36"/>
      <c r="D85" s="46"/>
      <c r="E85" s="3" t="s">
        <v>19</v>
      </c>
      <c r="F85" s="38" t="s">
        <v>66</v>
      </c>
      <c r="G85" s="3" t="s">
        <v>21</v>
      </c>
      <c r="H85" s="40">
        <f>'[22]оценка Учреждения'!$H$84</f>
        <v>38.1</v>
      </c>
      <c r="I85" s="40">
        <f>'[22]оценка Учреждения'!$I$84</f>
        <v>38.6</v>
      </c>
      <c r="J85" s="41">
        <f t="shared" si="1"/>
        <v>100</v>
      </c>
      <c r="K85" s="47"/>
      <c r="L85" s="48"/>
      <c r="M85" s="17"/>
      <c r="N85" s="59"/>
      <c r="O85" s="50"/>
    </row>
    <row r="86" spans="1:15" ht="47.25" x14ac:dyDescent="0.25">
      <c r="A86" s="20"/>
      <c r="B86" s="35"/>
      <c r="C86" s="36"/>
      <c r="D86" s="46"/>
      <c r="E86" s="3" t="s">
        <v>19</v>
      </c>
      <c r="F86" s="38" t="s">
        <v>42</v>
      </c>
      <c r="G86" s="3" t="s">
        <v>21</v>
      </c>
      <c r="H86" s="40">
        <f>'[22]оценка Учреждения'!$H$85</f>
        <v>100</v>
      </c>
      <c r="I86" s="40">
        <f>'[22]оценка Учреждения'!$I$85</f>
        <v>100</v>
      </c>
      <c r="J86" s="41">
        <f t="shared" si="1"/>
        <v>100</v>
      </c>
      <c r="K86" s="51"/>
      <c r="L86" s="48"/>
      <c r="M86" s="17"/>
      <c r="N86" s="59"/>
      <c r="O86" s="50"/>
    </row>
    <row r="87" spans="1:15" ht="31.5" x14ac:dyDescent="0.25">
      <c r="A87" s="20"/>
      <c r="B87" s="52"/>
      <c r="C87" s="53"/>
      <c r="D87" s="54"/>
      <c r="E87" s="3" t="s">
        <v>25</v>
      </c>
      <c r="F87" s="55" t="s">
        <v>67</v>
      </c>
      <c r="G87" s="3" t="s">
        <v>68</v>
      </c>
      <c r="H87" s="135">
        <f>'[22]оценка Учреждения'!$H$86</f>
        <v>33017.449999999997</v>
      </c>
      <c r="I87" s="135">
        <f>'[22]оценка Учреждения'!$I$86</f>
        <v>33017.449999999997</v>
      </c>
      <c r="J87" s="41">
        <f t="shared" si="1"/>
        <v>100</v>
      </c>
      <c r="K87" s="41">
        <f>J87</f>
        <v>100</v>
      </c>
      <c r="L87" s="56"/>
      <c r="M87" s="17"/>
      <c r="N87" s="41"/>
      <c r="O87" s="58"/>
    </row>
    <row r="88" spans="1:15" ht="47.25" x14ac:dyDescent="0.25">
      <c r="A88" s="20"/>
      <c r="B88" s="35" t="s">
        <v>75</v>
      </c>
      <c r="C88" s="36" t="s">
        <v>76</v>
      </c>
      <c r="D88" s="37" t="s">
        <v>18</v>
      </c>
      <c r="E88" s="3" t="s">
        <v>19</v>
      </c>
      <c r="F88" s="38" t="s">
        <v>65</v>
      </c>
      <c r="G88" s="3" t="s">
        <v>21</v>
      </c>
      <c r="H88" s="40">
        <f>'[22]оценка Учреждения'!$H$87</f>
        <v>0.76</v>
      </c>
      <c r="I88" s="40">
        <f>'[22]оценка Учреждения'!$I$87</f>
        <v>0.76</v>
      </c>
      <c r="J88" s="41">
        <f t="shared" si="1"/>
        <v>100</v>
      </c>
      <c r="K88" s="42">
        <f>(J88+J89+J90)/3</f>
        <v>90.737564322469993</v>
      </c>
      <c r="L88" s="43">
        <f>(K88+K91)/2</f>
        <v>95.368782161235004</v>
      </c>
      <c r="M88" s="17"/>
      <c r="N88" s="59"/>
      <c r="O88" s="45">
        <v>22</v>
      </c>
    </row>
    <row r="89" spans="1:15" ht="63" x14ac:dyDescent="0.25">
      <c r="A89" s="20"/>
      <c r="B89" s="35"/>
      <c r="C89" s="36"/>
      <c r="D89" s="46"/>
      <c r="E89" s="3" t="s">
        <v>19</v>
      </c>
      <c r="F89" s="38" t="s">
        <v>66</v>
      </c>
      <c r="G89" s="3" t="s">
        <v>21</v>
      </c>
      <c r="H89" s="40">
        <f>'[22]оценка Учреждения'!$H$88</f>
        <v>58.3</v>
      </c>
      <c r="I89" s="40">
        <f>'[22]оценка Учреждения'!$I$88</f>
        <v>42.1</v>
      </c>
      <c r="J89" s="41">
        <f t="shared" si="1"/>
        <v>72.21269296740995</v>
      </c>
      <c r="K89" s="47"/>
      <c r="L89" s="48"/>
      <c r="M89" s="17"/>
      <c r="N89" s="59"/>
      <c r="O89" s="50"/>
    </row>
    <row r="90" spans="1:15" ht="47.25" x14ac:dyDescent="0.25">
      <c r="A90" s="20"/>
      <c r="B90" s="35"/>
      <c r="C90" s="36"/>
      <c r="D90" s="46"/>
      <c r="E90" s="3" t="s">
        <v>19</v>
      </c>
      <c r="F90" s="38" t="s">
        <v>42</v>
      </c>
      <c r="G90" s="3" t="s">
        <v>21</v>
      </c>
      <c r="H90" s="40">
        <f>'[22]оценка Учреждения'!$H$89</f>
        <v>100</v>
      </c>
      <c r="I90" s="40">
        <f>'[22]оценка Учреждения'!$I$89</f>
        <v>100</v>
      </c>
      <c r="J90" s="41">
        <f t="shared" si="1"/>
        <v>100</v>
      </c>
      <c r="K90" s="51"/>
      <c r="L90" s="48"/>
      <c r="M90" s="17"/>
      <c r="N90" s="59"/>
      <c r="O90" s="50"/>
    </row>
    <row r="91" spans="1:15" ht="31.5" x14ac:dyDescent="0.25">
      <c r="A91" s="20"/>
      <c r="B91" s="52"/>
      <c r="C91" s="53"/>
      <c r="D91" s="54"/>
      <c r="E91" s="3" t="s">
        <v>25</v>
      </c>
      <c r="F91" s="55" t="s">
        <v>67</v>
      </c>
      <c r="G91" s="3" t="s">
        <v>68</v>
      </c>
      <c r="H91" s="135">
        <f>'[22]оценка Учреждения'!$H$90</f>
        <v>497.92</v>
      </c>
      <c r="I91" s="135">
        <f>'[22]оценка Учреждения'!$I$90</f>
        <v>497.92</v>
      </c>
      <c r="J91" s="41">
        <f t="shared" si="1"/>
        <v>100</v>
      </c>
      <c r="K91" s="41">
        <f>J91</f>
        <v>100</v>
      </c>
      <c r="L91" s="56"/>
      <c r="M91" s="17"/>
      <c r="N91" s="41"/>
      <c r="O91" s="58"/>
    </row>
    <row r="92" spans="1:15" ht="47.25" x14ac:dyDescent="0.25">
      <c r="A92" s="20"/>
      <c r="B92" s="35" t="s">
        <v>77</v>
      </c>
      <c r="C92" s="36" t="s">
        <v>78</v>
      </c>
      <c r="D92" s="37" t="s">
        <v>18</v>
      </c>
      <c r="E92" s="3" t="s">
        <v>19</v>
      </c>
      <c r="F92" s="38" t="s">
        <v>65</v>
      </c>
      <c r="G92" s="3" t="s">
        <v>21</v>
      </c>
      <c r="H92" s="40">
        <f>'[22]оценка Учреждения'!$H$91</f>
        <v>10.29</v>
      </c>
      <c r="I92" s="40">
        <f>'[22]оценка Учреждения'!$I$91</f>
        <v>10.27</v>
      </c>
      <c r="J92" s="41">
        <f t="shared" si="1"/>
        <v>99.805636540330426</v>
      </c>
      <c r="K92" s="42">
        <f>(J92+J93+J94)/3</f>
        <v>99.935212180110128</v>
      </c>
      <c r="L92" s="43">
        <f>(K92+K95)/2</f>
        <v>99.967606090055057</v>
      </c>
      <c r="M92" s="17"/>
      <c r="N92" s="44"/>
      <c r="O92" s="45">
        <v>23</v>
      </c>
    </row>
    <row r="93" spans="1:15" ht="63" x14ac:dyDescent="0.25">
      <c r="A93" s="20"/>
      <c r="B93" s="35"/>
      <c r="C93" s="36"/>
      <c r="D93" s="46"/>
      <c r="E93" s="3" t="s">
        <v>19</v>
      </c>
      <c r="F93" s="38" t="s">
        <v>66</v>
      </c>
      <c r="G93" s="3" t="s">
        <v>21</v>
      </c>
      <c r="H93" s="40">
        <f>'[22]оценка Учреждения'!$H$92</f>
        <v>15.7</v>
      </c>
      <c r="I93" s="40">
        <f>'[22]оценка Учреждения'!$I$92</f>
        <v>20</v>
      </c>
      <c r="J93" s="41">
        <f t="shared" si="1"/>
        <v>100</v>
      </c>
      <c r="K93" s="47"/>
      <c r="L93" s="48"/>
      <c r="M93" s="17"/>
      <c r="N93" s="49"/>
      <c r="O93" s="50"/>
    </row>
    <row r="94" spans="1:15" ht="47.25" x14ac:dyDescent="0.25">
      <c r="A94" s="20"/>
      <c r="B94" s="35"/>
      <c r="C94" s="36"/>
      <c r="D94" s="46"/>
      <c r="E94" s="3" t="s">
        <v>19</v>
      </c>
      <c r="F94" s="38" t="s">
        <v>42</v>
      </c>
      <c r="G94" s="3" t="s">
        <v>21</v>
      </c>
      <c r="H94" s="40">
        <f>'[22]оценка Учреждения'!$H$93</f>
        <v>100</v>
      </c>
      <c r="I94" s="40">
        <f>'[22]оценка Учреждения'!$I$93</f>
        <v>100</v>
      </c>
      <c r="J94" s="41">
        <f t="shared" si="1"/>
        <v>100</v>
      </c>
      <c r="K94" s="51"/>
      <c r="L94" s="48"/>
      <c r="M94" s="17"/>
      <c r="N94" s="49"/>
      <c r="O94" s="50"/>
    </row>
    <row r="95" spans="1:15" ht="31.5" x14ac:dyDescent="0.25">
      <c r="A95" s="20"/>
      <c r="B95" s="52"/>
      <c r="C95" s="53"/>
      <c r="D95" s="54"/>
      <c r="E95" s="3" t="s">
        <v>25</v>
      </c>
      <c r="F95" s="55" t="s">
        <v>67</v>
      </c>
      <c r="G95" s="3" t="s">
        <v>68</v>
      </c>
      <c r="H95" s="135">
        <f>'[22]оценка Учреждения'!$H$94</f>
        <v>7489.2000000000007</v>
      </c>
      <c r="I95" s="135">
        <f>'[22]оценка Учреждения'!$I$94</f>
        <v>7489.2000000000007</v>
      </c>
      <c r="J95" s="41">
        <f t="shared" si="1"/>
        <v>100</v>
      </c>
      <c r="K95" s="41">
        <f>J95</f>
        <v>100</v>
      </c>
      <c r="L95" s="56"/>
      <c r="M95" s="17"/>
      <c r="N95" s="57"/>
      <c r="O95" s="58"/>
    </row>
    <row r="96" spans="1:15" ht="47.25" x14ac:dyDescent="0.25">
      <c r="A96" s="20"/>
      <c r="B96" s="35" t="s">
        <v>79</v>
      </c>
      <c r="C96" s="36" t="s">
        <v>80</v>
      </c>
      <c r="D96" s="37" t="s">
        <v>18</v>
      </c>
      <c r="E96" s="3" t="s">
        <v>19</v>
      </c>
      <c r="F96" s="38" t="s">
        <v>65</v>
      </c>
      <c r="G96" s="3" t="s">
        <v>21</v>
      </c>
      <c r="H96" s="40">
        <f>'[22]оценка Учреждения'!$H$95</f>
        <v>8.8699999999999992</v>
      </c>
      <c r="I96" s="40">
        <f>'[22]оценка Учреждения'!$I$95</f>
        <v>8.85</v>
      </c>
      <c r="J96" s="41">
        <f t="shared" si="1"/>
        <v>99.774520856820743</v>
      </c>
      <c r="K96" s="42">
        <f>(J96+J97+J98)/3</f>
        <v>99.558539919306554</v>
      </c>
      <c r="L96" s="43">
        <f>(K96+K99)/2</f>
        <v>99.779269959653277</v>
      </c>
      <c r="M96" s="17"/>
      <c r="N96" s="44"/>
      <c r="O96" s="45">
        <v>24</v>
      </c>
    </row>
    <row r="97" spans="1:15" ht="63" x14ac:dyDescent="0.25">
      <c r="A97" s="20"/>
      <c r="B97" s="35"/>
      <c r="C97" s="36"/>
      <c r="D97" s="46"/>
      <c r="E97" s="3" t="s">
        <v>19</v>
      </c>
      <c r="F97" s="38" t="s">
        <v>66</v>
      </c>
      <c r="G97" s="3" t="s">
        <v>21</v>
      </c>
      <c r="H97" s="40">
        <f>'[22]оценка Учреждения'!$H$96</f>
        <v>18.2</v>
      </c>
      <c r="I97" s="40">
        <f>'[22]оценка Учреждения'!$I$96</f>
        <v>18</v>
      </c>
      <c r="J97" s="41">
        <f t="shared" si="1"/>
        <v>98.901098901098905</v>
      </c>
      <c r="K97" s="47"/>
      <c r="L97" s="48"/>
      <c r="M97" s="17"/>
      <c r="N97" s="49"/>
      <c r="O97" s="50"/>
    </row>
    <row r="98" spans="1:15" ht="47.25" x14ac:dyDescent="0.25">
      <c r="A98" s="20"/>
      <c r="B98" s="35"/>
      <c r="C98" s="36"/>
      <c r="D98" s="46"/>
      <c r="E98" s="3" t="s">
        <v>19</v>
      </c>
      <c r="F98" s="38" t="s">
        <v>42</v>
      </c>
      <c r="G98" s="3" t="s">
        <v>21</v>
      </c>
      <c r="H98" s="40">
        <f>'[22]оценка Учреждения'!$H$97</f>
        <v>100</v>
      </c>
      <c r="I98" s="40">
        <f>'[22]оценка Учреждения'!$I$97</f>
        <v>100</v>
      </c>
      <c r="J98" s="41">
        <f t="shared" si="1"/>
        <v>100</v>
      </c>
      <c r="K98" s="51"/>
      <c r="L98" s="48"/>
      <c r="M98" s="17"/>
      <c r="N98" s="49"/>
      <c r="O98" s="50"/>
    </row>
    <row r="99" spans="1:15" ht="31.5" x14ac:dyDescent="0.25">
      <c r="A99" s="159"/>
      <c r="B99" s="52"/>
      <c r="C99" s="53"/>
      <c r="D99" s="54"/>
      <c r="E99" s="3" t="s">
        <v>25</v>
      </c>
      <c r="F99" s="55" t="s">
        <v>67</v>
      </c>
      <c r="G99" s="3" t="s">
        <v>68</v>
      </c>
      <c r="H99" s="135">
        <f>'[22]оценка Учреждения'!$H$98</f>
        <v>6282.1999999999989</v>
      </c>
      <c r="I99" s="135">
        <f>'[22]оценка Учреждения'!$I$98</f>
        <v>6282.1999999999989</v>
      </c>
      <c r="J99" s="41">
        <f t="shared" si="1"/>
        <v>100</v>
      </c>
      <c r="K99" s="41">
        <f>J99</f>
        <v>100</v>
      </c>
      <c r="L99" s="56"/>
      <c r="M99" s="17"/>
      <c r="N99" s="57"/>
      <c r="O99" s="58"/>
    </row>
    <row r="100" spans="1:15" ht="15.75" x14ac:dyDescent="0.25">
      <c r="A100" s="161"/>
      <c r="B100" s="162"/>
      <c r="C100" s="161"/>
      <c r="D100" s="163"/>
      <c r="E100" s="164"/>
      <c r="F100" s="165"/>
      <c r="G100" s="164"/>
      <c r="H100" s="185"/>
      <c r="I100" s="185"/>
      <c r="J100" s="167"/>
      <c r="K100" s="167"/>
      <c r="L100" s="168"/>
      <c r="M100" s="169"/>
      <c r="N100" s="170"/>
      <c r="O100" s="171"/>
    </row>
    <row r="101" spans="1:15" ht="15.75" x14ac:dyDescent="0.25">
      <c r="A101" s="172" t="s">
        <v>81</v>
      </c>
      <c r="F101" s="173" t="s">
        <v>82</v>
      </c>
      <c r="G101" s="164"/>
      <c r="H101" s="185"/>
      <c r="I101" s="185"/>
      <c r="J101" s="167"/>
      <c r="K101" s="167"/>
      <c r="L101" s="168"/>
      <c r="M101" s="169"/>
      <c r="N101" s="170"/>
      <c r="O101" s="171"/>
    </row>
    <row r="103" spans="1:15" x14ac:dyDescent="0.25">
      <c r="A103" s="174" t="s">
        <v>83</v>
      </c>
    </row>
    <row r="105" spans="1:15" x14ac:dyDescent="0.25">
      <c r="H105" s="175">
        <f>H7+H11+H15+H19+H23+H27+H31+H35+H39+H43+H47+H51+H55+H59+H63+H67+H71</f>
        <v>939.23</v>
      </c>
    </row>
    <row r="106" spans="1:15" x14ac:dyDescent="0.25">
      <c r="H106" s="175">
        <f>H75+H79+H83+H87+H91+H95+H99</f>
        <v>79798.599999999991</v>
      </c>
    </row>
    <row r="107" spans="1:15" x14ac:dyDescent="0.25">
      <c r="A107" s="174"/>
    </row>
  </sheetData>
  <autoFilter ref="A3:O99">
    <filterColumn colId="7">
      <customFilters>
        <customFilter operator="notEqual" val=" "/>
      </customFilters>
    </filterColumn>
  </autoFilter>
  <mergeCells count="152"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B88:B91"/>
    <mergeCell ref="C88:C91"/>
    <mergeCell ref="D88:D91"/>
    <mergeCell ref="K88:K90"/>
    <mergeCell ref="L88:L91"/>
    <mergeCell ref="O88:O91"/>
    <mergeCell ref="B84:B87"/>
    <mergeCell ref="C84:C87"/>
    <mergeCell ref="D84:D87"/>
    <mergeCell ref="K84:K86"/>
    <mergeCell ref="L84:L87"/>
    <mergeCell ref="O84:O87"/>
    <mergeCell ref="O76:O79"/>
    <mergeCell ref="B80:B83"/>
    <mergeCell ref="C80:C83"/>
    <mergeCell ref="D80:D83"/>
    <mergeCell ref="K80:K82"/>
    <mergeCell ref="L80:L83"/>
    <mergeCell ref="O80:O83"/>
    <mergeCell ref="B76:B79"/>
    <mergeCell ref="C76:C79"/>
    <mergeCell ref="D76:D79"/>
    <mergeCell ref="K76:K78"/>
    <mergeCell ref="L76:L79"/>
    <mergeCell ref="N76:N79"/>
    <mergeCell ref="B72:B75"/>
    <mergeCell ref="C72:C75"/>
    <mergeCell ref="D72:D75"/>
    <mergeCell ref="K72:K74"/>
    <mergeCell ref="L72:L75"/>
    <mergeCell ref="O72:O75"/>
    <mergeCell ref="B68:B71"/>
    <mergeCell ref="C68:C71"/>
    <mergeCell ref="D68:D71"/>
    <mergeCell ref="K68:K70"/>
    <mergeCell ref="L68:L71"/>
    <mergeCell ref="O68:O71"/>
    <mergeCell ref="B64:B67"/>
    <mergeCell ref="C64:C67"/>
    <mergeCell ref="D64:D67"/>
    <mergeCell ref="K64:K66"/>
    <mergeCell ref="L64:L67"/>
    <mergeCell ref="O64:O67"/>
    <mergeCell ref="B60:B63"/>
    <mergeCell ref="C60:C63"/>
    <mergeCell ref="D60:D63"/>
    <mergeCell ref="K60:K62"/>
    <mergeCell ref="L60:L63"/>
    <mergeCell ref="O60:O63"/>
    <mergeCell ref="B56:B59"/>
    <mergeCell ref="C56:C59"/>
    <mergeCell ref="D56:D59"/>
    <mergeCell ref="K56:K58"/>
    <mergeCell ref="L56:L59"/>
    <mergeCell ref="O56:O59"/>
    <mergeCell ref="B52:B55"/>
    <mergeCell ref="C52:C55"/>
    <mergeCell ref="D52:D55"/>
    <mergeCell ref="K52:K54"/>
    <mergeCell ref="L52:L55"/>
    <mergeCell ref="O52:O55"/>
    <mergeCell ref="B48:B51"/>
    <mergeCell ref="C48:C51"/>
    <mergeCell ref="D48:D51"/>
    <mergeCell ref="K48:K50"/>
    <mergeCell ref="L48:L51"/>
    <mergeCell ref="O48:O51"/>
    <mergeCell ref="B44:B47"/>
    <mergeCell ref="C44:C47"/>
    <mergeCell ref="D44:D47"/>
    <mergeCell ref="K44:K46"/>
    <mergeCell ref="L44:L47"/>
    <mergeCell ref="O44:O47"/>
    <mergeCell ref="B40:B43"/>
    <mergeCell ref="C40:C43"/>
    <mergeCell ref="D40:D43"/>
    <mergeCell ref="K40:K42"/>
    <mergeCell ref="L40:L43"/>
    <mergeCell ref="O40:O43"/>
    <mergeCell ref="B36:B39"/>
    <mergeCell ref="C36:C39"/>
    <mergeCell ref="D36:D39"/>
    <mergeCell ref="K36:K38"/>
    <mergeCell ref="L36:L39"/>
    <mergeCell ref="O36:O39"/>
    <mergeCell ref="B32:B35"/>
    <mergeCell ref="C32:C35"/>
    <mergeCell ref="D32:D35"/>
    <mergeCell ref="K32:K34"/>
    <mergeCell ref="L32:L35"/>
    <mergeCell ref="O32:O35"/>
    <mergeCell ref="B28:B31"/>
    <mergeCell ref="C28:C31"/>
    <mergeCell ref="D28:D31"/>
    <mergeCell ref="K28:K30"/>
    <mergeCell ref="L28:L31"/>
    <mergeCell ref="O28:O31"/>
    <mergeCell ref="B24:B27"/>
    <mergeCell ref="C24:C27"/>
    <mergeCell ref="D24:D27"/>
    <mergeCell ref="K24:K26"/>
    <mergeCell ref="L24:L27"/>
    <mergeCell ref="O24:O27"/>
    <mergeCell ref="B20:B23"/>
    <mergeCell ref="C20:C23"/>
    <mergeCell ref="D20:D23"/>
    <mergeCell ref="K20:K22"/>
    <mergeCell ref="L20:L23"/>
    <mergeCell ref="O20:O23"/>
    <mergeCell ref="L12:L15"/>
    <mergeCell ref="O12:O15"/>
    <mergeCell ref="B16:B19"/>
    <mergeCell ref="C16:C19"/>
    <mergeCell ref="D16:D19"/>
    <mergeCell ref="K16:K18"/>
    <mergeCell ref="L16:L19"/>
    <mergeCell ref="N16:N19"/>
    <mergeCell ref="O16:O19"/>
    <mergeCell ref="L4:L7"/>
    <mergeCell ref="M4:M99"/>
    <mergeCell ref="N4:N7"/>
    <mergeCell ref="O4:O7"/>
    <mergeCell ref="B8:B11"/>
    <mergeCell ref="C8:C11"/>
    <mergeCell ref="D8:D11"/>
    <mergeCell ref="K8:K10"/>
    <mergeCell ref="L8:L11"/>
    <mergeCell ref="O8:O11"/>
    <mergeCell ref="C1:F1"/>
    <mergeCell ref="A4:A99"/>
    <mergeCell ref="B4:B7"/>
    <mergeCell ref="C4:C7"/>
    <mergeCell ref="D4:D7"/>
    <mergeCell ref="K4:K6"/>
    <mergeCell ref="B12:B15"/>
    <mergeCell ref="C12:C15"/>
    <mergeCell ref="D12:D15"/>
    <mergeCell ref="K12:K14"/>
  </mergeCells>
  <printOptions horizontalCentered="1"/>
  <pageMargins left="0.11811023622047245" right="0.11811023622047245" top="0.15748031496062992" bottom="0" header="0.31496062992125984" footer="0.31496062992125984"/>
  <pageSetup paperSize="9" scale="42" orientation="landscape" r:id="rId1"/>
  <rowBreaks count="1" manualBreakCount="1">
    <brk id="71" max="14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07"/>
  <sheetViews>
    <sheetView view="pageBreakPreview" zoomScale="70" zoomScaleNormal="60" zoomScaleSheetLayoutView="70" workbookViewId="0">
      <pane xSplit="4" ySplit="3" topLeftCell="E16" activePane="bottomRight" state="frozen"/>
      <selection activeCell="E16" sqref="E16"/>
      <selection pane="topRight" activeCell="E16" sqref="E16"/>
      <selection pane="bottomLeft" activeCell="E16" sqref="E16"/>
      <selection pane="bottomRight" activeCell="E16" sqref="E16"/>
    </sheetView>
  </sheetViews>
  <sheetFormatPr defaultColWidth="8.85546875" defaultRowHeight="15" x14ac:dyDescent="0.25"/>
  <cols>
    <col min="1" max="1" width="19.140625" style="1" customWidth="1"/>
    <col min="2" max="2" width="20" style="1" customWidth="1"/>
    <col min="3" max="3" width="39.5703125" style="1" customWidth="1"/>
    <col min="4" max="4" width="10.140625" style="1" customWidth="1"/>
    <col min="5" max="5" width="17.85546875" style="1" customWidth="1"/>
    <col min="6" max="6" width="77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8.85546875" style="1"/>
  </cols>
  <sheetData>
    <row r="1" spans="1:15" ht="33.75" customHeight="1" x14ac:dyDescent="0.45">
      <c r="C1" s="2" t="s">
        <v>0</v>
      </c>
      <c r="D1" s="2"/>
      <c r="E1" s="2"/>
      <c r="F1" s="2"/>
    </row>
    <row r="2" spans="1:15" ht="195.75" customHeight="1" x14ac:dyDescent="0.25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2</v>
      </c>
      <c r="D3" s="5">
        <v>3</v>
      </c>
      <c r="E3" s="4">
        <v>4</v>
      </c>
      <c r="F3" s="5">
        <v>5</v>
      </c>
      <c r="G3" s="4">
        <v>6</v>
      </c>
      <c r="H3" s="5">
        <v>7</v>
      </c>
      <c r="I3" s="4">
        <v>8</v>
      </c>
      <c r="J3" s="5">
        <v>9</v>
      </c>
      <c r="K3" s="4">
        <v>10</v>
      </c>
      <c r="L3" s="5">
        <v>11</v>
      </c>
      <c r="M3" s="4">
        <v>12</v>
      </c>
      <c r="N3" s="5">
        <v>13</v>
      </c>
    </row>
    <row r="4" spans="1:15" customFormat="1" ht="56.25" hidden="1" customHeight="1" x14ac:dyDescent="0.25">
      <c r="A4" s="6" t="s">
        <v>104</v>
      </c>
      <c r="B4" s="7" t="s">
        <v>16</v>
      </c>
      <c r="C4" s="8" t="s">
        <v>17</v>
      </c>
      <c r="D4" s="9" t="s">
        <v>18</v>
      </c>
      <c r="E4" s="10" t="s">
        <v>19</v>
      </c>
      <c r="F4" s="11" t="s">
        <v>20</v>
      </c>
      <c r="G4" s="12" t="s">
        <v>21</v>
      </c>
      <c r="H4" s="13"/>
      <c r="I4" s="13"/>
      <c r="J4" s="14"/>
      <c r="K4" s="15"/>
      <c r="L4" s="16"/>
      <c r="M4" s="17" t="s">
        <v>22</v>
      </c>
      <c r="N4" s="18"/>
      <c r="O4" s="19">
        <v>1</v>
      </c>
    </row>
    <row r="5" spans="1:15" customFormat="1" ht="56.25" hidden="1" customHeight="1" x14ac:dyDescent="0.25">
      <c r="A5" s="20"/>
      <c r="B5" s="7"/>
      <c r="C5" s="8"/>
      <c r="D5" s="21"/>
      <c r="E5" s="10" t="s">
        <v>19</v>
      </c>
      <c r="F5" s="11" t="s">
        <v>23</v>
      </c>
      <c r="G5" s="12" t="s">
        <v>21</v>
      </c>
      <c r="H5" s="13"/>
      <c r="I5" s="13"/>
      <c r="J5" s="14"/>
      <c r="K5" s="22"/>
      <c r="L5" s="23"/>
      <c r="M5" s="17"/>
      <c r="N5" s="24"/>
      <c r="O5" s="25"/>
    </row>
    <row r="6" spans="1:15" customFormat="1" ht="87" hidden="1" customHeight="1" x14ac:dyDescent="0.25">
      <c r="A6" s="20"/>
      <c r="B6" s="7"/>
      <c r="C6" s="8"/>
      <c r="D6" s="21"/>
      <c r="E6" s="10" t="s">
        <v>19</v>
      </c>
      <c r="F6" s="11" t="s">
        <v>24</v>
      </c>
      <c r="G6" s="12" t="s">
        <v>21</v>
      </c>
      <c r="H6" s="13"/>
      <c r="I6" s="13"/>
      <c r="J6" s="14"/>
      <c r="K6" s="26"/>
      <c r="L6" s="23"/>
      <c r="M6" s="17"/>
      <c r="N6" s="24"/>
      <c r="O6" s="25"/>
    </row>
    <row r="7" spans="1:15" customFormat="1" ht="33" hidden="1" customHeight="1" x14ac:dyDescent="0.25">
      <c r="A7" s="20"/>
      <c r="B7" s="27"/>
      <c r="C7" s="28"/>
      <c r="D7" s="29"/>
      <c r="E7" s="10" t="s">
        <v>25</v>
      </c>
      <c r="F7" s="30" t="s">
        <v>26</v>
      </c>
      <c r="G7" s="12" t="s">
        <v>27</v>
      </c>
      <c r="H7" s="13"/>
      <c r="I7" s="13"/>
      <c r="J7" s="14"/>
      <c r="K7" s="14"/>
      <c r="L7" s="31"/>
      <c r="M7" s="17"/>
      <c r="N7" s="32"/>
      <c r="O7" s="33"/>
    </row>
    <row r="8" spans="1:15" customFormat="1" ht="56.25" hidden="1" customHeight="1" x14ac:dyDescent="0.25">
      <c r="A8" s="20"/>
      <c r="B8" s="7" t="s">
        <v>28</v>
      </c>
      <c r="C8" s="8" t="s">
        <v>29</v>
      </c>
      <c r="D8" s="9" t="s">
        <v>18</v>
      </c>
      <c r="E8" s="10" t="s">
        <v>19</v>
      </c>
      <c r="F8" s="11" t="s">
        <v>20</v>
      </c>
      <c r="G8" s="12" t="s">
        <v>21</v>
      </c>
      <c r="H8" s="13"/>
      <c r="I8" s="13"/>
      <c r="J8" s="14"/>
      <c r="K8" s="15"/>
      <c r="L8" s="16"/>
      <c r="M8" s="17"/>
      <c r="N8" s="34"/>
      <c r="O8" s="19">
        <v>2</v>
      </c>
    </row>
    <row r="9" spans="1:15" customFormat="1" ht="56.25" hidden="1" customHeight="1" x14ac:dyDescent="0.25">
      <c r="A9" s="20"/>
      <c r="B9" s="7"/>
      <c r="C9" s="8"/>
      <c r="D9" s="21"/>
      <c r="E9" s="10" t="s">
        <v>19</v>
      </c>
      <c r="F9" s="11" t="s">
        <v>23</v>
      </c>
      <c r="G9" s="12" t="s">
        <v>21</v>
      </c>
      <c r="H9" s="13"/>
      <c r="I9" s="13"/>
      <c r="J9" s="14"/>
      <c r="K9" s="22"/>
      <c r="L9" s="23"/>
      <c r="M9" s="17"/>
      <c r="N9" s="34"/>
      <c r="O9" s="25"/>
    </row>
    <row r="10" spans="1:15" customFormat="1" ht="87" hidden="1" customHeight="1" x14ac:dyDescent="0.25">
      <c r="A10" s="20"/>
      <c r="B10" s="7"/>
      <c r="C10" s="8"/>
      <c r="D10" s="21"/>
      <c r="E10" s="10" t="s">
        <v>19</v>
      </c>
      <c r="F10" s="11" t="s">
        <v>24</v>
      </c>
      <c r="G10" s="12" t="s">
        <v>21</v>
      </c>
      <c r="H10" s="13"/>
      <c r="I10" s="13"/>
      <c r="J10" s="14"/>
      <c r="K10" s="26"/>
      <c r="L10" s="23"/>
      <c r="M10" s="17"/>
      <c r="N10" s="34"/>
      <c r="O10" s="25"/>
    </row>
    <row r="11" spans="1:15" customFormat="1" ht="33" hidden="1" customHeight="1" x14ac:dyDescent="0.25">
      <c r="A11" s="20"/>
      <c r="B11" s="27"/>
      <c r="C11" s="28"/>
      <c r="D11" s="29"/>
      <c r="E11" s="10" t="s">
        <v>25</v>
      </c>
      <c r="F11" s="30" t="s">
        <v>26</v>
      </c>
      <c r="G11" s="12" t="s">
        <v>27</v>
      </c>
      <c r="H11" s="13"/>
      <c r="I11" s="13"/>
      <c r="J11" s="14"/>
      <c r="K11" s="14"/>
      <c r="L11" s="31"/>
      <c r="M11" s="17"/>
      <c r="N11" s="14"/>
      <c r="O11" s="33"/>
    </row>
    <row r="12" spans="1:15" customFormat="1" ht="56.25" hidden="1" customHeight="1" x14ac:dyDescent="0.25">
      <c r="A12" s="20"/>
      <c r="B12" s="7" t="s">
        <v>30</v>
      </c>
      <c r="C12" s="8" t="s">
        <v>31</v>
      </c>
      <c r="D12" s="9" t="s">
        <v>18</v>
      </c>
      <c r="E12" s="10" t="s">
        <v>19</v>
      </c>
      <c r="F12" s="11" t="s">
        <v>20</v>
      </c>
      <c r="G12" s="12" t="s">
        <v>21</v>
      </c>
      <c r="H12" s="13"/>
      <c r="I12" s="13"/>
      <c r="J12" s="14"/>
      <c r="K12" s="15"/>
      <c r="L12" s="16"/>
      <c r="M12" s="17"/>
      <c r="N12" s="34"/>
      <c r="O12" s="19">
        <v>3</v>
      </c>
    </row>
    <row r="13" spans="1:15" customFormat="1" ht="56.25" hidden="1" customHeight="1" x14ac:dyDescent="0.25">
      <c r="A13" s="20"/>
      <c r="B13" s="7"/>
      <c r="C13" s="8"/>
      <c r="D13" s="21"/>
      <c r="E13" s="10" t="s">
        <v>19</v>
      </c>
      <c r="F13" s="11" t="s">
        <v>23</v>
      </c>
      <c r="G13" s="12" t="s">
        <v>21</v>
      </c>
      <c r="H13" s="13"/>
      <c r="I13" s="13"/>
      <c r="J13" s="14"/>
      <c r="K13" s="22"/>
      <c r="L13" s="23"/>
      <c r="M13" s="17"/>
      <c r="N13" s="34"/>
      <c r="O13" s="25"/>
    </row>
    <row r="14" spans="1:15" customFormat="1" ht="87" hidden="1" customHeight="1" x14ac:dyDescent="0.25">
      <c r="A14" s="20"/>
      <c r="B14" s="7"/>
      <c r="C14" s="8"/>
      <c r="D14" s="21"/>
      <c r="E14" s="10" t="s">
        <v>19</v>
      </c>
      <c r="F14" s="11" t="s">
        <v>24</v>
      </c>
      <c r="G14" s="12" t="s">
        <v>21</v>
      </c>
      <c r="H14" s="13"/>
      <c r="I14" s="13"/>
      <c r="J14" s="14"/>
      <c r="K14" s="26"/>
      <c r="L14" s="23"/>
      <c r="M14" s="17"/>
      <c r="N14" s="34"/>
      <c r="O14" s="25"/>
    </row>
    <row r="15" spans="1:15" customFormat="1" ht="33" hidden="1" customHeight="1" x14ac:dyDescent="0.25">
      <c r="A15" s="20"/>
      <c r="B15" s="27"/>
      <c r="C15" s="28"/>
      <c r="D15" s="29"/>
      <c r="E15" s="10" t="s">
        <v>25</v>
      </c>
      <c r="F15" s="30" t="s">
        <v>26</v>
      </c>
      <c r="G15" s="12" t="s">
        <v>27</v>
      </c>
      <c r="H15" s="13"/>
      <c r="I15" s="13"/>
      <c r="J15" s="14"/>
      <c r="K15" s="14"/>
      <c r="L15" s="31"/>
      <c r="M15" s="17"/>
      <c r="N15" s="14"/>
      <c r="O15" s="33"/>
    </row>
    <row r="16" spans="1:15" ht="56.25" customHeight="1" x14ac:dyDescent="0.25">
      <c r="A16" s="20"/>
      <c r="B16" s="35" t="s">
        <v>32</v>
      </c>
      <c r="C16" s="36" t="s">
        <v>33</v>
      </c>
      <c r="D16" s="37" t="s">
        <v>18</v>
      </c>
      <c r="E16" s="3" t="s">
        <v>19</v>
      </c>
      <c r="F16" s="38" t="s">
        <v>20</v>
      </c>
      <c r="G16" s="39" t="s">
        <v>21</v>
      </c>
      <c r="H16" s="40">
        <f>'[23]оценка Учреждения'!$H$15</f>
        <v>100</v>
      </c>
      <c r="I16" s="40">
        <f>'[23]оценка Учреждения'!$I$15</f>
        <v>100</v>
      </c>
      <c r="J16" s="41">
        <f t="shared" ref="J16:J53" si="0">IF(I16/H16*100&gt;100,100,I16/H16*100)</f>
        <v>100</v>
      </c>
      <c r="K16" s="42">
        <f>(J16+J17+J18)/2</f>
        <v>95.45</v>
      </c>
      <c r="L16" s="43">
        <f>(K16+K19)/2</f>
        <v>97.724999999999994</v>
      </c>
      <c r="M16" s="17"/>
      <c r="N16" s="44"/>
      <c r="O16" s="45">
        <v>4</v>
      </c>
    </row>
    <row r="17" spans="1:15" ht="56.25" customHeight="1" x14ac:dyDescent="0.25">
      <c r="A17" s="20"/>
      <c r="B17" s="35"/>
      <c r="C17" s="36"/>
      <c r="D17" s="46"/>
      <c r="E17" s="3" t="s">
        <v>19</v>
      </c>
      <c r="F17" s="38" t="s">
        <v>23</v>
      </c>
      <c r="G17" s="39" t="s">
        <v>21</v>
      </c>
      <c r="H17" s="40">
        <f>'[23]оценка Учреждения'!$H$16</f>
        <v>100</v>
      </c>
      <c r="I17" s="40">
        <f>'[23]оценка Учреждения'!$I$16</f>
        <v>90.9</v>
      </c>
      <c r="J17" s="41">
        <f t="shared" si="0"/>
        <v>90.9</v>
      </c>
      <c r="K17" s="47"/>
      <c r="L17" s="48"/>
      <c r="M17" s="17"/>
      <c r="N17" s="49"/>
      <c r="O17" s="50"/>
    </row>
    <row r="18" spans="1:15" ht="87" customHeight="1" x14ac:dyDescent="0.25">
      <c r="A18" s="20"/>
      <c r="B18" s="35"/>
      <c r="C18" s="36"/>
      <c r="D18" s="46"/>
      <c r="E18" s="3" t="s">
        <v>19</v>
      </c>
      <c r="F18" s="38" t="s">
        <v>24</v>
      </c>
      <c r="G18" s="39" t="s">
        <v>21</v>
      </c>
      <c r="H18" s="40">
        <f>'[23]оценка Учреждения'!$H$17</f>
        <v>0</v>
      </c>
      <c r="I18" s="40">
        <f>'[23]оценка Учреждения'!$I$17</f>
        <v>0</v>
      </c>
      <c r="J18" s="41">
        <v>0</v>
      </c>
      <c r="K18" s="51"/>
      <c r="L18" s="48"/>
      <c r="M18" s="17"/>
      <c r="N18" s="49"/>
      <c r="O18" s="50"/>
    </row>
    <row r="19" spans="1:15" ht="33" customHeight="1" x14ac:dyDescent="0.25">
      <c r="A19" s="20"/>
      <c r="B19" s="52"/>
      <c r="C19" s="53"/>
      <c r="D19" s="54"/>
      <c r="E19" s="3" t="s">
        <v>25</v>
      </c>
      <c r="F19" s="55" t="s">
        <v>26</v>
      </c>
      <c r="G19" s="39" t="s">
        <v>27</v>
      </c>
      <c r="H19" s="40">
        <f>'[23]оценка Учреждения'!$H$18</f>
        <v>11.78</v>
      </c>
      <c r="I19" s="40">
        <f>'[23]оценка Учреждения'!$I$18</f>
        <v>13.11</v>
      </c>
      <c r="J19" s="41">
        <f t="shared" si="0"/>
        <v>100</v>
      </c>
      <c r="K19" s="41">
        <f>J19</f>
        <v>100</v>
      </c>
      <c r="L19" s="56"/>
      <c r="M19" s="17"/>
      <c r="N19" s="57"/>
      <c r="O19" s="58"/>
    </row>
    <row r="20" spans="1:15" ht="56.25" customHeight="1" x14ac:dyDescent="0.25">
      <c r="A20" s="20"/>
      <c r="B20" s="35" t="s">
        <v>34</v>
      </c>
      <c r="C20" s="36" t="s">
        <v>35</v>
      </c>
      <c r="D20" s="37" t="s">
        <v>18</v>
      </c>
      <c r="E20" s="3" t="s">
        <v>19</v>
      </c>
      <c r="F20" s="38" t="s">
        <v>20</v>
      </c>
      <c r="G20" s="39" t="s">
        <v>21</v>
      </c>
      <c r="H20" s="40">
        <f>'[23]оценка Учреждения'!$H$19</f>
        <v>100</v>
      </c>
      <c r="I20" s="40">
        <f>'[23]оценка Учреждения'!$I$19</f>
        <v>100</v>
      </c>
      <c r="J20" s="41">
        <f t="shared" si="0"/>
        <v>100</v>
      </c>
      <c r="K20" s="42">
        <f>(J20+J21+J22)/3</f>
        <v>100</v>
      </c>
      <c r="L20" s="43">
        <f>(K20+K23)/2</f>
        <v>100</v>
      </c>
      <c r="M20" s="17"/>
      <c r="N20" s="59"/>
      <c r="O20" s="45">
        <v>5</v>
      </c>
    </row>
    <row r="21" spans="1:15" ht="56.25" customHeight="1" x14ac:dyDescent="0.25">
      <c r="A21" s="20"/>
      <c r="B21" s="35"/>
      <c r="C21" s="36"/>
      <c r="D21" s="46"/>
      <c r="E21" s="3" t="s">
        <v>19</v>
      </c>
      <c r="F21" s="38" t="s">
        <v>23</v>
      </c>
      <c r="G21" s="39" t="s">
        <v>21</v>
      </c>
      <c r="H21" s="40">
        <f>'[23]оценка Учреждения'!$H$20</f>
        <v>100</v>
      </c>
      <c r="I21" s="40">
        <f>'[23]оценка Учреждения'!$I$20</f>
        <v>100</v>
      </c>
      <c r="J21" s="41">
        <f t="shared" si="0"/>
        <v>100</v>
      </c>
      <c r="K21" s="47"/>
      <c r="L21" s="48"/>
      <c r="M21" s="17"/>
      <c r="N21" s="59"/>
      <c r="O21" s="50"/>
    </row>
    <row r="22" spans="1:15" ht="87" customHeight="1" x14ac:dyDescent="0.25">
      <c r="A22" s="20"/>
      <c r="B22" s="35"/>
      <c r="C22" s="36"/>
      <c r="D22" s="46"/>
      <c r="E22" s="3" t="s">
        <v>19</v>
      </c>
      <c r="F22" s="38" t="s">
        <v>24</v>
      </c>
      <c r="G22" s="39" t="s">
        <v>21</v>
      </c>
      <c r="H22" s="40">
        <f>'[23]оценка Учреждения'!$H$21</f>
        <v>100</v>
      </c>
      <c r="I22" s="40">
        <f>'[23]оценка Учреждения'!$I$21</f>
        <v>100</v>
      </c>
      <c r="J22" s="41">
        <f t="shared" si="0"/>
        <v>100</v>
      </c>
      <c r="K22" s="51"/>
      <c r="L22" s="48"/>
      <c r="M22" s="17"/>
      <c r="N22" s="59"/>
      <c r="O22" s="50"/>
    </row>
    <row r="23" spans="1:15" ht="33" customHeight="1" x14ac:dyDescent="0.25">
      <c r="A23" s="20"/>
      <c r="B23" s="52"/>
      <c r="C23" s="53"/>
      <c r="D23" s="54"/>
      <c r="E23" s="3" t="s">
        <v>25</v>
      </c>
      <c r="F23" s="55" t="s">
        <v>26</v>
      </c>
      <c r="G23" s="39" t="s">
        <v>27</v>
      </c>
      <c r="H23" s="40">
        <f>'[23]оценка Учреждения'!$H$22</f>
        <v>1</v>
      </c>
      <c r="I23" s="40">
        <f>'[23]оценка Учреждения'!$I$22</f>
        <v>1.22</v>
      </c>
      <c r="J23" s="41">
        <f t="shared" si="0"/>
        <v>100</v>
      </c>
      <c r="K23" s="41">
        <f>J23</f>
        <v>100</v>
      </c>
      <c r="L23" s="56"/>
      <c r="M23" s="17"/>
      <c r="N23" s="41"/>
      <c r="O23" s="58"/>
    </row>
    <row r="24" spans="1:15" ht="56.25" customHeight="1" x14ac:dyDescent="0.25">
      <c r="A24" s="20"/>
      <c r="B24" s="35" t="s">
        <v>36</v>
      </c>
      <c r="C24" s="36" t="s">
        <v>37</v>
      </c>
      <c r="D24" s="37" t="s">
        <v>18</v>
      </c>
      <c r="E24" s="3" t="s">
        <v>19</v>
      </c>
      <c r="F24" s="38" t="s">
        <v>20</v>
      </c>
      <c r="G24" s="39" t="s">
        <v>21</v>
      </c>
      <c r="H24" s="40">
        <f>'[23]оценка Учреждения'!$H$23</f>
        <v>100</v>
      </c>
      <c r="I24" s="40">
        <f>'[23]оценка Учреждения'!$I$23</f>
        <v>100</v>
      </c>
      <c r="J24" s="41">
        <f t="shared" si="0"/>
        <v>100</v>
      </c>
      <c r="K24" s="42">
        <f>(J24+J25+J26)/3</f>
        <v>98.245614035087712</v>
      </c>
      <c r="L24" s="43">
        <f>(K24+K27)/2</f>
        <v>99.122807017543863</v>
      </c>
      <c r="M24" s="17"/>
      <c r="N24" s="59"/>
      <c r="O24" s="45">
        <v>6</v>
      </c>
    </row>
    <row r="25" spans="1:15" ht="56.25" customHeight="1" x14ac:dyDescent="0.25">
      <c r="A25" s="20"/>
      <c r="B25" s="35"/>
      <c r="C25" s="36"/>
      <c r="D25" s="46"/>
      <c r="E25" s="3" t="s">
        <v>19</v>
      </c>
      <c r="F25" s="38" t="s">
        <v>23</v>
      </c>
      <c r="G25" s="39" t="s">
        <v>21</v>
      </c>
      <c r="H25" s="40">
        <f>'[23]оценка Учреждения'!$H$24</f>
        <v>95</v>
      </c>
      <c r="I25" s="40">
        <f>'[23]оценка Учреждения'!$I$24</f>
        <v>90</v>
      </c>
      <c r="J25" s="41">
        <f t="shared" si="0"/>
        <v>94.73684210526315</v>
      </c>
      <c r="K25" s="47"/>
      <c r="L25" s="48"/>
      <c r="M25" s="17"/>
      <c r="N25" s="59"/>
      <c r="O25" s="50"/>
    </row>
    <row r="26" spans="1:15" ht="87" customHeight="1" x14ac:dyDescent="0.25">
      <c r="A26" s="20"/>
      <c r="B26" s="35"/>
      <c r="C26" s="36"/>
      <c r="D26" s="46"/>
      <c r="E26" s="3" t="s">
        <v>19</v>
      </c>
      <c r="F26" s="38" t="s">
        <v>24</v>
      </c>
      <c r="G26" s="39" t="s">
        <v>21</v>
      </c>
      <c r="H26" s="40">
        <f>'[23]оценка Учреждения'!$H$25</f>
        <v>100</v>
      </c>
      <c r="I26" s="40">
        <f>'[23]оценка Учреждения'!$I$25</f>
        <v>100</v>
      </c>
      <c r="J26" s="41">
        <f t="shared" si="0"/>
        <v>100</v>
      </c>
      <c r="K26" s="51"/>
      <c r="L26" s="48"/>
      <c r="M26" s="17"/>
      <c r="N26" s="59"/>
      <c r="O26" s="50"/>
    </row>
    <row r="27" spans="1:15" ht="33" customHeight="1" x14ac:dyDescent="0.25">
      <c r="A27" s="20"/>
      <c r="B27" s="52"/>
      <c r="C27" s="53"/>
      <c r="D27" s="54"/>
      <c r="E27" s="3" t="s">
        <v>25</v>
      </c>
      <c r="F27" s="55" t="s">
        <v>26</v>
      </c>
      <c r="G27" s="39" t="s">
        <v>27</v>
      </c>
      <c r="H27" s="40">
        <f>'[23]оценка Учреждения'!$H$26</f>
        <v>1001.89</v>
      </c>
      <c r="I27" s="40">
        <f>'[23]оценка Учреждения'!$I$26</f>
        <v>1007.33</v>
      </c>
      <c r="J27" s="41">
        <f t="shared" si="0"/>
        <v>100</v>
      </c>
      <c r="K27" s="41">
        <f>J27</f>
        <v>100</v>
      </c>
      <c r="L27" s="56"/>
      <c r="M27" s="17"/>
      <c r="N27" s="41"/>
      <c r="O27" s="58"/>
    </row>
    <row r="28" spans="1:15" ht="56.25" customHeight="1" x14ac:dyDescent="0.25">
      <c r="A28" s="20"/>
      <c r="B28" s="35" t="s">
        <v>38</v>
      </c>
      <c r="C28" s="36" t="s">
        <v>39</v>
      </c>
      <c r="D28" s="37" t="s">
        <v>18</v>
      </c>
      <c r="E28" s="3" t="s">
        <v>19</v>
      </c>
      <c r="F28" s="38" t="s">
        <v>20</v>
      </c>
      <c r="G28" s="39" t="s">
        <v>21</v>
      </c>
      <c r="H28" s="40">
        <f>'[23]оценка Учреждения'!$H$27</f>
        <v>100</v>
      </c>
      <c r="I28" s="40">
        <f>'[23]оценка Учреждения'!$I$27</f>
        <v>100</v>
      </c>
      <c r="J28" s="41">
        <f t="shared" si="0"/>
        <v>100</v>
      </c>
      <c r="K28" s="42">
        <f>(J28+J29+J30)/3</f>
        <v>100</v>
      </c>
      <c r="L28" s="43">
        <f>(K28+K31)/2</f>
        <v>100</v>
      </c>
      <c r="M28" s="17"/>
      <c r="N28" s="59"/>
      <c r="O28" s="45">
        <v>7</v>
      </c>
    </row>
    <row r="29" spans="1:15" ht="56.25" customHeight="1" x14ac:dyDescent="0.25">
      <c r="A29" s="20"/>
      <c r="B29" s="35"/>
      <c r="C29" s="36"/>
      <c r="D29" s="46"/>
      <c r="E29" s="3" t="s">
        <v>19</v>
      </c>
      <c r="F29" s="38" t="s">
        <v>23</v>
      </c>
      <c r="G29" s="39" t="s">
        <v>21</v>
      </c>
      <c r="H29" s="40">
        <f>'[23]оценка Учреждения'!$H$28</f>
        <v>100</v>
      </c>
      <c r="I29" s="40">
        <f>'[23]оценка Учреждения'!$I$28</f>
        <v>100</v>
      </c>
      <c r="J29" s="41">
        <f t="shared" si="0"/>
        <v>100</v>
      </c>
      <c r="K29" s="47"/>
      <c r="L29" s="48"/>
      <c r="M29" s="17"/>
      <c r="N29" s="59"/>
      <c r="O29" s="50"/>
    </row>
    <row r="30" spans="1:15" ht="87" customHeight="1" x14ac:dyDescent="0.25">
      <c r="A30" s="20"/>
      <c r="B30" s="35"/>
      <c r="C30" s="36"/>
      <c r="D30" s="46"/>
      <c r="E30" s="3" t="s">
        <v>19</v>
      </c>
      <c r="F30" s="38" t="s">
        <v>24</v>
      </c>
      <c r="G30" s="39" t="s">
        <v>21</v>
      </c>
      <c r="H30" s="40">
        <f>'[23]оценка Учреждения'!$H$29</f>
        <v>100</v>
      </c>
      <c r="I30" s="40">
        <f>'[23]оценка Учреждения'!$I$29</f>
        <v>100</v>
      </c>
      <c r="J30" s="41">
        <f t="shared" si="0"/>
        <v>100</v>
      </c>
      <c r="K30" s="51"/>
      <c r="L30" s="48"/>
      <c r="M30" s="17"/>
      <c r="N30" s="59"/>
      <c r="O30" s="50"/>
    </row>
    <row r="31" spans="1:15" ht="33" customHeight="1" x14ac:dyDescent="0.25">
      <c r="A31" s="20"/>
      <c r="B31" s="52"/>
      <c r="C31" s="53"/>
      <c r="D31" s="54"/>
      <c r="E31" s="3" t="s">
        <v>25</v>
      </c>
      <c r="F31" s="55" t="s">
        <v>26</v>
      </c>
      <c r="G31" s="39" t="s">
        <v>27</v>
      </c>
      <c r="H31" s="40">
        <f>'[23]оценка Учреждения'!$H$30</f>
        <v>1.1100000000000001</v>
      </c>
      <c r="I31" s="40">
        <f>'[23]оценка Учреждения'!$I$30</f>
        <v>1.44</v>
      </c>
      <c r="J31" s="41">
        <f t="shared" si="0"/>
        <v>100</v>
      </c>
      <c r="K31" s="41">
        <f>J31</f>
        <v>100</v>
      </c>
      <c r="L31" s="56"/>
      <c r="M31" s="17"/>
      <c r="N31" s="41"/>
      <c r="O31" s="58"/>
    </row>
    <row r="32" spans="1:15" ht="56.25" customHeight="1" x14ac:dyDescent="0.25">
      <c r="A32" s="20"/>
      <c r="B32" s="35" t="s">
        <v>40</v>
      </c>
      <c r="C32" s="36" t="s">
        <v>41</v>
      </c>
      <c r="D32" s="37" t="s">
        <v>18</v>
      </c>
      <c r="E32" s="3" t="s">
        <v>19</v>
      </c>
      <c r="F32" s="38" t="s">
        <v>20</v>
      </c>
      <c r="G32" s="39" t="s">
        <v>21</v>
      </c>
      <c r="H32" s="40">
        <f>'[23]оценка Учреждения'!$H$31</f>
        <v>100</v>
      </c>
      <c r="I32" s="40">
        <f>'[23]оценка Учреждения'!$I$31</f>
        <v>100</v>
      </c>
      <c r="J32" s="41">
        <f t="shared" si="0"/>
        <v>100</v>
      </c>
      <c r="K32" s="42">
        <f>(J32+J33+J34)/3</f>
        <v>99.133333333333326</v>
      </c>
      <c r="L32" s="43">
        <f>(K32+K35)/2</f>
        <v>99.566666666666663</v>
      </c>
      <c r="M32" s="17"/>
      <c r="N32" s="59"/>
      <c r="O32" s="45">
        <v>8</v>
      </c>
    </row>
    <row r="33" spans="1:15" ht="56.25" customHeight="1" x14ac:dyDescent="0.25">
      <c r="A33" s="20"/>
      <c r="B33" s="35"/>
      <c r="C33" s="36"/>
      <c r="D33" s="46"/>
      <c r="E33" s="3" t="s">
        <v>19</v>
      </c>
      <c r="F33" s="38" t="s">
        <v>42</v>
      </c>
      <c r="G33" s="39" t="s">
        <v>21</v>
      </c>
      <c r="H33" s="40">
        <f>'[23]оценка Учреждения'!$H$32</f>
        <v>100</v>
      </c>
      <c r="I33" s="40">
        <f>'[23]оценка Учреждения'!$I$32</f>
        <v>97.4</v>
      </c>
      <c r="J33" s="41">
        <f t="shared" si="0"/>
        <v>97.4</v>
      </c>
      <c r="K33" s="47"/>
      <c r="L33" s="48"/>
      <c r="M33" s="17"/>
      <c r="N33" s="59"/>
      <c r="O33" s="50"/>
    </row>
    <row r="34" spans="1:15" ht="66.75" customHeight="1" x14ac:dyDescent="0.25">
      <c r="A34" s="20"/>
      <c r="B34" s="35"/>
      <c r="C34" s="36"/>
      <c r="D34" s="46"/>
      <c r="E34" s="3" t="s">
        <v>19</v>
      </c>
      <c r="F34" s="38" t="s">
        <v>43</v>
      </c>
      <c r="G34" s="39" t="s">
        <v>21</v>
      </c>
      <c r="H34" s="40">
        <f>'[23]оценка Учреждения'!$H$33</f>
        <v>100</v>
      </c>
      <c r="I34" s="40">
        <f>'[23]оценка Учреждения'!$I$33</f>
        <v>100</v>
      </c>
      <c r="J34" s="41">
        <f t="shared" si="0"/>
        <v>100</v>
      </c>
      <c r="K34" s="51"/>
      <c r="L34" s="48"/>
      <c r="M34" s="17"/>
      <c r="N34" s="59"/>
      <c r="O34" s="50"/>
    </row>
    <row r="35" spans="1:15" ht="33" customHeight="1" x14ac:dyDescent="0.25">
      <c r="A35" s="20"/>
      <c r="B35" s="52"/>
      <c r="C35" s="53"/>
      <c r="D35" s="54"/>
      <c r="E35" s="3" t="s">
        <v>25</v>
      </c>
      <c r="F35" s="55" t="s">
        <v>26</v>
      </c>
      <c r="G35" s="39" t="s">
        <v>27</v>
      </c>
      <c r="H35" s="40">
        <f>'[23]оценка Учреждения'!$H$34</f>
        <v>4.33</v>
      </c>
      <c r="I35" s="40">
        <f>'[23]оценка Учреждения'!$I$34</f>
        <v>5.33</v>
      </c>
      <c r="J35" s="41">
        <f t="shared" si="0"/>
        <v>100</v>
      </c>
      <c r="K35" s="41">
        <f>J35</f>
        <v>100</v>
      </c>
      <c r="L35" s="56"/>
      <c r="M35" s="17"/>
      <c r="N35" s="41"/>
      <c r="O35" s="58"/>
    </row>
    <row r="36" spans="1:15" ht="56.25" customHeight="1" x14ac:dyDescent="0.25">
      <c r="A36" s="20"/>
      <c r="B36" s="35" t="s">
        <v>44</v>
      </c>
      <c r="C36" s="36" t="s">
        <v>45</v>
      </c>
      <c r="D36" s="37" t="s">
        <v>18</v>
      </c>
      <c r="E36" s="3" t="s">
        <v>19</v>
      </c>
      <c r="F36" s="38" t="s">
        <v>20</v>
      </c>
      <c r="G36" s="39" t="s">
        <v>21</v>
      </c>
      <c r="H36" s="40">
        <f>'[23]оценка Учреждения'!$H$35</f>
        <v>100</v>
      </c>
      <c r="I36" s="40">
        <f>'[23]оценка Учреждения'!$I$35</f>
        <v>100</v>
      </c>
      <c r="J36" s="41">
        <f t="shared" si="0"/>
        <v>100</v>
      </c>
      <c r="K36" s="42">
        <f>(J36+J37+J38)/3</f>
        <v>99.066666666666663</v>
      </c>
      <c r="L36" s="43">
        <f>(K36+K39)/2</f>
        <v>98.425738396624467</v>
      </c>
      <c r="M36" s="17"/>
      <c r="N36" s="59"/>
      <c r="O36" s="45">
        <v>9</v>
      </c>
    </row>
    <row r="37" spans="1:15" ht="56.25" customHeight="1" x14ac:dyDescent="0.25">
      <c r="A37" s="20"/>
      <c r="B37" s="35"/>
      <c r="C37" s="36"/>
      <c r="D37" s="46"/>
      <c r="E37" s="3" t="s">
        <v>19</v>
      </c>
      <c r="F37" s="38" t="s">
        <v>42</v>
      </c>
      <c r="G37" s="39" t="s">
        <v>21</v>
      </c>
      <c r="H37" s="40">
        <f>'[23]оценка Учреждения'!$H$36</f>
        <v>100</v>
      </c>
      <c r="I37" s="40">
        <f>'[23]оценка Учреждения'!$I$36</f>
        <v>97.2</v>
      </c>
      <c r="J37" s="41">
        <f t="shared" si="0"/>
        <v>97.2</v>
      </c>
      <c r="K37" s="47"/>
      <c r="L37" s="48"/>
      <c r="M37" s="17"/>
      <c r="N37" s="59"/>
      <c r="O37" s="50"/>
    </row>
    <row r="38" spans="1:15" ht="66.75" customHeight="1" x14ac:dyDescent="0.25">
      <c r="A38" s="20"/>
      <c r="B38" s="35"/>
      <c r="C38" s="36"/>
      <c r="D38" s="46"/>
      <c r="E38" s="3" t="s">
        <v>19</v>
      </c>
      <c r="F38" s="38" t="s">
        <v>43</v>
      </c>
      <c r="G38" s="39" t="s">
        <v>21</v>
      </c>
      <c r="H38" s="40">
        <f>'[23]оценка Учреждения'!$H$37</f>
        <v>100</v>
      </c>
      <c r="I38" s="40">
        <f>'[23]оценка Учреждения'!$I$37</f>
        <v>100</v>
      </c>
      <c r="J38" s="41">
        <f t="shared" si="0"/>
        <v>100</v>
      </c>
      <c r="K38" s="51"/>
      <c r="L38" s="48"/>
      <c r="M38" s="17"/>
      <c r="N38" s="59"/>
      <c r="O38" s="50"/>
    </row>
    <row r="39" spans="1:15" ht="33" customHeight="1" x14ac:dyDescent="0.25">
      <c r="A39" s="20"/>
      <c r="B39" s="52"/>
      <c r="C39" s="53"/>
      <c r="D39" s="54"/>
      <c r="E39" s="3" t="s">
        <v>25</v>
      </c>
      <c r="F39" s="55" t="s">
        <v>26</v>
      </c>
      <c r="G39" s="39" t="s">
        <v>27</v>
      </c>
      <c r="H39" s="40">
        <f>'[23]оценка Учреждения'!$H$38</f>
        <v>50.56</v>
      </c>
      <c r="I39" s="40">
        <f>'[23]оценка Учреждения'!$I$38</f>
        <v>49.44</v>
      </c>
      <c r="J39" s="41">
        <f t="shared" si="0"/>
        <v>97.784810126582272</v>
      </c>
      <c r="K39" s="41">
        <f>J39</f>
        <v>97.784810126582272</v>
      </c>
      <c r="L39" s="56"/>
      <c r="M39" s="17"/>
      <c r="N39" s="41"/>
      <c r="O39" s="58"/>
    </row>
    <row r="40" spans="1:15" ht="56.25" customHeight="1" x14ac:dyDescent="0.25">
      <c r="A40" s="20"/>
      <c r="B40" s="35" t="s">
        <v>46</v>
      </c>
      <c r="C40" s="36" t="s">
        <v>47</v>
      </c>
      <c r="D40" s="37" t="s">
        <v>18</v>
      </c>
      <c r="E40" s="3" t="s">
        <v>19</v>
      </c>
      <c r="F40" s="38" t="s">
        <v>20</v>
      </c>
      <c r="G40" s="39" t="s">
        <v>21</v>
      </c>
      <c r="H40" s="40">
        <f>'[23]оценка Учреждения'!$H$39</f>
        <v>100</v>
      </c>
      <c r="I40" s="40">
        <f>'[23]оценка Учреждения'!$I$39</f>
        <v>100</v>
      </c>
      <c r="J40" s="41">
        <f t="shared" si="0"/>
        <v>100</v>
      </c>
      <c r="K40" s="42">
        <f>(J40+J41+J42)/3</f>
        <v>100</v>
      </c>
      <c r="L40" s="43">
        <f>(K40+K43)/2</f>
        <v>100</v>
      </c>
      <c r="M40" s="17"/>
      <c r="N40" s="59"/>
      <c r="O40" s="45">
        <v>10</v>
      </c>
    </row>
    <row r="41" spans="1:15" ht="56.25" customHeight="1" x14ac:dyDescent="0.25">
      <c r="A41" s="20"/>
      <c r="B41" s="35"/>
      <c r="C41" s="36"/>
      <c r="D41" s="46"/>
      <c r="E41" s="3" t="s">
        <v>19</v>
      </c>
      <c r="F41" s="38" t="s">
        <v>42</v>
      </c>
      <c r="G41" s="39" t="s">
        <v>21</v>
      </c>
      <c r="H41" s="40">
        <f>'[23]оценка Учреждения'!$H$40</f>
        <v>100</v>
      </c>
      <c r="I41" s="40">
        <f>'[23]оценка Учреждения'!$I$40</f>
        <v>100</v>
      </c>
      <c r="J41" s="41">
        <f t="shared" si="0"/>
        <v>100</v>
      </c>
      <c r="K41" s="47"/>
      <c r="L41" s="48"/>
      <c r="M41" s="17"/>
      <c r="N41" s="59"/>
      <c r="O41" s="50"/>
    </row>
    <row r="42" spans="1:15" ht="66.75" customHeight="1" x14ac:dyDescent="0.25">
      <c r="A42" s="20"/>
      <c r="B42" s="35"/>
      <c r="C42" s="36"/>
      <c r="D42" s="46"/>
      <c r="E42" s="3" t="s">
        <v>19</v>
      </c>
      <c r="F42" s="38" t="s">
        <v>43</v>
      </c>
      <c r="G42" s="39" t="s">
        <v>21</v>
      </c>
      <c r="H42" s="40">
        <f>'[23]оценка Учреждения'!$H$41</f>
        <v>100</v>
      </c>
      <c r="I42" s="40">
        <f>'[23]оценка Учреждения'!$I$41</f>
        <v>100</v>
      </c>
      <c r="J42" s="41">
        <f t="shared" si="0"/>
        <v>100</v>
      </c>
      <c r="K42" s="51"/>
      <c r="L42" s="48"/>
      <c r="M42" s="17"/>
      <c r="N42" s="59"/>
      <c r="O42" s="50"/>
    </row>
    <row r="43" spans="1:15" ht="33" customHeight="1" x14ac:dyDescent="0.25">
      <c r="A43" s="20"/>
      <c r="B43" s="52"/>
      <c r="C43" s="53"/>
      <c r="D43" s="54"/>
      <c r="E43" s="3" t="s">
        <v>25</v>
      </c>
      <c r="F43" s="55" t="s">
        <v>26</v>
      </c>
      <c r="G43" s="39" t="s">
        <v>27</v>
      </c>
      <c r="H43" s="40">
        <f>'[23]оценка Учреждения'!$H$42</f>
        <v>1.56</v>
      </c>
      <c r="I43" s="40">
        <f>'[23]оценка Учреждения'!$I$42</f>
        <v>1.56</v>
      </c>
      <c r="J43" s="41">
        <f t="shared" si="0"/>
        <v>100</v>
      </c>
      <c r="K43" s="41">
        <f>J43</f>
        <v>100</v>
      </c>
      <c r="L43" s="56"/>
      <c r="M43" s="17"/>
      <c r="N43" s="41"/>
      <c r="O43" s="58"/>
    </row>
    <row r="44" spans="1:15" ht="56.25" customHeight="1" x14ac:dyDescent="0.25">
      <c r="A44" s="20"/>
      <c r="B44" s="106" t="s">
        <v>48</v>
      </c>
      <c r="C44" s="107" t="s">
        <v>49</v>
      </c>
      <c r="D44" s="37" t="s">
        <v>18</v>
      </c>
      <c r="E44" s="3" t="s">
        <v>19</v>
      </c>
      <c r="F44" s="38" t="s">
        <v>20</v>
      </c>
      <c r="G44" s="39" t="s">
        <v>21</v>
      </c>
      <c r="H44" s="40">
        <f>'[23]оценка Учреждения'!$H$43</f>
        <v>100</v>
      </c>
      <c r="I44" s="40">
        <f>'[23]оценка Учреждения'!$I$43</f>
        <v>100</v>
      </c>
      <c r="J44" s="41">
        <f t="shared" si="0"/>
        <v>100</v>
      </c>
      <c r="K44" s="42">
        <f>(J44+J45+J46)/3</f>
        <v>99.133333333333326</v>
      </c>
      <c r="L44" s="43">
        <f>(K44+K47)/2</f>
        <v>99.2430852377706</v>
      </c>
      <c r="M44" s="17"/>
      <c r="N44" s="59"/>
      <c r="O44" s="45">
        <v>11</v>
      </c>
    </row>
    <row r="45" spans="1:15" ht="56.25" customHeight="1" x14ac:dyDescent="0.25">
      <c r="A45" s="20"/>
      <c r="B45" s="108"/>
      <c r="C45" s="109"/>
      <c r="D45" s="46"/>
      <c r="E45" s="3" t="s">
        <v>19</v>
      </c>
      <c r="F45" s="38" t="s">
        <v>42</v>
      </c>
      <c r="G45" s="39" t="s">
        <v>21</v>
      </c>
      <c r="H45" s="40">
        <f>'[23]оценка Учреждения'!$H$44</f>
        <v>97.1</v>
      </c>
      <c r="I45" s="40">
        <f>'[23]оценка Учреждения'!$I$44</f>
        <v>97.1</v>
      </c>
      <c r="J45" s="41">
        <f t="shared" si="0"/>
        <v>100</v>
      </c>
      <c r="K45" s="47"/>
      <c r="L45" s="48"/>
      <c r="M45" s="17"/>
      <c r="N45" s="59"/>
      <c r="O45" s="50"/>
    </row>
    <row r="46" spans="1:15" ht="66.75" customHeight="1" x14ac:dyDescent="0.25">
      <c r="A46" s="20"/>
      <c r="B46" s="108"/>
      <c r="C46" s="109"/>
      <c r="D46" s="46"/>
      <c r="E46" s="3" t="s">
        <v>19</v>
      </c>
      <c r="F46" s="38" t="s">
        <v>43</v>
      </c>
      <c r="G46" s="39" t="s">
        <v>21</v>
      </c>
      <c r="H46" s="40">
        <f>'[23]оценка Учреждения'!$H$45</f>
        <v>100</v>
      </c>
      <c r="I46" s="40">
        <f>'[23]оценка Учреждения'!$I$45</f>
        <v>97.4</v>
      </c>
      <c r="J46" s="41">
        <f t="shared" si="0"/>
        <v>97.4</v>
      </c>
      <c r="K46" s="51"/>
      <c r="L46" s="48"/>
      <c r="M46" s="17"/>
      <c r="N46" s="59"/>
      <c r="O46" s="50"/>
    </row>
    <row r="47" spans="1:15" ht="33" customHeight="1" x14ac:dyDescent="0.25">
      <c r="A47" s="20"/>
      <c r="B47" s="110"/>
      <c r="C47" s="111"/>
      <c r="D47" s="54"/>
      <c r="E47" s="3" t="s">
        <v>25</v>
      </c>
      <c r="F47" s="55" t="s">
        <v>26</v>
      </c>
      <c r="G47" s="39" t="s">
        <v>27</v>
      </c>
      <c r="H47" s="40">
        <f>'[23]оценка Учреждения'!$H$46</f>
        <v>1012.11</v>
      </c>
      <c r="I47" s="40">
        <f>'[23]оценка Учреждения'!$I$46</f>
        <v>1005.56</v>
      </c>
      <c r="J47" s="41">
        <f t="shared" si="0"/>
        <v>99.352837142207861</v>
      </c>
      <c r="K47" s="41">
        <f>J47</f>
        <v>99.352837142207861</v>
      </c>
      <c r="L47" s="56"/>
      <c r="M47" s="17"/>
      <c r="N47" s="41"/>
      <c r="O47" s="58"/>
    </row>
    <row r="48" spans="1:15" ht="56.25" customHeight="1" x14ac:dyDescent="0.25">
      <c r="A48" s="20"/>
      <c r="B48" s="106" t="s">
        <v>50</v>
      </c>
      <c r="C48" s="107" t="s">
        <v>51</v>
      </c>
      <c r="D48" s="37" t="s">
        <v>18</v>
      </c>
      <c r="E48" s="3" t="s">
        <v>19</v>
      </c>
      <c r="F48" s="38" t="s">
        <v>20</v>
      </c>
      <c r="G48" s="39" t="s">
        <v>21</v>
      </c>
      <c r="H48" s="40">
        <f>'[23]оценка Учреждения'!$H$47</f>
        <v>100</v>
      </c>
      <c r="I48" s="40">
        <f>'[23]оценка Учреждения'!$I$47</f>
        <v>100</v>
      </c>
      <c r="J48" s="41">
        <f t="shared" si="0"/>
        <v>100</v>
      </c>
      <c r="K48" s="42">
        <f>(J48+J49+J50)/3</f>
        <v>100</v>
      </c>
      <c r="L48" s="43">
        <f>(K48+K51)/2</f>
        <v>100</v>
      </c>
      <c r="M48" s="17"/>
      <c r="N48" s="59"/>
      <c r="O48" s="45">
        <v>12</v>
      </c>
    </row>
    <row r="49" spans="1:15" ht="56.25" customHeight="1" x14ac:dyDescent="0.25">
      <c r="A49" s="20"/>
      <c r="B49" s="108"/>
      <c r="C49" s="109"/>
      <c r="D49" s="46"/>
      <c r="E49" s="3" t="s">
        <v>19</v>
      </c>
      <c r="F49" s="38" t="s">
        <v>42</v>
      </c>
      <c r="G49" s="39" t="s">
        <v>21</v>
      </c>
      <c r="H49" s="40">
        <f>'[23]оценка Учреждения'!$H$48</f>
        <v>100</v>
      </c>
      <c r="I49" s="40">
        <f>'[23]оценка Учреждения'!$I$48</f>
        <v>100</v>
      </c>
      <c r="J49" s="41">
        <f t="shared" si="0"/>
        <v>100</v>
      </c>
      <c r="K49" s="47"/>
      <c r="L49" s="48"/>
      <c r="M49" s="17"/>
      <c r="N49" s="59"/>
      <c r="O49" s="50"/>
    </row>
    <row r="50" spans="1:15" ht="66.75" customHeight="1" x14ac:dyDescent="0.25">
      <c r="A50" s="20"/>
      <c r="B50" s="108"/>
      <c r="C50" s="109"/>
      <c r="D50" s="46"/>
      <c r="E50" s="3" t="s">
        <v>19</v>
      </c>
      <c r="F50" s="38" t="s">
        <v>43</v>
      </c>
      <c r="G50" s="39" t="s">
        <v>21</v>
      </c>
      <c r="H50" s="40">
        <f>'[23]оценка Учреждения'!$H$49</f>
        <v>100</v>
      </c>
      <c r="I50" s="40">
        <f>'[23]оценка Учреждения'!$I$49</f>
        <v>100</v>
      </c>
      <c r="J50" s="41">
        <f t="shared" si="0"/>
        <v>100</v>
      </c>
      <c r="K50" s="51"/>
      <c r="L50" s="48"/>
      <c r="M50" s="17"/>
      <c r="N50" s="59"/>
      <c r="O50" s="50"/>
    </row>
    <row r="51" spans="1:15" ht="33" customHeight="1" x14ac:dyDescent="0.25">
      <c r="A51" s="20"/>
      <c r="B51" s="110"/>
      <c r="C51" s="111"/>
      <c r="D51" s="54"/>
      <c r="E51" s="3" t="s">
        <v>25</v>
      </c>
      <c r="F51" s="55" t="s">
        <v>26</v>
      </c>
      <c r="G51" s="39" t="s">
        <v>27</v>
      </c>
      <c r="H51" s="40">
        <f>'[23]оценка Учреждения'!$H$50</f>
        <v>3</v>
      </c>
      <c r="I51" s="40">
        <f>'[23]оценка Учреждения'!$I$50</f>
        <v>4.4400000000000004</v>
      </c>
      <c r="J51" s="41">
        <f t="shared" si="0"/>
        <v>100</v>
      </c>
      <c r="K51" s="41">
        <f>J51</f>
        <v>100</v>
      </c>
      <c r="L51" s="56"/>
      <c r="M51" s="17"/>
      <c r="N51" s="41"/>
      <c r="O51" s="58"/>
    </row>
    <row r="52" spans="1:15" ht="47.25" x14ac:dyDescent="0.25">
      <c r="A52" s="20"/>
      <c r="B52" s="35" t="s">
        <v>52</v>
      </c>
      <c r="C52" s="36" t="s">
        <v>53</v>
      </c>
      <c r="D52" s="37" t="s">
        <v>18</v>
      </c>
      <c r="E52" s="3" t="s">
        <v>19</v>
      </c>
      <c r="F52" s="38" t="s">
        <v>20</v>
      </c>
      <c r="G52" s="39" t="s">
        <v>21</v>
      </c>
      <c r="H52" s="40">
        <f>'[23]оценка Учреждения'!$H$51</f>
        <v>100</v>
      </c>
      <c r="I52" s="40">
        <f>'[23]оценка Учреждения'!$I$51</f>
        <v>100</v>
      </c>
      <c r="J52" s="41">
        <f t="shared" si="0"/>
        <v>100</v>
      </c>
      <c r="K52" s="42">
        <f>(J52+J53+J54)/2</f>
        <v>100</v>
      </c>
      <c r="L52" s="43">
        <f>(K52+K55)/2</f>
        <v>100</v>
      </c>
      <c r="M52" s="17"/>
      <c r="N52" s="59"/>
      <c r="O52" s="45">
        <v>13</v>
      </c>
    </row>
    <row r="53" spans="1:15" ht="47.25" x14ac:dyDescent="0.25">
      <c r="A53" s="20"/>
      <c r="B53" s="35"/>
      <c r="C53" s="36"/>
      <c r="D53" s="46"/>
      <c r="E53" s="3" t="s">
        <v>19</v>
      </c>
      <c r="F53" s="38" t="s">
        <v>42</v>
      </c>
      <c r="G53" s="39" t="s">
        <v>21</v>
      </c>
      <c r="H53" s="40">
        <f>'[23]оценка Учреждения'!$H$52</f>
        <v>100</v>
      </c>
      <c r="I53" s="40">
        <f>'[23]оценка Учреждения'!$I$52</f>
        <v>100</v>
      </c>
      <c r="J53" s="41">
        <f t="shared" si="0"/>
        <v>100</v>
      </c>
      <c r="K53" s="47"/>
      <c r="L53" s="48"/>
      <c r="M53" s="17"/>
      <c r="N53" s="59"/>
      <c r="O53" s="50"/>
    </row>
    <row r="54" spans="1:15" ht="47.25" x14ac:dyDescent="0.25">
      <c r="A54" s="20"/>
      <c r="B54" s="35"/>
      <c r="C54" s="36"/>
      <c r="D54" s="46"/>
      <c r="E54" s="3" t="s">
        <v>19</v>
      </c>
      <c r="F54" s="38" t="s">
        <v>54</v>
      </c>
      <c r="G54" s="39" t="s">
        <v>21</v>
      </c>
      <c r="H54" s="40">
        <f>'[23]оценка Учреждения'!$H$53</f>
        <v>0</v>
      </c>
      <c r="I54" s="40">
        <f>'[23]оценка Учреждения'!$I$53</f>
        <v>0</v>
      </c>
      <c r="J54" s="41">
        <v>0</v>
      </c>
      <c r="K54" s="51"/>
      <c r="L54" s="48"/>
      <c r="M54" s="17"/>
      <c r="N54" s="59"/>
      <c r="O54" s="50"/>
    </row>
    <row r="55" spans="1:15" ht="31.5" x14ac:dyDescent="0.25">
      <c r="A55" s="20"/>
      <c r="B55" s="52"/>
      <c r="C55" s="53"/>
      <c r="D55" s="54"/>
      <c r="E55" s="3" t="s">
        <v>25</v>
      </c>
      <c r="F55" s="55" t="s">
        <v>26</v>
      </c>
      <c r="G55" s="39" t="s">
        <v>27</v>
      </c>
      <c r="H55" s="40">
        <f>'[23]оценка Учреждения'!$H$54</f>
        <v>0.67</v>
      </c>
      <c r="I55" s="40">
        <f>'[23]оценка Учреждения'!$I$54</f>
        <v>0.67</v>
      </c>
      <c r="J55" s="41">
        <f t="shared" ref="J55:J96" si="1">IF(H55=0,100,IF(I55/H55*100&gt;100,100,I55/H55*100))</f>
        <v>100</v>
      </c>
      <c r="K55" s="41">
        <f>J55</f>
        <v>100</v>
      </c>
      <c r="L55" s="56"/>
      <c r="M55" s="17"/>
      <c r="N55" s="41"/>
      <c r="O55" s="58"/>
    </row>
    <row r="56" spans="1:15" ht="47.25" x14ac:dyDescent="0.25">
      <c r="A56" s="20"/>
      <c r="B56" s="35" t="s">
        <v>55</v>
      </c>
      <c r="C56" s="36" t="s">
        <v>56</v>
      </c>
      <c r="D56" s="37" t="s">
        <v>18</v>
      </c>
      <c r="E56" s="3" t="s">
        <v>19</v>
      </c>
      <c r="F56" s="38" t="s">
        <v>20</v>
      </c>
      <c r="G56" s="39" t="s">
        <v>21</v>
      </c>
      <c r="H56" s="40">
        <f>'[23]оценка Учреждения'!$H$55</f>
        <v>100</v>
      </c>
      <c r="I56" s="40">
        <f>'[23]оценка Учреждения'!$I$55</f>
        <v>100</v>
      </c>
      <c r="J56" s="41">
        <f t="shared" si="1"/>
        <v>100</v>
      </c>
      <c r="K56" s="42">
        <f>(J56+J57+J58)/2</f>
        <v>100</v>
      </c>
      <c r="L56" s="43">
        <f>(K56+K59)/2</f>
        <v>99.25895984909728</v>
      </c>
      <c r="M56" s="17"/>
      <c r="N56" s="59"/>
      <c r="O56" s="45">
        <v>14</v>
      </c>
    </row>
    <row r="57" spans="1:15" ht="47.25" x14ac:dyDescent="0.25">
      <c r="A57" s="20"/>
      <c r="B57" s="35"/>
      <c r="C57" s="36"/>
      <c r="D57" s="46"/>
      <c r="E57" s="3" t="s">
        <v>19</v>
      </c>
      <c r="F57" s="38" t="s">
        <v>42</v>
      </c>
      <c r="G57" s="39" t="s">
        <v>21</v>
      </c>
      <c r="H57" s="40">
        <f>'[23]оценка Учреждения'!$H$56</f>
        <v>100</v>
      </c>
      <c r="I57" s="40">
        <f>'[23]оценка Учреждения'!$I$56</f>
        <v>100</v>
      </c>
      <c r="J57" s="41">
        <f t="shared" si="1"/>
        <v>100</v>
      </c>
      <c r="K57" s="47"/>
      <c r="L57" s="48"/>
      <c r="M57" s="17"/>
      <c r="N57" s="59"/>
      <c r="O57" s="50"/>
    </row>
    <row r="58" spans="1:15" ht="47.25" x14ac:dyDescent="0.25">
      <c r="A58" s="20"/>
      <c r="B58" s="35"/>
      <c r="C58" s="36"/>
      <c r="D58" s="46"/>
      <c r="E58" s="3" t="s">
        <v>19</v>
      </c>
      <c r="F58" s="38" t="s">
        <v>54</v>
      </c>
      <c r="G58" s="39" t="s">
        <v>21</v>
      </c>
      <c r="H58" s="40">
        <f>'[23]оценка Учреждения'!$H$57</f>
        <v>0</v>
      </c>
      <c r="I58" s="40">
        <f>'[23]оценка Учреждения'!$I$57</f>
        <v>0</v>
      </c>
      <c r="J58" s="41">
        <v>0</v>
      </c>
      <c r="K58" s="51"/>
      <c r="L58" s="48"/>
      <c r="M58" s="17"/>
      <c r="N58" s="59"/>
      <c r="O58" s="50"/>
    </row>
    <row r="59" spans="1:15" ht="31.5" x14ac:dyDescent="0.25">
      <c r="A59" s="20"/>
      <c r="B59" s="52"/>
      <c r="C59" s="53"/>
      <c r="D59" s="54"/>
      <c r="E59" s="3" t="s">
        <v>25</v>
      </c>
      <c r="F59" s="55" t="s">
        <v>26</v>
      </c>
      <c r="G59" s="39" t="s">
        <v>27</v>
      </c>
      <c r="H59" s="40">
        <f>'[23]оценка Учреждения'!$H$58</f>
        <v>37.11</v>
      </c>
      <c r="I59" s="40">
        <f>'[23]оценка Учреждения'!$I$58</f>
        <v>36.56</v>
      </c>
      <c r="J59" s="41">
        <f t="shared" si="1"/>
        <v>98.517919698194561</v>
      </c>
      <c r="K59" s="41">
        <f>J59</f>
        <v>98.517919698194561</v>
      </c>
      <c r="L59" s="56"/>
      <c r="M59" s="17"/>
      <c r="N59" s="41"/>
      <c r="O59" s="58"/>
    </row>
    <row r="60" spans="1:15" customFormat="1" ht="47.25" hidden="1" x14ac:dyDescent="0.25">
      <c r="A60" s="20"/>
      <c r="B60" s="112" t="s">
        <v>57</v>
      </c>
      <c r="C60" s="113" t="s">
        <v>58</v>
      </c>
      <c r="D60" s="114" t="s">
        <v>18</v>
      </c>
      <c r="E60" s="115" t="s">
        <v>19</v>
      </c>
      <c r="F60" s="116" t="s">
        <v>20</v>
      </c>
      <c r="G60" s="117" t="s">
        <v>21</v>
      </c>
      <c r="H60" s="118"/>
      <c r="I60" s="118"/>
      <c r="J60" s="119"/>
      <c r="K60" s="120"/>
      <c r="L60" s="121"/>
      <c r="M60" s="17"/>
      <c r="N60" s="122"/>
      <c r="O60" s="123">
        <v>15</v>
      </c>
    </row>
    <row r="61" spans="1:15" customFormat="1" ht="47.25" hidden="1" x14ac:dyDescent="0.25">
      <c r="A61" s="20"/>
      <c r="B61" s="112"/>
      <c r="C61" s="113"/>
      <c r="D61" s="124"/>
      <c r="E61" s="115" t="s">
        <v>19</v>
      </c>
      <c r="F61" s="116" t="s">
        <v>42</v>
      </c>
      <c r="G61" s="117" t="s">
        <v>21</v>
      </c>
      <c r="H61" s="118"/>
      <c r="I61" s="118"/>
      <c r="J61" s="119"/>
      <c r="K61" s="125"/>
      <c r="L61" s="126"/>
      <c r="M61" s="17"/>
      <c r="N61" s="122"/>
      <c r="O61" s="127"/>
    </row>
    <row r="62" spans="1:15" customFormat="1" ht="47.25" hidden="1" x14ac:dyDescent="0.25">
      <c r="A62" s="20"/>
      <c r="B62" s="112"/>
      <c r="C62" s="113"/>
      <c r="D62" s="124"/>
      <c r="E62" s="115" t="s">
        <v>19</v>
      </c>
      <c r="F62" s="116" t="s">
        <v>54</v>
      </c>
      <c r="G62" s="117" t="s">
        <v>21</v>
      </c>
      <c r="H62" s="118"/>
      <c r="I62" s="118"/>
      <c r="J62" s="119"/>
      <c r="K62" s="128"/>
      <c r="L62" s="126"/>
      <c r="M62" s="17"/>
      <c r="N62" s="122"/>
      <c r="O62" s="127"/>
    </row>
    <row r="63" spans="1:15" customFormat="1" ht="31.5" hidden="1" x14ac:dyDescent="0.25">
      <c r="A63" s="20"/>
      <c r="B63" s="129"/>
      <c r="C63" s="130"/>
      <c r="D63" s="131"/>
      <c r="E63" s="115" t="s">
        <v>25</v>
      </c>
      <c r="F63" s="132" t="s">
        <v>26</v>
      </c>
      <c r="G63" s="117" t="s">
        <v>27</v>
      </c>
      <c r="H63" s="118"/>
      <c r="I63" s="118"/>
      <c r="J63" s="119"/>
      <c r="K63" s="119"/>
      <c r="L63" s="133"/>
      <c r="M63" s="17"/>
      <c r="N63" s="119"/>
      <c r="O63" s="134"/>
    </row>
    <row r="64" spans="1:15" ht="47.25" x14ac:dyDescent="0.25">
      <c r="A64" s="20"/>
      <c r="B64" s="35" t="s">
        <v>59</v>
      </c>
      <c r="C64" s="36" t="s">
        <v>60</v>
      </c>
      <c r="D64" s="37" t="s">
        <v>18</v>
      </c>
      <c r="E64" s="3" t="s">
        <v>19</v>
      </c>
      <c r="F64" s="38" t="s">
        <v>20</v>
      </c>
      <c r="G64" s="39" t="s">
        <v>21</v>
      </c>
      <c r="H64" s="40">
        <f>'[23]оценка Учреждения'!$H$63</f>
        <v>100</v>
      </c>
      <c r="I64" s="40">
        <f>'[23]оценка Учреждения'!$I$63</f>
        <v>100</v>
      </c>
      <c r="J64" s="41">
        <f t="shared" si="1"/>
        <v>100</v>
      </c>
      <c r="K64" s="42">
        <f>(J64+J65+J66)/3</f>
        <v>100</v>
      </c>
      <c r="L64" s="43">
        <f>(K64+K67)/2</f>
        <v>100</v>
      </c>
      <c r="M64" s="17"/>
      <c r="N64" s="59"/>
      <c r="O64" s="45">
        <v>16</v>
      </c>
    </row>
    <row r="65" spans="1:15" ht="47.25" x14ac:dyDescent="0.25">
      <c r="A65" s="20"/>
      <c r="B65" s="35"/>
      <c r="C65" s="36"/>
      <c r="D65" s="46"/>
      <c r="E65" s="3" t="s">
        <v>19</v>
      </c>
      <c r="F65" s="38" t="s">
        <v>42</v>
      </c>
      <c r="G65" s="39" t="s">
        <v>21</v>
      </c>
      <c r="H65" s="40">
        <f>'[23]оценка Учреждения'!$H$64</f>
        <v>100</v>
      </c>
      <c r="I65" s="40">
        <f>'[23]оценка Учреждения'!$I$64</f>
        <v>100</v>
      </c>
      <c r="J65" s="41">
        <f t="shared" si="1"/>
        <v>100</v>
      </c>
      <c r="K65" s="47"/>
      <c r="L65" s="48"/>
      <c r="M65" s="17"/>
      <c r="N65" s="59"/>
      <c r="O65" s="50"/>
    </row>
    <row r="66" spans="1:15" ht="47.25" x14ac:dyDescent="0.25">
      <c r="A66" s="20"/>
      <c r="B66" s="35"/>
      <c r="C66" s="36"/>
      <c r="D66" s="46"/>
      <c r="E66" s="3" t="s">
        <v>19</v>
      </c>
      <c r="F66" s="38" t="s">
        <v>54</v>
      </c>
      <c r="G66" s="39" t="s">
        <v>21</v>
      </c>
      <c r="H66" s="40">
        <f>'[23]оценка Учреждения'!$H$65</f>
        <v>100</v>
      </c>
      <c r="I66" s="40">
        <f>'[23]оценка Учреждения'!$I$65</f>
        <v>100</v>
      </c>
      <c r="J66" s="41">
        <f t="shared" si="1"/>
        <v>100</v>
      </c>
      <c r="K66" s="51"/>
      <c r="L66" s="48"/>
      <c r="M66" s="17"/>
      <c r="N66" s="59"/>
      <c r="O66" s="50"/>
    </row>
    <row r="67" spans="1:15" ht="31.5" x14ac:dyDescent="0.25">
      <c r="A67" s="20"/>
      <c r="B67" s="52"/>
      <c r="C67" s="53"/>
      <c r="D67" s="54"/>
      <c r="E67" s="3" t="s">
        <v>25</v>
      </c>
      <c r="F67" s="55" t="s">
        <v>26</v>
      </c>
      <c r="G67" s="39" t="s">
        <v>27</v>
      </c>
      <c r="H67" s="40">
        <f>'[23]оценка Учреждения'!$H$66</f>
        <v>208.33</v>
      </c>
      <c r="I67" s="40">
        <f>'[23]оценка Учреждения'!$I$66</f>
        <v>209</v>
      </c>
      <c r="J67" s="41">
        <f t="shared" si="1"/>
        <v>100</v>
      </c>
      <c r="K67" s="41">
        <f>J67</f>
        <v>100</v>
      </c>
      <c r="L67" s="56"/>
      <c r="M67" s="17"/>
      <c r="N67" s="41"/>
      <c r="O67" s="58"/>
    </row>
    <row r="68" spans="1:15" ht="47.25" x14ac:dyDescent="0.25">
      <c r="A68" s="20"/>
      <c r="B68" s="35" t="s">
        <v>61</v>
      </c>
      <c r="C68" s="36" t="s">
        <v>62</v>
      </c>
      <c r="D68" s="37" t="s">
        <v>18</v>
      </c>
      <c r="E68" s="3" t="s">
        <v>19</v>
      </c>
      <c r="F68" s="38" t="s">
        <v>20</v>
      </c>
      <c r="G68" s="39" t="s">
        <v>21</v>
      </c>
      <c r="H68" s="40">
        <f>'[23]оценка Учреждения'!$H$67</f>
        <v>100</v>
      </c>
      <c r="I68" s="40">
        <f>'[23]оценка Учреждения'!$I$67</f>
        <v>100</v>
      </c>
      <c r="J68" s="41">
        <f t="shared" si="1"/>
        <v>100</v>
      </c>
      <c r="K68" s="42">
        <f>(J68+J69+J70)/2</f>
        <v>100</v>
      </c>
      <c r="L68" s="43">
        <f>(K68+K71)/2</f>
        <v>100</v>
      </c>
      <c r="M68" s="17"/>
      <c r="N68" s="59"/>
      <c r="O68" s="45">
        <v>17</v>
      </c>
    </row>
    <row r="69" spans="1:15" ht="47.25" x14ac:dyDescent="0.25">
      <c r="A69" s="20"/>
      <c r="B69" s="35"/>
      <c r="C69" s="36"/>
      <c r="D69" s="46"/>
      <c r="E69" s="3" t="s">
        <v>19</v>
      </c>
      <c r="F69" s="38" t="s">
        <v>42</v>
      </c>
      <c r="G69" s="39" t="s">
        <v>21</v>
      </c>
      <c r="H69" s="40">
        <f>'[23]оценка Учреждения'!$H$68</f>
        <v>100</v>
      </c>
      <c r="I69" s="40">
        <f>'[23]оценка Учреждения'!$I$68</f>
        <v>100</v>
      </c>
      <c r="J69" s="41">
        <f t="shared" si="1"/>
        <v>100</v>
      </c>
      <c r="K69" s="47"/>
      <c r="L69" s="48"/>
      <c r="M69" s="17"/>
      <c r="N69" s="59"/>
      <c r="O69" s="50"/>
    </row>
    <row r="70" spans="1:15" ht="47.25" x14ac:dyDescent="0.25">
      <c r="A70" s="20"/>
      <c r="B70" s="35"/>
      <c r="C70" s="36"/>
      <c r="D70" s="46"/>
      <c r="E70" s="3" t="s">
        <v>19</v>
      </c>
      <c r="F70" s="38" t="s">
        <v>54</v>
      </c>
      <c r="G70" s="39" t="s">
        <v>21</v>
      </c>
      <c r="H70" s="40">
        <f>'[23]оценка Учреждения'!$H$69</f>
        <v>0</v>
      </c>
      <c r="I70" s="40">
        <f>'[23]оценка Учреждения'!$I$69</f>
        <v>0</v>
      </c>
      <c r="J70" s="41">
        <v>0</v>
      </c>
      <c r="K70" s="51"/>
      <c r="L70" s="48"/>
      <c r="M70" s="17"/>
      <c r="N70" s="59"/>
      <c r="O70" s="50"/>
    </row>
    <row r="71" spans="1:15" ht="31.5" x14ac:dyDescent="0.25">
      <c r="A71" s="20"/>
      <c r="B71" s="52"/>
      <c r="C71" s="53"/>
      <c r="D71" s="54"/>
      <c r="E71" s="3" t="s">
        <v>25</v>
      </c>
      <c r="F71" s="55" t="s">
        <v>26</v>
      </c>
      <c r="G71" s="39" t="s">
        <v>27</v>
      </c>
      <c r="H71" s="40">
        <f>'[23]оценка Учреждения'!$H$70</f>
        <v>1</v>
      </c>
      <c r="I71" s="40">
        <f>'[23]оценка Учреждения'!$I$70</f>
        <v>1</v>
      </c>
      <c r="J71" s="41">
        <f t="shared" si="1"/>
        <v>100</v>
      </c>
      <c r="K71" s="41">
        <f>J71</f>
        <v>100</v>
      </c>
      <c r="L71" s="56"/>
      <c r="M71" s="17"/>
      <c r="N71" s="41"/>
      <c r="O71" s="58"/>
    </row>
    <row r="72" spans="1:15" ht="47.25" x14ac:dyDescent="0.25">
      <c r="A72" s="20"/>
      <c r="B72" s="35" t="s">
        <v>63</v>
      </c>
      <c r="C72" s="36" t="s">
        <v>64</v>
      </c>
      <c r="D72" s="37" t="s">
        <v>18</v>
      </c>
      <c r="E72" s="3" t="s">
        <v>19</v>
      </c>
      <c r="F72" s="38" t="s">
        <v>65</v>
      </c>
      <c r="G72" s="3" t="s">
        <v>21</v>
      </c>
      <c r="H72" s="40">
        <f>'[23]оценка Учреждения'!$H$71</f>
        <v>4.97</v>
      </c>
      <c r="I72" s="40">
        <f>'[23]оценка Учреждения'!$I$71</f>
        <v>5</v>
      </c>
      <c r="J72" s="41">
        <f t="shared" si="1"/>
        <v>100</v>
      </c>
      <c r="K72" s="42">
        <f>(J72+J73+J74)/3</f>
        <v>100</v>
      </c>
      <c r="L72" s="43">
        <f>(K72+K75)/2</f>
        <v>100</v>
      </c>
      <c r="M72" s="17"/>
      <c r="N72" s="59"/>
      <c r="O72" s="45">
        <v>18</v>
      </c>
    </row>
    <row r="73" spans="1:15" ht="63" x14ac:dyDescent="0.25">
      <c r="A73" s="20"/>
      <c r="B73" s="35"/>
      <c r="C73" s="36"/>
      <c r="D73" s="46"/>
      <c r="E73" s="3" t="s">
        <v>19</v>
      </c>
      <c r="F73" s="38" t="s">
        <v>66</v>
      </c>
      <c r="G73" s="3" t="s">
        <v>21</v>
      </c>
      <c r="H73" s="40">
        <f>'[23]оценка Учреждения'!$H$72</f>
        <v>29.7</v>
      </c>
      <c r="I73" s="40">
        <f>'[23]оценка Учреждения'!$I$72</f>
        <v>29.7</v>
      </c>
      <c r="J73" s="41">
        <f t="shared" si="1"/>
        <v>100</v>
      </c>
      <c r="K73" s="47"/>
      <c r="L73" s="48"/>
      <c r="M73" s="17"/>
      <c r="N73" s="59"/>
      <c r="O73" s="50"/>
    </row>
    <row r="74" spans="1:15" ht="47.25" x14ac:dyDescent="0.25">
      <c r="A74" s="20"/>
      <c r="B74" s="35"/>
      <c r="C74" s="36"/>
      <c r="D74" s="46"/>
      <c r="E74" s="3" t="s">
        <v>19</v>
      </c>
      <c r="F74" s="38" t="s">
        <v>42</v>
      </c>
      <c r="G74" s="3" t="s">
        <v>21</v>
      </c>
      <c r="H74" s="40">
        <f>'[23]оценка Учреждения'!$H$73</f>
        <v>100</v>
      </c>
      <c r="I74" s="40">
        <f>'[23]оценка Учреждения'!$I$73</f>
        <v>100</v>
      </c>
      <c r="J74" s="41">
        <f t="shared" si="1"/>
        <v>100</v>
      </c>
      <c r="K74" s="51"/>
      <c r="L74" s="48"/>
      <c r="M74" s="17"/>
      <c r="N74" s="59"/>
      <c r="O74" s="50"/>
    </row>
    <row r="75" spans="1:15" ht="31.5" x14ac:dyDescent="0.25">
      <c r="A75" s="20"/>
      <c r="B75" s="52"/>
      <c r="C75" s="53"/>
      <c r="D75" s="54"/>
      <c r="E75" s="3" t="s">
        <v>25</v>
      </c>
      <c r="F75" s="55" t="s">
        <v>67</v>
      </c>
      <c r="G75" s="3" t="s">
        <v>68</v>
      </c>
      <c r="H75" s="135">
        <f>'[23]оценка Учреждения'!$H$74</f>
        <v>9059.0200000000023</v>
      </c>
      <c r="I75" s="135">
        <f>'[23]оценка Учреждения'!$I$74</f>
        <v>9059.0200000000023</v>
      </c>
      <c r="J75" s="41">
        <f t="shared" si="1"/>
        <v>100</v>
      </c>
      <c r="K75" s="41">
        <f>J75</f>
        <v>100</v>
      </c>
      <c r="L75" s="56"/>
      <c r="M75" s="17"/>
      <c r="N75" s="41"/>
      <c r="O75" s="58"/>
    </row>
    <row r="76" spans="1:15" customFormat="1" ht="47.25" hidden="1" customHeight="1" x14ac:dyDescent="0.25">
      <c r="A76" s="20"/>
      <c r="B76" s="136" t="s">
        <v>69</v>
      </c>
      <c r="C76" s="137" t="s">
        <v>70</v>
      </c>
      <c r="D76" s="138" t="s">
        <v>18</v>
      </c>
      <c r="E76" s="139" t="s">
        <v>19</v>
      </c>
      <c r="F76" s="140" t="s">
        <v>65</v>
      </c>
      <c r="G76" s="139" t="s">
        <v>21</v>
      </c>
      <c r="H76" s="141"/>
      <c r="I76" s="141"/>
      <c r="J76" s="142"/>
      <c r="K76" s="143"/>
      <c r="L76" s="144"/>
      <c r="M76" s="17"/>
      <c r="N76" s="182"/>
      <c r="O76" s="146">
        <v>19</v>
      </c>
    </row>
    <row r="77" spans="1:15" customFormat="1" ht="63" hidden="1" x14ac:dyDescent="0.25">
      <c r="A77" s="20"/>
      <c r="B77" s="136"/>
      <c r="C77" s="137"/>
      <c r="D77" s="147"/>
      <c r="E77" s="139" t="s">
        <v>19</v>
      </c>
      <c r="F77" s="140" t="s">
        <v>66</v>
      </c>
      <c r="G77" s="139" t="s">
        <v>21</v>
      </c>
      <c r="H77" s="141"/>
      <c r="I77" s="141"/>
      <c r="J77" s="142"/>
      <c r="K77" s="148"/>
      <c r="L77" s="149"/>
      <c r="M77" s="17"/>
      <c r="N77" s="183"/>
      <c r="O77" s="150"/>
    </row>
    <row r="78" spans="1:15" customFormat="1" ht="47.25" hidden="1" x14ac:dyDescent="0.25">
      <c r="A78" s="20"/>
      <c r="B78" s="136"/>
      <c r="C78" s="137"/>
      <c r="D78" s="147"/>
      <c r="E78" s="139" t="s">
        <v>19</v>
      </c>
      <c r="F78" s="140" t="s">
        <v>42</v>
      </c>
      <c r="G78" s="139" t="s">
        <v>21</v>
      </c>
      <c r="H78" s="141"/>
      <c r="I78" s="141"/>
      <c r="J78" s="142"/>
      <c r="K78" s="151"/>
      <c r="L78" s="149"/>
      <c r="M78" s="17"/>
      <c r="N78" s="183"/>
      <c r="O78" s="150"/>
    </row>
    <row r="79" spans="1:15" customFormat="1" ht="31.5" hidden="1" x14ac:dyDescent="0.25">
      <c r="A79" s="20"/>
      <c r="B79" s="152"/>
      <c r="C79" s="153"/>
      <c r="D79" s="154"/>
      <c r="E79" s="139" t="s">
        <v>25</v>
      </c>
      <c r="F79" s="155" t="s">
        <v>67</v>
      </c>
      <c r="G79" s="139" t="s">
        <v>68</v>
      </c>
      <c r="H79" s="156"/>
      <c r="I79" s="156"/>
      <c r="J79" s="142"/>
      <c r="K79" s="142"/>
      <c r="L79" s="157"/>
      <c r="M79" s="17"/>
      <c r="N79" s="184"/>
      <c r="O79" s="158"/>
    </row>
    <row r="80" spans="1:15" customFormat="1" ht="47.25" hidden="1" x14ac:dyDescent="0.25">
      <c r="A80" s="20"/>
      <c r="B80" s="136" t="s">
        <v>71</v>
      </c>
      <c r="C80" s="137" t="s">
        <v>72</v>
      </c>
      <c r="D80" s="138" t="s">
        <v>18</v>
      </c>
      <c r="E80" s="139" t="s">
        <v>19</v>
      </c>
      <c r="F80" s="140" t="s">
        <v>65</v>
      </c>
      <c r="G80" s="139" t="s">
        <v>21</v>
      </c>
      <c r="H80" s="141"/>
      <c r="I80" s="141"/>
      <c r="J80" s="142"/>
      <c r="K80" s="143"/>
      <c r="L80" s="144"/>
      <c r="M80" s="17"/>
      <c r="N80" s="145"/>
      <c r="O80" s="146">
        <v>20</v>
      </c>
    </row>
    <row r="81" spans="1:15" customFormat="1" ht="63" hidden="1" x14ac:dyDescent="0.25">
      <c r="A81" s="20"/>
      <c r="B81" s="136"/>
      <c r="C81" s="137"/>
      <c r="D81" s="147"/>
      <c r="E81" s="139" t="s">
        <v>19</v>
      </c>
      <c r="F81" s="140" t="s">
        <v>66</v>
      </c>
      <c r="G81" s="139" t="s">
        <v>21</v>
      </c>
      <c r="H81" s="141"/>
      <c r="I81" s="141"/>
      <c r="J81" s="142"/>
      <c r="K81" s="148"/>
      <c r="L81" s="149"/>
      <c r="M81" s="17"/>
      <c r="N81" s="145"/>
      <c r="O81" s="150"/>
    </row>
    <row r="82" spans="1:15" customFormat="1" ht="47.25" hidden="1" x14ac:dyDescent="0.25">
      <c r="A82" s="20"/>
      <c r="B82" s="136"/>
      <c r="C82" s="137"/>
      <c r="D82" s="147"/>
      <c r="E82" s="139" t="s">
        <v>19</v>
      </c>
      <c r="F82" s="140" t="s">
        <v>42</v>
      </c>
      <c r="G82" s="139" t="s">
        <v>21</v>
      </c>
      <c r="H82" s="141"/>
      <c r="I82" s="141"/>
      <c r="J82" s="142"/>
      <c r="K82" s="151"/>
      <c r="L82" s="149"/>
      <c r="M82" s="17"/>
      <c r="N82" s="145"/>
      <c r="O82" s="150"/>
    </row>
    <row r="83" spans="1:15" customFormat="1" ht="31.5" hidden="1" x14ac:dyDescent="0.25">
      <c r="A83" s="20"/>
      <c r="B83" s="152"/>
      <c r="C83" s="153"/>
      <c r="D83" s="154"/>
      <c r="E83" s="139" t="s">
        <v>25</v>
      </c>
      <c r="F83" s="155" t="s">
        <v>67</v>
      </c>
      <c r="G83" s="139" t="s">
        <v>68</v>
      </c>
      <c r="H83" s="156"/>
      <c r="I83" s="156"/>
      <c r="J83" s="142"/>
      <c r="K83" s="142"/>
      <c r="L83" s="157"/>
      <c r="M83" s="17"/>
      <c r="N83" s="142"/>
      <c r="O83" s="158"/>
    </row>
    <row r="84" spans="1:15" ht="47.25" x14ac:dyDescent="0.25">
      <c r="A84" s="20"/>
      <c r="B84" s="35" t="s">
        <v>73</v>
      </c>
      <c r="C84" s="36" t="s">
        <v>74</v>
      </c>
      <c r="D84" s="37" t="s">
        <v>18</v>
      </c>
      <c r="E84" s="3" t="s">
        <v>19</v>
      </c>
      <c r="F84" s="38" t="s">
        <v>65</v>
      </c>
      <c r="G84" s="3" t="s">
        <v>21</v>
      </c>
      <c r="H84" s="40">
        <f>'[23]оценка Учреждения'!$H$83</f>
        <v>20.45</v>
      </c>
      <c r="I84" s="40">
        <f>'[23]оценка Учреждения'!$I$83</f>
        <v>20.51</v>
      </c>
      <c r="J84" s="41">
        <f t="shared" si="1"/>
        <v>100</v>
      </c>
      <c r="K84" s="42">
        <f>(J84+J85+J86)/3</f>
        <v>100</v>
      </c>
      <c r="L84" s="43">
        <f>(K84+K87)/2</f>
        <v>99.939698099847263</v>
      </c>
      <c r="M84" s="17"/>
      <c r="N84" s="59"/>
      <c r="O84" s="45">
        <v>21</v>
      </c>
    </row>
    <row r="85" spans="1:15" ht="63" x14ac:dyDescent="0.25">
      <c r="A85" s="20"/>
      <c r="B85" s="35"/>
      <c r="C85" s="36"/>
      <c r="D85" s="46"/>
      <c r="E85" s="3" t="s">
        <v>19</v>
      </c>
      <c r="F85" s="38" t="s">
        <v>66</v>
      </c>
      <c r="G85" s="3" t="s">
        <v>21</v>
      </c>
      <c r="H85" s="40">
        <f>'[23]оценка Учреждения'!$H$84</f>
        <v>66.900000000000006</v>
      </c>
      <c r="I85" s="40">
        <f>'[23]оценка Учреждения'!$I$84</f>
        <v>84.6</v>
      </c>
      <c r="J85" s="41">
        <f t="shared" si="1"/>
        <v>100</v>
      </c>
      <c r="K85" s="47"/>
      <c r="L85" s="48"/>
      <c r="M85" s="17"/>
      <c r="N85" s="59"/>
      <c r="O85" s="50"/>
    </row>
    <row r="86" spans="1:15" ht="47.25" x14ac:dyDescent="0.25">
      <c r="A86" s="20"/>
      <c r="B86" s="35"/>
      <c r="C86" s="36"/>
      <c r="D86" s="46"/>
      <c r="E86" s="3" t="s">
        <v>19</v>
      </c>
      <c r="F86" s="38" t="s">
        <v>42</v>
      </c>
      <c r="G86" s="3" t="s">
        <v>21</v>
      </c>
      <c r="H86" s="40">
        <f>'[23]оценка Учреждения'!$H$85</f>
        <v>87.5</v>
      </c>
      <c r="I86" s="40">
        <f>'[23]оценка Учреждения'!$I$85</f>
        <v>87.5</v>
      </c>
      <c r="J86" s="41">
        <f t="shared" si="1"/>
        <v>100</v>
      </c>
      <c r="K86" s="51"/>
      <c r="L86" s="48"/>
      <c r="M86" s="17"/>
      <c r="N86" s="59"/>
      <c r="O86" s="50"/>
    </row>
    <row r="87" spans="1:15" ht="31.5" x14ac:dyDescent="0.25">
      <c r="A87" s="20"/>
      <c r="B87" s="52"/>
      <c r="C87" s="53"/>
      <c r="D87" s="54"/>
      <c r="E87" s="3" t="s">
        <v>25</v>
      </c>
      <c r="F87" s="55" t="s">
        <v>67</v>
      </c>
      <c r="G87" s="3" t="s">
        <v>68</v>
      </c>
      <c r="H87" s="135">
        <f>'[23]оценка Учреждения'!$H$86</f>
        <v>65019.509999999995</v>
      </c>
      <c r="I87" s="135">
        <f>'[23]оценка Учреждения'!$I$86</f>
        <v>64941.093999999997</v>
      </c>
      <c r="J87" s="41">
        <f t="shared" si="1"/>
        <v>99.879396199694526</v>
      </c>
      <c r="K87" s="41">
        <f>J87</f>
        <v>99.879396199694526</v>
      </c>
      <c r="L87" s="56"/>
      <c r="M87" s="17"/>
      <c r="N87" s="41"/>
      <c r="O87" s="58"/>
    </row>
    <row r="88" spans="1:15" ht="47.25" x14ac:dyDescent="0.25">
      <c r="A88" s="20"/>
      <c r="B88" s="35" t="s">
        <v>75</v>
      </c>
      <c r="C88" s="36" t="s">
        <v>76</v>
      </c>
      <c r="D88" s="37" t="s">
        <v>18</v>
      </c>
      <c r="E88" s="3" t="s">
        <v>19</v>
      </c>
      <c r="F88" s="38" t="s">
        <v>65</v>
      </c>
      <c r="G88" s="3" t="s">
        <v>21</v>
      </c>
      <c r="H88" s="40">
        <f>'[23]оценка Учреждения'!$H$87</f>
        <v>0.74</v>
      </c>
      <c r="I88" s="40">
        <f>'[23]оценка Учреждения'!$I$87</f>
        <v>0.82</v>
      </c>
      <c r="J88" s="41">
        <f t="shared" si="1"/>
        <v>100</v>
      </c>
      <c r="K88" s="42">
        <f>(J88+J89+J90)/2</f>
        <v>100</v>
      </c>
      <c r="L88" s="43">
        <f>(K88+K91)/2</f>
        <v>98</v>
      </c>
      <c r="M88" s="17"/>
      <c r="N88" s="59"/>
      <c r="O88" s="45">
        <v>22</v>
      </c>
    </row>
    <row r="89" spans="1:15" ht="63" x14ac:dyDescent="0.25">
      <c r="A89" s="20"/>
      <c r="B89" s="35"/>
      <c r="C89" s="36"/>
      <c r="D89" s="46"/>
      <c r="E89" s="3" t="s">
        <v>19</v>
      </c>
      <c r="F89" s="38" t="s">
        <v>66</v>
      </c>
      <c r="G89" s="3" t="s">
        <v>21</v>
      </c>
      <c r="H89" s="40">
        <f>'[23]оценка Учреждения'!$H$88</f>
        <v>0</v>
      </c>
      <c r="I89" s="40">
        <f>'[23]оценка Учреждения'!$I$88</f>
        <v>0</v>
      </c>
      <c r="J89" s="41">
        <v>0</v>
      </c>
      <c r="K89" s="47"/>
      <c r="L89" s="48"/>
      <c r="M89" s="17"/>
      <c r="N89" s="59"/>
      <c r="O89" s="50"/>
    </row>
    <row r="90" spans="1:15" ht="47.25" x14ac:dyDescent="0.25">
      <c r="A90" s="20"/>
      <c r="B90" s="35"/>
      <c r="C90" s="36"/>
      <c r="D90" s="46"/>
      <c r="E90" s="3" t="s">
        <v>19</v>
      </c>
      <c r="F90" s="38" t="s">
        <v>42</v>
      </c>
      <c r="G90" s="3" t="s">
        <v>21</v>
      </c>
      <c r="H90" s="40">
        <f>'[23]оценка Учреждения'!$H$89</f>
        <v>100</v>
      </c>
      <c r="I90" s="40">
        <f>'[23]оценка Учреждения'!$I$89</f>
        <v>100</v>
      </c>
      <c r="J90" s="41">
        <f t="shared" si="1"/>
        <v>100</v>
      </c>
      <c r="K90" s="51"/>
      <c r="L90" s="48"/>
      <c r="M90" s="17"/>
      <c r="N90" s="59"/>
      <c r="O90" s="50"/>
    </row>
    <row r="91" spans="1:15" ht="31.5" x14ac:dyDescent="0.25">
      <c r="A91" s="20"/>
      <c r="B91" s="52"/>
      <c r="C91" s="53"/>
      <c r="D91" s="54"/>
      <c r="E91" s="3" t="s">
        <v>25</v>
      </c>
      <c r="F91" s="55" t="s">
        <v>67</v>
      </c>
      <c r="G91" s="3" t="s">
        <v>68</v>
      </c>
      <c r="H91" s="135">
        <f>'[23]оценка Учреждения'!$H$90</f>
        <v>3100</v>
      </c>
      <c r="I91" s="135">
        <f>'[23]оценка Учреждения'!$I$90</f>
        <v>2976</v>
      </c>
      <c r="J91" s="41">
        <f t="shared" si="1"/>
        <v>96</v>
      </c>
      <c r="K91" s="41">
        <f>J91</f>
        <v>96</v>
      </c>
      <c r="L91" s="56"/>
      <c r="M91" s="17"/>
      <c r="N91" s="41"/>
      <c r="O91" s="58"/>
    </row>
    <row r="92" spans="1:15" customFormat="1" ht="47.25" hidden="1" x14ac:dyDescent="0.25">
      <c r="A92" s="20"/>
      <c r="B92" s="136" t="s">
        <v>77</v>
      </c>
      <c r="C92" s="137" t="s">
        <v>78</v>
      </c>
      <c r="D92" s="138" t="s">
        <v>18</v>
      </c>
      <c r="E92" s="139" t="s">
        <v>19</v>
      </c>
      <c r="F92" s="140" t="s">
        <v>65</v>
      </c>
      <c r="G92" s="139" t="s">
        <v>21</v>
      </c>
      <c r="H92" s="141"/>
      <c r="I92" s="141"/>
      <c r="J92" s="142"/>
      <c r="K92" s="143"/>
      <c r="L92" s="144"/>
      <c r="M92" s="17"/>
      <c r="N92" s="182"/>
      <c r="O92" s="146">
        <v>23</v>
      </c>
    </row>
    <row r="93" spans="1:15" customFormat="1" ht="63" hidden="1" x14ac:dyDescent="0.25">
      <c r="A93" s="20"/>
      <c r="B93" s="136"/>
      <c r="C93" s="137"/>
      <c r="D93" s="147"/>
      <c r="E93" s="139" t="s">
        <v>19</v>
      </c>
      <c r="F93" s="140" t="s">
        <v>66</v>
      </c>
      <c r="G93" s="139" t="s">
        <v>21</v>
      </c>
      <c r="H93" s="141"/>
      <c r="I93" s="141"/>
      <c r="J93" s="142"/>
      <c r="K93" s="148"/>
      <c r="L93" s="149"/>
      <c r="M93" s="17"/>
      <c r="N93" s="183"/>
      <c r="O93" s="150"/>
    </row>
    <row r="94" spans="1:15" customFormat="1" ht="47.25" hidden="1" x14ac:dyDescent="0.25">
      <c r="A94" s="20"/>
      <c r="B94" s="136"/>
      <c r="C94" s="137"/>
      <c r="D94" s="147"/>
      <c r="E94" s="139" t="s">
        <v>19</v>
      </c>
      <c r="F94" s="140" t="s">
        <v>42</v>
      </c>
      <c r="G94" s="139" t="s">
        <v>21</v>
      </c>
      <c r="H94" s="141"/>
      <c r="I94" s="141"/>
      <c r="J94" s="142"/>
      <c r="K94" s="151"/>
      <c r="L94" s="149"/>
      <c r="M94" s="17"/>
      <c r="N94" s="183"/>
      <c r="O94" s="150"/>
    </row>
    <row r="95" spans="1:15" customFormat="1" ht="31.5" hidden="1" x14ac:dyDescent="0.25">
      <c r="A95" s="20"/>
      <c r="B95" s="152"/>
      <c r="C95" s="153"/>
      <c r="D95" s="154"/>
      <c r="E95" s="139" t="s">
        <v>25</v>
      </c>
      <c r="F95" s="155" t="s">
        <v>67</v>
      </c>
      <c r="G95" s="139" t="s">
        <v>68</v>
      </c>
      <c r="H95" s="156"/>
      <c r="I95" s="156"/>
      <c r="J95" s="142"/>
      <c r="K95" s="142"/>
      <c r="L95" s="157"/>
      <c r="M95" s="17"/>
      <c r="N95" s="184"/>
      <c r="O95" s="158"/>
    </row>
    <row r="96" spans="1:15" ht="47.25" x14ac:dyDescent="0.25">
      <c r="A96" s="20"/>
      <c r="B96" s="35" t="s">
        <v>79</v>
      </c>
      <c r="C96" s="36" t="s">
        <v>80</v>
      </c>
      <c r="D96" s="37" t="s">
        <v>18</v>
      </c>
      <c r="E96" s="3" t="s">
        <v>19</v>
      </c>
      <c r="F96" s="38" t="s">
        <v>65</v>
      </c>
      <c r="G96" s="3" t="s">
        <v>21</v>
      </c>
      <c r="H96" s="40">
        <f>'[23]оценка Учреждения'!$H$95</f>
        <v>1.29</v>
      </c>
      <c r="I96" s="40">
        <f>'[23]оценка Учреждения'!$I$95</f>
        <v>1.28</v>
      </c>
      <c r="J96" s="41">
        <f t="shared" si="1"/>
        <v>99.224806201550393</v>
      </c>
      <c r="K96" s="42">
        <f>(J96+J97+J98)/2</f>
        <v>99.612403100775197</v>
      </c>
      <c r="L96" s="43">
        <f>(K96+K99)/2</f>
        <v>99.806201550387598</v>
      </c>
      <c r="M96" s="17"/>
      <c r="N96" s="44"/>
      <c r="O96" s="45">
        <v>24</v>
      </c>
    </row>
    <row r="97" spans="1:15" ht="63" x14ac:dyDescent="0.25">
      <c r="A97" s="20"/>
      <c r="B97" s="35"/>
      <c r="C97" s="36"/>
      <c r="D97" s="46"/>
      <c r="E97" s="3" t="s">
        <v>19</v>
      </c>
      <c r="F97" s="38" t="s">
        <v>66</v>
      </c>
      <c r="G97" s="3" t="s">
        <v>21</v>
      </c>
      <c r="H97" s="40">
        <f>'[23]оценка Учреждения'!$H$96</f>
        <v>0</v>
      </c>
      <c r="I97" s="40">
        <f>'[23]оценка Учреждения'!$I$96</f>
        <v>0</v>
      </c>
      <c r="J97" s="41">
        <v>0</v>
      </c>
      <c r="K97" s="47"/>
      <c r="L97" s="48"/>
      <c r="M97" s="17"/>
      <c r="N97" s="49"/>
      <c r="O97" s="50"/>
    </row>
    <row r="98" spans="1:15" ht="47.25" x14ac:dyDescent="0.25">
      <c r="A98" s="20"/>
      <c r="B98" s="35"/>
      <c r="C98" s="36"/>
      <c r="D98" s="46"/>
      <c r="E98" s="3" t="s">
        <v>19</v>
      </c>
      <c r="F98" s="38" t="s">
        <v>42</v>
      </c>
      <c r="G98" s="3" t="s">
        <v>21</v>
      </c>
      <c r="H98" s="40">
        <f>'[23]оценка Учреждения'!$H$97</f>
        <v>100</v>
      </c>
      <c r="I98" s="40">
        <f>'[23]оценка Учреждения'!$I$97</f>
        <v>100</v>
      </c>
      <c r="J98" s="41">
        <f>IF(I98/H98*100&gt;100,100,I98/H98*100)</f>
        <v>100</v>
      </c>
      <c r="K98" s="51"/>
      <c r="L98" s="48"/>
      <c r="M98" s="17"/>
      <c r="N98" s="49"/>
      <c r="O98" s="50"/>
    </row>
    <row r="99" spans="1:15" ht="31.5" x14ac:dyDescent="0.25">
      <c r="A99" s="159"/>
      <c r="B99" s="52"/>
      <c r="C99" s="53"/>
      <c r="D99" s="54"/>
      <c r="E99" s="3" t="s">
        <v>25</v>
      </c>
      <c r="F99" s="55" t="s">
        <v>67</v>
      </c>
      <c r="G99" s="3" t="s">
        <v>68</v>
      </c>
      <c r="H99" s="135">
        <f>'[23]оценка Учреждения'!$H$98</f>
        <v>2160</v>
      </c>
      <c r="I99" s="135">
        <f>'[23]оценка Учреждения'!$I$98</f>
        <v>2160</v>
      </c>
      <c r="J99" s="41">
        <f>IF(I99/H99*100&gt;100,100,I99/H99*100)</f>
        <v>100</v>
      </c>
      <c r="K99" s="41">
        <f>J99</f>
        <v>100</v>
      </c>
      <c r="L99" s="56"/>
      <c r="M99" s="17"/>
      <c r="N99" s="57"/>
      <c r="O99" s="58"/>
    </row>
    <row r="100" spans="1:15" ht="15.75" x14ac:dyDescent="0.25">
      <c r="A100" s="161"/>
      <c r="B100" s="162"/>
      <c r="C100" s="161"/>
      <c r="D100" s="163"/>
      <c r="E100" s="164"/>
      <c r="F100" s="165"/>
      <c r="G100" s="164"/>
      <c r="H100" s="185"/>
      <c r="I100" s="185"/>
      <c r="J100" s="167"/>
      <c r="K100" s="167"/>
      <c r="L100" s="168"/>
      <c r="M100" s="169"/>
      <c r="N100" s="170"/>
      <c r="O100" s="171"/>
    </row>
    <row r="101" spans="1:15" ht="15.75" x14ac:dyDescent="0.25">
      <c r="A101" s="172" t="s">
        <v>81</v>
      </c>
      <c r="F101" s="173" t="s">
        <v>82</v>
      </c>
      <c r="G101" s="164"/>
      <c r="H101" s="185"/>
      <c r="I101" s="185"/>
      <c r="J101" s="167"/>
      <c r="K101" s="167"/>
      <c r="L101" s="168"/>
      <c r="M101" s="169"/>
      <c r="N101" s="170"/>
      <c r="O101" s="171"/>
    </row>
    <row r="103" spans="1:15" x14ac:dyDescent="0.25">
      <c r="A103" s="174" t="s">
        <v>83</v>
      </c>
    </row>
    <row r="105" spans="1:15" x14ac:dyDescent="0.25">
      <c r="H105" s="175">
        <f>H7+H11+H15+H19+H23+H27+H31+H35+H39+H43+H47+H51+H55+H59+H63+H67+H71</f>
        <v>2334.4500000000003</v>
      </c>
    </row>
    <row r="106" spans="1:15" x14ac:dyDescent="0.25">
      <c r="H106" s="175">
        <f>H75+H79+H83+H87+H91+H95+H99</f>
        <v>79338.53</v>
      </c>
    </row>
    <row r="107" spans="1:15" x14ac:dyDescent="0.25">
      <c r="A107" s="174"/>
    </row>
  </sheetData>
  <autoFilter ref="A3:O99">
    <filterColumn colId="7">
      <customFilters>
        <customFilter operator="notEqual" val=" "/>
      </customFilters>
    </filterColumn>
  </autoFilter>
  <mergeCells count="152"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B88:B91"/>
    <mergeCell ref="C88:C91"/>
    <mergeCell ref="D88:D91"/>
    <mergeCell ref="K88:K90"/>
    <mergeCell ref="L88:L91"/>
    <mergeCell ref="O88:O91"/>
    <mergeCell ref="B84:B87"/>
    <mergeCell ref="C84:C87"/>
    <mergeCell ref="D84:D87"/>
    <mergeCell ref="K84:K86"/>
    <mergeCell ref="L84:L87"/>
    <mergeCell ref="O84:O87"/>
    <mergeCell ref="O76:O79"/>
    <mergeCell ref="B80:B83"/>
    <mergeCell ref="C80:C83"/>
    <mergeCell ref="D80:D83"/>
    <mergeCell ref="K80:K82"/>
    <mergeCell ref="L80:L83"/>
    <mergeCell ref="O80:O83"/>
    <mergeCell ref="B76:B79"/>
    <mergeCell ref="C76:C79"/>
    <mergeCell ref="D76:D79"/>
    <mergeCell ref="K76:K78"/>
    <mergeCell ref="L76:L79"/>
    <mergeCell ref="N76:N79"/>
    <mergeCell ref="B72:B75"/>
    <mergeCell ref="C72:C75"/>
    <mergeCell ref="D72:D75"/>
    <mergeCell ref="K72:K74"/>
    <mergeCell ref="L72:L75"/>
    <mergeCell ref="O72:O75"/>
    <mergeCell ref="B68:B71"/>
    <mergeCell ref="C68:C71"/>
    <mergeCell ref="D68:D71"/>
    <mergeCell ref="K68:K70"/>
    <mergeCell ref="L68:L71"/>
    <mergeCell ref="O68:O71"/>
    <mergeCell ref="B64:B67"/>
    <mergeCell ref="C64:C67"/>
    <mergeCell ref="D64:D67"/>
    <mergeCell ref="K64:K66"/>
    <mergeCell ref="L64:L67"/>
    <mergeCell ref="O64:O67"/>
    <mergeCell ref="B60:B63"/>
    <mergeCell ref="C60:C63"/>
    <mergeCell ref="D60:D63"/>
    <mergeCell ref="K60:K62"/>
    <mergeCell ref="L60:L63"/>
    <mergeCell ref="O60:O63"/>
    <mergeCell ref="B56:B59"/>
    <mergeCell ref="C56:C59"/>
    <mergeCell ref="D56:D59"/>
    <mergeCell ref="K56:K58"/>
    <mergeCell ref="L56:L59"/>
    <mergeCell ref="O56:O59"/>
    <mergeCell ref="B52:B55"/>
    <mergeCell ref="C52:C55"/>
    <mergeCell ref="D52:D55"/>
    <mergeCell ref="K52:K54"/>
    <mergeCell ref="L52:L55"/>
    <mergeCell ref="O52:O55"/>
    <mergeCell ref="B48:B51"/>
    <mergeCell ref="C48:C51"/>
    <mergeCell ref="D48:D51"/>
    <mergeCell ref="K48:K50"/>
    <mergeCell ref="L48:L51"/>
    <mergeCell ref="O48:O51"/>
    <mergeCell ref="B44:B47"/>
    <mergeCell ref="C44:C47"/>
    <mergeCell ref="D44:D47"/>
    <mergeCell ref="K44:K46"/>
    <mergeCell ref="L44:L47"/>
    <mergeCell ref="O44:O47"/>
    <mergeCell ref="B40:B43"/>
    <mergeCell ref="C40:C43"/>
    <mergeCell ref="D40:D43"/>
    <mergeCell ref="K40:K42"/>
    <mergeCell ref="L40:L43"/>
    <mergeCell ref="O40:O43"/>
    <mergeCell ref="B36:B39"/>
    <mergeCell ref="C36:C39"/>
    <mergeCell ref="D36:D39"/>
    <mergeCell ref="K36:K38"/>
    <mergeCell ref="L36:L39"/>
    <mergeCell ref="O36:O39"/>
    <mergeCell ref="B32:B35"/>
    <mergeCell ref="C32:C35"/>
    <mergeCell ref="D32:D35"/>
    <mergeCell ref="K32:K34"/>
    <mergeCell ref="L32:L35"/>
    <mergeCell ref="O32:O35"/>
    <mergeCell ref="B28:B31"/>
    <mergeCell ref="C28:C31"/>
    <mergeCell ref="D28:D31"/>
    <mergeCell ref="K28:K30"/>
    <mergeCell ref="L28:L31"/>
    <mergeCell ref="O28:O31"/>
    <mergeCell ref="B24:B27"/>
    <mergeCell ref="C24:C27"/>
    <mergeCell ref="D24:D27"/>
    <mergeCell ref="K24:K26"/>
    <mergeCell ref="L24:L27"/>
    <mergeCell ref="O24:O27"/>
    <mergeCell ref="B20:B23"/>
    <mergeCell ref="C20:C23"/>
    <mergeCell ref="D20:D23"/>
    <mergeCell ref="K20:K22"/>
    <mergeCell ref="L20:L23"/>
    <mergeCell ref="O20:O23"/>
    <mergeCell ref="L12:L15"/>
    <mergeCell ref="O12:O15"/>
    <mergeCell ref="B16:B19"/>
    <mergeCell ref="C16:C19"/>
    <mergeCell ref="D16:D19"/>
    <mergeCell ref="K16:K18"/>
    <mergeCell ref="L16:L19"/>
    <mergeCell ref="N16:N19"/>
    <mergeCell ref="O16:O19"/>
    <mergeCell ref="L4:L7"/>
    <mergeCell ref="M4:M99"/>
    <mergeCell ref="N4:N7"/>
    <mergeCell ref="O4:O7"/>
    <mergeCell ref="B8:B11"/>
    <mergeCell ref="C8:C11"/>
    <mergeCell ref="D8:D11"/>
    <mergeCell ref="K8:K10"/>
    <mergeCell ref="L8:L11"/>
    <mergeCell ref="O8:O11"/>
    <mergeCell ref="C1:F1"/>
    <mergeCell ref="A4:A99"/>
    <mergeCell ref="B4:B7"/>
    <mergeCell ref="C4:C7"/>
    <mergeCell ref="D4:D7"/>
    <mergeCell ref="K4:K6"/>
    <mergeCell ref="B12:B15"/>
    <mergeCell ref="C12:C15"/>
    <mergeCell ref="D12:D15"/>
    <mergeCell ref="K12:K14"/>
  </mergeCells>
  <printOptions horizontalCentered="1"/>
  <pageMargins left="0.11811023622047245" right="0.11811023622047245" top="0.15748031496062992" bottom="0" header="0.31496062992125984" footer="0.31496062992125984"/>
  <pageSetup paperSize="9" scale="43" orientation="landscape" r:id="rId1"/>
  <rowBreaks count="1" manualBreakCount="1">
    <brk id="71" max="14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07"/>
  <sheetViews>
    <sheetView view="pageBreakPreview" zoomScale="70" zoomScaleNormal="60" zoomScaleSheetLayoutView="70" workbookViewId="0">
      <pane xSplit="4" ySplit="3" topLeftCell="E16" activePane="bottomRight" state="frozen"/>
      <selection activeCell="E16" sqref="E16"/>
      <selection pane="topRight" activeCell="E16" sqref="E16"/>
      <selection pane="bottomLeft" activeCell="E16" sqref="E16"/>
      <selection pane="bottomRight" activeCell="E16" sqref="E16"/>
    </sheetView>
  </sheetViews>
  <sheetFormatPr defaultColWidth="8.85546875" defaultRowHeight="15" x14ac:dyDescent="0.25"/>
  <cols>
    <col min="1" max="1" width="19.140625" style="1" customWidth="1"/>
    <col min="2" max="2" width="20" style="1" customWidth="1"/>
    <col min="3" max="3" width="39.5703125" style="1" customWidth="1"/>
    <col min="4" max="4" width="10.140625" style="1" customWidth="1"/>
    <col min="5" max="5" width="17.85546875" style="1" customWidth="1"/>
    <col min="6" max="6" width="77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8.85546875" style="1"/>
  </cols>
  <sheetData>
    <row r="1" spans="1:15" ht="33.75" customHeight="1" x14ac:dyDescent="0.45">
      <c r="C1" s="2" t="s">
        <v>0</v>
      </c>
      <c r="D1" s="2"/>
      <c r="E1" s="2"/>
      <c r="F1" s="2"/>
    </row>
    <row r="2" spans="1:15" ht="195.75" customHeight="1" x14ac:dyDescent="0.25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2</v>
      </c>
      <c r="D3" s="5">
        <v>3</v>
      </c>
      <c r="E3" s="4">
        <v>4</v>
      </c>
      <c r="F3" s="5">
        <v>5</v>
      </c>
      <c r="G3" s="4">
        <v>6</v>
      </c>
      <c r="H3" s="5">
        <v>7</v>
      </c>
      <c r="I3" s="4">
        <v>8</v>
      </c>
      <c r="J3" s="5">
        <v>9</v>
      </c>
      <c r="K3" s="4">
        <v>10</v>
      </c>
      <c r="L3" s="5">
        <v>11</v>
      </c>
      <c r="M3" s="4">
        <v>12</v>
      </c>
      <c r="N3" s="5">
        <v>13</v>
      </c>
    </row>
    <row r="4" spans="1:15" customFormat="1" ht="56.25" hidden="1" customHeight="1" x14ac:dyDescent="0.25">
      <c r="A4" s="6" t="s">
        <v>105</v>
      </c>
      <c r="B4" s="7" t="s">
        <v>16</v>
      </c>
      <c r="C4" s="8" t="s">
        <v>17</v>
      </c>
      <c r="D4" s="9" t="s">
        <v>18</v>
      </c>
      <c r="E4" s="10" t="s">
        <v>19</v>
      </c>
      <c r="F4" s="11" t="s">
        <v>20</v>
      </c>
      <c r="G4" s="12" t="s">
        <v>21</v>
      </c>
      <c r="H4" s="13"/>
      <c r="I4" s="13"/>
      <c r="J4" s="14"/>
      <c r="K4" s="15"/>
      <c r="L4" s="16"/>
      <c r="M4" s="17" t="s">
        <v>22</v>
      </c>
      <c r="N4" s="18"/>
      <c r="O4" s="19">
        <v>1</v>
      </c>
    </row>
    <row r="5" spans="1:15" customFormat="1" ht="56.25" hidden="1" customHeight="1" x14ac:dyDescent="0.25">
      <c r="A5" s="20"/>
      <c r="B5" s="7"/>
      <c r="C5" s="8"/>
      <c r="D5" s="21"/>
      <c r="E5" s="10" t="s">
        <v>19</v>
      </c>
      <c r="F5" s="11" t="s">
        <v>23</v>
      </c>
      <c r="G5" s="12" t="s">
        <v>21</v>
      </c>
      <c r="H5" s="13"/>
      <c r="I5" s="13"/>
      <c r="J5" s="14"/>
      <c r="K5" s="22"/>
      <c r="L5" s="23"/>
      <c r="M5" s="17"/>
      <c r="N5" s="24"/>
      <c r="O5" s="25"/>
    </row>
    <row r="6" spans="1:15" customFormat="1" ht="87" hidden="1" customHeight="1" x14ac:dyDescent="0.25">
      <c r="A6" s="20"/>
      <c r="B6" s="7"/>
      <c r="C6" s="8"/>
      <c r="D6" s="21"/>
      <c r="E6" s="10" t="s">
        <v>19</v>
      </c>
      <c r="F6" s="11" t="s">
        <v>24</v>
      </c>
      <c r="G6" s="12" t="s">
        <v>21</v>
      </c>
      <c r="H6" s="13"/>
      <c r="I6" s="13"/>
      <c r="J6" s="14"/>
      <c r="K6" s="26"/>
      <c r="L6" s="23"/>
      <c r="M6" s="17"/>
      <c r="N6" s="24"/>
      <c r="O6" s="25"/>
    </row>
    <row r="7" spans="1:15" customFormat="1" ht="33" hidden="1" customHeight="1" x14ac:dyDescent="0.25">
      <c r="A7" s="20"/>
      <c r="B7" s="27"/>
      <c r="C7" s="28"/>
      <c r="D7" s="29"/>
      <c r="E7" s="10" t="s">
        <v>25</v>
      </c>
      <c r="F7" s="30" t="s">
        <v>26</v>
      </c>
      <c r="G7" s="12" t="s">
        <v>27</v>
      </c>
      <c r="H7" s="13"/>
      <c r="I7" s="13"/>
      <c r="J7" s="14"/>
      <c r="K7" s="14"/>
      <c r="L7" s="31"/>
      <c r="M7" s="17"/>
      <c r="N7" s="32"/>
      <c r="O7" s="33"/>
    </row>
    <row r="8" spans="1:15" customFormat="1" ht="56.25" hidden="1" customHeight="1" x14ac:dyDescent="0.25">
      <c r="A8" s="20"/>
      <c r="B8" s="7" t="s">
        <v>28</v>
      </c>
      <c r="C8" s="8" t="s">
        <v>29</v>
      </c>
      <c r="D8" s="9" t="s">
        <v>18</v>
      </c>
      <c r="E8" s="10" t="s">
        <v>19</v>
      </c>
      <c r="F8" s="11" t="s">
        <v>20</v>
      </c>
      <c r="G8" s="12" t="s">
        <v>21</v>
      </c>
      <c r="H8" s="13"/>
      <c r="I8" s="13"/>
      <c r="J8" s="14"/>
      <c r="K8" s="15"/>
      <c r="L8" s="16"/>
      <c r="M8" s="17"/>
      <c r="N8" s="34"/>
      <c r="O8" s="19">
        <v>2</v>
      </c>
    </row>
    <row r="9" spans="1:15" customFormat="1" ht="56.25" hidden="1" customHeight="1" x14ac:dyDescent="0.25">
      <c r="A9" s="20"/>
      <c r="B9" s="7"/>
      <c r="C9" s="8"/>
      <c r="D9" s="21"/>
      <c r="E9" s="10" t="s">
        <v>19</v>
      </c>
      <c r="F9" s="11" t="s">
        <v>23</v>
      </c>
      <c r="G9" s="12" t="s">
        <v>21</v>
      </c>
      <c r="H9" s="13"/>
      <c r="I9" s="13"/>
      <c r="J9" s="14"/>
      <c r="K9" s="22"/>
      <c r="L9" s="23"/>
      <c r="M9" s="17"/>
      <c r="N9" s="34"/>
      <c r="O9" s="25"/>
    </row>
    <row r="10" spans="1:15" customFormat="1" ht="87" hidden="1" customHeight="1" x14ac:dyDescent="0.25">
      <c r="A10" s="20"/>
      <c r="B10" s="7"/>
      <c r="C10" s="8"/>
      <c r="D10" s="21"/>
      <c r="E10" s="10" t="s">
        <v>19</v>
      </c>
      <c r="F10" s="11" t="s">
        <v>24</v>
      </c>
      <c r="G10" s="12" t="s">
        <v>21</v>
      </c>
      <c r="H10" s="13"/>
      <c r="I10" s="13"/>
      <c r="J10" s="14"/>
      <c r="K10" s="26"/>
      <c r="L10" s="23"/>
      <c r="M10" s="17"/>
      <c r="N10" s="34"/>
      <c r="O10" s="25"/>
    </row>
    <row r="11" spans="1:15" customFormat="1" ht="33" hidden="1" customHeight="1" x14ac:dyDescent="0.25">
      <c r="A11" s="20"/>
      <c r="B11" s="27"/>
      <c r="C11" s="28"/>
      <c r="D11" s="29"/>
      <c r="E11" s="10" t="s">
        <v>25</v>
      </c>
      <c r="F11" s="30" t="s">
        <v>26</v>
      </c>
      <c r="G11" s="12" t="s">
        <v>27</v>
      </c>
      <c r="H11" s="13"/>
      <c r="I11" s="13"/>
      <c r="J11" s="14"/>
      <c r="K11" s="14"/>
      <c r="L11" s="31"/>
      <c r="M11" s="17"/>
      <c r="N11" s="14"/>
      <c r="O11" s="33"/>
    </row>
    <row r="12" spans="1:15" customFormat="1" ht="56.25" hidden="1" customHeight="1" x14ac:dyDescent="0.25">
      <c r="A12" s="20"/>
      <c r="B12" s="7" t="s">
        <v>30</v>
      </c>
      <c r="C12" s="8" t="s">
        <v>31</v>
      </c>
      <c r="D12" s="9" t="s">
        <v>18</v>
      </c>
      <c r="E12" s="10" t="s">
        <v>19</v>
      </c>
      <c r="F12" s="11" t="s">
        <v>20</v>
      </c>
      <c r="G12" s="12" t="s">
        <v>21</v>
      </c>
      <c r="H12" s="13"/>
      <c r="I12" s="13"/>
      <c r="J12" s="14"/>
      <c r="K12" s="15"/>
      <c r="L12" s="16"/>
      <c r="M12" s="17"/>
      <c r="N12" s="34"/>
      <c r="O12" s="19">
        <v>3</v>
      </c>
    </row>
    <row r="13" spans="1:15" customFormat="1" ht="56.25" hidden="1" customHeight="1" x14ac:dyDescent="0.25">
      <c r="A13" s="20"/>
      <c r="B13" s="7"/>
      <c r="C13" s="8"/>
      <c r="D13" s="21"/>
      <c r="E13" s="10" t="s">
        <v>19</v>
      </c>
      <c r="F13" s="11" t="s">
        <v>23</v>
      </c>
      <c r="G13" s="12" t="s">
        <v>21</v>
      </c>
      <c r="H13" s="13"/>
      <c r="I13" s="13"/>
      <c r="J13" s="14"/>
      <c r="K13" s="22"/>
      <c r="L13" s="23"/>
      <c r="M13" s="17"/>
      <c r="N13" s="34"/>
      <c r="O13" s="25"/>
    </row>
    <row r="14" spans="1:15" customFormat="1" ht="87" hidden="1" customHeight="1" x14ac:dyDescent="0.25">
      <c r="A14" s="20"/>
      <c r="B14" s="7"/>
      <c r="C14" s="8"/>
      <c r="D14" s="21"/>
      <c r="E14" s="10" t="s">
        <v>19</v>
      </c>
      <c r="F14" s="11" t="s">
        <v>24</v>
      </c>
      <c r="G14" s="12" t="s">
        <v>21</v>
      </c>
      <c r="H14" s="13"/>
      <c r="I14" s="13"/>
      <c r="J14" s="14"/>
      <c r="K14" s="26"/>
      <c r="L14" s="23"/>
      <c r="M14" s="17"/>
      <c r="N14" s="34"/>
      <c r="O14" s="25"/>
    </row>
    <row r="15" spans="1:15" customFormat="1" ht="33" hidden="1" customHeight="1" x14ac:dyDescent="0.25">
      <c r="A15" s="20"/>
      <c r="B15" s="27"/>
      <c r="C15" s="28"/>
      <c r="D15" s="29"/>
      <c r="E15" s="10" t="s">
        <v>25</v>
      </c>
      <c r="F15" s="30" t="s">
        <v>26</v>
      </c>
      <c r="G15" s="12" t="s">
        <v>27</v>
      </c>
      <c r="H15" s="13"/>
      <c r="I15" s="13"/>
      <c r="J15" s="14"/>
      <c r="K15" s="14"/>
      <c r="L15" s="31"/>
      <c r="M15" s="17"/>
      <c r="N15" s="14"/>
      <c r="O15" s="33"/>
    </row>
    <row r="16" spans="1:15" ht="56.25" customHeight="1" x14ac:dyDescent="0.25">
      <c r="A16" s="20"/>
      <c r="B16" s="35" t="s">
        <v>32</v>
      </c>
      <c r="C16" s="36" t="s">
        <v>33</v>
      </c>
      <c r="D16" s="37" t="s">
        <v>18</v>
      </c>
      <c r="E16" s="3" t="s">
        <v>19</v>
      </c>
      <c r="F16" s="38" t="s">
        <v>20</v>
      </c>
      <c r="G16" s="39" t="s">
        <v>21</v>
      </c>
      <c r="H16" s="40">
        <f>'[24]оценка Учреждения'!$H$15</f>
        <v>100</v>
      </c>
      <c r="I16" s="40">
        <f>'[24]оценка Учреждения'!$I$15</f>
        <v>100</v>
      </c>
      <c r="J16" s="41">
        <f t="shared" ref="J16:J67" si="0">IF(I16/H16*100&gt;100,100,I16/H16*100)</f>
        <v>100</v>
      </c>
      <c r="K16" s="42">
        <f>(J16+J17+J18)/3</f>
        <v>99.083333333333329</v>
      </c>
      <c r="L16" s="43">
        <f>(K16+K19)/2</f>
        <v>99.541666666666657</v>
      </c>
      <c r="M16" s="17"/>
      <c r="N16" s="44"/>
      <c r="O16" s="45">
        <v>4</v>
      </c>
    </row>
    <row r="17" spans="1:15" ht="56.25" customHeight="1" x14ac:dyDescent="0.25">
      <c r="A17" s="20"/>
      <c r="B17" s="35"/>
      <c r="C17" s="36"/>
      <c r="D17" s="46"/>
      <c r="E17" s="3" t="s">
        <v>19</v>
      </c>
      <c r="F17" s="38" t="s">
        <v>23</v>
      </c>
      <c r="G17" s="39" t="s">
        <v>21</v>
      </c>
      <c r="H17" s="40">
        <f>'[24]оценка Учреждения'!$H$16</f>
        <v>80</v>
      </c>
      <c r="I17" s="40">
        <f>'[24]оценка Учреждения'!$I$16</f>
        <v>77.8</v>
      </c>
      <c r="J17" s="41">
        <f t="shared" si="0"/>
        <v>97.249999999999986</v>
      </c>
      <c r="K17" s="47"/>
      <c r="L17" s="48"/>
      <c r="M17" s="17"/>
      <c r="N17" s="49"/>
      <c r="O17" s="50"/>
    </row>
    <row r="18" spans="1:15" ht="87" customHeight="1" x14ac:dyDescent="0.25">
      <c r="A18" s="20"/>
      <c r="B18" s="35"/>
      <c r="C18" s="36"/>
      <c r="D18" s="46"/>
      <c r="E18" s="3" t="s">
        <v>19</v>
      </c>
      <c r="F18" s="38" t="s">
        <v>24</v>
      </c>
      <c r="G18" s="39" t="s">
        <v>21</v>
      </c>
      <c r="H18" s="40">
        <f>'[24]оценка Учреждения'!$H$17</f>
        <v>100</v>
      </c>
      <c r="I18" s="40">
        <f>'[24]оценка Учреждения'!$I$17</f>
        <v>100</v>
      </c>
      <c r="J18" s="41">
        <f t="shared" si="0"/>
        <v>100</v>
      </c>
      <c r="K18" s="51"/>
      <c r="L18" s="48"/>
      <c r="M18" s="17"/>
      <c r="N18" s="49"/>
      <c r="O18" s="50"/>
    </row>
    <row r="19" spans="1:15" ht="33" customHeight="1" x14ac:dyDescent="0.25">
      <c r="A19" s="20"/>
      <c r="B19" s="52"/>
      <c r="C19" s="53"/>
      <c r="D19" s="54"/>
      <c r="E19" s="3" t="s">
        <v>25</v>
      </c>
      <c r="F19" s="55" t="s">
        <v>26</v>
      </c>
      <c r="G19" s="39" t="s">
        <v>27</v>
      </c>
      <c r="H19" s="40">
        <f>'[24]оценка Учреждения'!$H$18</f>
        <v>27.56</v>
      </c>
      <c r="I19" s="40">
        <f>'[24]оценка Учреждения'!$I$18</f>
        <v>32.89</v>
      </c>
      <c r="J19" s="41">
        <f t="shared" si="0"/>
        <v>100</v>
      </c>
      <c r="K19" s="41">
        <f>J19</f>
        <v>100</v>
      </c>
      <c r="L19" s="56"/>
      <c r="M19" s="17"/>
      <c r="N19" s="57"/>
      <c r="O19" s="58"/>
    </row>
    <row r="20" spans="1:15" ht="56.25" customHeight="1" x14ac:dyDescent="0.25">
      <c r="A20" s="20"/>
      <c r="B20" s="35" t="s">
        <v>34</v>
      </c>
      <c r="C20" s="36" t="s">
        <v>35</v>
      </c>
      <c r="D20" s="37" t="s">
        <v>18</v>
      </c>
      <c r="E20" s="3" t="s">
        <v>19</v>
      </c>
      <c r="F20" s="38" t="s">
        <v>20</v>
      </c>
      <c r="G20" s="39" t="s">
        <v>21</v>
      </c>
      <c r="H20" s="40">
        <f>'[24]оценка Учреждения'!$H$19</f>
        <v>100</v>
      </c>
      <c r="I20" s="40">
        <f>'[24]оценка Учреждения'!$I$19</f>
        <v>100</v>
      </c>
      <c r="J20" s="41">
        <f t="shared" si="0"/>
        <v>100</v>
      </c>
      <c r="K20" s="42">
        <f>(J20+J21+J22)/2</f>
        <v>100</v>
      </c>
      <c r="L20" s="43">
        <f>(K20+K23)/2</f>
        <v>100</v>
      </c>
      <c r="M20" s="17"/>
      <c r="N20" s="59"/>
      <c r="O20" s="45">
        <v>5</v>
      </c>
    </row>
    <row r="21" spans="1:15" ht="56.25" customHeight="1" x14ac:dyDescent="0.25">
      <c r="A21" s="20"/>
      <c r="B21" s="35"/>
      <c r="C21" s="36"/>
      <c r="D21" s="46"/>
      <c r="E21" s="3" t="s">
        <v>19</v>
      </c>
      <c r="F21" s="38" t="s">
        <v>23</v>
      </c>
      <c r="G21" s="39" t="s">
        <v>21</v>
      </c>
      <c r="H21" s="40">
        <f>'[24]оценка Учреждения'!$H$20</f>
        <v>66.7</v>
      </c>
      <c r="I21" s="40">
        <f>'[24]оценка Учреждения'!$I$20</f>
        <v>66.7</v>
      </c>
      <c r="J21" s="41">
        <f t="shared" si="0"/>
        <v>100</v>
      </c>
      <c r="K21" s="47"/>
      <c r="L21" s="48"/>
      <c r="M21" s="17"/>
      <c r="N21" s="59"/>
      <c r="O21" s="50"/>
    </row>
    <row r="22" spans="1:15" ht="87" customHeight="1" x14ac:dyDescent="0.25">
      <c r="A22" s="20"/>
      <c r="B22" s="35"/>
      <c r="C22" s="36"/>
      <c r="D22" s="46"/>
      <c r="E22" s="3" t="s">
        <v>19</v>
      </c>
      <c r="F22" s="38" t="s">
        <v>24</v>
      </c>
      <c r="G22" s="39" t="s">
        <v>21</v>
      </c>
      <c r="H22" s="40">
        <f>'[24]оценка Учреждения'!$H$21</f>
        <v>0</v>
      </c>
      <c r="I22" s="40">
        <f>'[24]оценка Учреждения'!$I$21</f>
        <v>0</v>
      </c>
      <c r="J22" s="41">
        <v>0</v>
      </c>
      <c r="K22" s="51"/>
      <c r="L22" s="48"/>
      <c r="M22" s="17"/>
      <c r="N22" s="59"/>
      <c r="O22" s="50"/>
    </row>
    <row r="23" spans="1:15" ht="33" customHeight="1" x14ac:dyDescent="0.25">
      <c r="A23" s="20"/>
      <c r="B23" s="52"/>
      <c r="C23" s="53"/>
      <c r="D23" s="54"/>
      <c r="E23" s="3" t="s">
        <v>25</v>
      </c>
      <c r="F23" s="55" t="s">
        <v>26</v>
      </c>
      <c r="G23" s="39" t="s">
        <v>27</v>
      </c>
      <c r="H23" s="40">
        <f>'[24]оценка Учреждения'!$H$22</f>
        <v>1.33</v>
      </c>
      <c r="I23" s="40">
        <f>'[24]оценка Учреждения'!$I$22</f>
        <v>1.33</v>
      </c>
      <c r="J23" s="41">
        <f t="shared" si="0"/>
        <v>100</v>
      </c>
      <c r="K23" s="41">
        <f>J23</f>
        <v>100</v>
      </c>
      <c r="L23" s="56"/>
      <c r="M23" s="17"/>
      <c r="N23" s="41"/>
      <c r="O23" s="58"/>
    </row>
    <row r="24" spans="1:15" ht="56.25" customHeight="1" x14ac:dyDescent="0.25">
      <c r="A24" s="20"/>
      <c r="B24" s="35" t="s">
        <v>36</v>
      </c>
      <c r="C24" s="36" t="s">
        <v>37</v>
      </c>
      <c r="D24" s="37" t="s">
        <v>18</v>
      </c>
      <c r="E24" s="3" t="s">
        <v>19</v>
      </c>
      <c r="F24" s="38" t="s">
        <v>20</v>
      </c>
      <c r="G24" s="39" t="s">
        <v>21</v>
      </c>
      <c r="H24" s="40">
        <f>'[24]оценка Учреждения'!$H$23</f>
        <v>100</v>
      </c>
      <c r="I24" s="40">
        <f>'[24]оценка Учреждения'!$I$23</f>
        <v>100</v>
      </c>
      <c r="J24" s="41">
        <f t="shared" si="0"/>
        <v>100</v>
      </c>
      <c r="K24" s="42">
        <f>(J24+J25+J26)/3</f>
        <v>97.013142174432502</v>
      </c>
      <c r="L24" s="43">
        <f>(K24+K27)/2</f>
        <v>98.371138243848861</v>
      </c>
      <c r="M24" s="17"/>
      <c r="N24" s="59"/>
      <c r="O24" s="45">
        <v>6</v>
      </c>
    </row>
    <row r="25" spans="1:15" ht="56.25" customHeight="1" x14ac:dyDescent="0.25">
      <c r="A25" s="20"/>
      <c r="B25" s="35"/>
      <c r="C25" s="36"/>
      <c r="D25" s="46"/>
      <c r="E25" s="3" t="s">
        <v>19</v>
      </c>
      <c r="F25" s="38" t="s">
        <v>23</v>
      </c>
      <c r="G25" s="39" t="s">
        <v>21</v>
      </c>
      <c r="H25" s="40">
        <f>'[24]оценка Учреждения'!$H$24</f>
        <v>83.7</v>
      </c>
      <c r="I25" s="40">
        <f>'[24]оценка Учреждения'!$I$24</f>
        <v>76.2</v>
      </c>
      <c r="J25" s="41">
        <f t="shared" si="0"/>
        <v>91.039426523297493</v>
      </c>
      <c r="K25" s="47"/>
      <c r="L25" s="48"/>
      <c r="M25" s="17"/>
      <c r="N25" s="59"/>
      <c r="O25" s="50"/>
    </row>
    <row r="26" spans="1:15" ht="87" customHeight="1" x14ac:dyDescent="0.25">
      <c r="A26" s="20"/>
      <c r="B26" s="35"/>
      <c r="C26" s="36"/>
      <c r="D26" s="46"/>
      <c r="E26" s="3" t="s">
        <v>19</v>
      </c>
      <c r="F26" s="38" t="s">
        <v>24</v>
      </c>
      <c r="G26" s="39" t="s">
        <v>21</v>
      </c>
      <c r="H26" s="40">
        <f>'[24]оценка Учреждения'!$H$25</f>
        <v>100</v>
      </c>
      <c r="I26" s="40">
        <f>'[24]оценка Учреждения'!$I$25</f>
        <v>100</v>
      </c>
      <c r="J26" s="41">
        <f t="shared" si="0"/>
        <v>100</v>
      </c>
      <c r="K26" s="51"/>
      <c r="L26" s="48"/>
      <c r="M26" s="17"/>
      <c r="N26" s="59"/>
      <c r="O26" s="50"/>
    </row>
    <row r="27" spans="1:15" ht="33" customHeight="1" x14ac:dyDescent="0.25">
      <c r="A27" s="20"/>
      <c r="B27" s="52"/>
      <c r="C27" s="53"/>
      <c r="D27" s="54"/>
      <c r="E27" s="3" t="s">
        <v>25</v>
      </c>
      <c r="F27" s="55" t="s">
        <v>26</v>
      </c>
      <c r="G27" s="39" t="s">
        <v>27</v>
      </c>
      <c r="H27" s="40">
        <f>'[24]оценка Учреждения'!$H$26</f>
        <v>1107.56</v>
      </c>
      <c r="I27" s="40">
        <f>'[24]оценка Учреждения'!$I$26</f>
        <v>1104.56</v>
      </c>
      <c r="J27" s="41">
        <f t="shared" si="0"/>
        <v>99.729134313265206</v>
      </c>
      <c r="K27" s="41">
        <f>J27</f>
        <v>99.729134313265206</v>
      </c>
      <c r="L27" s="56"/>
      <c r="M27" s="17"/>
      <c r="N27" s="41"/>
      <c r="O27" s="58"/>
    </row>
    <row r="28" spans="1:15" customFormat="1" ht="56.25" hidden="1" customHeight="1" x14ac:dyDescent="0.25">
      <c r="A28" s="20"/>
      <c r="B28" s="60" t="s">
        <v>38</v>
      </c>
      <c r="C28" s="61" t="s">
        <v>39</v>
      </c>
      <c r="D28" s="62" t="s">
        <v>18</v>
      </c>
      <c r="E28" s="63" t="s">
        <v>19</v>
      </c>
      <c r="F28" s="64" t="s">
        <v>20</v>
      </c>
      <c r="G28" s="65" t="s">
        <v>21</v>
      </c>
      <c r="H28" s="66"/>
      <c r="I28" s="66"/>
      <c r="J28" s="67"/>
      <c r="K28" s="68"/>
      <c r="L28" s="69"/>
      <c r="M28" s="17"/>
      <c r="N28" s="70"/>
      <c r="O28" s="71">
        <v>7</v>
      </c>
    </row>
    <row r="29" spans="1:15" customFormat="1" ht="56.25" hidden="1" customHeight="1" x14ac:dyDescent="0.25">
      <c r="A29" s="20"/>
      <c r="B29" s="60"/>
      <c r="C29" s="61"/>
      <c r="D29" s="72"/>
      <c r="E29" s="63" t="s">
        <v>19</v>
      </c>
      <c r="F29" s="64" t="s">
        <v>23</v>
      </c>
      <c r="G29" s="65" t="s">
        <v>21</v>
      </c>
      <c r="H29" s="66"/>
      <c r="I29" s="66"/>
      <c r="J29" s="67"/>
      <c r="K29" s="73"/>
      <c r="L29" s="74"/>
      <c r="M29" s="17"/>
      <c r="N29" s="70"/>
      <c r="O29" s="75"/>
    </row>
    <row r="30" spans="1:15" customFormat="1" ht="87" hidden="1" customHeight="1" x14ac:dyDescent="0.25">
      <c r="A30" s="20"/>
      <c r="B30" s="60"/>
      <c r="C30" s="61"/>
      <c r="D30" s="72"/>
      <c r="E30" s="63" t="s">
        <v>19</v>
      </c>
      <c r="F30" s="64" t="s">
        <v>24</v>
      </c>
      <c r="G30" s="65" t="s">
        <v>21</v>
      </c>
      <c r="H30" s="66"/>
      <c r="I30" s="66"/>
      <c r="J30" s="67"/>
      <c r="K30" s="76"/>
      <c r="L30" s="74"/>
      <c r="M30" s="17"/>
      <c r="N30" s="70"/>
      <c r="O30" s="75"/>
    </row>
    <row r="31" spans="1:15" customFormat="1" ht="33" hidden="1" customHeight="1" x14ac:dyDescent="0.25">
      <c r="A31" s="20"/>
      <c r="B31" s="77"/>
      <c r="C31" s="78"/>
      <c r="D31" s="79"/>
      <c r="E31" s="63" t="s">
        <v>25</v>
      </c>
      <c r="F31" s="80" t="s">
        <v>26</v>
      </c>
      <c r="G31" s="65" t="s">
        <v>27</v>
      </c>
      <c r="H31" s="66"/>
      <c r="I31" s="66"/>
      <c r="J31" s="67"/>
      <c r="K31" s="67"/>
      <c r="L31" s="81"/>
      <c r="M31" s="17"/>
      <c r="N31" s="67"/>
      <c r="O31" s="82"/>
    </row>
    <row r="32" spans="1:15" ht="56.25" customHeight="1" x14ac:dyDescent="0.25">
      <c r="A32" s="20"/>
      <c r="B32" s="35" t="s">
        <v>40</v>
      </c>
      <c r="C32" s="36" t="s">
        <v>41</v>
      </c>
      <c r="D32" s="37" t="s">
        <v>18</v>
      </c>
      <c r="E32" s="3" t="s">
        <v>19</v>
      </c>
      <c r="F32" s="38" t="s">
        <v>20</v>
      </c>
      <c r="G32" s="39" t="s">
        <v>21</v>
      </c>
      <c r="H32" s="40">
        <f>'[24]оценка Учреждения'!$H$31</f>
        <v>100</v>
      </c>
      <c r="I32" s="40">
        <f>'[24]оценка Учреждения'!$I$31</f>
        <v>100</v>
      </c>
      <c r="J32" s="41">
        <f t="shared" si="0"/>
        <v>100</v>
      </c>
      <c r="K32" s="42">
        <f>(J32+J33+J34)/3</f>
        <v>100</v>
      </c>
      <c r="L32" s="43">
        <f>(K32+K35)/2</f>
        <v>100</v>
      </c>
      <c r="M32" s="17"/>
      <c r="N32" s="59"/>
      <c r="O32" s="45">
        <v>8</v>
      </c>
    </row>
    <row r="33" spans="1:15" ht="56.25" customHeight="1" x14ac:dyDescent="0.25">
      <c r="A33" s="20"/>
      <c r="B33" s="35"/>
      <c r="C33" s="36"/>
      <c r="D33" s="46"/>
      <c r="E33" s="3" t="s">
        <v>19</v>
      </c>
      <c r="F33" s="38" t="s">
        <v>42</v>
      </c>
      <c r="G33" s="39" t="s">
        <v>21</v>
      </c>
      <c r="H33" s="40">
        <f>'[24]оценка Учреждения'!$H$32</f>
        <v>92.9</v>
      </c>
      <c r="I33" s="40">
        <f>'[24]оценка Учреждения'!$I$32</f>
        <v>100</v>
      </c>
      <c r="J33" s="41">
        <f t="shared" si="0"/>
        <v>100</v>
      </c>
      <c r="K33" s="47"/>
      <c r="L33" s="48"/>
      <c r="M33" s="17"/>
      <c r="N33" s="59"/>
      <c r="O33" s="50"/>
    </row>
    <row r="34" spans="1:15" ht="66.75" customHeight="1" x14ac:dyDescent="0.25">
      <c r="A34" s="20"/>
      <c r="B34" s="35"/>
      <c r="C34" s="36"/>
      <c r="D34" s="46"/>
      <c r="E34" s="3" t="s">
        <v>19</v>
      </c>
      <c r="F34" s="38" t="s">
        <v>43</v>
      </c>
      <c r="G34" s="39" t="s">
        <v>21</v>
      </c>
      <c r="H34" s="40">
        <f>'[24]оценка Учреждения'!$H$33</f>
        <v>100</v>
      </c>
      <c r="I34" s="40">
        <f>'[24]оценка Учреждения'!$I$33</f>
        <v>100</v>
      </c>
      <c r="J34" s="41">
        <f t="shared" si="0"/>
        <v>100</v>
      </c>
      <c r="K34" s="51"/>
      <c r="L34" s="48"/>
      <c r="M34" s="17"/>
      <c r="N34" s="59"/>
      <c r="O34" s="50"/>
    </row>
    <row r="35" spans="1:15" ht="33" customHeight="1" x14ac:dyDescent="0.25">
      <c r="A35" s="20"/>
      <c r="B35" s="52"/>
      <c r="C35" s="53"/>
      <c r="D35" s="54"/>
      <c r="E35" s="3" t="s">
        <v>25</v>
      </c>
      <c r="F35" s="55" t="s">
        <v>26</v>
      </c>
      <c r="G35" s="39" t="s">
        <v>27</v>
      </c>
      <c r="H35" s="40">
        <f>'[24]оценка Учреждения'!$H$34</f>
        <v>10.78</v>
      </c>
      <c r="I35" s="40">
        <f>'[24]оценка Учреждения'!$I$34</f>
        <v>13.11</v>
      </c>
      <c r="J35" s="41">
        <f t="shared" si="0"/>
        <v>100</v>
      </c>
      <c r="K35" s="41">
        <f>J35</f>
        <v>100</v>
      </c>
      <c r="L35" s="56"/>
      <c r="M35" s="17"/>
      <c r="N35" s="41"/>
      <c r="O35" s="58"/>
    </row>
    <row r="36" spans="1:15" customFormat="1" ht="56.25" hidden="1" customHeight="1" x14ac:dyDescent="0.25">
      <c r="A36" s="20"/>
      <c r="B36" s="83" t="s">
        <v>44</v>
      </c>
      <c r="C36" s="84" t="s">
        <v>45</v>
      </c>
      <c r="D36" s="85" t="s">
        <v>18</v>
      </c>
      <c r="E36" s="86" t="s">
        <v>19</v>
      </c>
      <c r="F36" s="87" t="s">
        <v>20</v>
      </c>
      <c r="G36" s="88" t="s">
        <v>21</v>
      </c>
      <c r="H36" s="89"/>
      <c r="I36" s="89"/>
      <c r="J36" s="90"/>
      <c r="K36" s="91"/>
      <c r="L36" s="92"/>
      <c r="M36" s="17"/>
      <c r="N36" s="93"/>
      <c r="O36" s="94">
        <v>9</v>
      </c>
    </row>
    <row r="37" spans="1:15" customFormat="1" ht="56.25" hidden="1" customHeight="1" x14ac:dyDescent="0.25">
      <c r="A37" s="20"/>
      <c r="B37" s="83"/>
      <c r="C37" s="84"/>
      <c r="D37" s="95"/>
      <c r="E37" s="86" t="s">
        <v>19</v>
      </c>
      <c r="F37" s="87" t="s">
        <v>42</v>
      </c>
      <c r="G37" s="88" t="s">
        <v>21</v>
      </c>
      <c r="H37" s="89"/>
      <c r="I37" s="89"/>
      <c r="J37" s="90"/>
      <c r="K37" s="96"/>
      <c r="L37" s="97"/>
      <c r="M37" s="17"/>
      <c r="N37" s="93"/>
      <c r="O37" s="98"/>
    </row>
    <row r="38" spans="1:15" customFormat="1" ht="66.75" hidden="1" customHeight="1" x14ac:dyDescent="0.25">
      <c r="A38" s="20"/>
      <c r="B38" s="83"/>
      <c r="C38" s="84"/>
      <c r="D38" s="95"/>
      <c r="E38" s="86" t="s">
        <v>19</v>
      </c>
      <c r="F38" s="87" t="s">
        <v>43</v>
      </c>
      <c r="G38" s="88" t="s">
        <v>21</v>
      </c>
      <c r="H38" s="89"/>
      <c r="I38" s="89"/>
      <c r="J38" s="90"/>
      <c r="K38" s="99"/>
      <c r="L38" s="97"/>
      <c r="M38" s="17"/>
      <c r="N38" s="93"/>
      <c r="O38" s="98"/>
    </row>
    <row r="39" spans="1:15" customFormat="1" ht="33" hidden="1" customHeight="1" x14ac:dyDescent="0.25">
      <c r="A39" s="20"/>
      <c r="B39" s="100"/>
      <c r="C39" s="101"/>
      <c r="D39" s="102"/>
      <c r="E39" s="86" t="s">
        <v>25</v>
      </c>
      <c r="F39" s="103" t="s">
        <v>26</v>
      </c>
      <c r="G39" s="88" t="s">
        <v>27</v>
      </c>
      <c r="H39" s="89"/>
      <c r="I39" s="89"/>
      <c r="J39" s="90"/>
      <c r="K39" s="90"/>
      <c r="L39" s="104"/>
      <c r="M39" s="17"/>
      <c r="N39" s="90"/>
      <c r="O39" s="105"/>
    </row>
    <row r="40" spans="1:15" customFormat="1" ht="56.25" hidden="1" customHeight="1" x14ac:dyDescent="0.25">
      <c r="A40" s="20"/>
      <c r="B40" s="83" t="s">
        <v>46</v>
      </c>
      <c r="C40" s="84" t="s">
        <v>47</v>
      </c>
      <c r="D40" s="85" t="s">
        <v>18</v>
      </c>
      <c r="E40" s="86" t="s">
        <v>19</v>
      </c>
      <c r="F40" s="87" t="s">
        <v>20</v>
      </c>
      <c r="G40" s="88" t="s">
        <v>21</v>
      </c>
      <c r="H40" s="89"/>
      <c r="I40" s="89"/>
      <c r="J40" s="90"/>
      <c r="K40" s="91"/>
      <c r="L40" s="92"/>
      <c r="M40" s="17"/>
      <c r="N40" s="93"/>
      <c r="O40" s="94">
        <v>10</v>
      </c>
    </row>
    <row r="41" spans="1:15" customFormat="1" ht="56.25" hidden="1" customHeight="1" x14ac:dyDescent="0.25">
      <c r="A41" s="20"/>
      <c r="B41" s="83"/>
      <c r="C41" s="84"/>
      <c r="D41" s="95"/>
      <c r="E41" s="86" t="s">
        <v>19</v>
      </c>
      <c r="F41" s="87" t="s">
        <v>42</v>
      </c>
      <c r="G41" s="88" t="s">
        <v>21</v>
      </c>
      <c r="H41" s="89"/>
      <c r="I41" s="89"/>
      <c r="J41" s="90"/>
      <c r="K41" s="96"/>
      <c r="L41" s="97"/>
      <c r="M41" s="17"/>
      <c r="N41" s="93"/>
      <c r="O41" s="98"/>
    </row>
    <row r="42" spans="1:15" customFormat="1" ht="66.75" hidden="1" customHeight="1" x14ac:dyDescent="0.25">
      <c r="A42" s="20"/>
      <c r="B42" s="83"/>
      <c r="C42" s="84"/>
      <c r="D42" s="95"/>
      <c r="E42" s="86" t="s">
        <v>19</v>
      </c>
      <c r="F42" s="87" t="s">
        <v>43</v>
      </c>
      <c r="G42" s="88" t="s">
        <v>21</v>
      </c>
      <c r="H42" s="89"/>
      <c r="I42" s="89"/>
      <c r="J42" s="90"/>
      <c r="K42" s="99"/>
      <c r="L42" s="97"/>
      <c r="M42" s="17"/>
      <c r="N42" s="93"/>
      <c r="O42" s="98"/>
    </row>
    <row r="43" spans="1:15" customFormat="1" ht="33" hidden="1" customHeight="1" x14ac:dyDescent="0.25">
      <c r="A43" s="20"/>
      <c r="B43" s="100"/>
      <c r="C43" s="101"/>
      <c r="D43" s="102"/>
      <c r="E43" s="86" t="s">
        <v>25</v>
      </c>
      <c r="F43" s="103" t="s">
        <v>26</v>
      </c>
      <c r="G43" s="88" t="s">
        <v>27</v>
      </c>
      <c r="H43" s="89"/>
      <c r="I43" s="89"/>
      <c r="J43" s="90"/>
      <c r="K43" s="90"/>
      <c r="L43" s="104"/>
      <c r="M43" s="17"/>
      <c r="N43" s="90"/>
      <c r="O43" s="105"/>
    </row>
    <row r="44" spans="1:15" ht="56.25" customHeight="1" x14ac:dyDescent="0.25">
      <c r="A44" s="20"/>
      <c r="B44" s="106" t="s">
        <v>48</v>
      </c>
      <c r="C44" s="107" t="s">
        <v>49</v>
      </c>
      <c r="D44" s="37" t="s">
        <v>18</v>
      </c>
      <c r="E44" s="3" t="s">
        <v>19</v>
      </c>
      <c r="F44" s="38" t="s">
        <v>20</v>
      </c>
      <c r="G44" s="39" t="s">
        <v>21</v>
      </c>
      <c r="H44" s="40">
        <f>'[24]оценка Учреждения'!$H$43</f>
        <v>100</v>
      </c>
      <c r="I44" s="40">
        <f>'[24]оценка Учреждения'!$I$43</f>
        <v>100</v>
      </c>
      <c r="J44" s="41">
        <f t="shared" si="0"/>
        <v>100</v>
      </c>
      <c r="K44" s="42">
        <f>(J44+J45+J46)/3</f>
        <v>99.124955436720143</v>
      </c>
      <c r="L44" s="43">
        <f>(K44+K47)/2</f>
        <v>99.562477718360071</v>
      </c>
      <c r="M44" s="17"/>
      <c r="N44" s="59"/>
      <c r="O44" s="45">
        <v>11</v>
      </c>
    </row>
    <row r="45" spans="1:15" ht="56.25" customHeight="1" x14ac:dyDescent="0.25">
      <c r="A45" s="20"/>
      <c r="B45" s="108"/>
      <c r="C45" s="109"/>
      <c r="D45" s="46"/>
      <c r="E45" s="3" t="s">
        <v>19</v>
      </c>
      <c r="F45" s="38" t="s">
        <v>42</v>
      </c>
      <c r="G45" s="39" t="s">
        <v>21</v>
      </c>
      <c r="H45" s="40">
        <f>'[24]оценка Учреждения'!$H$44</f>
        <v>93.5</v>
      </c>
      <c r="I45" s="40">
        <f>'[24]оценка Учреждения'!$I$44</f>
        <v>91.7</v>
      </c>
      <c r="J45" s="41">
        <f t="shared" si="0"/>
        <v>98.074866310160431</v>
      </c>
      <c r="K45" s="47"/>
      <c r="L45" s="48"/>
      <c r="M45" s="17"/>
      <c r="N45" s="59"/>
      <c r="O45" s="50"/>
    </row>
    <row r="46" spans="1:15" ht="66.75" customHeight="1" x14ac:dyDescent="0.25">
      <c r="A46" s="20"/>
      <c r="B46" s="108"/>
      <c r="C46" s="109"/>
      <c r="D46" s="46"/>
      <c r="E46" s="3" t="s">
        <v>19</v>
      </c>
      <c r="F46" s="38" t="s">
        <v>43</v>
      </c>
      <c r="G46" s="39" t="s">
        <v>21</v>
      </c>
      <c r="H46" s="40">
        <f>'[24]оценка Учреждения'!$H$45</f>
        <v>100</v>
      </c>
      <c r="I46" s="40">
        <f>'[24]оценка Учреждения'!$I$45</f>
        <v>99.3</v>
      </c>
      <c r="J46" s="41">
        <f t="shared" si="0"/>
        <v>99.3</v>
      </c>
      <c r="K46" s="51"/>
      <c r="L46" s="48"/>
      <c r="M46" s="17"/>
      <c r="N46" s="59"/>
      <c r="O46" s="50"/>
    </row>
    <row r="47" spans="1:15" ht="33" customHeight="1" x14ac:dyDescent="0.25">
      <c r="A47" s="20"/>
      <c r="B47" s="110"/>
      <c r="C47" s="111"/>
      <c r="D47" s="54"/>
      <c r="E47" s="3" t="s">
        <v>25</v>
      </c>
      <c r="F47" s="55" t="s">
        <v>26</v>
      </c>
      <c r="G47" s="39" t="s">
        <v>27</v>
      </c>
      <c r="H47" s="40">
        <f>'[24]оценка Учреждения'!$H$46</f>
        <v>921.89</v>
      </c>
      <c r="I47" s="40">
        <f>'[24]оценка Учреждения'!$I$46</f>
        <v>928.33</v>
      </c>
      <c r="J47" s="41">
        <f t="shared" si="0"/>
        <v>100</v>
      </c>
      <c r="K47" s="41">
        <f>J47</f>
        <v>100</v>
      </c>
      <c r="L47" s="56"/>
      <c r="M47" s="17"/>
      <c r="N47" s="41"/>
      <c r="O47" s="58"/>
    </row>
    <row r="48" spans="1:15" ht="56.25" customHeight="1" x14ac:dyDescent="0.25">
      <c r="A48" s="20"/>
      <c r="B48" s="106" t="s">
        <v>50</v>
      </c>
      <c r="C48" s="107" t="s">
        <v>51</v>
      </c>
      <c r="D48" s="37" t="s">
        <v>18</v>
      </c>
      <c r="E48" s="3" t="s">
        <v>19</v>
      </c>
      <c r="F48" s="38" t="s">
        <v>20</v>
      </c>
      <c r="G48" s="39" t="s">
        <v>21</v>
      </c>
      <c r="H48" s="40">
        <f>'[24]оценка Учреждения'!$H$47</f>
        <v>100</v>
      </c>
      <c r="I48" s="40">
        <f>'[24]оценка Учреждения'!$I$47</f>
        <v>100</v>
      </c>
      <c r="J48" s="41">
        <f t="shared" si="0"/>
        <v>100</v>
      </c>
      <c r="K48" s="42">
        <f>(J48+J49+J50)/2</f>
        <v>100</v>
      </c>
      <c r="L48" s="43">
        <f>(K48+K51)/2</f>
        <v>100</v>
      </c>
      <c r="M48" s="17"/>
      <c r="N48" s="59"/>
      <c r="O48" s="45">
        <v>12</v>
      </c>
    </row>
    <row r="49" spans="1:15" ht="56.25" customHeight="1" x14ac:dyDescent="0.25">
      <c r="A49" s="20"/>
      <c r="B49" s="108"/>
      <c r="C49" s="109"/>
      <c r="D49" s="46"/>
      <c r="E49" s="3" t="s">
        <v>19</v>
      </c>
      <c r="F49" s="38" t="s">
        <v>42</v>
      </c>
      <c r="G49" s="39" t="s">
        <v>21</v>
      </c>
      <c r="H49" s="40">
        <f>'[24]оценка Учреждения'!$H$48</f>
        <v>100</v>
      </c>
      <c r="I49" s="40">
        <f>'[24]оценка Учреждения'!$I$48</f>
        <v>100</v>
      </c>
      <c r="J49" s="41">
        <f t="shared" si="0"/>
        <v>100</v>
      </c>
      <c r="K49" s="47"/>
      <c r="L49" s="48"/>
      <c r="M49" s="17"/>
      <c r="N49" s="59"/>
      <c r="O49" s="50"/>
    </row>
    <row r="50" spans="1:15" ht="66.75" customHeight="1" x14ac:dyDescent="0.25">
      <c r="A50" s="20"/>
      <c r="B50" s="108"/>
      <c r="C50" s="109"/>
      <c r="D50" s="46"/>
      <c r="E50" s="3" t="s">
        <v>19</v>
      </c>
      <c r="F50" s="38" t="s">
        <v>43</v>
      </c>
      <c r="G50" s="39" t="s">
        <v>21</v>
      </c>
      <c r="H50" s="40">
        <f>'[24]оценка Учреждения'!$H$49</f>
        <v>0</v>
      </c>
      <c r="I50" s="40">
        <f>'[24]оценка Учреждения'!$I$49</f>
        <v>0</v>
      </c>
      <c r="J50" s="41">
        <v>0</v>
      </c>
      <c r="K50" s="51"/>
      <c r="L50" s="48"/>
      <c r="M50" s="17"/>
      <c r="N50" s="59"/>
      <c r="O50" s="50"/>
    </row>
    <row r="51" spans="1:15" ht="33" customHeight="1" x14ac:dyDescent="0.25">
      <c r="A51" s="20"/>
      <c r="B51" s="110"/>
      <c r="C51" s="111"/>
      <c r="D51" s="54"/>
      <c r="E51" s="3" t="s">
        <v>25</v>
      </c>
      <c r="F51" s="55" t="s">
        <v>26</v>
      </c>
      <c r="G51" s="39" t="s">
        <v>27</v>
      </c>
      <c r="H51" s="40">
        <f>'[24]оценка Учреждения'!$H$50</f>
        <v>0.56000000000000005</v>
      </c>
      <c r="I51" s="40">
        <f>'[24]оценка Учреждения'!$I$50</f>
        <v>0.56000000000000005</v>
      </c>
      <c r="J51" s="41">
        <f t="shared" si="0"/>
        <v>100</v>
      </c>
      <c r="K51" s="41">
        <f>J51</f>
        <v>100</v>
      </c>
      <c r="L51" s="56"/>
      <c r="M51" s="17"/>
      <c r="N51" s="41"/>
      <c r="O51" s="58"/>
    </row>
    <row r="52" spans="1:15" customFormat="1" ht="47.25" hidden="1" x14ac:dyDescent="0.25">
      <c r="A52" s="20"/>
      <c r="B52" s="112" t="s">
        <v>52</v>
      </c>
      <c r="C52" s="113" t="s">
        <v>53</v>
      </c>
      <c r="D52" s="114" t="s">
        <v>18</v>
      </c>
      <c r="E52" s="115" t="s">
        <v>19</v>
      </c>
      <c r="F52" s="116" t="s">
        <v>20</v>
      </c>
      <c r="G52" s="117" t="s">
        <v>21</v>
      </c>
      <c r="H52" s="118"/>
      <c r="I52" s="118"/>
      <c r="J52" s="119"/>
      <c r="K52" s="120"/>
      <c r="L52" s="121"/>
      <c r="M52" s="17"/>
      <c r="N52" s="122"/>
      <c r="O52" s="123">
        <v>13</v>
      </c>
    </row>
    <row r="53" spans="1:15" customFormat="1" ht="47.25" hidden="1" x14ac:dyDescent="0.25">
      <c r="A53" s="20"/>
      <c r="B53" s="112"/>
      <c r="C53" s="113"/>
      <c r="D53" s="124"/>
      <c r="E53" s="115" t="s">
        <v>19</v>
      </c>
      <c r="F53" s="116" t="s">
        <v>42</v>
      </c>
      <c r="G53" s="117" t="s">
        <v>21</v>
      </c>
      <c r="H53" s="118"/>
      <c r="I53" s="118"/>
      <c r="J53" s="119"/>
      <c r="K53" s="125"/>
      <c r="L53" s="126"/>
      <c r="M53" s="17"/>
      <c r="N53" s="122"/>
      <c r="O53" s="127"/>
    </row>
    <row r="54" spans="1:15" customFormat="1" ht="47.25" hidden="1" x14ac:dyDescent="0.25">
      <c r="A54" s="20"/>
      <c r="B54" s="112"/>
      <c r="C54" s="113"/>
      <c r="D54" s="124"/>
      <c r="E54" s="115" t="s">
        <v>19</v>
      </c>
      <c r="F54" s="116" t="s">
        <v>54</v>
      </c>
      <c r="G54" s="117" t="s">
        <v>21</v>
      </c>
      <c r="H54" s="118"/>
      <c r="I54" s="118"/>
      <c r="J54" s="119"/>
      <c r="K54" s="128"/>
      <c r="L54" s="126"/>
      <c r="M54" s="17"/>
      <c r="N54" s="122"/>
      <c r="O54" s="127"/>
    </row>
    <row r="55" spans="1:15" customFormat="1" ht="31.5" hidden="1" x14ac:dyDescent="0.25">
      <c r="A55" s="20"/>
      <c r="B55" s="129"/>
      <c r="C55" s="130"/>
      <c r="D55" s="131"/>
      <c r="E55" s="115" t="s">
        <v>25</v>
      </c>
      <c r="F55" s="132" t="s">
        <v>26</v>
      </c>
      <c r="G55" s="117" t="s">
        <v>27</v>
      </c>
      <c r="H55" s="118"/>
      <c r="I55" s="118"/>
      <c r="J55" s="119"/>
      <c r="K55" s="119"/>
      <c r="L55" s="133"/>
      <c r="M55" s="17"/>
      <c r="N55" s="119"/>
      <c r="O55" s="134"/>
    </row>
    <row r="56" spans="1:15" ht="47.25" x14ac:dyDescent="0.25">
      <c r="A56" s="20"/>
      <c r="B56" s="35" t="s">
        <v>55</v>
      </c>
      <c r="C56" s="36" t="s">
        <v>56</v>
      </c>
      <c r="D56" s="37" t="s">
        <v>18</v>
      </c>
      <c r="E56" s="3" t="s">
        <v>19</v>
      </c>
      <c r="F56" s="38" t="s">
        <v>20</v>
      </c>
      <c r="G56" s="39" t="s">
        <v>21</v>
      </c>
      <c r="H56" s="40">
        <f>'[24]оценка Учреждения'!$H$55</f>
        <v>100</v>
      </c>
      <c r="I56" s="40">
        <f>'[24]оценка Учреждения'!$I$55</f>
        <v>100</v>
      </c>
      <c r="J56" s="41">
        <f t="shared" si="0"/>
        <v>100</v>
      </c>
      <c r="K56" s="42">
        <f>(J56+J57+J58)/3</f>
        <v>100</v>
      </c>
      <c r="L56" s="43">
        <f>(K56+K59)/2</f>
        <v>99.712743732590525</v>
      </c>
      <c r="M56" s="17"/>
      <c r="N56" s="59"/>
      <c r="O56" s="45">
        <v>14</v>
      </c>
    </row>
    <row r="57" spans="1:15" ht="47.25" x14ac:dyDescent="0.25">
      <c r="A57" s="20"/>
      <c r="B57" s="35"/>
      <c r="C57" s="36"/>
      <c r="D57" s="46"/>
      <c r="E57" s="3" t="s">
        <v>19</v>
      </c>
      <c r="F57" s="38" t="s">
        <v>42</v>
      </c>
      <c r="G57" s="39" t="s">
        <v>21</v>
      </c>
      <c r="H57" s="40">
        <f>'[24]оценка Учреждения'!$H$56</f>
        <v>100</v>
      </c>
      <c r="I57" s="40">
        <f>'[24]оценка Учреждения'!$I$56</f>
        <v>100</v>
      </c>
      <c r="J57" s="41">
        <f t="shared" si="0"/>
        <v>100</v>
      </c>
      <c r="K57" s="47"/>
      <c r="L57" s="48"/>
      <c r="M57" s="17"/>
      <c r="N57" s="59"/>
      <c r="O57" s="50"/>
    </row>
    <row r="58" spans="1:15" ht="47.25" x14ac:dyDescent="0.25">
      <c r="A58" s="20"/>
      <c r="B58" s="35"/>
      <c r="C58" s="36"/>
      <c r="D58" s="46"/>
      <c r="E58" s="3" t="s">
        <v>19</v>
      </c>
      <c r="F58" s="38" t="s">
        <v>54</v>
      </c>
      <c r="G58" s="39" t="s">
        <v>21</v>
      </c>
      <c r="H58" s="40">
        <f>'[24]оценка Учреждения'!$H$57</f>
        <v>100</v>
      </c>
      <c r="I58" s="40">
        <f>'[24]оценка Учреждения'!$I$57</f>
        <v>100</v>
      </c>
      <c r="J58" s="41">
        <f t="shared" si="0"/>
        <v>100</v>
      </c>
      <c r="K58" s="51"/>
      <c r="L58" s="48"/>
      <c r="M58" s="17"/>
      <c r="N58" s="59"/>
      <c r="O58" s="50"/>
    </row>
    <row r="59" spans="1:15" ht="31.5" x14ac:dyDescent="0.25">
      <c r="A59" s="20"/>
      <c r="B59" s="52"/>
      <c r="C59" s="53"/>
      <c r="D59" s="54"/>
      <c r="E59" s="3" t="s">
        <v>25</v>
      </c>
      <c r="F59" s="55" t="s">
        <v>26</v>
      </c>
      <c r="G59" s="39" t="s">
        <v>27</v>
      </c>
      <c r="H59" s="40">
        <f>'[24]оценка Учреждения'!$H$58</f>
        <v>57.44</v>
      </c>
      <c r="I59" s="40">
        <f>'[24]оценка Учреждения'!$I$58</f>
        <v>57.11</v>
      </c>
      <c r="J59" s="41">
        <f t="shared" si="0"/>
        <v>99.425487465181064</v>
      </c>
      <c r="K59" s="41">
        <f>J59</f>
        <v>99.425487465181064</v>
      </c>
      <c r="L59" s="56"/>
      <c r="M59" s="17"/>
      <c r="N59" s="41"/>
      <c r="O59" s="58"/>
    </row>
    <row r="60" spans="1:15" ht="47.25" x14ac:dyDescent="0.25">
      <c r="A60" s="20"/>
      <c r="B60" s="35" t="s">
        <v>57</v>
      </c>
      <c r="C60" s="36" t="s">
        <v>58</v>
      </c>
      <c r="D60" s="37" t="s">
        <v>18</v>
      </c>
      <c r="E60" s="3" t="s">
        <v>19</v>
      </c>
      <c r="F60" s="38" t="s">
        <v>20</v>
      </c>
      <c r="G60" s="39" t="s">
        <v>21</v>
      </c>
      <c r="H60" s="40">
        <f>'[24]оценка Учреждения'!$H$59</f>
        <v>100</v>
      </c>
      <c r="I60" s="40">
        <f>'[24]оценка Учреждения'!$I$59</f>
        <v>100</v>
      </c>
      <c r="J60" s="41">
        <f t="shared" si="0"/>
        <v>100</v>
      </c>
      <c r="K60" s="42">
        <f>(J60+J61+J62)/2</f>
        <v>100</v>
      </c>
      <c r="L60" s="43">
        <f>(K60+K63)/2</f>
        <v>100</v>
      </c>
      <c r="M60" s="17"/>
      <c r="N60" s="59"/>
      <c r="O60" s="45">
        <v>15</v>
      </c>
    </row>
    <row r="61" spans="1:15" ht="47.25" x14ac:dyDescent="0.25">
      <c r="A61" s="20"/>
      <c r="B61" s="35"/>
      <c r="C61" s="36"/>
      <c r="D61" s="46"/>
      <c r="E61" s="3" t="s">
        <v>19</v>
      </c>
      <c r="F61" s="38" t="s">
        <v>42</v>
      </c>
      <c r="G61" s="39" t="s">
        <v>21</v>
      </c>
      <c r="H61" s="40">
        <f>'[24]оценка Учреждения'!$H$60</f>
        <v>100</v>
      </c>
      <c r="I61" s="40">
        <f>'[24]оценка Учреждения'!$I$60</f>
        <v>100</v>
      </c>
      <c r="J61" s="41">
        <f t="shared" si="0"/>
        <v>100</v>
      </c>
      <c r="K61" s="47"/>
      <c r="L61" s="48"/>
      <c r="M61" s="17"/>
      <c r="N61" s="59"/>
      <c r="O61" s="50"/>
    </row>
    <row r="62" spans="1:15" ht="47.25" x14ac:dyDescent="0.25">
      <c r="A62" s="20"/>
      <c r="B62" s="35"/>
      <c r="C62" s="36"/>
      <c r="D62" s="46"/>
      <c r="E62" s="3" t="s">
        <v>19</v>
      </c>
      <c r="F62" s="38" t="s">
        <v>54</v>
      </c>
      <c r="G62" s="39" t="s">
        <v>21</v>
      </c>
      <c r="H62" s="40">
        <f>'[24]оценка Учреждения'!$H$61</f>
        <v>0</v>
      </c>
      <c r="I62" s="40">
        <f>'[24]оценка Учреждения'!$I$61</f>
        <v>0</v>
      </c>
      <c r="J62" s="41">
        <v>0</v>
      </c>
      <c r="K62" s="51"/>
      <c r="L62" s="48"/>
      <c r="M62" s="17"/>
      <c r="N62" s="59"/>
      <c r="O62" s="50"/>
    </row>
    <row r="63" spans="1:15" ht="31.5" x14ac:dyDescent="0.25">
      <c r="A63" s="20"/>
      <c r="B63" s="52"/>
      <c r="C63" s="53"/>
      <c r="D63" s="54"/>
      <c r="E63" s="3" t="s">
        <v>25</v>
      </c>
      <c r="F63" s="55" t="s">
        <v>26</v>
      </c>
      <c r="G63" s="39" t="s">
        <v>27</v>
      </c>
      <c r="H63" s="40">
        <f>'[24]оценка Учреждения'!$H$62</f>
        <v>0.44</v>
      </c>
      <c r="I63" s="40">
        <f>'[24]оценка Учреждения'!$I$62</f>
        <v>0.44</v>
      </c>
      <c r="J63" s="41">
        <f t="shared" si="0"/>
        <v>100</v>
      </c>
      <c r="K63" s="41">
        <f>J63</f>
        <v>100</v>
      </c>
      <c r="L63" s="56"/>
      <c r="M63" s="17"/>
      <c r="N63" s="41"/>
      <c r="O63" s="58"/>
    </row>
    <row r="64" spans="1:15" ht="47.25" x14ac:dyDescent="0.25">
      <c r="A64" s="20"/>
      <c r="B64" s="35" t="s">
        <v>59</v>
      </c>
      <c r="C64" s="36" t="s">
        <v>60</v>
      </c>
      <c r="D64" s="37" t="s">
        <v>18</v>
      </c>
      <c r="E64" s="3" t="s">
        <v>19</v>
      </c>
      <c r="F64" s="38" t="s">
        <v>20</v>
      </c>
      <c r="G64" s="39" t="s">
        <v>21</v>
      </c>
      <c r="H64" s="40">
        <f>'[24]оценка Учреждения'!$H$63</f>
        <v>100</v>
      </c>
      <c r="I64" s="40">
        <f>'[24]оценка Учреждения'!$I$63</f>
        <v>100</v>
      </c>
      <c r="J64" s="41">
        <f t="shared" si="0"/>
        <v>100</v>
      </c>
      <c r="K64" s="42">
        <f>(J64+J65+J66)/3</f>
        <v>100</v>
      </c>
      <c r="L64" s="43">
        <f>(K64+K67)/2</f>
        <v>98.496736335465158</v>
      </c>
      <c r="M64" s="17"/>
      <c r="N64" s="59"/>
      <c r="O64" s="45">
        <v>16</v>
      </c>
    </row>
    <row r="65" spans="1:15" ht="47.25" x14ac:dyDescent="0.25">
      <c r="A65" s="20"/>
      <c r="B65" s="35"/>
      <c r="C65" s="36"/>
      <c r="D65" s="46"/>
      <c r="E65" s="3" t="s">
        <v>19</v>
      </c>
      <c r="F65" s="38" t="s">
        <v>42</v>
      </c>
      <c r="G65" s="39" t="s">
        <v>21</v>
      </c>
      <c r="H65" s="40">
        <f>'[24]оценка Учреждения'!$H$64</f>
        <v>100</v>
      </c>
      <c r="I65" s="40">
        <f>'[24]оценка Учреждения'!$I$64</f>
        <v>100</v>
      </c>
      <c r="J65" s="41">
        <f t="shared" si="0"/>
        <v>100</v>
      </c>
      <c r="K65" s="47"/>
      <c r="L65" s="48"/>
      <c r="M65" s="17"/>
      <c r="N65" s="59"/>
      <c r="O65" s="50"/>
    </row>
    <row r="66" spans="1:15" ht="47.25" x14ac:dyDescent="0.25">
      <c r="A66" s="20"/>
      <c r="B66" s="35"/>
      <c r="C66" s="36"/>
      <c r="D66" s="46"/>
      <c r="E66" s="3" t="s">
        <v>19</v>
      </c>
      <c r="F66" s="38" t="s">
        <v>54</v>
      </c>
      <c r="G66" s="39" t="s">
        <v>21</v>
      </c>
      <c r="H66" s="40">
        <f>'[24]оценка Учреждения'!$H$65</f>
        <v>100</v>
      </c>
      <c r="I66" s="40">
        <f>'[24]оценка Учреждения'!$I$65</f>
        <v>100</v>
      </c>
      <c r="J66" s="41">
        <f t="shared" si="0"/>
        <v>100</v>
      </c>
      <c r="K66" s="51"/>
      <c r="L66" s="48"/>
      <c r="M66" s="17"/>
      <c r="N66" s="59"/>
      <c r="O66" s="50"/>
    </row>
    <row r="67" spans="1:15" ht="31.5" x14ac:dyDescent="0.25">
      <c r="A67" s="20"/>
      <c r="B67" s="52"/>
      <c r="C67" s="53"/>
      <c r="D67" s="54"/>
      <c r="E67" s="3" t="s">
        <v>25</v>
      </c>
      <c r="F67" s="55" t="s">
        <v>26</v>
      </c>
      <c r="G67" s="39" t="s">
        <v>27</v>
      </c>
      <c r="H67" s="40">
        <f>'[24]оценка Учреждения'!$H$66</f>
        <v>151.66999999999999</v>
      </c>
      <c r="I67" s="40">
        <f>'[24]оценка Учреждения'!$I$66</f>
        <v>147.11000000000001</v>
      </c>
      <c r="J67" s="41">
        <f t="shared" si="0"/>
        <v>96.993472670930331</v>
      </c>
      <c r="K67" s="41">
        <f>J67</f>
        <v>96.993472670930331</v>
      </c>
      <c r="L67" s="56"/>
      <c r="M67" s="17"/>
      <c r="N67" s="41"/>
      <c r="O67" s="58"/>
    </row>
    <row r="68" spans="1:15" customFormat="1" ht="47.25" hidden="1" x14ac:dyDescent="0.25">
      <c r="A68" s="20"/>
      <c r="B68" s="112" t="s">
        <v>61</v>
      </c>
      <c r="C68" s="113" t="s">
        <v>62</v>
      </c>
      <c r="D68" s="114" t="s">
        <v>18</v>
      </c>
      <c r="E68" s="115" t="s">
        <v>19</v>
      </c>
      <c r="F68" s="116" t="s">
        <v>20</v>
      </c>
      <c r="G68" s="117" t="s">
        <v>21</v>
      </c>
      <c r="H68" s="118"/>
      <c r="I68" s="118"/>
      <c r="J68" s="119"/>
      <c r="K68" s="120"/>
      <c r="L68" s="121"/>
      <c r="M68" s="17"/>
      <c r="N68" s="122"/>
      <c r="O68" s="123">
        <v>17</v>
      </c>
    </row>
    <row r="69" spans="1:15" customFormat="1" ht="47.25" hidden="1" x14ac:dyDescent="0.25">
      <c r="A69" s="20"/>
      <c r="B69" s="112"/>
      <c r="C69" s="113"/>
      <c r="D69" s="124"/>
      <c r="E69" s="115" t="s">
        <v>19</v>
      </c>
      <c r="F69" s="116" t="s">
        <v>42</v>
      </c>
      <c r="G69" s="117" t="s">
        <v>21</v>
      </c>
      <c r="H69" s="118"/>
      <c r="I69" s="118"/>
      <c r="J69" s="119"/>
      <c r="K69" s="125"/>
      <c r="L69" s="126"/>
      <c r="M69" s="17"/>
      <c r="N69" s="122"/>
      <c r="O69" s="127"/>
    </row>
    <row r="70" spans="1:15" customFormat="1" ht="47.25" hidden="1" x14ac:dyDescent="0.25">
      <c r="A70" s="20"/>
      <c r="B70" s="112"/>
      <c r="C70" s="113"/>
      <c r="D70" s="124"/>
      <c r="E70" s="115" t="s">
        <v>19</v>
      </c>
      <c r="F70" s="116" t="s">
        <v>54</v>
      </c>
      <c r="G70" s="117" t="s">
        <v>21</v>
      </c>
      <c r="H70" s="118"/>
      <c r="I70" s="118"/>
      <c r="J70" s="119"/>
      <c r="K70" s="128"/>
      <c r="L70" s="126"/>
      <c r="M70" s="17"/>
      <c r="N70" s="122"/>
      <c r="O70" s="127"/>
    </row>
    <row r="71" spans="1:15" customFormat="1" ht="31.5" hidden="1" x14ac:dyDescent="0.25">
      <c r="A71" s="20"/>
      <c r="B71" s="129"/>
      <c r="C71" s="130"/>
      <c r="D71" s="131"/>
      <c r="E71" s="115" t="s">
        <v>25</v>
      </c>
      <c r="F71" s="132" t="s">
        <v>26</v>
      </c>
      <c r="G71" s="117" t="s">
        <v>27</v>
      </c>
      <c r="H71" s="118"/>
      <c r="I71" s="118"/>
      <c r="J71" s="119"/>
      <c r="K71" s="119"/>
      <c r="L71" s="133"/>
      <c r="M71" s="17"/>
      <c r="N71" s="119"/>
      <c r="O71" s="134"/>
    </row>
    <row r="72" spans="1:15" ht="47.25" x14ac:dyDescent="0.25">
      <c r="A72" s="20"/>
      <c r="B72" s="35" t="s">
        <v>63</v>
      </c>
      <c r="C72" s="36" t="s">
        <v>64</v>
      </c>
      <c r="D72" s="37" t="s">
        <v>18</v>
      </c>
      <c r="E72" s="3" t="s">
        <v>19</v>
      </c>
      <c r="F72" s="38" t="s">
        <v>65</v>
      </c>
      <c r="G72" s="3" t="s">
        <v>21</v>
      </c>
      <c r="H72" s="40">
        <f>'[24]оценка Учреждения'!$H$71</f>
        <v>1.34</v>
      </c>
      <c r="I72" s="40">
        <f>'[24]оценка Учреждения'!$I$71</f>
        <v>1.3</v>
      </c>
      <c r="J72" s="41">
        <f t="shared" ref="J72:J99" si="1">IF(I72/H72*100&gt;100,100,I72/H72*100)</f>
        <v>97.014925373134332</v>
      </c>
      <c r="K72" s="42">
        <f>(J72+J73+J74)/3</f>
        <v>99.00497512437812</v>
      </c>
      <c r="L72" s="43">
        <f>(K72+K75)/2</f>
        <v>99.50248756218906</v>
      </c>
      <c r="M72" s="17"/>
      <c r="N72" s="59"/>
      <c r="O72" s="45">
        <v>18</v>
      </c>
    </row>
    <row r="73" spans="1:15" ht="63" x14ac:dyDescent="0.25">
      <c r="A73" s="20"/>
      <c r="B73" s="35"/>
      <c r="C73" s="36"/>
      <c r="D73" s="46"/>
      <c r="E73" s="3" t="s">
        <v>19</v>
      </c>
      <c r="F73" s="38" t="s">
        <v>66</v>
      </c>
      <c r="G73" s="3" t="s">
        <v>21</v>
      </c>
      <c r="H73" s="40">
        <f>'[24]оценка Учреждения'!$H$72</f>
        <v>40</v>
      </c>
      <c r="I73" s="40">
        <f>'[24]оценка Учреждения'!$I$72</f>
        <v>40</v>
      </c>
      <c r="J73" s="41">
        <f t="shared" si="1"/>
        <v>100</v>
      </c>
      <c r="K73" s="47"/>
      <c r="L73" s="48"/>
      <c r="M73" s="17"/>
      <c r="N73" s="59"/>
      <c r="O73" s="50"/>
    </row>
    <row r="74" spans="1:15" ht="47.25" x14ac:dyDescent="0.25">
      <c r="A74" s="20"/>
      <c r="B74" s="35"/>
      <c r="C74" s="36"/>
      <c r="D74" s="46"/>
      <c r="E74" s="3" t="s">
        <v>19</v>
      </c>
      <c r="F74" s="38" t="s">
        <v>42</v>
      </c>
      <c r="G74" s="3" t="s">
        <v>21</v>
      </c>
      <c r="H74" s="40">
        <f>'[24]оценка Учреждения'!$H$73</f>
        <v>100</v>
      </c>
      <c r="I74" s="40">
        <f>'[24]оценка Учреждения'!$I$73</f>
        <v>100</v>
      </c>
      <c r="J74" s="41">
        <f t="shared" si="1"/>
        <v>100</v>
      </c>
      <c r="K74" s="51"/>
      <c r="L74" s="48"/>
      <c r="M74" s="17"/>
      <c r="N74" s="59"/>
      <c r="O74" s="50"/>
    </row>
    <row r="75" spans="1:15" ht="31.5" x14ac:dyDescent="0.25">
      <c r="A75" s="20"/>
      <c r="B75" s="52"/>
      <c r="C75" s="53"/>
      <c r="D75" s="54"/>
      <c r="E75" s="3" t="s">
        <v>25</v>
      </c>
      <c r="F75" s="55" t="s">
        <v>67</v>
      </c>
      <c r="G75" s="3" t="s">
        <v>68</v>
      </c>
      <c r="H75" s="135">
        <f>'[24]оценка Учреждения'!$H$74</f>
        <v>2645.25</v>
      </c>
      <c r="I75" s="135">
        <f>'[24]оценка Учреждения'!$I$74</f>
        <v>2645.25</v>
      </c>
      <c r="J75" s="41">
        <f t="shared" si="1"/>
        <v>100</v>
      </c>
      <c r="K75" s="41">
        <f>J75</f>
        <v>100</v>
      </c>
      <c r="L75" s="56"/>
      <c r="M75" s="17"/>
      <c r="N75" s="41"/>
      <c r="O75" s="58"/>
    </row>
    <row r="76" spans="1:15" ht="47.25" customHeight="1" x14ac:dyDescent="0.25">
      <c r="A76" s="20"/>
      <c r="B76" s="35" t="s">
        <v>69</v>
      </c>
      <c r="C76" s="36" t="s">
        <v>70</v>
      </c>
      <c r="D76" s="37" t="s">
        <v>18</v>
      </c>
      <c r="E76" s="3" t="s">
        <v>19</v>
      </c>
      <c r="F76" s="38" t="s">
        <v>65</v>
      </c>
      <c r="G76" s="3" t="s">
        <v>21</v>
      </c>
      <c r="H76" s="40">
        <f>'[24]оценка Учреждения'!$H$75</f>
        <v>11.09</v>
      </c>
      <c r="I76" s="40">
        <f>'[24]оценка Учреждения'!$I$75</f>
        <v>11.06</v>
      </c>
      <c r="J76" s="41">
        <f t="shared" si="1"/>
        <v>99.729486023444551</v>
      </c>
      <c r="K76" s="42">
        <f>(J76+J77+J78)/3</f>
        <v>93.843162007814854</v>
      </c>
      <c r="L76" s="43">
        <f>(K76+K79)/2</f>
        <v>96.92158100390742</v>
      </c>
      <c r="M76" s="17"/>
      <c r="N76" s="44"/>
      <c r="O76" s="45">
        <v>19</v>
      </c>
    </row>
    <row r="77" spans="1:15" ht="63" x14ac:dyDescent="0.25">
      <c r="A77" s="20"/>
      <c r="B77" s="35"/>
      <c r="C77" s="36"/>
      <c r="D77" s="46"/>
      <c r="E77" s="3" t="s">
        <v>19</v>
      </c>
      <c r="F77" s="38" t="s">
        <v>66</v>
      </c>
      <c r="G77" s="3" t="s">
        <v>21</v>
      </c>
      <c r="H77" s="40">
        <f>'[24]оценка Учреждения'!$H$76</f>
        <v>6.7</v>
      </c>
      <c r="I77" s="40">
        <f>'[24]оценка Учреждения'!$I$76</f>
        <v>6.7</v>
      </c>
      <c r="J77" s="41">
        <f t="shared" si="1"/>
        <v>100</v>
      </c>
      <c r="K77" s="47"/>
      <c r="L77" s="48"/>
      <c r="M77" s="17"/>
      <c r="N77" s="49"/>
      <c r="O77" s="50"/>
    </row>
    <row r="78" spans="1:15" ht="47.25" x14ac:dyDescent="0.25">
      <c r="A78" s="20"/>
      <c r="B78" s="35"/>
      <c r="C78" s="36"/>
      <c r="D78" s="46"/>
      <c r="E78" s="3" t="s">
        <v>19</v>
      </c>
      <c r="F78" s="38" t="s">
        <v>42</v>
      </c>
      <c r="G78" s="3" t="s">
        <v>21</v>
      </c>
      <c r="H78" s="40">
        <f>'[24]оценка Учреждения'!$H$77</f>
        <v>100</v>
      </c>
      <c r="I78" s="40">
        <f>'[24]оценка Учреждения'!$I$77</f>
        <v>81.8</v>
      </c>
      <c r="J78" s="41">
        <f t="shared" si="1"/>
        <v>81.8</v>
      </c>
      <c r="K78" s="51"/>
      <c r="L78" s="48"/>
      <c r="M78" s="17"/>
      <c r="N78" s="49"/>
      <c r="O78" s="50"/>
    </row>
    <row r="79" spans="1:15" ht="31.5" x14ac:dyDescent="0.25">
      <c r="A79" s="20"/>
      <c r="B79" s="52"/>
      <c r="C79" s="53"/>
      <c r="D79" s="54"/>
      <c r="E79" s="3" t="s">
        <v>25</v>
      </c>
      <c r="F79" s="55" t="s">
        <v>67</v>
      </c>
      <c r="G79" s="3" t="s">
        <v>68</v>
      </c>
      <c r="H79" s="135">
        <f>'[24]оценка Учреждения'!$H$78</f>
        <v>16627.75</v>
      </c>
      <c r="I79" s="135">
        <f>'[24]оценка Учреждения'!$I$78</f>
        <v>16627.75</v>
      </c>
      <c r="J79" s="41">
        <f t="shared" si="1"/>
        <v>100</v>
      </c>
      <c r="K79" s="41">
        <f>J79</f>
        <v>100</v>
      </c>
      <c r="L79" s="56"/>
      <c r="M79" s="17"/>
      <c r="N79" s="57"/>
      <c r="O79" s="58"/>
    </row>
    <row r="80" spans="1:15" ht="47.25" x14ac:dyDescent="0.25">
      <c r="A80" s="20"/>
      <c r="B80" s="35" t="s">
        <v>71</v>
      </c>
      <c r="C80" s="36" t="s">
        <v>72</v>
      </c>
      <c r="D80" s="37" t="s">
        <v>18</v>
      </c>
      <c r="E80" s="3" t="s">
        <v>19</v>
      </c>
      <c r="F80" s="38" t="s">
        <v>65</v>
      </c>
      <c r="G80" s="3" t="s">
        <v>21</v>
      </c>
      <c r="H80" s="40">
        <f>'[24]оценка Учреждения'!$H$79</f>
        <v>27.42</v>
      </c>
      <c r="I80" s="40">
        <f>'[24]оценка Учреждения'!$I$79</f>
        <v>27.35</v>
      </c>
      <c r="J80" s="41">
        <f t="shared" si="1"/>
        <v>99.74471188913202</v>
      </c>
      <c r="K80" s="42">
        <f>(J80+J81+J82)/3</f>
        <v>96.214903963044023</v>
      </c>
      <c r="L80" s="43">
        <f>(K80+K83)/2</f>
        <v>98.107451981522019</v>
      </c>
      <c r="M80" s="17"/>
      <c r="N80" s="59"/>
      <c r="O80" s="45">
        <v>20</v>
      </c>
    </row>
    <row r="81" spans="1:15" ht="63" x14ac:dyDescent="0.25">
      <c r="A81" s="20"/>
      <c r="B81" s="35"/>
      <c r="C81" s="36"/>
      <c r="D81" s="46"/>
      <c r="E81" s="3" t="s">
        <v>19</v>
      </c>
      <c r="F81" s="38" t="s">
        <v>66</v>
      </c>
      <c r="G81" s="3" t="s">
        <v>21</v>
      </c>
      <c r="H81" s="40">
        <f>'[24]оценка Учреждения'!$H$80</f>
        <v>27.1</v>
      </c>
      <c r="I81" s="40">
        <f>'[24]оценка Учреждения'!$I$80</f>
        <v>27.1</v>
      </c>
      <c r="J81" s="41">
        <f t="shared" si="1"/>
        <v>100</v>
      </c>
      <c r="K81" s="47"/>
      <c r="L81" s="48"/>
      <c r="M81" s="17"/>
      <c r="N81" s="59"/>
      <c r="O81" s="50"/>
    </row>
    <row r="82" spans="1:15" ht="47.25" x14ac:dyDescent="0.25">
      <c r="A82" s="20"/>
      <c r="B82" s="35"/>
      <c r="C82" s="36"/>
      <c r="D82" s="46"/>
      <c r="E82" s="3" t="s">
        <v>19</v>
      </c>
      <c r="F82" s="38" t="s">
        <v>42</v>
      </c>
      <c r="G82" s="3" t="s">
        <v>21</v>
      </c>
      <c r="H82" s="40">
        <f>'[24]оценка Учреждения'!$H$81</f>
        <v>100</v>
      </c>
      <c r="I82" s="40">
        <f>'[24]оценка Учреждения'!$I$81</f>
        <v>88.9</v>
      </c>
      <c r="J82" s="41">
        <f t="shared" si="1"/>
        <v>88.9</v>
      </c>
      <c r="K82" s="51"/>
      <c r="L82" s="48"/>
      <c r="M82" s="17"/>
      <c r="N82" s="59"/>
      <c r="O82" s="50"/>
    </row>
    <row r="83" spans="1:15" ht="31.5" x14ac:dyDescent="0.25">
      <c r="A83" s="20"/>
      <c r="B83" s="52"/>
      <c r="C83" s="53"/>
      <c r="D83" s="54"/>
      <c r="E83" s="3" t="s">
        <v>25</v>
      </c>
      <c r="F83" s="55" t="s">
        <v>67</v>
      </c>
      <c r="G83" s="3" t="s">
        <v>68</v>
      </c>
      <c r="H83" s="135">
        <f>'[24]оценка Учреждения'!$H$82</f>
        <v>77750</v>
      </c>
      <c r="I83" s="135">
        <f>'[24]оценка Учреждения'!$I$82</f>
        <v>77750</v>
      </c>
      <c r="J83" s="41">
        <f t="shared" si="1"/>
        <v>100</v>
      </c>
      <c r="K83" s="41">
        <f>J83</f>
        <v>100</v>
      </c>
      <c r="L83" s="56"/>
      <c r="M83" s="17"/>
      <c r="N83" s="41"/>
      <c r="O83" s="58"/>
    </row>
    <row r="84" spans="1:15" ht="47.25" x14ac:dyDescent="0.25">
      <c r="A84" s="20"/>
      <c r="B84" s="35" t="s">
        <v>73</v>
      </c>
      <c r="C84" s="36" t="s">
        <v>74</v>
      </c>
      <c r="D84" s="37" t="s">
        <v>18</v>
      </c>
      <c r="E84" s="3" t="s">
        <v>19</v>
      </c>
      <c r="F84" s="38" t="s">
        <v>65</v>
      </c>
      <c r="G84" s="3" t="s">
        <v>21</v>
      </c>
      <c r="H84" s="40">
        <f>'[24]оценка Учреждения'!$H$83</f>
        <v>6.56</v>
      </c>
      <c r="I84" s="40">
        <f>'[24]оценка Учреждения'!$I$83</f>
        <v>6.54</v>
      </c>
      <c r="J84" s="41">
        <f t="shared" si="1"/>
        <v>99.695121951219519</v>
      </c>
      <c r="K84" s="42">
        <f>(J84+J85+J86)/3</f>
        <v>94.331707317073167</v>
      </c>
      <c r="L84" s="43">
        <f>(K84+K87)/2</f>
        <v>97.165853658536577</v>
      </c>
      <c r="M84" s="17"/>
      <c r="N84" s="59"/>
      <c r="O84" s="45">
        <v>21</v>
      </c>
    </row>
    <row r="85" spans="1:15" ht="63" x14ac:dyDescent="0.25">
      <c r="A85" s="20"/>
      <c r="B85" s="35"/>
      <c r="C85" s="36"/>
      <c r="D85" s="46"/>
      <c r="E85" s="3" t="s">
        <v>19</v>
      </c>
      <c r="F85" s="38" t="s">
        <v>66</v>
      </c>
      <c r="G85" s="3" t="s">
        <v>21</v>
      </c>
      <c r="H85" s="40">
        <f>'[24]оценка Учреждения'!$H$84</f>
        <v>28.6</v>
      </c>
      <c r="I85" s="40">
        <f>'[24]оценка Учреждения'!$I$84</f>
        <v>28.6</v>
      </c>
      <c r="J85" s="41">
        <f t="shared" si="1"/>
        <v>100</v>
      </c>
      <c r="K85" s="47"/>
      <c r="L85" s="48"/>
      <c r="M85" s="17"/>
      <c r="N85" s="59"/>
      <c r="O85" s="50"/>
    </row>
    <row r="86" spans="1:15" ht="47.25" x14ac:dyDescent="0.25">
      <c r="A86" s="20"/>
      <c r="B86" s="35"/>
      <c r="C86" s="36"/>
      <c r="D86" s="46"/>
      <c r="E86" s="3" t="s">
        <v>19</v>
      </c>
      <c r="F86" s="38" t="s">
        <v>42</v>
      </c>
      <c r="G86" s="3" t="s">
        <v>21</v>
      </c>
      <c r="H86" s="40">
        <f>'[24]оценка Учреждения'!$H$85</f>
        <v>100</v>
      </c>
      <c r="I86" s="40">
        <f>'[24]оценка Учреждения'!$I$85</f>
        <v>83.3</v>
      </c>
      <c r="J86" s="41">
        <f t="shared" si="1"/>
        <v>83.3</v>
      </c>
      <c r="K86" s="51"/>
      <c r="L86" s="48"/>
      <c r="M86" s="17"/>
      <c r="N86" s="59"/>
      <c r="O86" s="50"/>
    </row>
    <row r="87" spans="1:15" ht="31.5" x14ac:dyDescent="0.25">
      <c r="A87" s="20"/>
      <c r="B87" s="52"/>
      <c r="C87" s="53"/>
      <c r="D87" s="54"/>
      <c r="E87" s="3" t="s">
        <v>25</v>
      </c>
      <c r="F87" s="55" t="s">
        <v>67</v>
      </c>
      <c r="G87" s="3" t="s">
        <v>68</v>
      </c>
      <c r="H87" s="135">
        <f>'[24]оценка Учреждения'!$H$86</f>
        <v>15637.6</v>
      </c>
      <c r="I87" s="135">
        <f>'[24]оценка Учреждения'!$I$86</f>
        <v>15637.6</v>
      </c>
      <c r="J87" s="41">
        <f t="shared" si="1"/>
        <v>100</v>
      </c>
      <c r="K87" s="41">
        <f>J87</f>
        <v>100</v>
      </c>
      <c r="L87" s="56"/>
      <c r="M87" s="17"/>
      <c r="N87" s="41"/>
      <c r="O87" s="58"/>
    </row>
    <row r="88" spans="1:15" ht="47.25" x14ac:dyDescent="0.25">
      <c r="A88" s="20"/>
      <c r="B88" s="35" t="s">
        <v>75</v>
      </c>
      <c r="C88" s="36" t="s">
        <v>76</v>
      </c>
      <c r="D88" s="37" t="s">
        <v>18</v>
      </c>
      <c r="E88" s="3" t="s">
        <v>19</v>
      </c>
      <c r="F88" s="38" t="s">
        <v>65</v>
      </c>
      <c r="G88" s="3" t="s">
        <v>21</v>
      </c>
      <c r="H88" s="40">
        <f>'[24]оценка Учреждения'!$H$87</f>
        <v>1.83</v>
      </c>
      <c r="I88" s="40">
        <f>'[24]оценка Учреждения'!$I$87</f>
        <v>1.82</v>
      </c>
      <c r="J88" s="41">
        <f t="shared" si="1"/>
        <v>99.453551912568301</v>
      </c>
      <c r="K88" s="42">
        <f>(J88+J89+J90)/3</f>
        <v>99.817850637522767</v>
      </c>
      <c r="L88" s="43">
        <f>(K88+K91)/2</f>
        <v>99.908925318761391</v>
      </c>
      <c r="M88" s="17"/>
      <c r="N88" s="59"/>
      <c r="O88" s="45">
        <v>22</v>
      </c>
    </row>
    <row r="89" spans="1:15" ht="63" x14ac:dyDescent="0.25">
      <c r="A89" s="20"/>
      <c r="B89" s="35"/>
      <c r="C89" s="36"/>
      <c r="D89" s="46"/>
      <c r="E89" s="3" t="s">
        <v>19</v>
      </c>
      <c r="F89" s="38" t="s">
        <v>66</v>
      </c>
      <c r="G89" s="3" t="s">
        <v>21</v>
      </c>
      <c r="H89" s="40">
        <f>'[24]оценка Учреждения'!$H$88</f>
        <v>25</v>
      </c>
      <c r="I89" s="40">
        <f>'[24]оценка Учреждения'!$I$88</f>
        <v>42.9</v>
      </c>
      <c r="J89" s="41">
        <f t="shared" si="1"/>
        <v>100</v>
      </c>
      <c r="K89" s="47"/>
      <c r="L89" s="48"/>
      <c r="M89" s="17"/>
      <c r="N89" s="59"/>
      <c r="O89" s="50"/>
    </row>
    <row r="90" spans="1:15" ht="47.25" x14ac:dyDescent="0.25">
      <c r="A90" s="20"/>
      <c r="B90" s="35"/>
      <c r="C90" s="36"/>
      <c r="D90" s="46"/>
      <c r="E90" s="3" t="s">
        <v>19</v>
      </c>
      <c r="F90" s="38" t="s">
        <v>42</v>
      </c>
      <c r="G90" s="3" t="s">
        <v>21</v>
      </c>
      <c r="H90" s="40">
        <f>'[24]оценка Учреждения'!$H$89</f>
        <v>100</v>
      </c>
      <c r="I90" s="40">
        <f>'[24]оценка Учреждения'!$I$89</f>
        <v>100</v>
      </c>
      <c r="J90" s="41">
        <f t="shared" si="1"/>
        <v>100</v>
      </c>
      <c r="K90" s="51"/>
      <c r="L90" s="48"/>
      <c r="M90" s="17"/>
      <c r="N90" s="59"/>
      <c r="O90" s="50"/>
    </row>
    <row r="91" spans="1:15" ht="31.5" x14ac:dyDescent="0.25">
      <c r="A91" s="20"/>
      <c r="B91" s="52"/>
      <c r="C91" s="53"/>
      <c r="D91" s="54"/>
      <c r="E91" s="3" t="s">
        <v>25</v>
      </c>
      <c r="F91" s="55" t="s">
        <v>67</v>
      </c>
      <c r="G91" s="3" t="s">
        <v>68</v>
      </c>
      <c r="H91" s="135">
        <f>'[24]оценка Учреждения'!$H$90</f>
        <v>6990</v>
      </c>
      <c r="I91" s="135">
        <f>'[24]оценка Учреждения'!$I$90</f>
        <v>6990</v>
      </c>
      <c r="J91" s="41">
        <f t="shared" si="1"/>
        <v>100</v>
      </c>
      <c r="K91" s="41">
        <f>J91</f>
        <v>100</v>
      </c>
      <c r="L91" s="56"/>
      <c r="M91" s="17"/>
      <c r="N91" s="41"/>
      <c r="O91" s="58"/>
    </row>
    <row r="92" spans="1:15" ht="47.25" x14ac:dyDescent="0.25">
      <c r="A92" s="20"/>
      <c r="B92" s="35" t="s">
        <v>77</v>
      </c>
      <c r="C92" s="36" t="s">
        <v>78</v>
      </c>
      <c r="D92" s="37" t="s">
        <v>18</v>
      </c>
      <c r="E92" s="3" t="s">
        <v>19</v>
      </c>
      <c r="F92" s="38" t="s">
        <v>65</v>
      </c>
      <c r="G92" s="3" t="s">
        <v>21</v>
      </c>
      <c r="H92" s="40">
        <f>'[24]оценка Учреждения'!$H$91</f>
        <v>2.88</v>
      </c>
      <c r="I92" s="40">
        <f>'[24]оценка Учреждения'!$I$91</f>
        <v>2.87</v>
      </c>
      <c r="J92" s="41">
        <f t="shared" si="1"/>
        <v>99.652777777777786</v>
      </c>
      <c r="K92" s="42">
        <f>(J92+J93+J94)/2</f>
        <v>99.826388888888886</v>
      </c>
      <c r="L92" s="43">
        <f>(K92+K95)/2</f>
        <v>99.913194444444443</v>
      </c>
      <c r="M92" s="17"/>
      <c r="N92" s="44"/>
      <c r="O92" s="45">
        <v>23</v>
      </c>
    </row>
    <row r="93" spans="1:15" ht="63" x14ac:dyDescent="0.25">
      <c r="A93" s="20"/>
      <c r="B93" s="35"/>
      <c r="C93" s="36"/>
      <c r="D93" s="46"/>
      <c r="E93" s="3" t="s">
        <v>19</v>
      </c>
      <c r="F93" s="38" t="s">
        <v>66</v>
      </c>
      <c r="G93" s="3" t="s">
        <v>21</v>
      </c>
      <c r="H93" s="40">
        <f>'[24]оценка Учреждения'!$H$92</f>
        <v>0</v>
      </c>
      <c r="I93" s="40">
        <f>'[24]оценка Учреждения'!$I$92</f>
        <v>0</v>
      </c>
      <c r="J93" s="41">
        <v>0</v>
      </c>
      <c r="K93" s="47"/>
      <c r="L93" s="48"/>
      <c r="M93" s="17"/>
      <c r="N93" s="49"/>
      <c r="O93" s="50"/>
    </row>
    <row r="94" spans="1:15" ht="47.25" x14ac:dyDescent="0.25">
      <c r="A94" s="20"/>
      <c r="B94" s="35"/>
      <c r="C94" s="36"/>
      <c r="D94" s="46"/>
      <c r="E94" s="3" t="s">
        <v>19</v>
      </c>
      <c r="F94" s="38" t="s">
        <v>42</v>
      </c>
      <c r="G94" s="3" t="s">
        <v>21</v>
      </c>
      <c r="H94" s="40">
        <f>'[24]оценка Учреждения'!$H$93</f>
        <v>100</v>
      </c>
      <c r="I94" s="40">
        <f>'[24]оценка Учреждения'!$I$93</f>
        <v>100</v>
      </c>
      <c r="J94" s="41">
        <f t="shared" si="1"/>
        <v>100</v>
      </c>
      <c r="K94" s="51"/>
      <c r="L94" s="48"/>
      <c r="M94" s="17"/>
      <c r="N94" s="49"/>
      <c r="O94" s="50"/>
    </row>
    <row r="95" spans="1:15" ht="31.5" x14ac:dyDescent="0.25">
      <c r="A95" s="20"/>
      <c r="B95" s="52"/>
      <c r="C95" s="53"/>
      <c r="D95" s="54"/>
      <c r="E95" s="3" t="s">
        <v>25</v>
      </c>
      <c r="F95" s="55" t="s">
        <v>67</v>
      </c>
      <c r="G95" s="3" t="s">
        <v>68</v>
      </c>
      <c r="H95" s="135">
        <f>'[24]оценка Учреждения'!$H$94</f>
        <v>5308.3999999999987</v>
      </c>
      <c r="I95" s="135">
        <f>'[24]оценка Учреждения'!$I$94</f>
        <v>5308.3999999999987</v>
      </c>
      <c r="J95" s="41">
        <f t="shared" si="1"/>
        <v>100</v>
      </c>
      <c r="K95" s="41">
        <f>J95</f>
        <v>100</v>
      </c>
      <c r="L95" s="56"/>
      <c r="M95" s="17"/>
      <c r="N95" s="57"/>
      <c r="O95" s="58"/>
    </row>
    <row r="96" spans="1:15" ht="47.25" x14ac:dyDescent="0.25">
      <c r="A96" s="20"/>
      <c r="B96" s="35" t="s">
        <v>79</v>
      </c>
      <c r="C96" s="36" t="s">
        <v>80</v>
      </c>
      <c r="D96" s="37" t="s">
        <v>18</v>
      </c>
      <c r="E96" s="3" t="s">
        <v>19</v>
      </c>
      <c r="F96" s="38" t="s">
        <v>65</v>
      </c>
      <c r="G96" s="3" t="s">
        <v>21</v>
      </c>
      <c r="H96" s="40">
        <f>'[24]оценка Учреждения'!$H$95</f>
        <v>3.51</v>
      </c>
      <c r="I96" s="40">
        <f>'[24]оценка Учреждения'!$I$95</f>
        <v>3.5</v>
      </c>
      <c r="J96" s="41">
        <f t="shared" si="1"/>
        <v>99.715099715099726</v>
      </c>
      <c r="K96" s="42">
        <f>(J96+J97+J98)/2</f>
        <v>99.857549857549856</v>
      </c>
      <c r="L96" s="43">
        <f>(K96+K99)/2</f>
        <v>99.928774928774928</v>
      </c>
      <c r="M96" s="17"/>
      <c r="N96" s="44"/>
      <c r="O96" s="45">
        <v>24</v>
      </c>
    </row>
    <row r="97" spans="1:15" ht="63" x14ac:dyDescent="0.25">
      <c r="A97" s="20"/>
      <c r="B97" s="35"/>
      <c r="C97" s="36"/>
      <c r="D97" s="46"/>
      <c r="E97" s="3" t="s">
        <v>19</v>
      </c>
      <c r="F97" s="38" t="s">
        <v>66</v>
      </c>
      <c r="G97" s="3" t="s">
        <v>21</v>
      </c>
      <c r="H97" s="40">
        <f>'[24]оценка Учреждения'!$H$96</f>
        <v>0</v>
      </c>
      <c r="I97" s="40">
        <f>'[24]оценка Учреждения'!$I$96</f>
        <v>0</v>
      </c>
      <c r="J97" s="41">
        <v>0</v>
      </c>
      <c r="K97" s="47"/>
      <c r="L97" s="48"/>
      <c r="M97" s="17"/>
      <c r="N97" s="49"/>
      <c r="O97" s="50"/>
    </row>
    <row r="98" spans="1:15" ht="47.25" x14ac:dyDescent="0.25">
      <c r="A98" s="20"/>
      <c r="B98" s="35"/>
      <c r="C98" s="36"/>
      <c r="D98" s="46"/>
      <c r="E98" s="3" t="s">
        <v>19</v>
      </c>
      <c r="F98" s="38" t="s">
        <v>42</v>
      </c>
      <c r="G98" s="3" t="s">
        <v>21</v>
      </c>
      <c r="H98" s="40">
        <f>'[24]оценка Учреждения'!$H$97</f>
        <v>100</v>
      </c>
      <c r="I98" s="40">
        <f>'[24]оценка Учреждения'!$I$97</f>
        <v>100</v>
      </c>
      <c r="J98" s="41">
        <f t="shared" si="1"/>
        <v>100</v>
      </c>
      <c r="K98" s="51"/>
      <c r="L98" s="48"/>
      <c r="M98" s="17"/>
      <c r="N98" s="49"/>
      <c r="O98" s="50"/>
    </row>
    <row r="99" spans="1:15" ht="31.5" x14ac:dyDescent="0.25">
      <c r="A99" s="159"/>
      <c r="B99" s="52"/>
      <c r="C99" s="53"/>
      <c r="D99" s="54"/>
      <c r="E99" s="3" t="s">
        <v>25</v>
      </c>
      <c r="F99" s="55" t="s">
        <v>67</v>
      </c>
      <c r="G99" s="3" t="s">
        <v>68</v>
      </c>
      <c r="H99" s="135">
        <f>'[24]оценка Учреждения'!$H$98</f>
        <v>7250.4000000000005</v>
      </c>
      <c r="I99" s="135">
        <f>'[24]оценка Учреждения'!$I$98</f>
        <v>7250.4000000000005</v>
      </c>
      <c r="J99" s="41">
        <f t="shared" si="1"/>
        <v>100</v>
      </c>
      <c r="K99" s="41">
        <f>J99</f>
        <v>100</v>
      </c>
      <c r="L99" s="56"/>
      <c r="M99" s="17"/>
      <c r="N99" s="57"/>
      <c r="O99" s="58"/>
    </row>
    <row r="100" spans="1:15" ht="15.75" x14ac:dyDescent="0.25">
      <c r="A100" s="161"/>
      <c r="B100" s="162"/>
      <c r="C100" s="161"/>
      <c r="D100" s="163"/>
      <c r="E100" s="164"/>
      <c r="F100" s="165"/>
      <c r="G100" s="164"/>
      <c r="H100" s="185"/>
      <c r="I100" s="185"/>
      <c r="J100" s="167"/>
      <c r="K100" s="167"/>
      <c r="L100" s="168"/>
      <c r="M100" s="169"/>
      <c r="N100" s="170"/>
      <c r="O100" s="171"/>
    </row>
    <row r="101" spans="1:15" ht="15.75" x14ac:dyDescent="0.25">
      <c r="A101" s="172" t="s">
        <v>81</v>
      </c>
      <c r="F101" s="173" t="s">
        <v>82</v>
      </c>
      <c r="G101" s="164"/>
      <c r="H101" s="185"/>
      <c r="I101" s="185"/>
      <c r="J101" s="167"/>
      <c r="K101" s="167"/>
      <c r="L101" s="168"/>
      <c r="M101" s="169"/>
      <c r="N101" s="170"/>
      <c r="O101" s="171"/>
    </row>
    <row r="103" spans="1:15" x14ac:dyDescent="0.25">
      <c r="A103" s="174" t="s">
        <v>83</v>
      </c>
    </row>
    <row r="105" spans="1:15" x14ac:dyDescent="0.25">
      <c r="H105" s="175">
        <f>H7+H11+H15+H19+H23+H27+H31+H35+H39+H43+H47+H51+H55+H59+H63+H67+H71</f>
        <v>2279.23</v>
      </c>
    </row>
    <row r="106" spans="1:15" x14ac:dyDescent="0.25">
      <c r="H106" s="175">
        <f>H75+H79+H83+H87+H91+H95+H99</f>
        <v>132209.4</v>
      </c>
    </row>
    <row r="107" spans="1:15" x14ac:dyDescent="0.25">
      <c r="A107" s="174"/>
    </row>
  </sheetData>
  <autoFilter ref="A3:O99">
    <filterColumn colId="7">
      <customFilters>
        <customFilter operator="notEqual" val=" "/>
      </customFilters>
    </filterColumn>
  </autoFilter>
  <mergeCells count="152"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B88:B91"/>
    <mergeCell ref="C88:C91"/>
    <mergeCell ref="D88:D91"/>
    <mergeCell ref="K88:K90"/>
    <mergeCell ref="L88:L91"/>
    <mergeCell ref="O88:O91"/>
    <mergeCell ref="B84:B87"/>
    <mergeCell ref="C84:C87"/>
    <mergeCell ref="D84:D87"/>
    <mergeCell ref="K84:K86"/>
    <mergeCell ref="L84:L87"/>
    <mergeCell ref="O84:O87"/>
    <mergeCell ref="O76:O79"/>
    <mergeCell ref="B80:B83"/>
    <mergeCell ref="C80:C83"/>
    <mergeCell ref="D80:D83"/>
    <mergeCell ref="K80:K82"/>
    <mergeCell ref="L80:L83"/>
    <mergeCell ref="O80:O83"/>
    <mergeCell ref="B76:B79"/>
    <mergeCell ref="C76:C79"/>
    <mergeCell ref="D76:D79"/>
    <mergeCell ref="K76:K78"/>
    <mergeCell ref="L76:L79"/>
    <mergeCell ref="N76:N79"/>
    <mergeCell ref="B72:B75"/>
    <mergeCell ref="C72:C75"/>
    <mergeCell ref="D72:D75"/>
    <mergeCell ref="K72:K74"/>
    <mergeCell ref="L72:L75"/>
    <mergeCell ref="O72:O75"/>
    <mergeCell ref="B68:B71"/>
    <mergeCell ref="C68:C71"/>
    <mergeCell ref="D68:D71"/>
    <mergeCell ref="K68:K70"/>
    <mergeCell ref="L68:L71"/>
    <mergeCell ref="O68:O71"/>
    <mergeCell ref="B64:B67"/>
    <mergeCell ref="C64:C67"/>
    <mergeCell ref="D64:D67"/>
    <mergeCell ref="K64:K66"/>
    <mergeCell ref="L64:L67"/>
    <mergeCell ref="O64:O67"/>
    <mergeCell ref="B60:B63"/>
    <mergeCell ref="C60:C63"/>
    <mergeCell ref="D60:D63"/>
    <mergeCell ref="K60:K62"/>
    <mergeCell ref="L60:L63"/>
    <mergeCell ref="O60:O63"/>
    <mergeCell ref="B56:B59"/>
    <mergeCell ref="C56:C59"/>
    <mergeCell ref="D56:D59"/>
    <mergeCell ref="K56:K58"/>
    <mergeCell ref="L56:L59"/>
    <mergeCell ref="O56:O59"/>
    <mergeCell ref="B52:B55"/>
    <mergeCell ref="C52:C55"/>
    <mergeCell ref="D52:D55"/>
    <mergeCell ref="K52:K54"/>
    <mergeCell ref="L52:L55"/>
    <mergeCell ref="O52:O55"/>
    <mergeCell ref="B48:B51"/>
    <mergeCell ref="C48:C51"/>
    <mergeCell ref="D48:D51"/>
    <mergeCell ref="K48:K50"/>
    <mergeCell ref="L48:L51"/>
    <mergeCell ref="O48:O51"/>
    <mergeCell ref="B44:B47"/>
    <mergeCell ref="C44:C47"/>
    <mergeCell ref="D44:D47"/>
    <mergeCell ref="K44:K46"/>
    <mergeCell ref="L44:L47"/>
    <mergeCell ref="O44:O47"/>
    <mergeCell ref="B40:B43"/>
    <mergeCell ref="C40:C43"/>
    <mergeCell ref="D40:D43"/>
    <mergeCell ref="K40:K42"/>
    <mergeCell ref="L40:L43"/>
    <mergeCell ref="O40:O43"/>
    <mergeCell ref="B36:B39"/>
    <mergeCell ref="C36:C39"/>
    <mergeCell ref="D36:D39"/>
    <mergeCell ref="K36:K38"/>
    <mergeCell ref="L36:L39"/>
    <mergeCell ref="O36:O39"/>
    <mergeCell ref="B32:B35"/>
    <mergeCell ref="C32:C35"/>
    <mergeCell ref="D32:D35"/>
    <mergeCell ref="K32:K34"/>
    <mergeCell ref="L32:L35"/>
    <mergeCell ref="O32:O35"/>
    <mergeCell ref="B28:B31"/>
    <mergeCell ref="C28:C31"/>
    <mergeCell ref="D28:D31"/>
    <mergeCell ref="K28:K30"/>
    <mergeCell ref="L28:L31"/>
    <mergeCell ref="O28:O31"/>
    <mergeCell ref="B24:B27"/>
    <mergeCell ref="C24:C27"/>
    <mergeCell ref="D24:D27"/>
    <mergeCell ref="K24:K26"/>
    <mergeCell ref="L24:L27"/>
    <mergeCell ref="O24:O27"/>
    <mergeCell ref="B20:B23"/>
    <mergeCell ref="C20:C23"/>
    <mergeCell ref="D20:D23"/>
    <mergeCell ref="K20:K22"/>
    <mergeCell ref="L20:L23"/>
    <mergeCell ref="O20:O23"/>
    <mergeCell ref="L12:L15"/>
    <mergeCell ref="O12:O15"/>
    <mergeCell ref="B16:B19"/>
    <mergeCell ref="C16:C19"/>
    <mergeCell ref="D16:D19"/>
    <mergeCell ref="K16:K18"/>
    <mergeCell ref="L16:L19"/>
    <mergeCell ref="N16:N19"/>
    <mergeCell ref="O16:O19"/>
    <mergeCell ref="L4:L7"/>
    <mergeCell ref="M4:M99"/>
    <mergeCell ref="N4:N7"/>
    <mergeCell ref="O4:O7"/>
    <mergeCell ref="B8:B11"/>
    <mergeCell ref="C8:C11"/>
    <mergeCell ref="D8:D11"/>
    <mergeCell ref="K8:K10"/>
    <mergeCell ref="L8:L11"/>
    <mergeCell ref="O8:O11"/>
    <mergeCell ref="C1:F1"/>
    <mergeCell ref="A4:A99"/>
    <mergeCell ref="B4:B7"/>
    <mergeCell ref="C4:C7"/>
    <mergeCell ref="D4:D7"/>
    <mergeCell ref="K4:K6"/>
    <mergeCell ref="B12:B15"/>
    <mergeCell ref="C12:C15"/>
    <mergeCell ref="D12:D15"/>
    <mergeCell ref="K12:K14"/>
  </mergeCells>
  <printOptions horizontalCentered="1"/>
  <pageMargins left="0.11811023622047245" right="0.11811023622047245" top="0.15748031496062992" bottom="0" header="0.31496062992125984" footer="0.31496062992125984"/>
  <pageSetup paperSize="9" scale="42" orientation="landscape" r:id="rId1"/>
  <rowBreaks count="1" manualBreakCount="1">
    <brk id="71" max="14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07"/>
  <sheetViews>
    <sheetView view="pageBreakPreview" zoomScale="70" zoomScaleNormal="60" zoomScaleSheetLayoutView="70" workbookViewId="0">
      <pane xSplit="4" ySplit="3" topLeftCell="E16" activePane="bottomRight" state="frozen"/>
      <selection activeCell="E16" sqref="E16"/>
      <selection pane="topRight" activeCell="E16" sqref="E16"/>
      <selection pane="bottomLeft" activeCell="E16" sqref="E16"/>
      <selection pane="bottomRight" activeCell="E16" sqref="E16"/>
    </sheetView>
  </sheetViews>
  <sheetFormatPr defaultColWidth="8.85546875" defaultRowHeight="15" x14ac:dyDescent="0.25"/>
  <cols>
    <col min="1" max="1" width="19.140625" style="1" customWidth="1"/>
    <col min="2" max="2" width="20" style="1" customWidth="1"/>
    <col min="3" max="3" width="39.5703125" style="1" customWidth="1"/>
    <col min="4" max="4" width="10.140625" style="1" customWidth="1"/>
    <col min="5" max="5" width="17.85546875" style="1" customWidth="1"/>
    <col min="6" max="6" width="77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8.85546875" style="1"/>
  </cols>
  <sheetData>
    <row r="1" spans="1:15" ht="33.75" customHeight="1" x14ac:dyDescent="0.45">
      <c r="C1" s="2" t="s">
        <v>0</v>
      </c>
      <c r="D1" s="2"/>
      <c r="E1" s="2"/>
      <c r="F1" s="2"/>
    </row>
    <row r="2" spans="1:15" ht="195.75" customHeight="1" x14ac:dyDescent="0.25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2</v>
      </c>
      <c r="D3" s="5">
        <v>3</v>
      </c>
      <c r="E3" s="4">
        <v>4</v>
      </c>
      <c r="F3" s="5">
        <v>5</v>
      </c>
      <c r="G3" s="4">
        <v>6</v>
      </c>
      <c r="H3" s="5">
        <v>7</v>
      </c>
      <c r="I3" s="4">
        <v>8</v>
      </c>
      <c r="J3" s="5">
        <v>9</v>
      </c>
      <c r="K3" s="4">
        <v>10</v>
      </c>
      <c r="L3" s="5">
        <v>11</v>
      </c>
      <c r="M3" s="4">
        <v>12</v>
      </c>
      <c r="N3" s="5">
        <v>13</v>
      </c>
    </row>
    <row r="4" spans="1:15" customFormat="1" ht="56.25" hidden="1" customHeight="1" x14ac:dyDescent="0.25">
      <c r="A4" s="6" t="s">
        <v>106</v>
      </c>
      <c r="B4" s="7" t="s">
        <v>16</v>
      </c>
      <c r="C4" s="8" t="s">
        <v>17</v>
      </c>
      <c r="D4" s="9" t="s">
        <v>18</v>
      </c>
      <c r="E4" s="10" t="s">
        <v>19</v>
      </c>
      <c r="F4" s="11" t="s">
        <v>20</v>
      </c>
      <c r="G4" s="12" t="s">
        <v>21</v>
      </c>
      <c r="H4" s="13"/>
      <c r="I4" s="13"/>
      <c r="J4" s="14"/>
      <c r="K4" s="15"/>
      <c r="L4" s="16"/>
      <c r="M4" s="17" t="s">
        <v>22</v>
      </c>
      <c r="N4" s="18"/>
      <c r="O4" s="19">
        <v>1</v>
      </c>
    </row>
    <row r="5" spans="1:15" customFormat="1" ht="56.25" hidden="1" customHeight="1" x14ac:dyDescent="0.25">
      <c r="A5" s="20"/>
      <c r="B5" s="7"/>
      <c r="C5" s="8"/>
      <c r="D5" s="21"/>
      <c r="E5" s="10" t="s">
        <v>19</v>
      </c>
      <c r="F5" s="11" t="s">
        <v>23</v>
      </c>
      <c r="G5" s="12" t="s">
        <v>21</v>
      </c>
      <c r="H5" s="13"/>
      <c r="I5" s="13"/>
      <c r="J5" s="14"/>
      <c r="K5" s="22"/>
      <c r="L5" s="23"/>
      <c r="M5" s="17"/>
      <c r="N5" s="24"/>
      <c r="O5" s="25"/>
    </row>
    <row r="6" spans="1:15" customFormat="1" ht="87" hidden="1" customHeight="1" x14ac:dyDescent="0.25">
      <c r="A6" s="20"/>
      <c r="B6" s="7"/>
      <c r="C6" s="8"/>
      <c r="D6" s="21"/>
      <c r="E6" s="10" t="s">
        <v>19</v>
      </c>
      <c r="F6" s="11" t="s">
        <v>24</v>
      </c>
      <c r="G6" s="12" t="s">
        <v>21</v>
      </c>
      <c r="H6" s="13"/>
      <c r="I6" s="13"/>
      <c r="J6" s="14"/>
      <c r="K6" s="26"/>
      <c r="L6" s="23"/>
      <c r="M6" s="17"/>
      <c r="N6" s="24"/>
      <c r="O6" s="25"/>
    </row>
    <row r="7" spans="1:15" customFormat="1" ht="33" hidden="1" customHeight="1" x14ac:dyDescent="0.25">
      <c r="A7" s="20"/>
      <c r="B7" s="27"/>
      <c r="C7" s="28"/>
      <c r="D7" s="29"/>
      <c r="E7" s="10" t="s">
        <v>25</v>
      </c>
      <c r="F7" s="30" t="s">
        <v>26</v>
      </c>
      <c r="G7" s="12" t="s">
        <v>27</v>
      </c>
      <c r="H7" s="13"/>
      <c r="I7" s="13"/>
      <c r="J7" s="14"/>
      <c r="K7" s="14"/>
      <c r="L7" s="31"/>
      <c r="M7" s="17"/>
      <c r="N7" s="32"/>
      <c r="O7" s="33"/>
    </row>
    <row r="8" spans="1:15" customFormat="1" ht="56.25" hidden="1" customHeight="1" x14ac:dyDescent="0.25">
      <c r="A8" s="20"/>
      <c r="B8" s="7" t="s">
        <v>28</v>
      </c>
      <c r="C8" s="8" t="s">
        <v>29</v>
      </c>
      <c r="D8" s="9" t="s">
        <v>18</v>
      </c>
      <c r="E8" s="10" t="s">
        <v>19</v>
      </c>
      <c r="F8" s="11" t="s">
        <v>20</v>
      </c>
      <c r="G8" s="12" t="s">
        <v>21</v>
      </c>
      <c r="H8" s="13"/>
      <c r="I8" s="13"/>
      <c r="J8" s="14"/>
      <c r="K8" s="15"/>
      <c r="L8" s="16"/>
      <c r="M8" s="17"/>
      <c r="N8" s="34"/>
      <c r="O8" s="19">
        <v>2</v>
      </c>
    </row>
    <row r="9" spans="1:15" customFormat="1" ht="56.25" hidden="1" customHeight="1" x14ac:dyDescent="0.25">
      <c r="A9" s="20"/>
      <c r="B9" s="7"/>
      <c r="C9" s="8"/>
      <c r="D9" s="21"/>
      <c r="E9" s="10" t="s">
        <v>19</v>
      </c>
      <c r="F9" s="11" t="s">
        <v>23</v>
      </c>
      <c r="G9" s="12" t="s">
        <v>21</v>
      </c>
      <c r="H9" s="13"/>
      <c r="I9" s="13"/>
      <c r="J9" s="14"/>
      <c r="K9" s="22"/>
      <c r="L9" s="23"/>
      <c r="M9" s="17"/>
      <c r="N9" s="34"/>
      <c r="O9" s="25"/>
    </row>
    <row r="10" spans="1:15" customFormat="1" ht="87" hidden="1" customHeight="1" x14ac:dyDescent="0.25">
      <c r="A10" s="20"/>
      <c r="B10" s="7"/>
      <c r="C10" s="8"/>
      <c r="D10" s="21"/>
      <c r="E10" s="10" t="s">
        <v>19</v>
      </c>
      <c r="F10" s="11" t="s">
        <v>24</v>
      </c>
      <c r="G10" s="12" t="s">
        <v>21</v>
      </c>
      <c r="H10" s="13"/>
      <c r="I10" s="13"/>
      <c r="J10" s="14"/>
      <c r="K10" s="26"/>
      <c r="L10" s="23"/>
      <c r="M10" s="17"/>
      <c r="N10" s="34"/>
      <c r="O10" s="25"/>
    </row>
    <row r="11" spans="1:15" customFormat="1" ht="33" hidden="1" customHeight="1" x14ac:dyDescent="0.25">
      <c r="A11" s="20"/>
      <c r="B11" s="27"/>
      <c r="C11" s="28"/>
      <c r="D11" s="29"/>
      <c r="E11" s="10" t="s">
        <v>25</v>
      </c>
      <c r="F11" s="30" t="s">
        <v>26</v>
      </c>
      <c r="G11" s="12" t="s">
        <v>27</v>
      </c>
      <c r="H11" s="13"/>
      <c r="I11" s="13"/>
      <c r="J11" s="14"/>
      <c r="K11" s="14"/>
      <c r="L11" s="31"/>
      <c r="M11" s="17"/>
      <c r="N11" s="14"/>
      <c r="O11" s="33"/>
    </row>
    <row r="12" spans="1:15" customFormat="1" ht="56.25" hidden="1" customHeight="1" x14ac:dyDescent="0.25">
      <c r="A12" s="20"/>
      <c r="B12" s="7" t="s">
        <v>30</v>
      </c>
      <c r="C12" s="8" t="s">
        <v>31</v>
      </c>
      <c r="D12" s="9" t="s">
        <v>18</v>
      </c>
      <c r="E12" s="10" t="s">
        <v>19</v>
      </c>
      <c r="F12" s="11" t="s">
        <v>20</v>
      </c>
      <c r="G12" s="12" t="s">
        <v>21</v>
      </c>
      <c r="H12" s="13"/>
      <c r="I12" s="13"/>
      <c r="J12" s="14"/>
      <c r="K12" s="15"/>
      <c r="L12" s="16"/>
      <c r="M12" s="17"/>
      <c r="N12" s="34"/>
      <c r="O12" s="19">
        <v>3</v>
      </c>
    </row>
    <row r="13" spans="1:15" customFormat="1" ht="56.25" hidden="1" customHeight="1" x14ac:dyDescent="0.25">
      <c r="A13" s="20"/>
      <c r="B13" s="7"/>
      <c r="C13" s="8"/>
      <c r="D13" s="21"/>
      <c r="E13" s="10" t="s">
        <v>19</v>
      </c>
      <c r="F13" s="11" t="s">
        <v>23</v>
      </c>
      <c r="G13" s="12" t="s">
        <v>21</v>
      </c>
      <c r="H13" s="13"/>
      <c r="I13" s="13"/>
      <c r="J13" s="14"/>
      <c r="K13" s="22"/>
      <c r="L13" s="23"/>
      <c r="M13" s="17"/>
      <c r="N13" s="34"/>
      <c r="O13" s="25"/>
    </row>
    <row r="14" spans="1:15" customFormat="1" ht="87" hidden="1" customHeight="1" x14ac:dyDescent="0.25">
      <c r="A14" s="20"/>
      <c r="B14" s="7"/>
      <c r="C14" s="8"/>
      <c r="D14" s="21"/>
      <c r="E14" s="10" t="s">
        <v>19</v>
      </c>
      <c r="F14" s="11" t="s">
        <v>24</v>
      </c>
      <c r="G14" s="12" t="s">
        <v>21</v>
      </c>
      <c r="H14" s="13"/>
      <c r="I14" s="13"/>
      <c r="J14" s="14"/>
      <c r="K14" s="26"/>
      <c r="L14" s="23"/>
      <c r="M14" s="17"/>
      <c r="N14" s="34"/>
      <c r="O14" s="25"/>
    </row>
    <row r="15" spans="1:15" customFormat="1" ht="33" hidden="1" customHeight="1" x14ac:dyDescent="0.25">
      <c r="A15" s="20"/>
      <c r="B15" s="27"/>
      <c r="C15" s="28"/>
      <c r="D15" s="29"/>
      <c r="E15" s="10" t="s">
        <v>25</v>
      </c>
      <c r="F15" s="30" t="s">
        <v>26</v>
      </c>
      <c r="G15" s="12" t="s">
        <v>27</v>
      </c>
      <c r="H15" s="13"/>
      <c r="I15" s="13"/>
      <c r="J15" s="14"/>
      <c r="K15" s="14"/>
      <c r="L15" s="31"/>
      <c r="M15" s="17"/>
      <c r="N15" s="14"/>
      <c r="O15" s="33"/>
    </row>
    <row r="16" spans="1:15" ht="56.25" customHeight="1" x14ac:dyDescent="0.25">
      <c r="A16" s="20"/>
      <c r="B16" s="35" t="s">
        <v>32</v>
      </c>
      <c r="C16" s="36" t="s">
        <v>33</v>
      </c>
      <c r="D16" s="37" t="s">
        <v>18</v>
      </c>
      <c r="E16" s="3" t="s">
        <v>19</v>
      </c>
      <c r="F16" s="38" t="s">
        <v>20</v>
      </c>
      <c r="G16" s="39" t="s">
        <v>21</v>
      </c>
      <c r="H16" s="40">
        <f>'[25]оценка Учреждения'!$H$15</f>
        <v>100</v>
      </c>
      <c r="I16" s="40">
        <f>'[25]оценка Учреждения'!$I$15</f>
        <v>100</v>
      </c>
      <c r="J16" s="41">
        <f t="shared" ref="J16:J67" si="0">IF(I16/H16*100&gt;100,100,I16/H16*100)</f>
        <v>100</v>
      </c>
      <c r="K16" s="42">
        <f>(J16+J17+J18)/3</f>
        <v>100</v>
      </c>
      <c r="L16" s="43">
        <f>(K16+K19)/2</f>
        <v>100</v>
      </c>
      <c r="M16" s="17"/>
      <c r="N16" s="44"/>
      <c r="O16" s="45">
        <v>4</v>
      </c>
    </row>
    <row r="17" spans="1:15" ht="56.25" customHeight="1" x14ac:dyDescent="0.25">
      <c r="A17" s="20"/>
      <c r="B17" s="35"/>
      <c r="C17" s="36"/>
      <c r="D17" s="46"/>
      <c r="E17" s="3" t="s">
        <v>19</v>
      </c>
      <c r="F17" s="38" t="s">
        <v>23</v>
      </c>
      <c r="G17" s="39" t="s">
        <v>21</v>
      </c>
      <c r="H17" s="40">
        <f>'[25]оценка Учреждения'!$H$16</f>
        <v>100</v>
      </c>
      <c r="I17" s="40">
        <f>'[25]оценка Учреждения'!$I$16</f>
        <v>100</v>
      </c>
      <c r="J17" s="41">
        <f t="shared" si="0"/>
        <v>100</v>
      </c>
      <c r="K17" s="47"/>
      <c r="L17" s="48"/>
      <c r="M17" s="17"/>
      <c r="N17" s="49"/>
      <c r="O17" s="50"/>
    </row>
    <row r="18" spans="1:15" ht="87" customHeight="1" x14ac:dyDescent="0.25">
      <c r="A18" s="20"/>
      <c r="B18" s="35"/>
      <c r="C18" s="36"/>
      <c r="D18" s="46"/>
      <c r="E18" s="3" t="s">
        <v>19</v>
      </c>
      <c r="F18" s="38" t="s">
        <v>24</v>
      </c>
      <c r="G18" s="39" t="s">
        <v>21</v>
      </c>
      <c r="H18" s="40">
        <f>'[25]оценка Учреждения'!$H$17</f>
        <v>100</v>
      </c>
      <c r="I18" s="40">
        <f>'[25]оценка Учреждения'!$I$17</f>
        <v>100</v>
      </c>
      <c r="J18" s="41">
        <f t="shared" si="0"/>
        <v>100</v>
      </c>
      <c r="K18" s="51"/>
      <c r="L18" s="48"/>
      <c r="M18" s="17"/>
      <c r="N18" s="49"/>
      <c r="O18" s="50"/>
    </row>
    <row r="19" spans="1:15" ht="33" customHeight="1" x14ac:dyDescent="0.25">
      <c r="A19" s="20"/>
      <c r="B19" s="52"/>
      <c r="C19" s="53"/>
      <c r="D19" s="54"/>
      <c r="E19" s="3" t="s">
        <v>25</v>
      </c>
      <c r="F19" s="55" t="s">
        <v>26</v>
      </c>
      <c r="G19" s="39" t="s">
        <v>27</v>
      </c>
      <c r="H19" s="40">
        <f>'[25]оценка Учреждения'!$H$18</f>
        <v>18.11</v>
      </c>
      <c r="I19" s="40">
        <f>'[25]оценка Учреждения'!$I$18</f>
        <v>19.11</v>
      </c>
      <c r="J19" s="41">
        <f t="shared" si="0"/>
        <v>100</v>
      </c>
      <c r="K19" s="41">
        <f>J19</f>
        <v>100</v>
      </c>
      <c r="L19" s="56"/>
      <c r="M19" s="17"/>
      <c r="N19" s="57"/>
      <c r="O19" s="58"/>
    </row>
    <row r="20" spans="1:15" ht="56.25" customHeight="1" x14ac:dyDescent="0.25">
      <c r="A20" s="20"/>
      <c r="B20" s="35" t="s">
        <v>34</v>
      </c>
      <c r="C20" s="36" t="s">
        <v>35</v>
      </c>
      <c r="D20" s="37" t="s">
        <v>18</v>
      </c>
      <c r="E20" s="3" t="s">
        <v>19</v>
      </c>
      <c r="F20" s="38" t="s">
        <v>20</v>
      </c>
      <c r="G20" s="39" t="s">
        <v>21</v>
      </c>
      <c r="H20" s="40">
        <f>'[25]оценка Учреждения'!$H$19</f>
        <v>100</v>
      </c>
      <c r="I20" s="40">
        <f>'[25]оценка Учреждения'!$I$19</f>
        <v>100</v>
      </c>
      <c r="J20" s="41">
        <f t="shared" si="0"/>
        <v>100</v>
      </c>
      <c r="K20" s="42">
        <f>(J20+J21+J22)/2</f>
        <v>100</v>
      </c>
      <c r="L20" s="43">
        <f>(K20+K23)/2</f>
        <v>100</v>
      </c>
      <c r="M20" s="17"/>
      <c r="N20" s="59"/>
      <c r="O20" s="45">
        <v>5</v>
      </c>
    </row>
    <row r="21" spans="1:15" ht="56.25" customHeight="1" x14ac:dyDescent="0.25">
      <c r="A21" s="20"/>
      <c r="B21" s="35"/>
      <c r="C21" s="36"/>
      <c r="D21" s="46"/>
      <c r="E21" s="3" t="s">
        <v>19</v>
      </c>
      <c r="F21" s="38" t="s">
        <v>23</v>
      </c>
      <c r="G21" s="39" t="s">
        <v>21</v>
      </c>
      <c r="H21" s="40">
        <f>'[25]оценка Учреждения'!$H$20</f>
        <v>66.7</v>
      </c>
      <c r="I21" s="40">
        <f>'[25]оценка Учреждения'!$I$20</f>
        <v>100</v>
      </c>
      <c r="J21" s="41">
        <f t="shared" si="0"/>
        <v>100</v>
      </c>
      <c r="K21" s="47"/>
      <c r="L21" s="48"/>
      <c r="M21" s="17"/>
      <c r="N21" s="59"/>
      <c r="O21" s="50"/>
    </row>
    <row r="22" spans="1:15" ht="87" customHeight="1" x14ac:dyDescent="0.25">
      <c r="A22" s="20"/>
      <c r="B22" s="35"/>
      <c r="C22" s="36"/>
      <c r="D22" s="46"/>
      <c r="E22" s="3" t="s">
        <v>19</v>
      </c>
      <c r="F22" s="38" t="s">
        <v>24</v>
      </c>
      <c r="G22" s="39" t="s">
        <v>21</v>
      </c>
      <c r="H22" s="40">
        <f>'[25]оценка Учреждения'!$H$21</f>
        <v>0</v>
      </c>
      <c r="I22" s="40">
        <f>'[25]оценка Учреждения'!$I$21</f>
        <v>0</v>
      </c>
      <c r="J22" s="41">
        <v>0</v>
      </c>
      <c r="K22" s="51"/>
      <c r="L22" s="48"/>
      <c r="M22" s="17"/>
      <c r="N22" s="59"/>
      <c r="O22" s="50"/>
    </row>
    <row r="23" spans="1:15" ht="33" customHeight="1" x14ac:dyDescent="0.25">
      <c r="A23" s="20"/>
      <c r="B23" s="52"/>
      <c r="C23" s="53"/>
      <c r="D23" s="54"/>
      <c r="E23" s="3" t="s">
        <v>25</v>
      </c>
      <c r="F23" s="55" t="s">
        <v>26</v>
      </c>
      <c r="G23" s="39" t="s">
        <v>27</v>
      </c>
      <c r="H23" s="40">
        <f>'[25]оценка Учреждения'!$H$22</f>
        <v>0.89</v>
      </c>
      <c r="I23" s="40">
        <f>'[25]оценка Учреждения'!$I$22</f>
        <v>0.89</v>
      </c>
      <c r="J23" s="41">
        <f t="shared" si="0"/>
        <v>100</v>
      </c>
      <c r="K23" s="41">
        <f>J23</f>
        <v>100</v>
      </c>
      <c r="L23" s="56"/>
      <c r="M23" s="17"/>
      <c r="N23" s="41"/>
      <c r="O23" s="58"/>
    </row>
    <row r="24" spans="1:15" ht="56.25" customHeight="1" x14ac:dyDescent="0.25">
      <c r="A24" s="20"/>
      <c r="B24" s="35" t="s">
        <v>36</v>
      </c>
      <c r="C24" s="36" t="s">
        <v>37</v>
      </c>
      <c r="D24" s="37" t="s">
        <v>18</v>
      </c>
      <c r="E24" s="3" t="s">
        <v>19</v>
      </c>
      <c r="F24" s="38" t="s">
        <v>20</v>
      </c>
      <c r="G24" s="39" t="s">
        <v>21</v>
      </c>
      <c r="H24" s="40">
        <f>'[25]оценка Учреждения'!$H$23</f>
        <v>100</v>
      </c>
      <c r="I24" s="40">
        <f>'[25]оценка Учреждения'!$I$23</f>
        <v>100</v>
      </c>
      <c r="J24" s="41">
        <f t="shared" si="0"/>
        <v>100</v>
      </c>
      <c r="K24" s="42">
        <f>(J24+J25+J26)/3</f>
        <v>100</v>
      </c>
      <c r="L24" s="43">
        <f>(K24+K27)/2</f>
        <v>99.971926811546354</v>
      </c>
      <c r="M24" s="17"/>
      <c r="N24" s="59"/>
      <c r="O24" s="45">
        <v>6</v>
      </c>
    </row>
    <row r="25" spans="1:15" ht="56.25" customHeight="1" x14ac:dyDescent="0.25">
      <c r="A25" s="20"/>
      <c r="B25" s="35"/>
      <c r="C25" s="36"/>
      <c r="D25" s="46"/>
      <c r="E25" s="3" t="s">
        <v>19</v>
      </c>
      <c r="F25" s="38" t="s">
        <v>23</v>
      </c>
      <c r="G25" s="39" t="s">
        <v>21</v>
      </c>
      <c r="H25" s="40">
        <f>'[25]оценка Учреждения'!$H$24</f>
        <v>93.3</v>
      </c>
      <c r="I25" s="40">
        <f>'[25]оценка Учреждения'!$I$24</f>
        <v>93.3</v>
      </c>
      <c r="J25" s="41">
        <f t="shared" si="0"/>
        <v>100</v>
      </c>
      <c r="K25" s="47"/>
      <c r="L25" s="48"/>
      <c r="M25" s="17"/>
      <c r="N25" s="59"/>
      <c r="O25" s="50"/>
    </row>
    <row r="26" spans="1:15" ht="87" customHeight="1" x14ac:dyDescent="0.25">
      <c r="A26" s="20"/>
      <c r="B26" s="35"/>
      <c r="C26" s="36"/>
      <c r="D26" s="46"/>
      <c r="E26" s="3" t="s">
        <v>19</v>
      </c>
      <c r="F26" s="38" t="s">
        <v>24</v>
      </c>
      <c r="G26" s="39" t="s">
        <v>21</v>
      </c>
      <c r="H26" s="40">
        <f>'[25]оценка Учреждения'!$H$25</f>
        <v>100</v>
      </c>
      <c r="I26" s="40">
        <f>'[25]оценка Учреждения'!$I$25</f>
        <v>100</v>
      </c>
      <c r="J26" s="41">
        <f t="shared" si="0"/>
        <v>100</v>
      </c>
      <c r="K26" s="51"/>
      <c r="L26" s="48"/>
      <c r="M26" s="17"/>
      <c r="N26" s="59"/>
      <c r="O26" s="50"/>
    </row>
    <row r="27" spans="1:15" ht="33" customHeight="1" x14ac:dyDescent="0.25">
      <c r="A27" s="20"/>
      <c r="B27" s="52"/>
      <c r="C27" s="53"/>
      <c r="D27" s="54"/>
      <c r="E27" s="3" t="s">
        <v>25</v>
      </c>
      <c r="F27" s="55" t="s">
        <v>26</v>
      </c>
      <c r="G27" s="39" t="s">
        <v>27</v>
      </c>
      <c r="H27" s="40">
        <f>'[25]оценка Учреждения'!$H$26</f>
        <v>605.55999999999995</v>
      </c>
      <c r="I27" s="40">
        <f>'[25]оценка Учреждения'!$I$26</f>
        <v>605.22</v>
      </c>
      <c r="J27" s="41">
        <f t="shared" si="0"/>
        <v>99.943853623092693</v>
      </c>
      <c r="K27" s="41">
        <f>J27</f>
        <v>99.943853623092693</v>
      </c>
      <c r="L27" s="56"/>
      <c r="M27" s="17"/>
      <c r="N27" s="41"/>
      <c r="O27" s="58"/>
    </row>
    <row r="28" spans="1:15" customFormat="1" ht="56.25" hidden="1" customHeight="1" x14ac:dyDescent="0.25">
      <c r="A28" s="20"/>
      <c r="B28" s="60" t="s">
        <v>38</v>
      </c>
      <c r="C28" s="61" t="s">
        <v>39</v>
      </c>
      <c r="D28" s="62" t="s">
        <v>18</v>
      </c>
      <c r="E28" s="63" t="s">
        <v>19</v>
      </c>
      <c r="F28" s="64" t="s">
        <v>20</v>
      </c>
      <c r="G28" s="65" t="s">
        <v>21</v>
      </c>
      <c r="H28" s="66"/>
      <c r="I28" s="66"/>
      <c r="J28" s="67"/>
      <c r="K28" s="68"/>
      <c r="L28" s="69"/>
      <c r="M28" s="17"/>
      <c r="N28" s="70"/>
      <c r="O28" s="71">
        <v>7</v>
      </c>
    </row>
    <row r="29" spans="1:15" customFormat="1" ht="56.25" hidden="1" customHeight="1" x14ac:dyDescent="0.25">
      <c r="A29" s="20"/>
      <c r="B29" s="60"/>
      <c r="C29" s="61"/>
      <c r="D29" s="72"/>
      <c r="E29" s="63" t="s">
        <v>19</v>
      </c>
      <c r="F29" s="64" t="s">
        <v>23</v>
      </c>
      <c r="G29" s="65" t="s">
        <v>21</v>
      </c>
      <c r="H29" s="66"/>
      <c r="I29" s="66"/>
      <c r="J29" s="67"/>
      <c r="K29" s="73"/>
      <c r="L29" s="74"/>
      <c r="M29" s="17"/>
      <c r="N29" s="70"/>
      <c r="O29" s="75"/>
    </row>
    <row r="30" spans="1:15" customFormat="1" ht="87" hidden="1" customHeight="1" x14ac:dyDescent="0.25">
      <c r="A30" s="20"/>
      <c r="B30" s="60"/>
      <c r="C30" s="61"/>
      <c r="D30" s="72"/>
      <c r="E30" s="63" t="s">
        <v>19</v>
      </c>
      <c r="F30" s="64" t="s">
        <v>24</v>
      </c>
      <c r="G30" s="65" t="s">
        <v>21</v>
      </c>
      <c r="H30" s="66"/>
      <c r="I30" s="66"/>
      <c r="J30" s="67"/>
      <c r="K30" s="76"/>
      <c r="L30" s="74"/>
      <c r="M30" s="17"/>
      <c r="N30" s="70"/>
      <c r="O30" s="75"/>
    </row>
    <row r="31" spans="1:15" customFormat="1" ht="33" hidden="1" customHeight="1" x14ac:dyDescent="0.25">
      <c r="A31" s="20"/>
      <c r="B31" s="77"/>
      <c r="C31" s="78"/>
      <c r="D31" s="79"/>
      <c r="E31" s="63" t="s">
        <v>25</v>
      </c>
      <c r="F31" s="80" t="s">
        <v>26</v>
      </c>
      <c r="G31" s="65" t="s">
        <v>27</v>
      </c>
      <c r="H31" s="66"/>
      <c r="I31" s="66"/>
      <c r="J31" s="67"/>
      <c r="K31" s="67"/>
      <c r="L31" s="81"/>
      <c r="M31" s="17"/>
      <c r="N31" s="67"/>
      <c r="O31" s="82"/>
    </row>
    <row r="32" spans="1:15" ht="56.25" customHeight="1" x14ac:dyDescent="0.25">
      <c r="A32" s="20"/>
      <c r="B32" s="35" t="s">
        <v>40</v>
      </c>
      <c r="C32" s="36" t="s">
        <v>41</v>
      </c>
      <c r="D32" s="37" t="s">
        <v>18</v>
      </c>
      <c r="E32" s="3" t="s">
        <v>19</v>
      </c>
      <c r="F32" s="38" t="s">
        <v>20</v>
      </c>
      <c r="G32" s="39" t="s">
        <v>21</v>
      </c>
      <c r="H32" s="40">
        <f>'[25]оценка Учреждения'!$H$31</f>
        <v>100</v>
      </c>
      <c r="I32" s="40">
        <f>'[25]оценка Учреждения'!$I$31</f>
        <v>100</v>
      </c>
      <c r="J32" s="41">
        <f t="shared" si="0"/>
        <v>100</v>
      </c>
      <c r="K32" s="42">
        <f>(J32+J33+J34)/3</f>
        <v>100</v>
      </c>
      <c r="L32" s="43">
        <f>(K32+K35)/2</f>
        <v>92.13483146067415</v>
      </c>
      <c r="M32" s="17"/>
      <c r="N32" s="59"/>
      <c r="O32" s="45">
        <v>8</v>
      </c>
    </row>
    <row r="33" spans="1:15" ht="56.25" customHeight="1" x14ac:dyDescent="0.25">
      <c r="A33" s="20"/>
      <c r="B33" s="35"/>
      <c r="C33" s="36"/>
      <c r="D33" s="46"/>
      <c r="E33" s="3" t="s">
        <v>19</v>
      </c>
      <c r="F33" s="38" t="s">
        <v>42</v>
      </c>
      <c r="G33" s="39" t="s">
        <v>21</v>
      </c>
      <c r="H33" s="40">
        <f>'[25]оценка Учреждения'!$H$32</f>
        <v>100</v>
      </c>
      <c r="I33" s="40">
        <f>'[25]оценка Учреждения'!$I$32</f>
        <v>100</v>
      </c>
      <c r="J33" s="41">
        <f t="shared" si="0"/>
        <v>100</v>
      </c>
      <c r="K33" s="47"/>
      <c r="L33" s="48"/>
      <c r="M33" s="17"/>
      <c r="N33" s="59"/>
      <c r="O33" s="50"/>
    </row>
    <row r="34" spans="1:15" ht="66.75" customHeight="1" x14ac:dyDescent="0.25">
      <c r="A34" s="20"/>
      <c r="B34" s="35"/>
      <c r="C34" s="36"/>
      <c r="D34" s="46"/>
      <c r="E34" s="3" t="s">
        <v>19</v>
      </c>
      <c r="F34" s="38" t="s">
        <v>43</v>
      </c>
      <c r="G34" s="39" t="s">
        <v>21</v>
      </c>
      <c r="H34" s="40">
        <f>'[25]оценка Учреждения'!$H$33</f>
        <v>100</v>
      </c>
      <c r="I34" s="40">
        <f>'[25]оценка Учреждения'!$I$33</f>
        <v>100</v>
      </c>
      <c r="J34" s="41">
        <f t="shared" si="0"/>
        <v>100</v>
      </c>
      <c r="K34" s="51"/>
      <c r="L34" s="48"/>
      <c r="M34" s="17"/>
      <c r="N34" s="59"/>
      <c r="O34" s="50"/>
    </row>
    <row r="35" spans="1:15" ht="33" customHeight="1" x14ac:dyDescent="0.25">
      <c r="A35" s="20"/>
      <c r="B35" s="52"/>
      <c r="C35" s="53"/>
      <c r="D35" s="54"/>
      <c r="E35" s="3" t="s">
        <v>25</v>
      </c>
      <c r="F35" s="55" t="s">
        <v>26</v>
      </c>
      <c r="G35" s="39" t="s">
        <v>27</v>
      </c>
      <c r="H35" s="40">
        <f>'[25]оценка Учреждения'!$H$34</f>
        <v>3.56</v>
      </c>
      <c r="I35" s="40">
        <f>'[25]оценка Учреждения'!$I$34</f>
        <v>3</v>
      </c>
      <c r="J35" s="41">
        <f>IF(I35/H35*100&gt;100,100,I35/H35*100)</f>
        <v>84.269662921348313</v>
      </c>
      <c r="K35" s="41">
        <f>J35</f>
        <v>84.269662921348313</v>
      </c>
      <c r="L35" s="56"/>
      <c r="M35" s="17"/>
      <c r="N35" s="41"/>
      <c r="O35" s="58"/>
    </row>
    <row r="36" spans="1:15" ht="56.25" customHeight="1" x14ac:dyDescent="0.25">
      <c r="A36" s="20"/>
      <c r="B36" s="35" t="s">
        <v>44</v>
      </c>
      <c r="C36" s="36" t="s">
        <v>45</v>
      </c>
      <c r="D36" s="37" t="s">
        <v>18</v>
      </c>
      <c r="E36" s="3" t="s">
        <v>19</v>
      </c>
      <c r="F36" s="38" t="s">
        <v>20</v>
      </c>
      <c r="G36" s="39" t="s">
        <v>21</v>
      </c>
      <c r="H36" s="40">
        <f>'[25]оценка Учреждения'!$H$35</f>
        <v>100</v>
      </c>
      <c r="I36" s="40">
        <f>'[25]оценка Учреждения'!$I$35</f>
        <v>100</v>
      </c>
      <c r="J36" s="41">
        <f t="shared" si="0"/>
        <v>100</v>
      </c>
      <c r="K36" s="42">
        <f>(J36+J37+J38)/3</f>
        <v>100</v>
      </c>
      <c r="L36" s="43">
        <f>(K36+K39)/2</f>
        <v>98.246427908702913</v>
      </c>
      <c r="M36" s="17"/>
      <c r="N36" s="59"/>
      <c r="O36" s="45">
        <v>9</v>
      </c>
    </row>
    <row r="37" spans="1:15" ht="56.25" customHeight="1" x14ac:dyDescent="0.25">
      <c r="A37" s="20"/>
      <c r="B37" s="35"/>
      <c r="C37" s="36"/>
      <c r="D37" s="46"/>
      <c r="E37" s="3" t="s">
        <v>19</v>
      </c>
      <c r="F37" s="38" t="s">
        <v>42</v>
      </c>
      <c r="G37" s="39" t="s">
        <v>21</v>
      </c>
      <c r="H37" s="40">
        <f>'[25]оценка Учреждения'!$H$36</f>
        <v>100</v>
      </c>
      <c r="I37" s="40">
        <f>'[25]оценка Учреждения'!$I$36</f>
        <v>100</v>
      </c>
      <c r="J37" s="41">
        <f t="shared" si="0"/>
        <v>100</v>
      </c>
      <c r="K37" s="47"/>
      <c r="L37" s="48"/>
      <c r="M37" s="17"/>
      <c r="N37" s="59"/>
      <c r="O37" s="50"/>
    </row>
    <row r="38" spans="1:15" ht="66.75" customHeight="1" x14ac:dyDescent="0.25">
      <c r="A38" s="20"/>
      <c r="B38" s="35"/>
      <c r="C38" s="36"/>
      <c r="D38" s="46"/>
      <c r="E38" s="3" t="s">
        <v>19</v>
      </c>
      <c r="F38" s="38" t="s">
        <v>43</v>
      </c>
      <c r="G38" s="39" t="s">
        <v>21</v>
      </c>
      <c r="H38" s="40">
        <f>'[25]оценка Учреждения'!$H$37</f>
        <v>100</v>
      </c>
      <c r="I38" s="40">
        <f>'[25]оценка Учреждения'!$I$37</f>
        <v>100</v>
      </c>
      <c r="J38" s="41">
        <f t="shared" si="0"/>
        <v>100</v>
      </c>
      <c r="K38" s="51"/>
      <c r="L38" s="48"/>
      <c r="M38" s="17"/>
      <c r="N38" s="59"/>
      <c r="O38" s="50"/>
    </row>
    <row r="39" spans="1:15" ht="33" customHeight="1" x14ac:dyDescent="0.25">
      <c r="A39" s="20"/>
      <c r="B39" s="52"/>
      <c r="C39" s="53"/>
      <c r="D39" s="54"/>
      <c r="E39" s="3" t="s">
        <v>25</v>
      </c>
      <c r="F39" s="55" t="s">
        <v>26</v>
      </c>
      <c r="G39" s="39" t="s">
        <v>27</v>
      </c>
      <c r="H39" s="40">
        <f>'[25]оценка Учреждения'!$H$38</f>
        <v>53.89</v>
      </c>
      <c r="I39" s="40">
        <f>'[25]оценка Учреждения'!$I$38</f>
        <v>52</v>
      </c>
      <c r="J39" s="41">
        <f t="shared" si="0"/>
        <v>96.492855817405825</v>
      </c>
      <c r="K39" s="41">
        <f>J39</f>
        <v>96.492855817405825</v>
      </c>
      <c r="L39" s="56"/>
      <c r="M39" s="17"/>
      <c r="N39" s="41"/>
      <c r="O39" s="58"/>
    </row>
    <row r="40" spans="1:15" ht="56.25" customHeight="1" x14ac:dyDescent="0.25">
      <c r="A40" s="20"/>
      <c r="B40" s="35" t="s">
        <v>46</v>
      </c>
      <c r="C40" s="36" t="s">
        <v>47</v>
      </c>
      <c r="D40" s="37" t="s">
        <v>18</v>
      </c>
      <c r="E40" s="3" t="s">
        <v>19</v>
      </c>
      <c r="F40" s="38" t="s">
        <v>20</v>
      </c>
      <c r="G40" s="39" t="s">
        <v>21</v>
      </c>
      <c r="H40" s="40">
        <f>'[25]оценка Учреждения'!$H$39</f>
        <v>100</v>
      </c>
      <c r="I40" s="40">
        <f>'[25]оценка Учреждения'!$I$39</f>
        <v>100</v>
      </c>
      <c r="J40" s="41">
        <f t="shared" si="0"/>
        <v>100</v>
      </c>
      <c r="K40" s="42">
        <f>(J40+J41+J42)/3</f>
        <v>100</v>
      </c>
      <c r="L40" s="43">
        <f>(K40+K43)/2</f>
        <v>100</v>
      </c>
      <c r="M40" s="17"/>
      <c r="N40" s="59"/>
      <c r="O40" s="45">
        <v>10</v>
      </c>
    </row>
    <row r="41" spans="1:15" ht="56.25" customHeight="1" x14ac:dyDescent="0.25">
      <c r="A41" s="20"/>
      <c r="B41" s="35"/>
      <c r="C41" s="36"/>
      <c r="D41" s="46"/>
      <c r="E41" s="3" t="s">
        <v>19</v>
      </c>
      <c r="F41" s="38" t="s">
        <v>42</v>
      </c>
      <c r="G41" s="39" t="s">
        <v>21</v>
      </c>
      <c r="H41" s="40">
        <f>'[25]оценка Учреждения'!$H$40</f>
        <v>100</v>
      </c>
      <c r="I41" s="40">
        <f>'[25]оценка Учреждения'!$I$40</f>
        <v>100</v>
      </c>
      <c r="J41" s="41">
        <f t="shared" si="0"/>
        <v>100</v>
      </c>
      <c r="K41" s="47"/>
      <c r="L41" s="48"/>
      <c r="M41" s="17"/>
      <c r="N41" s="59"/>
      <c r="O41" s="50"/>
    </row>
    <row r="42" spans="1:15" ht="66.75" customHeight="1" x14ac:dyDescent="0.25">
      <c r="A42" s="20"/>
      <c r="B42" s="35"/>
      <c r="C42" s="36"/>
      <c r="D42" s="46"/>
      <c r="E42" s="3" t="s">
        <v>19</v>
      </c>
      <c r="F42" s="38" t="s">
        <v>43</v>
      </c>
      <c r="G42" s="39" t="s">
        <v>21</v>
      </c>
      <c r="H42" s="40">
        <f>'[25]оценка Учреждения'!$H$41</f>
        <v>100</v>
      </c>
      <c r="I42" s="40">
        <f>'[25]оценка Учреждения'!$I$41</f>
        <v>100</v>
      </c>
      <c r="J42" s="41">
        <f t="shared" si="0"/>
        <v>100</v>
      </c>
      <c r="K42" s="51"/>
      <c r="L42" s="48"/>
      <c r="M42" s="17"/>
      <c r="N42" s="59"/>
      <c r="O42" s="50"/>
    </row>
    <row r="43" spans="1:15" ht="33" customHeight="1" x14ac:dyDescent="0.25">
      <c r="A43" s="20"/>
      <c r="B43" s="52"/>
      <c r="C43" s="53"/>
      <c r="D43" s="54"/>
      <c r="E43" s="3" t="s">
        <v>25</v>
      </c>
      <c r="F43" s="55" t="s">
        <v>26</v>
      </c>
      <c r="G43" s="39" t="s">
        <v>27</v>
      </c>
      <c r="H43" s="40">
        <f>'[25]оценка Учреждения'!$H$42</f>
        <v>2.11</v>
      </c>
      <c r="I43" s="40">
        <f>'[25]оценка Учреждения'!$I$42</f>
        <v>2.11</v>
      </c>
      <c r="J43" s="41">
        <f t="shared" si="0"/>
        <v>100</v>
      </c>
      <c r="K43" s="41">
        <f>J43</f>
        <v>100</v>
      </c>
      <c r="L43" s="56"/>
      <c r="M43" s="17"/>
      <c r="N43" s="41"/>
      <c r="O43" s="58"/>
    </row>
    <row r="44" spans="1:15" ht="56.25" customHeight="1" x14ac:dyDescent="0.25">
      <c r="A44" s="20"/>
      <c r="B44" s="106" t="s">
        <v>48</v>
      </c>
      <c r="C44" s="107" t="s">
        <v>49</v>
      </c>
      <c r="D44" s="37" t="s">
        <v>18</v>
      </c>
      <c r="E44" s="3" t="s">
        <v>19</v>
      </c>
      <c r="F44" s="38" t="s">
        <v>20</v>
      </c>
      <c r="G44" s="39" t="s">
        <v>21</v>
      </c>
      <c r="H44" s="40">
        <f>'[25]оценка Учреждения'!$H$43</f>
        <v>100</v>
      </c>
      <c r="I44" s="40">
        <f>'[25]оценка Учреждения'!$I$43</f>
        <v>100</v>
      </c>
      <c r="J44" s="41">
        <f t="shared" si="0"/>
        <v>100</v>
      </c>
      <c r="K44" s="42">
        <f>(J44+J45+J46)/3</f>
        <v>99.566666666666663</v>
      </c>
      <c r="L44" s="43">
        <f>(K44+K47)/2</f>
        <v>99.783333333333331</v>
      </c>
      <c r="M44" s="17"/>
      <c r="N44" s="59"/>
      <c r="O44" s="45">
        <v>11</v>
      </c>
    </row>
    <row r="45" spans="1:15" ht="56.25" customHeight="1" x14ac:dyDescent="0.25">
      <c r="A45" s="20"/>
      <c r="B45" s="108"/>
      <c r="C45" s="109"/>
      <c r="D45" s="46"/>
      <c r="E45" s="3" t="s">
        <v>19</v>
      </c>
      <c r="F45" s="38" t="s">
        <v>42</v>
      </c>
      <c r="G45" s="39" t="s">
        <v>21</v>
      </c>
      <c r="H45" s="40">
        <f>'[25]оценка Учреждения'!$H$44</f>
        <v>100</v>
      </c>
      <c r="I45" s="40">
        <f>'[25]оценка Учреждения'!$I$44</f>
        <v>100</v>
      </c>
      <c r="J45" s="41">
        <f t="shared" si="0"/>
        <v>100</v>
      </c>
      <c r="K45" s="47"/>
      <c r="L45" s="48"/>
      <c r="M45" s="17"/>
      <c r="N45" s="59"/>
      <c r="O45" s="50"/>
    </row>
    <row r="46" spans="1:15" ht="66.75" customHeight="1" x14ac:dyDescent="0.25">
      <c r="A46" s="20"/>
      <c r="B46" s="108"/>
      <c r="C46" s="109"/>
      <c r="D46" s="46"/>
      <c r="E46" s="3" t="s">
        <v>19</v>
      </c>
      <c r="F46" s="38" t="s">
        <v>43</v>
      </c>
      <c r="G46" s="39" t="s">
        <v>21</v>
      </c>
      <c r="H46" s="40">
        <f>'[25]оценка Учреждения'!$H$45</f>
        <v>100</v>
      </c>
      <c r="I46" s="40">
        <f>'[25]оценка Учреждения'!$I$45</f>
        <v>98.7</v>
      </c>
      <c r="J46" s="41">
        <f t="shared" si="0"/>
        <v>98.7</v>
      </c>
      <c r="K46" s="51"/>
      <c r="L46" s="48"/>
      <c r="M46" s="17"/>
      <c r="N46" s="59"/>
      <c r="O46" s="50"/>
    </row>
    <row r="47" spans="1:15" ht="33" customHeight="1" x14ac:dyDescent="0.25">
      <c r="A47" s="20"/>
      <c r="B47" s="110"/>
      <c r="C47" s="111"/>
      <c r="D47" s="54"/>
      <c r="E47" s="3" t="s">
        <v>25</v>
      </c>
      <c r="F47" s="55" t="s">
        <v>26</v>
      </c>
      <c r="G47" s="39" t="s">
        <v>27</v>
      </c>
      <c r="H47" s="40">
        <f>'[25]оценка Учреждения'!$H$46</f>
        <v>531.33000000000004</v>
      </c>
      <c r="I47" s="40">
        <f>'[25]оценка Учреждения'!$I$46</f>
        <v>537.89</v>
      </c>
      <c r="J47" s="41">
        <f t="shared" si="0"/>
        <v>100</v>
      </c>
      <c r="K47" s="41">
        <f>J47</f>
        <v>100</v>
      </c>
      <c r="L47" s="56"/>
      <c r="M47" s="17"/>
      <c r="N47" s="41"/>
      <c r="O47" s="58"/>
    </row>
    <row r="48" spans="1:15" customFormat="1" ht="56.25" hidden="1" customHeight="1" x14ac:dyDescent="0.25">
      <c r="A48" s="20"/>
      <c r="B48" s="176" t="s">
        <v>50</v>
      </c>
      <c r="C48" s="177" t="s">
        <v>51</v>
      </c>
      <c r="D48" s="85" t="s">
        <v>18</v>
      </c>
      <c r="E48" s="86" t="s">
        <v>19</v>
      </c>
      <c r="F48" s="87" t="s">
        <v>20</v>
      </c>
      <c r="G48" s="88" t="s">
        <v>21</v>
      </c>
      <c r="H48" s="89"/>
      <c r="I48" s="89"/>
      <c r="J48" s="90"/>
      <c r="K48" s="91"/>
      <c r="L48" s="92"/>
      <c r="M48" s="17"/>
      <c r="N48" s="93"/>
      <c r="O48" s="94">
        <v>12</v>
      </c>
    </row>
    <row r="49" spans="1:15" customFormat="1" ht="56.25" hidden="1" customHeight="1" x14ac:dyDescent="0.25">
      <c r="A49" s="20"/>
      <c r="B49" s="178"/>
      <c r="C49" s="179"/>
      <c r="D49" s="95"/>
      <c r="E49" s="86" t="s">
        <v>19</v>
      </c>
      <c r="F49" s="87" t="s">
        <v>42</v>
      </c>
      <c r="G49" s="88" t="s">
        <v>21</v>
      </c>
      <c r="H49" s="89"/>
      <c r="I49" s="89"/>
      <c r="J49" s="90"/>
      <c r="K49" s="96"/>
      <c r="L49" s="97"/>
      <c r="M49" s="17"/>
      <c r="N49" s="93"/>
      <c r="O49" s="98"/>
    </row>
    <row r="50" spans="1:15" customFormat="1" ht="66.75" hidden="1" customHeight="1" x14ac:dyDescent="0.25">
      <c r="A50" s="20"/>
      <c r="B50" s="178"/>
      <c r="C50" s="179"/>
      <c r="D50" s="95"/>
      <c r="E50" s="86" t="s">
        <v>19</v>
      </c>
      <c r="F50" s="87" t="s">
        <v>43</v>
      </c>
      <c r="G50" s="88" t="s">
        <v>21</v>
      </c>
      <c r="H50" s="89"/>
      <c r="I50" s="89"/>
      <c r="J50" s="90"/>
      <c r="K50" s="99"/>
      <c r="L50" s="97"/>
      <c r="M50" s="17"/>
      <c r="N50" s="93"/>
      <c r="O50" s="98"/>
    </row>
    <row r="51" spans="1:15" customFormat="1" ht="33" hidden="1" customHeight="1" x14ac:dyDescent="0.25">
      <c r="A51" s="20"/>
      <c r="B51" s="180"/>
      <c r="C51" s="181"/>
      <c r="D51" s="102"/>
      <c r="E51" s="86" t="s">
        <v>25</v>
      </c>
      <c r="F51" s="103" t="s">
        <v>26</v>
      </c>
      <c r="G51" s="88" t="s">
        <v>27</v>
      </c>
      <c r="H51" s="89"/>
      <c r="I51" s="89"/>
      <c r="J51" s="90"/>
      <c r="K51" s="90"/>
      <c r="L51" s="104"/>
      <c r="M51" s="17"/>
      <c r="N51" s="90"/>
      <c r="O51" s="105"/>
    </row>
    <row r="52" spans="1:15" ht="47.25" x14ac:dyDescent="0.25">
      <c r="A52" s="20"/>
      <c r="B52" s="35" t="s">
        <v>52</v>
      </c>
      <c r="C52" s="36" t="s">
        <v>53</v>
      </c>
      <c r="D52" s="37" t="s">
        <v>18</v>
      </c>
      <c r="E52" s="3" t="s">
        <v>19</v>
      </c>
      <c r="F52" s="38" t="s">
        <v>20</v>
      </c>
      <c r="G52" s="39" t="s">
        <v>21</v>
      </c>
      <c r="H52" s="40">
        <f>'[25]оценка Учреждения'!$H$51</f>
        <v>100</v>
      </c>
      <c r="I52" s="40">
        <f>'[25]оценка Учреждения'!$I$51</f>
        <v>100</v>
      </c>
      <c r="J52" s="41">
        <f t="shared" si="0"/>
        <v>100</v>
      </c>
      <c r="K52" s="42">
        <f>(J52+J53+J54)/3</f>
        <v>100</v>
      </c>
      <c r="L52" s="43">
        <f>(K52+K55)/2</f>
        <v>100</v>
      </c>
      <c r="M52" s="17"/>
      <c r="N52" s="59"/>
      <c r="O52" s="45">
        <v>13</v>
      </c>
    </row>
    <row r="53" spans="1:15" ht="47.25" x14ac:dyDescent="0.25">
      <c r="A53" s="20"/>
      <c r="B53" s="35"/>
      <c r="C53" s="36"/>
      <c r="D53" s="46"/>
      <c r="E53" s="3" t="s">
        <v>19</v>
      </c>
      <c r="F53" s="38" t="s">
        <v>42</v>
      </c>
      <c r="G53" s="39" t="s">
        <v>21</v>
      </c>
      <c r="H53" s="40">
        <f>'[25]оценка Учреждения'!$H$52</f>
        <v>100</v>
      </c>
      <c r="I53" s="40">
        <f>'[25]оценка Учреждения'!$I$52</f>
        <v>100</v>
      </c>
      <c r="J53" s="41">
        <f t="shared" si="0"/>
        <v>100</v>
      </c>
      <c r="K53" s="47"/>
      <c r="L53" s="48"/>
      <c r="M53" s="17"/>
      <c r="N53" s="59"/>
      <c r="O53" s="50"/>
    </row>
    <row r="54" spans="1:15" ht="47.25" x14ac:dyDescent="0.25">
      <c r="A54" s="20"/>
      <c r="B54" s="35"/>
      <c r="C54" s="36"/>
      <c r="D54" s="46"/>
      <c r="E54" s="3" t="s">
        <v>19</v>
      </c>
      <c r="F54" s="38" t="s">
        <v>54</v>
      </c>
      <c r="G54" s="39" t="s">
        <v>21</v>
      </c>
      <c r="H54" s="40">
        <f>'[25]оценка Учреждения'!$H$53</f>
        <v>100</v>
      </c>
      <c r="I54" s="40">
        <f>'[25]оценка Учреждения'!$I$53</f>
        <v>100</v>
      </c>
      <c r="J54" s="41">
        <f t="shared" si="0"/>
        <v>100</v>
      </c>
      <c r="K54" s="51"/>
      <c r="L54" s="48"/>
      <c r="M54" s="17"/>
      <c r="N54" s="59"/>
      <c r="O54" s="50"/>
    </row>
    <row r="55" spans="1:15" ht="31.5" x14ac:dyDescent="0.25">
      <c r="A55" s="20"/>
      <c r="B55" s="52"/>
      <c r="C55" s="53"/>
      <c r="D55" s="54"/>
      <c r="E55" s="3" t="s">
        <v>25</v>
      </c>
      <c r="F55" s="55" t="s">
        <v>26</v>
      </c>
      <c r="G55" s="39" t="s">
        <v>27</v>
      </c>
      <c r="H55" s="40">
        <f>'[25]оценка Учреждения'!$H$54</f>
        <v>1.1100000000000001</v>
      </c>
      <c r="I55" s="40">
        <f>'[25]оценка Учреждения'!$I$54</f>
        <v>1.1100000000000001</v>
      </c>
      <c r="J55" s="41">
        <f t="shared" si="0"/>
        <v>100</v>
      </c>
      <c r="K55" s="41">
        <f>J55</f>
        <v>100</v>
      </c>
      <c r="L55" s="56"/>
      <c r="M55" s="17"/>
      <c r="N55" s="41"/>
      <c r="O55" s="58"/>
    </row>
    <row r="56" spans="1:15" ht="47.25" x14ac:dyDescent="0.25">
      <c r="A56" s="20"/>
      <c r="B56" s="35" t="s">
        <v>55</v>
      </c>
      <c r="C56" s="36" t="s">
        <v>56</v>
      </c>
      <c r="D56" s="37" t="s">
        <v>18</v>
      </c>
      <c r="E56" s="3" t="s">
        <v>19</v>
      </c>
      <c r="F56" s="38" t="s">
        <v>20</v>
      </c>
      <c r="G56" s="39" t="s">
        <v>21</v>
      </c>
      <c r="H56" s="40">
        <f>'[25]оценка Учреждения'!$H$55</f>
        <v>100</v>
      </c>
      <c r="I56" s="40">
        <f>'[25]оценка Учреждения'!$I$55</f>
        <v>100</v>
      </c>
      <c r="J56" s="41">
        <f t="shared" si="0"/>
        <v>100</v>
      </c>
      <c r="K56" s="42">
        <f>(J56+J57+J58)/3</f>
        <v>100</v>
      </c>
      <c r="L56" s="43">
        <f>(K56+K59)/2</f>
        <v>96.756282875511403</v>
      </c>
      <c r="M56" s="17"/>
      <c r="N56" s="59"/>
      <c r="O56" s="45">
        <v>14</v>
      </c>
    </row>
    <row r="57" spans="1:15" ht="47.25" x14ac:dyDescent="0.25">
      <c r="A57" s="20"/>
      <c r="B57" s="35"/>
      <c r="C57" s="36"/>
      <c r="D57" s="46"/>
      <c r="E57" s="3" t="s">
        <v>19</v>
      </c>
      <c r="F57" s="38" t="s">
        <v>42</v>
      </c>
      <c r="G57" s="39" t="s">
        <v>21</v>
      </c>
      <c r="H57" s="40">
        <f>'[25]оценка Учреждения'!$H$56</f>
        <v>100</v>
      </c>
      <c r="I57" s="40">
        <f>'[25]оценка Учреждения'!$I$56</f>
        <v>100</v>
      </c>
      <c r="J57" s="41">
        <f t="shared" si="0"/>
        <v>100</v>
      </c>
      <c r="K57" s="47"/>
      <c r="L57" s="48"/>
      <c r="M57" s="17"/>
      <c r="N57" s="59"/>
      <c r="O57" s="50"/>
    </row>
    <row r="58" spans="1:15" ht="47.25" x14ac:dyDescent="0.25">
      <c r="A58" s="20"/>
      <c r="B58" s="35"/>
      <c r="C58" s="36"/>
      <c r="D58" s="46"/>
      <c r="E58" s="3" t="s">
        <v>19</v>
      </c>
      <c r="F58" s="38" t="s">
        <v>54</v>
      </c>
      <c r="G58" s="39" t="s">
        <v>21</v>
      </c>
      <c r="H58" s="40">
        <f>'[25]оценка Учреждения'!$H$57</f>
        <v>100</v>
      </c>
      <c r="I58" s="40">
        <f>'[25]оценка Учреждения'!$I$57</f>
        <v>100</v>
      </c>
      <c r="J58" s="41">
        <f t="shared" si="0"/>
        <v>100</v>
      </c>
      <c r="K58" s="51"/>
      <c r="L58" s="48"/>
      <c r="M58" s="17"/>
      <c r="N58" s="59"/>
      <c r="O58" s="50"/>
    </row>
    <row r="59" spans="1:15" ht="31.5" x14ac:dyDescent="0.25">
      <c r="A59" s="20"/>
      <c r="B59" s="52"/>
      <c r="C59" s="53"/>
      <c r="D59" s="54"/>
      <c r="E59" s="3" t="s">
        <v>25</v>
      </c>
      <c r="F59" s="55" t="s">
        <v>26</v>
      </c>
      <c r="G59" s="39" t="s">
        <v>27</v>
      </c>
      <c r="H59" s="40">
        <f>'[25]оценка Учреждения'!$H$58</f>
        <v>51.33</v>
      </c>
      <c r="I59" s="40">
        <f>'[25]оценка Учреждения'!$I$58</f>
        <v>48</v>
      </c>
      <c r="J59" s="41">
        <f t="shared" si="0"/>
        <v>93.512565751022791</v>
      </c>
      <c r="K59" s="41">
        <f>J59</f>
        <v>93.512565751022791</v>
      </c>
      <c r="L59" s="56"/>
      <c r="M59" s="17"/>
      <c r="N59" s="41"/>
      <c r="O59" s="58"/>
    </row>
    <row r="60" spans="1:15" ht="47.25" x14ac:dyDescent="0.25">
      <c r="A60" s="20"/>
      <c r="B60" s="35" t="s">
        <v>57</v>
      </c>
      <c r="C60" s="36" t="s">
        <v>58</v>
      </c>
      <c r="D60" s="37" t="s">
        <v>18</v>
      </c>
      <c r="E60" s="3" t="s">
        <v>19</v>
      </c>
      <c r="F60" s="38" t="s">
        <v>20</v>
      </c>
      <c r="G60" s="39" t="s">
        <v>21</v>
      </c>
      <c r="H60" s="40">
        <f>'[25]оценка Учреждения'!$H$59</f>
        <v>100</v>
      </c>
      <c r="I60" s="40">
        <f>'[25]оценка Учреждения'!$I$59</f>
        <v>100</v>
      </c>
      <c r="J60" s="41">
        <f t="shared" si="0"/>
        <v>100</v>
      </c>
      <c r="K60" s="42">
        <f>(J60+J61+J62)/2</f>
        <v>100</v>
      </c>
      <c r="L60" s="43">
        <f>(K60+K63)/2</f>
        <v>100</v>
      </c>
      <c r="M60" s="17"/>
      <c r="N60" s="59"/>
      <c r="O60" s="45">
        <v>15</v>
      </c>
    </row>
    <row r="61" spans="1:15" ht="47.25" x14ac:dyDescent="0.25">
      <c r="A61" s="20"/>
      <c r="B61" s="35"/>
      <c r="C61" s="36"/>
      <c r="D61" s="46"/>
      <c r="E61" s="3" t="s">
        <v>19</v>
      </c>
      <c r="F61" s="38" t="s">
        <v>42</v>
      </c>
      <c r="G61" s="39" t="s">
        <v>21</v>
      </c>
      <c r="H61" s="40">
        <f>'[25]оценка Учреждения'!$H$60</f>
        <v>100</v>
      </c>
      <c r="I61" s="40">
        <f>'[25]оценка Учреждения'!$I$60</f>
        <v>100</v>
      </c>
      <c r="J61" s="41">
        <f t="shared" si="0"/>
        <v>100</v>
      </c>
      <c r="K61" s="47"/>
      <c r="L61" s="48"/>
      <c r="M61" s="17"/>
      <c r="N61" s="59"/>
      <c r="O61" s="50"/>
    </row>
    <row r="62" spans="1:15" ht="47.25" x14ac:dyDescent="0.25">
      <c r="A62" s="20"/>
      <c r="B62" s="35"/>
      <c r="C62" s="36"/>
      <c r="D62" s="46"/>
      <c r="E62" s="3" t="s">
        <v>19</v>
      </c>
      <c r="F62" s="38" t="s">
        <v>54</v>
      </c>
      <c r="G62" s="39" t="s">
        <v>21</v>
      </c>
      <c r="H62" s="40">
        <f>'[25]оценка Учреждения'!$H$61</f>
        <v>0</v>
      </c>
      <c r="I62" s="40">
        <f>'[25]оценка Учреждения'!$I$61</f>
        <v>0</v>
      </c>
      <c r="J62" s="41">
        <v>0</v>
      </c>
      <c r="K62" s="51"/>
      <c r="L62" s="48"/>
      <c r="M62" s="17"/>
      <c r="N62" s="59"/>
      <c r="O62" s="50"/>
    </row>
    <row r="63" spans="1:15" ht="31.5" x14ac:dyDescent="0.25">
      <c r="A63" s="20"/>
      <c r="B63" s="52"/>
      <c r="C63" s="53"/>
      <c r="D63" s="54"/>
      <c r="E63" s="3" t="s">
        <v>25</v>
      </c>
      <c r="F63" s="55" t="s">
        <v>26</v>
      </c>
      <c r="G63" s="39" t="s">
        <v>27</v>
      </c>
      <c r="H63" s="40">
        <f>'[25]оценка Учреждения'!$H$62</f>
        <v>0.44</v>
      </c>
      <c r="I63" s="40">
        <f>'[25]оценка Учреждения'!$I$62</f>
        <v>0.44</v>
      </c>
      <c r="J63" s="41">
        <f t="shared" si="0"/>
        <v>100</v>
      </c>
      <c r="K63" s="41">
        <f>J63</f>
        <v>100</v>
      </c>
      <c r="L63" s="56"/>
      <c r="M63" s="17"/>
      <c r="N63" s="41"/>
      <c r="O63" s="58"/>
    </row>
    <row r="64" spans="1:15" ht="47.25" x14ac:dyDescent="0.25">
      <c r="A64" s="20"/>
      <c r="B64" s="35" t="s">
        <v>59</v>
      </c>
      <c r="C64" s="36" t="s">
        <v>60</v>
      </c>
      <c r="D64" s="37" t="s">
        <v>18</v>
      </c>
      <c r="E64" s="3" t="s">
        <v>19</v>
      </c>
      <c r="F64" s="38" t="s">
        <v>20</v>
      </c>
      <c r="G64" s="39" t="s">
        <v>21</v>
      </c>
      <c r="H64" s="40">
        <f>'[25]оценка Учреждения'!$H$63</f>
        <v>100</v>
      </c>
      <c r="I64" s="40">
        <f>'[25]оценка Учреждения'!$I$63</f>
        <v>100</v>
      </c>
      <c r="J64" s="41">
        <f t="shared" si="0"/>
        <v>100</v>
      </c>
      <c r="K64" s="42">
        <f>(J64+J65+J66)/3</f>
        <v>100</v>
      </c>
      <c r="L64" s="43">
        <f>(K64+K67)/2</f>
        <v>100</v>
      </c>
      <c r="M64" s="17"/>
      <c r="N64" s="59"/>
      <c r="O64" s="45">
        <v>16</v>
      </c>
    </row>
    <row r="65" spans="1:15" ht="47.25" x14ac:dyDescent="0.25">
      <c r="A65" s="20"/>
      <c r="B65" s="35"/>
      <c r="C65" s="36"/>
      <c r="D65" s="46"/>
      <c r="E65" s="3" t="s">
        <v>19</v>
      </c>
      <c r="F65" s="38" t="s">
        <v>42</v>
      </c>
      <c r="G65" s="39" t="s">
        <v>21</v>
      </c>
      <c r="H65" s="40">
        <f>'[25]оценка Учреждения'!$H$64</f>
        <v>96.3</v>
      </c>
      <c r="I65" s="40">
        <f>'[25]оценка Учреждения'!$I$64</f>
        <v>96.3</v>
      </c>
      <c r="J65" s="41">
        <f t="shared" si="0"/>
        <v>100</v>
      </c>
      <c r="K65" s="47"/>
      <c r="L65" s="48"/>
      <c r="M65" s="17"/>
      <c r="N65" s="59"/>
      <c r="O65" s="50"/>
    </row>
    <row r="66" spans="1:15" ht="47.25" x14ac:dyDescent="0.25">
      <c r="A66" s="20"/>
      <c r="B66" s="35"/>
      <c r="C66" s="36"/>
      <c r="D66" s="46"/>
      <c r="E66" s="3" t="s">
        <v>19</v>
      </c>
      <c r="F66" s="38" t="s">
        <v>54</v>
      </c>
      <c r="G66" s="39" t="s">
        <v>21</v>
      </c>
      <c r="H66" s="40">
        <f>'[25]оценка Учреждения'!$H$65</f>
        <v>100</v>
      </c>
      <c r="I66" s="40">
        <f>'[25]оценка Учреждения'!$I$65</f>
        <v>100</v>
      </c>
      <c r="J66" s="41">
        <f t="shared" si="0"/>
        <v>100</v>
      </c>
      <c r="K66" s="51"/>
      <c r="L66" s="48"/>
      <c r="M66" s="17"/>
      <c r="N66" s="59"/>
      <c r="O66" s="50"/>
    </row>
    <row r="67" spans="1:15" ht="31.5" x14ac:dyDescent="0.25">
      <c r="A67" s="20"/>
      <c r="B67" s="52"/>
      <c r="C67" s="53"/>
      <c r="D67" s="54"/>
      <c r="E67" s="3" t="s">
        <v>25</v>
      </c>
      <c r="F67" s="55" t="s">
        <v>26</v>
      </c>
      <c r="G67" s="39" t="s">
        <v>27</v>
      </c>
      <c r="H67" s="40">
        <f>'[25]оценка Учреждения'!$H$66</f>
        <v>133.44</v>
      </c>
      <c r="I67" s="40">
        <f>'[25]оценка Учреждения'!$I$66</f>
        <v>136.56</v>
      </c>
      <c r="J67" s="41">
        <f t="shared" si="0"/>
        <v>100</v>
      </c>
      <c r="K67" s="41">
        <f>J67</f>
        <v>100</v>
      </c>
      <c r="L67" s="56"/>
      <c r="M67" s="17"/>
      <c r="N67" s="41"/>
      <c r="O67" s="58"/>
    </row>
    <row r="68" spans="1:15" customFormat="1" ht="47.25" hidden="1" x14ac:dyDescent="0.25">
      <c r="A68" s="20"/>
      <c r="B68" s="112" t="s">
        <v>61</v>
      </c>
      <c r="C68" s="113" t="s">
        <v>62</v>
      </c>
      <c r="D68" s="114" t="s">
        <v>18</v>
      </c>
      <c r="E68" s="115" t="s">
        <v>19</v>
      </c>
      <c r="F68" s="116" t="s">
        <v>20</v>
      </c>
      <c r="G68" s="117" t="s">
        <v>21</v>
      </c>
      <c r="H68" s="118"/>
      <c r="I68" s="118"/>
      <c r="J68" s="119"/>
      <c r="K68" s="120"/>
      <c r="L68" s="121"/>
      <c r="M68" s="17"/>
      <c r="N68" s="122"/>
      <c r="O68" s="123">
        <v>17</v>
      </c>
    </row>
    <row r="69" spans="1:15" customFormat="1" ht="47.25" hidden="1" x14ac:dyDescent="0.25">
      <c r="A69" s="20"/>
      <c r="B69" s="112"/>
      <c r="C69" s="113"/>
      <c r="D69" s="124"/>
      <c r="E69" s="115" t="s">
        <v>19</v>
      </c>
      <c r="F69" s="116" t="s">
        <v>42</v>
      </c>
      <c r="G69" s="117" t="s">
        <v>21</v>
      </c>
      <c r="H69" s="118"/>
      <c r="I69" s="118"/>
      <c r="J69" s="119"/>
      <c r="K69" s="125"/>
      <c r="L69" s="126"/>
      <c r="M69" s="17"/>
      <c r="N69" s="122"/>
      <c r="O69" s="127"/>
    </row>
    <row r="70" spans="1:15" customFormat="1" ht="47.25" hidden="1" x14ac:dyDescent="0.25">
      <c r="A70" s="20"/>
      <c r="B70" s="112"/>
      <c r="C70" s="113"/>
      <c r="D70" s="124"/>
      <c r="E70" s="115" t="s">
        <v>19</v>
      </c>
      <c r="F70" s="116" t="s">
        <v>54</v>
      </c>
      <c r="G70" s="117" t="s">
        <v>21</v>
      </c>
      <c r="H70" s="118"/>
      <c r="I70" s="118"/>
      <c r="J70" s="119"/>
      <c r="K70" s="128"/>
      <c r="L70" s="126"/>
      <c r="M70" s="17"/>
      <c r="N70" s="122"/>
      <c r="O70" s="127"/>
    </row>
    <row r="71" spans="1:15" customFormat="1" ht="31.5" hidden="1" x14ac:dyDescent="0.25">
      <c r="A71" s="20"/>
      <c r="B71" s="129"/>
      <c r="C71" s="130"/>
      <c r="D71" s="131"/>
      <c r="E71" s="115" t="s">
        <v>25</v>
      </c>
      <c r="F71" s="132" t="s">
        <v>26</v>
      </c>
      <c r="G71" s="117" t="s">
        <v>27</v>
      </c>
      <c r="H71" s="118"/>
      <c r="I71" s="118"/>
      <c r="J71" s="119"/>
      <c r="K71" s="119"/>
      <c r="L71" s="133"/>
      <c r="M71" s="17"/>
      <c r="N71" s="119"/>
      <c r="O71" s="134"/>
    </row>
    <row r="72" spans="1:15" ht="47.25" x14ac:dyDescent="0.25">
      <c r="A72" s="20"/>
      <c r="B72" s="35" t="s">
        <v>63</v>
      </c>
      <c r="C72" s="36" t="s">
        <v>64</v>
      </c>
      <c r="D72" s="37" t="s">
        <v>18</v>
      </c>
      <c r="E72" s="3" t="s">
        <v>19</v>
      </c>
      <c r="F72" s="38" t="s">
        <v>65</v>
      </c>
      <c r="G72" s="3" t="s">
        <v>21</v>
      </c>
      <c r="H72" s="40">
        <f>'[25]оценка Учреждения'!$H$71</f>
        <v>0.32</v>
      </c>
      <c r="I72" s="40">
        <f>'[25]оценка Учреждения'!$I$71</f>
        <v>0.5</v>
      </c>
      <c r="J72" s="41">
        <f t="shared" ref="J72:J99" si="1">IF(I72/H72*100&gt;100,100,I72/H72*100)</f>
        <v>100</v>
      </c>
      <c r="K72" s="42">
        <f>(J72+J73+J74)/3</f>
        <v>100</v>
      </c>
      <c r="L72" s="43">
        <f>(K72+K75)/2</f>
        <v>100</v>
      </c>
      <c r="M72" s="17"/>
      <c r="N72" s="59"/>
      <c r="O72" s="45">
        <v>18</v>
      </c>
    </row>
    <row r="73" spans="1:15" ht="63" x14ac:dyDescent="0.25">
      <c r="A73" s="20"/>
      <c r="B73" s="35"/>
      <c r="C73" s="36"/>
      <c r="D73" s="46"/>
      <c r="E73" s="3" t="s">
        <v>19</v>
      </c>
      <c r="F73" s="38" t="s">
        <v>66</v>
      </c>
      <c r="G73" s="3" t="s">
        <v>21</v>
      </c>
      <c r="H73" s="40">
        <f>'[25]оценка Учреждения'!$H$72</f>
        <v>66.7</v>
      </c>
      <c r="I73" s="40">
        <f>'[25]оценка Учреждения'!$I$72</f>
        <v>75</v>
      </c>
      <c r="J73" s="41">
        <f t="shared" si="1"/>
        <v>100</v>
      </c>
      <c r="K73" s="47"/>
      <c r="L73" s="48"/>
      <c r="M73" s="17"/>
      <c r="N73" s="59"/>
      <c r="O73" s="50"/>
    </row>
    <row r="74" spans="1:15" ht="47.25" x14ac:dyDescent="0.25">
      <c r="A74" s="20"/>
      <c r="B74" s="35"/>
      <c r="C74" s="36"/>
      <c r="D74" s="46"/>
      <c r="E74" s="3" t="s">
        <v>19</v>
      </c>
      <c r="F74" s="38" t="s">
        <v>42</v>
      </c>
      <c r="G74" s="3" t="s">
        <v>21</v>
      </c>
      <c r="H74" s="40">
        <f>'[25]оценка Учреждения'!$H$73</f>
        <v>100</v>
      </c>
      <c r="I74" s="40">
        <f>'[25]оценка Учреждения'!$I$73</f>
        <v>100</v>
      </c>
      <c r="J74" s="41">
        <f t="shared" si="1"/>
        <v>100</v>
      </c>
      <c r="K74" s="51"/>
      <c r="L74" s="48"/>
      <c r="M74" s="17"/>
      <c r="N74" s="59"/>
      <c r="O74" s="50"/>
    </row>
    <row r="75" spans="1:15" ht="31.5" x14ac:dyDescent="0.25">
      <c r="A75" s="20"/>
      <c r="B75" s="52"/>
      <c r="C75" s="53"/>
      <c r="D75" s="54"/>
      <c r="E75" s="3" t="s">
        <v>25</v>
      </c>
      <c r="F75" s="55" t="s">
        <v>67</v>
      </c>
      <c r="G75" s="3" t="s">
        <v>68</v>
      </c>
      <c r="H75" s="135">
        <f>'[25]оценка Учреждения'!$H$74</f>
        <v>604.4</v>
      </c>
      <c r="I75" s="135">
        <f>'[25]оценка Учреждения'!$I$74</f>
        <v>604.4</v>
      </c>
      <c r="J75" s="41">
        <f t="shared" si="1"/>
        <v>100</v>
      </c>
      <c r="K75" s="41">
        <f>J75</f>
        <v>100</v>
      </c>
      <c r="L75" s="56"/>
      <c r="M75" s="17"/>
      <c r="N75" s="41"/>
      <c r="O75" s="58"/>
    </row>
    <row r="76" spans="1:15" ht="47.25" customHeight="1" x14ac:dyDescent="0.25">
      <c r="A76" s="20"/>
      <c r="B76" s="35" t="s">
        <v>69</v>
      </c>
      <c r="C76" s="36" t="s">
        <v>70</v>
      </c>
      <c r="D76" s="37" t="s">
        <v>18</v>
      </c>
      <c r="E76" s="3" t="s">
        <v>19</v>
      </c>
      <c r="F76" s="38" t="s">
        <v>65</v>
      </c>
      <c r="G76" s="3" t="s">
        <v>21</v>
      </c>
      <c r="H76" s="40">
        <f>'[25]оценка Учреждения'!$H$75</f>
        <v>2.6</v>
      </c>
      <c r="I76" s="40">
        <f>'[25]оценка Учреждения'!$I$75</f>
        <v>3.89</v>
      </c>
      <c r="J76" s="41">
        <f t="shared" si="1"/>
        <v>100</v>
      </c>
      <c r="K76" s="42">
        <f>(J76+J77+J78)/3</f>
        <v>100</v>
      </c>
      <c r="L76" s="43">
        <f>(K76+K79)/2</f>
        <v>100</v>
      </c>
      <c r="M76" s="17"/>
      <c r="N76" s="44"/>
      <c r="O76" s="45">
        <v>19</v>
      </c>
    </row>
    <row r="77" spans="1:15" ht="63" x14ac:dyDescent="0.25">
      <c r="A77" s="20"/>
      <c r="B77" s="35"/>
      <c r="C77" s="36"/>
      <c r="D77" s="46"/>
      <c r="E77" s="3" t="s">
        <v>19</v>
      </c>
      <c r="F77" s="38" t="s">
        <v>66</v>
      </c>
      <c r="G77" s="3" t="s">
        <v>21</v>
      </c>
      <c r="H77" s="40">
        <f>'[25]оценка Учреждения'!$H$76</f>
        <v>100</v>
      </c>
      <c r="I77" s="40">
        <f>'[25]оценка Учреждения'!$I$76</f>
        <v>100</v>
      </c>
      <c r="J77" s="41">
        <f t="shared" si="1"/>
        <v>100</v>
      </c>
      <c r="K77" s="47"/>
      <c r="L77" s="48"/>
      <c r="M77" s="17"/>
      <c r="N77" s="49"/>
      <c r="O77" s="50"/>
    </row>
    <row r="78" spans="1:15" ht="47.25" x14ac:dyDescent="0.25">
      <c r="A78" s="20"/>
      <c r="B78" s="35"/>
      <c r="C78" s="36"/>
      <c r="D78" s="46"/>
      <c r="E78" s="3" t="s">
        <v>19</v>
      </c>
      <c r="F78" s="38" t="s">
        <v>42</v>
      </c>
      <c r="G78" s="3" t="s">
        <v>21</v>
      </c>
      <c r="H78" s="40">
        <f>'[25]оценка Учреждения'!$H$77</f>
        <v>100</v>
      </c>
      <c r="I78" s="40">
        <f>'[25]оценка Учреждения'!$I$77</f>
        <v>100</v>
      </c>
      <c r="J78" s="41">
        <f t="shared" si="1"/>
        <v>100</v>
      </c>
      <c r="K78" s="51"/>
      <c r="L78" s="48"/>
      <c r="M78" s="17"/>
      <c r="N78" s="49"/>
      <c r="O78" s="50"/>
    </row>
    <row r="79" spans="1:15" ht="31.5" x14ac:dyDescent="0.25">
      <c r="A79" s="20"/>
      <c r="B79" s="52"/>
      <c r="C79" s="53"/>
      <c r="D79" s="54"/>
      <c r="E79" s="3" t="s">
        <v>25</v>
      </c>
      <c r="F79" s="55" t="s">
        <v>67</v>
      </c>
      <c r="G79" s="3" t="s">
        <v>68</v>
      </c>
      <c r="H79" s="135">
        <f>'[25]оценка Учреждения'!$H$78</f>
        <v>2902.08</v>
      </c>
      <c r="I79" s="135">
        <f>'[25]оценка Учреждения'!$I$78</f>
        <v>2902.08</v>
      </c>
      <c r="J79" s="41">
        <f t="shared" si="1"/>
        <v>100</v>
      </c>
      <c r="K79" s="41">
        <f>J79</f>
        <v>100</v>
      </c>
      <c r="L79" s="56"/>
      <c r="M79" s="17"/>
      <c r="N79" s="57"/>
      <c r="O79" s="58"/>
    </row>
    <row r="80" spans="1:15" ht="47.25" x14ac:dyDescent="0.25">
      <c r="A80" s="20"/>
      <c r="B80" s="35" t="s">
        <v>71</v>
      </c>
      <c r="C80" s="36" t="s">
        <v>72</v>
      </c>
      <c r="D80" s="37" t="s">
        <v>18</v>
      </c>
      <c r="E80" s="3" t="s">
        <v>19</v>
      </c>
      <c r="F80" s="38" t="s">
        <v>65</v>
      </c>
      <c r="G80" s="3" t="s">
        <v>21</v>
      </c>
      <c r="H80" s="40">
        <f>'[25]оценка Учреждения'!$H$79</f>
        <v>12.84</v>
      </c>
      <c r="I80" s="40">
        <f>'[25]оценка Учреждения'!$I$79</f>
        <v>19.2</v>
      </c>
      <c r="J80" s="41">
        <f t="shared" si="1"/>
        <v>100</v>
      </c>
      <c r="K80" s="42">
        <f>(J80+J81+J82)/3</f>
        <v>100</v>
      </c>
      <c r="L80" s="43">
        <f>(K80+K83)/2</f>
        <v>100</v>
      </c>
      <c r="M80" s="17"/>
      <c r="N80" s="59"/>
      <c r="O80" s="45">
        <v>20</v>
      </c>
    </row>
    <row r="81" spans="1:15" ht="63" x14ac:dyDescent="0.25">
      <c r="A81" s="20"/>
      <c r="B81" s="35"/>
      <c r="C81" s="36"/>
      <c r="D81" s="46"/>
      <c r="E81" s="3" t="s">
        <v>19</v>
      </c>
      <c r="F81" s="38" t="s">
        <v>66</v>
      </c>
      <c r="G81" s="3" t="s">
        <v>21</v>
      </c>
      <c r="H81" s="40">
        <f>'[25]оценка Учреждения'!$H$80</f>
        <v>100</v>
      </c>
      <c r="I81" s="40">
        <f>'[25]оценка Учреждения'!$I$80</f>
        <v>100</v>
      </c>
      <c r="J81" s="41">
        <f t="shared" si="1"/>
        <v>100</v>
      </c>
      <c r="K81" s="47"/>
      <c r="L81" s="48"/>
      <c r="M81" s="17"/>
      <c r="N81" s="59"/>
      <c r="O81" s="50"/>
    </row>
    <row r="82" spans="1:15" ht="47.25" x14ac:dyDescent="0.25">
      <c r="A82" s="20"/>
      <c r="B82" s="35"/>
      <c r="C82" s="36"/>
      <c r="D82" s="46"/>
      <c r="E82" s="3" t="s">
        <v>19</v>
      </c>
      <c r="F82" s="38" t="s">
        <v>42</v>
      </c>
      <c r="G82" s="3" t="s">
        <v>21</v>
      </c>
      <c r="H82" s="40">
        <f>'[25]оценка Учреждения'!$H$81</f>
        <v>100</v>
      </c>
      <c r="I82" s="40">
        <f>'[25]оценка Учреждения'!$I$81</f>
        <v>100</v>
      </c>
      <c r="J82" s="41">
        <f t="shared" si="1"/>
        <v>100</v>
      </c>
      <c r="K82" s="51"/>
      <c r="L82" s="48"/>
      <c r="M82" s="17"/>
      <c r="N82" s="59"/>
      <c r="O82" s="50"/>
    </row>
    <row r="83" spans="1:15" ht="31.5" x14ac:dyDescent="0.25">
      <c r="A83" s="20"/>
      <c r="B83" s="52"/>
      <c r="C83" s="53"/>
      <c r="D83" s="54"/>
      <c r="E83" s="3" t="s">
        <v>25</v>
      </c>
      <c r="F83" s="55" t="s">
        <v>67</v>
      </c>
      <c r="G83" s="3" t="s">
        <v>68</v>
      </c>
      <c r="H83" s="135">
        <f>'[25]оценка Учреждения'!$H$82</f>
        <v>19922.399999999998</v>
      </c>
      <c r="I83" s="135">
        <f>'[25]оценка Учреждения'!$I$82</f>
        <v>19922.399999999998</v>
      </c>
      <c r="J83" s="41">
        <f t="shared" si="1"/>
        <v>100</v>
      </c>
      <c r="K83" s="41">
        <f>J83</f>
        <v>100</v>
      </c>
      <c r="L83" s="56"/>
      <c r="M83" s="17"/>
      <c r="N83" s="41"/>
      <c r="O83" s="58"/>
    </row>
    <row r="84" spans="1:15" ht="47.25" x14ac:dyDescent="0.25">
      <c r="A84" s="20"/>
      <c r="B84" s="35" t="s">
        <v>73</v>
      </c>
      <c r="C84" s="36" t="s">
        <v>74</v>
      </c>
      <c r="D84" s="37" t="s">
        <v>18</v>
      </c>
      <c r="E84" s="3" t="s">
        <v>19</v>
      </c>
      <c r="F84" s="38" t="s">
        <v>65</v>
      </c>
      <c r="G84" s="3" t="s">
        <v>21</v>
      </c>
      <c r="H84" s="40">
        <f>'[25]оценка Учреждения'!$H$83</f>
        <v>12.36</v>
      </c>
      <c r="I84" s="40">
        <f>'[25]оценка Учреждения'!$I$83</f>
        <v>18.489999999999998</v>
      </c>
      <c r="J84" s="41">
        <f t="shared" si="1"/>
        <v>100</v>
      </c>
      <c r="K84" s="42">
        <f>(J84+J85+J86)/3</f>
        <v>100</v>
      </c>
      <c r="L84" s="43">
        <f>(K84+K87)/2</f>
        <v>100</v>
      </c>
      <c r="M84" s="17"/>
      <c r="N84" s="59"/>
      <c r="O84" s="45">
        <v>21</v>
      </c>
    </row>
    <row r="85" spans="1:15" ht="63" x14ac:dyDescent="0.25">
      <c r="A85" s="20"/>
      <c r="B85" s="35"/>
      <c r="C85" s="36"/>
      <c r="D85" s="46"/>
      <c r="E85" s="3" t="s">
        <v>19</v>
      </c>
      <c r="F85" s="38" t="s">
        <v>66</v>
      </c>
      <c r="G85" s="3" t="s">
        <v>21</v>
      </c>
      <c r="H85" s="40">
        <f>'[25]оценка Учреждения'!$H$84</f>
        <v>20</v>
      </c>
      <c r="I85" s="40">
        <f>'[25]оценка Учреждения'!$I$84</f>
        <v>20</v>
      </c>
      <c r="J85" s="41">
        <f t="shared" si="1"/>
        <v>100</v>
      </c>
      <c r="K85" s="47"/>
      <c r="L85" s="48"/>
      <c r="M85" s="17"/>
      <c r="N85" s="59"/>
      <c r="O85" s="50"/>
    </row>
    <row r="86" spans="1:15" ht="47.25" x14ac:dyDescent="0.25">
      <c r="A86" s="20"/>
      <c r="B86" s="35"/>
      <c r="C86" s="36"/>
      <c r="D86" s="46"/>
      <c r="E86" s="3" t="s">
        <v>19</v>
      </c>
      <c r="F86" s="38" t="s">
        <v>42</v>
      </c>
      <c r="G86" s="3" t="s">
        <v>21</v>
      </c>
      <c r="H86" s="40">
        <f>'[25]оценка Учреждения'!$H$85</f>
        <v>100</v>
      </c>
      <c r="I86" s="40">
        <f>'[25]оценка Учреждения'!$I$85</f>
        <v>100</v>
      </c>
      <c r="J86" s="41">
        <f t="shared" si="1"/>
        <v>100</v>
      </c>
      <c r="K86" s="51"/>
      <c r="L86" s="48"/>
      <c r="M86" s="17"/>
      <c r="N86" s="59"/>
      <c r="O86" s="50"/>
    </row>
    <row r="87" spans="1:15" ht="31.5" x14ac:dyDescent="0.25">
      <c r="A87" s="20"/>
      <c r="B87" s="52"/>
      <c r="C87" s="53"/>
      <c r="D87" s="54"/>
      <c r="E87" s="3" t="s">
        <v>25</v>
      </c>
      <c r="F87" s="55" t="s">
        <v>67</v>
      </c>
      <c r="G87" s="3" t="s">
        <v>68</v>
      </c>
      <c r="H87" s="135">
        <f>'[25]оценка Учреждения'!$H$86</f>
        <v>12322</v>
      </c>
      <c r="I87" s="135">
        <f>'[25]оценка Учреждения'!$I$86</f>
        <v>12322</v>
      </c>
      <c r="J87" s="41">
        <f t="shared" si="1"/>
        <v>100</v>
      </c>
      <c r="K87" s="41">
        <f>J87</f>
        <v>100</v>
      </c>
      <c r="L87" s="56"/>
      <c r="M87" s="17"/>
      <c r="N87" s="41"/>
      <c r="O87" s="58"/>
    </row>
    <row r="88" spans="1:15" customFormat="1" ht="47.25" hidden="1" x14ac:dyDescent="0.25">
      <c r="A88" s="20"/>
      <c r="B88" s="136" t="s">
        <v>75</v>
      </c>
      <c r="C88" s="137" t="s">
        <v>76</v>
      </c>
      <c r="D88" s="138" t="s">
        <v>18</v>
      </c>
      <c r="E88" s="139" t="s">
        <v>19</v>
      </c>
      <c r="F88" s="140" t="s">
        <v>65</v>
      </c>
      <c r="G88" s="139" t="s">
        <v>21</v>
      </c>
      <c r="H88" s="141"/>
      <c r="I88" s="141"/>
      <c r="J88" s="142"/>
      <c r="K88" s="143"/>
      <c r="L88" s="144"/>
      <c r="M88" s="17"/>
      <c r="N88" s="145"/>
      <c r="O88" s="146">
        <v>22</v>
      </c>
    </row>
    <row r="89" spans="1:15" customFormat="1" ht="63" hidden="1" x14ac:dyDescent="0.25">
      <c r="A89" s="20"/>
      <c r="B89" s="136"/>
      <c r="C89" s="137"/>
      <c r="D89" s="147"/>
      <c r="E89" s="139" t="s">
        <v>19</v>
      </c>
      <c r="F89" s="140" t="s">
        <v>66</v>
      </c>
      <c r="G89" s="139" t="s">
        <v>21</v>
      </c>
      <c r="H89" s="141"/>
      <c r="I89" s="141"/>
      <c r="J89" s="142"/>
      <c r="K89" s="148"/>
      <c r="L89" s="149"/>
      <c r="M89" s="17"/>
      <c r="N89" s="145"/>
      <c r="O89" s="150"/>
    </row>
    <row r="90" spans="1:15" customFormat="1" ht="47.25" hidden="1" x14ac:dyDescent="0.25">
      <c r="A90" s="20"/>
      <c r="B90" s="136"/>
      <c r="C90" s="137"/>
      <c r="D90" s="147"/>
      <c r="E90" s="139" t="s">
        <v>19</v>
      </c>
      <c r="F90" s="140" t="s">
        <v>42</v>
      </c>
      <c r="G90" s="139" t="s">
        <v>21</v>
      </c>
      <c r="H90" s="141"/>
      <c r="I90" s="141"/>
      <c r="J90" s="142"/>
      <c r="K90" s="151"/>
      <c r="L90" s="149"/>
      <c r="M90" s="17"/>
      <c r="N90" s="145"/>
      <c r="O90" s="150"/>
    </row>
    <row r="91" spans="1:15" customFormat="1" ht="31.5" hidden="1" x14ac:dyDescent="0.25">
      <c r="A91" s="20"/>
      <c r="B91" s="152"/>
      <c r="C91" s="153"/>
      <c r="D91" s="154"/>
      <c r="E91" s="139" t="s">
        <v>25</v>
      </c>
      <c r="F91" s="155" t="s">
        <v>67</v>
      </c>
      <c r="G91" s="139" t="s">
        <v>68</v>
      </c>
      <c r="H91" s="156"/>
      <c r="I91" s="156"/>
      <c r="J91" s="142"/>
      <c r="K91" s="142"/>
      <c r="L91" s="157"/>
      <c r="M91" s="17"/>
      <c r="N91" s="142"/>
      <c r="O91" s="158"/>
    </row>
    <row r="92" spans="1:15" ht="47.25" x14ac:dyDescent="0.25">
      <c r="A92" s="20"/>
      <c r="B92" s="35" t="s">
        <v>77</v>
      </c>
      <c r="C92" s="36" t="s">
        <v>78</v>
      </c>
      <c r="D92" s="37" t="s">
        <v>18</v>
      </c>
      <c r="E92" s="3" t="s">
        <v>19</v>
      </c>
      <c r="F92" s="38" t="s">
        <v>65</v>
      </c>
      <c r="G92" s="3" t="s">
        <v>21</v>
      </c>
      <c r="H92" s="40">
        <f>'[25]оценка Учреждения'!$H$91</f>
        <v>4.5999999999999996</v>
      </c>
      <c r="I92" s="40">
        <f>'[25]оценка Учреждения'!$I$91</f>
        <v>6.87</v>
      </c>
      <c r="J92" s="41">
        <f t="shared" si="1"/>
        <v>100</v>
      </c>
      <c r="K92" s="42">
        <f>(J92+J93+J94)/3</f>
        <v>100</v>
      </c>
      <c r="L92" s="43">
        <f>(K92+K95)/2</f>
        <v>100</v>
      </c>
      <c r="M92" s="17"/>
      <c r="N92" s="44"/>
      <c r="O92" s="45">
        <v>23</v>
      </c>
    </row>
    <row r="93" spans="1:15" ht="63" x14ac:dyDescent="0.25">
      <c r="A93" s="20"/>
      <c r="B93" s="35"/>
      <c r="C93" s="36"/>
      <c r="D93" s="46"/>
      <c r="E93" s="3" t="s">
        <v>19</v>
      </c>
      <c r="F93" s="38" t="s">
        <v>66</v>
      </c>
      <c r="G93" s="3" t="s">
        <v>21</v>
      </c>
      <c r="H93" s="40">
        <f>'[25]оценка Учреждения'!$H$92</f>
        <v>20</v>
      </c>
      <c r="I93" s="40">
        <f>'[25]оценка Учреждения'!$I$92</f>
        <v>20</v>
      </c>
      <c r="J93" s="41">
        <f t="shared" si="1"/>
        <v>100</v>
      </c>
      <c r="K93" s="47"/>
      <c r="L93" s="48"/>
      <c r="M93" s="17"/>
      <c r="N93" s="49"/>
      <c r="O93" s="50"/>
    </row>
    <row r="94" spans="1:15" ht="47.25" x14ac:dyDescent="0.25">
      <c r="A94" s="20"/>
      <c r="B94" s="35"/>
      <c r="C94" s="36"/>
      <c r="D94" s="46"/>
      <c r="E94" s="3" t="s">
        <v>19</v>
      </c>
      <c r="F94" s="38" t="s">
        <v>42</v>
      </c>
      <c r="G94" s="3" t="s">
        <v>21</v>
      </c>
      <c r="H94" s="40">
        <f>'[25]оценка Учреждения'!$H$93</f>
        <v>100</v>
      </c>
      <c r="I94" s="40">
        <f>'[25]оценка Учреждения'!$I$93</f>
        <v>100</v>
      </c>
      <c r="J94" s="41">
        <f t="shared" si="1"/>
        <v>100</v>
      </c>
      <c r="K94" s="51"/>
      <c r="L94" s="48"/>
      <c r="M94" s="17"/>
      <c r="N94" s="49"/>
      <c r="O94" s="50"/>
    </row>
    <row r="95" spans="1:15" ht="31.5" x14ac:dyDescent="0.25">
      <c r="A95" s="20"/>
      <c r="B95" s="52"/>
      <c r="C95" s="53"/>
      <c r="D95" s="54"/>
      <c r="E95" s="3" t="s">
        <v>25</v>
      </c>
      <c r="F95" s="55" t="s">
        <v>67</v>
      </c>
      <c r="G95" s="3" t="s">
        <v>68</v>
      </c>
      <c r="H95" s="135">
        <f>'[25]оценка Учреждения'!$H$94</f>
        <v>3715.7999999999993</v>
      </c>
      <c r="I95" s="135">
        <f>'[25]оценка Учреждения'!$I$94</f>
        <v>3715.7999999999993</v>
      </c>
      <c r="J95" s="41">
        <f t="shared" si="1"/>
        <v>100</v>
      </c>
      <c r="K95" s="41">
        <f>J95</f>
        <v>100</v>
      </c>
      <c r="L95" s="56"/>
      <c r="M95" s="17"/>
      <c r="N95" s="57"/>
      <c r="O95" s="58"/>
    </row>
    <row r="96" spans="1:15" ht="47.25" x14ac:dyDescent="0.25">
      <c r="A96" s="20"/>
      <c r="B96" s="35" t="s">
        <v>79</v>
      </c>
      <c r="C96" s="36" t="s">
        <v>80</v>
      </c>
      <c r="D96" s="37" t="s">
        <v>18</v>
      </c>
      <c r="E96" s="3" t="s">
        <v>19</v>
      </c>
      <c r="F96" s="38" t="s">
        <v>65</v>
      </c>
      <c r="G96" s="3" t="s">
        <v>21</v>
      </c>
      <c r="H96" s="40">
        <f>'[25]оценка Учреждения'!$H$95</f>
        <v>1.76</v>
      </c>
      <c r="I96" s="40">
        <f>'[25]оценка Учреждения'!$I$95</f>
        <v>2.63</v>
      </c>
      <c r="J96" s="41">
        <f t="shared" si="1"/>
        <v>100</v>
      </c>
      <c r="K96" s="42">
        <f>(J96+J97+J98)/2</f>
        <v>100</v>
      </c>
      <c r="L96" s="43">
        <f>(K96+K99)/2</f>
        <v>100</v>
      </c>
      <c r="M96" s="17"/>
      <c r="N96" s="44"/>
      <c r="O96" s="45">
        <v>24</v>
      </c>
    </row>
    <row r="97" spans="1:15" ht="63" x14ac:dyDescent="0.25">
      <c r="A97" s="20"/>
      <c r="B97" s="35"/>
      <c r="C97" s="36"/>
      <c r="D97" s="46"/>
      <c r="E97" s="3" t="s">
        <v>19</v>
      </c>
      <c r="F97" s="38" t="s">
        <v>66</v>
      </c>
      <c r="G97" s="3" t="s">
        <v>21</v>
      </c>
      <c r="H97" s="40">
        <f>'[25]оценка Учреждения'!$H$96</f>
        <v>0</v>
      </c>
      <c r="I97" s="40">
        <f>'[25]оценка Учреждения'!$I$96</f>
        <v>0</v>
      </c>
      <c r="J97" s="41">
        <v>0</v>
      </c>
      <c r="K97" s="47"/>
      <c r="L97" s="48"/>
      <c r="M97" s="17"/>
      <c r="N97" s="49"/>
      <c r="O97" s="50"/>
    </row>
    <row r="98" spans="1:15" ht="47.25" x14ac:dyDescent="0.25">
      <c r="A98" s="20"/>
      <c r="B98" s="35"/>
      <c r="C98" s="36"/>
      <c r="D98" s="46"/>
      <c r="E98" s="3" t="s">
        <v>19</v>
      </c>
      <c r="F98" s="38" t="s">
        <v>42</v>
      </c>
      <c r="G98" s="3" t="s">
        <v>21</v>
      </c>
      <c r="H98" s="40">
        <f>'[25]оценка Учреждения'!$H$97</f>
        <v>100</v>
      </c>
      <c r="I98" s="40">
        <f>'[25]оценка Учреждения'!$I$97</f>
        <v>100</v>
      </c>
      <c r="J98" s="41">
        <f t="shared" si="1"/>
        <v>100</v>
      </c>
      <c r="K98" s="51"/>
      <c r="L98" s="48"/>
      <c r="M98" s="17"/>
      <c r="N98" s="49"/>
      <c r="O98" s="50"/>
    </row>
    <row r="99" spans="1:15" ht="31.5" x14ac:dyDescent="0.25">
      <c r="A99" s="159"/>
      <c r="B99" s="52"/>
      <c r="C99" s="53"/>
      <c r="D99" s="54"/>
      <c r="E99" s="3" t="s">
        <v>25</v>
      </c>
      <c r="F99" s="55" t="s">
        <v>67</v>
      </c>
      <c r="G99" s="3" t="s">
        <v>68</v>
      </c>
      <c r="H99" s="135">
        <f>'[25]оценка Учреждения'!$H$98</f>
        <v>2394.7199999999998</v>
      </c>
      <c r="I99" s="135">
        <f>'[25]оценка Учреждения'!$I$98</f>
        <v>2394.7199999999998</v>
      </c>
      <c r="J99" s="41">
        <f t="shared" si="1"/>
        <v>100</v>
      </c>
      <c r="K99" s="41">
        <f>J99</f>
        <v>100</v>
      </c>
      <c r="L99" s="56"/>
      <c r="M99" s="17"/>
      <c r="N99" s="57"/>
      <c r="O99" s="58"/>
    </row>
    <row r="100" spans="1:15" ht="15.75" x14ac:dyDescent="0.25">
      <c r="A100" s="161"/>
      <c r="B100" s="162"/>
      <c r="C100" s="161"/>
      <c r="D100" s="163"/>
      <c r="E100" s="164"/>
      <c r="F100" s="165"/>
      <c r="G100" s="164"/>
      <c r="H100" s="185"/>
      <c r="I100" s="185"/>
      <c r="J100" s="167"/>
      <c r="K100" s="167"/>
      <c r="L100" s="168"/>
      <c r="M100" s="169"/>
      <c r="N100" s="170"/>
      <c r="O100" s="171"/>
    </row>
    <row r="101" spans="1:15" ht="15.75" x14ac:dyDescent="0.25">
      <c r="A101" s="172" t="s">
        <v>81</v>
      </c>
      <c r="F101" s="173" t="s">
        <v>82</v>
      </c>
      <c r="G101" s="164"/>
      <c r="H101" s="185"/>
      <c r="I101" s="185"/>
      <c r="J101" s="167"/>
      <c r="K101" s="167"/>
      <c r="L101" s="168"/>
      <c r="M101" s="169"/>
      <c r="N101" s="170"/>
      <c r="O101" s="171"/>
    </row>
    <row r="103" spans="1:15" x14ac:dyDescent="0.25">
      <c r="A103" s="174" t="s">
        <v>83</v>
      </c>
    </row>
    <row r="105" spans="1:15" x14ac:dyDescent="0.25">
      <c r="H105" s="175">
        <f>H7+H11+H15+H19+H23+H27+H31+H35+H39+H43+H47+H51+H55+H59+H63+H67+H71</f>
        <v>1401.7699999999998</v>
      </c>
    </row>
    <row r="106" spans="1:15" x14ac:dyDescent="0.25">
      <c r="H106" s="175">
        <f>H75+H79+H83+H87+H91+H95+H99</f>
        <v>41861.399999999994</v>
      </c>
    </row>
    <row r="107" spans="1:15" x14ac:dyDescent="0.25">
      <c r="A107" s="174"/>
    </row>
  </sheetData>
  <autoFilter ref="A3:O99">
    <filterColumn colId="7">
      <customFilters>
        <customFilter operator="notEqual" val=" "/>
      </customFilters>
    </filterColumn>
  </autoFilter>
  <mergeCells count="152"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B88:B91"/>
    <mergeCell ref="C88:C91"/>
    <mergeCell ref="D88:D91"/>
    <mergeCell ref="K88:K90"/>
    <mergeCell ref="L88:L91"/>
    <mergeCell ref="O88:O91"/>
    <mergeCell ref="B84:B87"/>
    <mergeCell ref="C84:C87"/>
    <mergeCell ref="D84:D87"/>
    <mergeCell ref="K84:K86"/>
    <mergeCell ref="L84:L87"/>
    <mergeCell ref="O84:O87"/>
    <mergeCell ref="O76:O79"/>
    <mergeCell ref="B80:B83"/>
    <mergeCell ref="C80:C83"/>
    <mergeCell ref="D80:D83"/>
    <mergeCell ref="K80:K82"/>
    <mergeCell ref="L80:L83"/>
    <mergeCell ref="O80:O83"/>
    <mergeCell ref="B76:B79"/>
    <mergeCell ref="C76:C79"/>
    <mergeCell ref="D76:D79"/>
    <mergeCell ref="K76:K78"/>
    <mergeCell ref="L76:L79"/>
    <mergeCell ref="N76:N79"/>
    <mergeCell ref="B72:B75"/>
    <mergeCell ref="C72:C75"/>
    <mergeCell ref="D72:D75"/>
    <mergeCell ref="K72:K74"/>
    <mergeCell ref="L72:L75"/>
    <mergeCell ref="O72:O75"/>
    <mergeCell ref="B68:B71"/>
    <mergeCell ref="C68:C71"/>
    <mergeCell ref="D68:D71"/>
    <mergeCell ref="K68:K70"/>
    <mergeCell ref="L68:L71"/>
    <mergeCell ref="O68:O71"/>
    <mergeCell ref="B64:B67"/>
    <mergeCell ref="C64:C67"/>
    <mergeCell ref="D64:D67"/>
    <mergeCell ref="K64:K66"/>
    <mergeCell ref="L64:L67"/>
    <mergeCell ref="O64:O67"/>
    <mergeCell ref="B60:B63"/>
    <mergeCell ref="C60:C63"/>
    <mergeCell ref="D60:D63"/>
    <mergeCell ref="K60:K62"/>
    <mergeCell ref="L60:L63"/>
    <mergeCell ref="O60:O63"/>
    <mergeCell ref="B56:B59"/>
    <mergeCell ref="C56:C59"/>
    <mergeCell ref="D56:D59"/>
    <mergeCell ref="K56:K58"/>
    <mergeCell ref="L56:L59"/>
    <mergeCell ref="O56:O59"/>
    <mergeCell ref="B52:B55"/>
    <mergeCell ref="C52:C55"/>
    <mergeCell ref="D52:D55"/>
    <mergeCell ref="K52:K54"/>
    <mergeCell ref="L52:L55"/>
    <mergeCell ref="O52:O55"/>
    <mergeCell ref="B48:B51"/>
    <mergeCell ref="C48:C51"/>
    <mergeCell ref="D48:D51"/>
    <mergeCell ref="K48:K50"/>
    <mergeCell ref="L48:L51"/>
    <mergeCell ref="O48:O51"/>
    <mergeCell ref="B44:B47"/>
    <mergeCell ref="C44:C47"/>
    <mergeCell ref="D44:D47"/>
    <mergeCell ref="K44:K46"/>
    <mergeCell ref="L44:L47"/>
    <mergeCell ref="O44:O47"/>
    <mergeCell ref="B40:B43"/>
    <mergeCell ref="C40:C43"/>
    <mergeCell ref="D40:D43"/>
    <mergeCell ref="K40:K42"/>
    <mergeCell ref="L40:L43"/>
    <mergeCell ref="O40:O43"/>
    <mergeCell ref="B36:B39"/>
    <mergeCell ref="C36:C39"/>
    <mergeCell ref="D36:D39"/>
    <mergeCell ref="K36:K38"/>
    <mergeCell ref="L36:L39"/>
    <mergeCell ref="O36:O39"/>
    <mergeCell ref="B32:B35"/>
    <mergeCell ref="C32:C35"/>
    <mergeCell ref="D32:D35"/>
    <mergeCell ref="K32:K34"/>
    <mergeCell ref="L32:L35"/>
    <mergeCell ref="O32:O35"/>
    <mergeCell ref="B28:B31"/>
    <mergeCell ref="C28:C31"/>
    <mergeCell ref="D28:D31"/>
    <mergeCell ref="K28:K30"/>
    <mergeCell ref="L28:L31"/>
    <mergeCell ref="O28:O31"/>
    <mergeCell ref="B24:B27"/>
    <mergeCell ref="C24:C27"/>
    <mergeCell ref="D24:D27"/>
    <mergeCell ref="K24:K26"/>
    <mergeCell ref="L24:L27"/>
    <mergeCell ref="O24:O27"/>
    <mergeCell ref="B20:B23"/>
    <mergeCell ref="C20:C23"/>
    <mergeCell ref="D20:D23"/>
    <mergeCell ref="K20:K22"/>
    <mergeCell ref="L20:L23"/>
    <mergeCell ref="O20:O23"/>
    <mergeCell ref="L12:L15"/>
    <mergeCell ref="O12:O15"/>
    <mergeCell ref="B16:B19"/>
    <mergeCell ref="C16:C19"/>
    <mergeCell ref="D16:D19"/>
    <mergeCell ref="K16:K18"/>
    <mergeCell ref="L16:L19"/>
    <mergeCell ref="N16:N19"/>
    <mergeCell ref="O16:O19"/>
    <mergeCell ref="L4:L7"/>
    <mergeCell ref="M4:M99"/>
    <mergeCell ref="N4:N7"/>
    <mergeCell ref="O4:O7"/>
    <mergeCell ref="B8:B11"/>
    <mergeCell ref="C8:C11"/>
    <mergeCell ref="D8:D11"/>
    <mergeCell ref="K8:K10"/>
    <mergeCell ref="L8:L11"/>
    <mergeCell ref="O8:O11"/>
    <mergeCell ref="C1:F1"/>
    <mergeCell ref="A4:A99"/>
    <mergeCell ref="B4:B7"/>
    <mergeCell ref="C4:C7"/>
    <mergeCell ref="D4:D7"/>
    <mergeCell ref="K4:K6"/>
    <mergeCell ref="B12:B15"/>
    <mergeCell ref="C12:C15"/>
    <mergeCell ref="D12:D15"/>
    <mergeCell ref="K12:K14"/>
  </mergeCells>
  <printOptions horizontalCentered="1"/>
  <pageMargins left="0.11811023622047245" right="0.11811023622047245" top="0.15748031496062992" bottom="0" header="0.31496062992125984" footer="0.31496062992125984"/>
  <pageSetup paperSize="9" scale="43" orientation="landscape" r:id="rId1"/>
  <rowBreaks count="1" manualBreakCount="1">
    <brk id="71" max="14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07"/>
  <sheetViews>
    <sheetView view="pageBreakPreview" zoomScale="70" zoomScaleNormal="60" zoomScaleSheetLayoutView="70" workbookViewId="0">
      <pane xSplit="4" ySplit="3" topLeftCell="E16" activePane="bottomRight" state="frozen"/>
      <selection activeCell="E16" sqref="E16"/>
      <selection pane="topRight" activeCell="E16" sqref="E16"/>
      <selection pane="bottomLeft" activeCell="E16" sqref="E16"/>
      <selection pane="bottomRight" activeCell="E16" sqref="E16"/>
    </sheetView>
  </sheetViews>
  <sheetFormatPr defaultColWidth="8.85546875" defaultRowHeight="15" x14ac:dyDescent="0.25"/>
  <cols>
    <col min="1" max="1" width="19.140625" style="1" customWidth="1"/>
    <col min="2" max="2" width="20" style="1" customWidth="1"/>
    <col min="3" max="3" width="39.5703125" style="1" customWidth="1"/>
    <col min="4" max="4" width="10.140625" style="1" customWidth="1"/>
    <col min="5" max="5" width="17.85546875" style="1" customWidth="1"/>
    <col min="6" max="6" width="77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8.85546875" style="1"/>
  </cols>
  <sheetData>
    <row r="1" spans="1:15" ht="33.75" customHeight="1" x14ac:dyDescent="0.45">
      <c r="C1" s="2" t="s">
        <v>0</v>
      </c>
      <c r="D1" s="2"/>
      <c r="E1" s="2"/>
      <c r="F1" s="2"/>
    </row>
    <row r="2" spans="1:15" ht="195.75" customHeight="1" x14ac:dyDescent="0.25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2</v>
      </c>
      <c r="D3" s="5">
        <v>3</v>
      </c>
      <c r="E3" s="4">
        <v>4</v>
      </c>
      <c r="F3" s="5">
        <v>5</v>
      </c>
      <c r="G3" s="4">
        <v>6</v>
      </c>
      <c r="H3" s="5">
        <v>7</v>
      </c>
      <c r="I3" s="4">
        <v>8</v>
      </c>
      <c r="J3" s="5">
        <v>9</v>
      </c>
      <c r="K3" s="4">
        <v>10</v>
      </c>
      <c r="L3" s="5">
        <v>11</v>
      </c>
      <c r="M3" s="4">
        <v>12</v>
      </c>
      <c r="N3" s="5">
        <v>13</v>
      </c>
    </row>
    <row r="4" spans="1:15" customFormat="1" ht="56.25" hidden="1" customHeight="1" x14ac:dyDescent="0.25">
      <c r="A4" s="6" t="s">
        <v>107</v>
      </c>
      <c r="B4" s="7" t="s">
        <v>16</v>
      </c>
      <c r="C4" s="8" t="s">
        <v>17</v>
      </c>
      <c r="D4" s="9" t="s">
        <v>18</v>
      </c>
      <c r="E4" s="10" t="s">
        <v>19</v>
      </c>
      <c r="F4" s="11" t="s">
        <v>20</v>
      </c>
      <c r="G4" s="12" t="s">
        <v>21</v>
      </c>
      <c r="H4" s="13"/>
      <c r="I4" s="13"/>
      <c r="J4" s="14"/>
      <c r="K4" s="15"/>
      <c r="L4" s="16"/>
      <c r="M4" s="17" t="s">
        <v>22</v>
      </c>
      <c r="N4" s="18"/>
      <c r="O4" s="19">
        <v>1</v>
      </c>
    </row>
    <row r="5" spans="1:15" customFormat="1" ht="56.25" hidden="1" customHeight="1" x14ac:dyDescent="0.25">
      <c r="A5" s="20"/>
      <c r="B5" s="7"/>
      <c r="C5" s="8"/>
      <c r="D5" s="21"/>
      <c r="E5" s="10" t="s">
        <v>19</v>
      </c>
      <c r="F5" s="11" t="s">
        <v>23</v>
      </c>
      <c r="G5" s="12" t="s">
        <v>21</v>
      </c>
      <c r="H5" s="13"/>
      <c r="I5" s="13"/>
      <c r="J5" s="14"/>
      <c r="K5" s="22"/>
      <c r="L5" s="23"/>
      <c r="M5" s="17"/>
      <c r="N5" s="24"/>
      <c r="O5" s="25"/>
    </row>
    <row r="6" spans="1:15" customFormat="1" ht="87" hidden="1" customHeight="1" x14ac:dyDescent="0.25">
      <c r="A6" s="20"/>
      <c r="B6" s="7"/>
      <c r="C6" s="8"/>
      <c r="D6" s="21"/>
      <c r="E6" s="10" t="s">
        <v>19</v>
      </c>
      <c r="F6" s="11" t="s">
        <v>24</v>
      </c>
      <c r="G6" s="12" t="s">
        <v>21</v>
      </c>
      <c r="H6" s="13"/>
      <c r="I6" s="13"/>
      <c r="J6" s="14"/>
      <c r="K6" s="26"/>
      <c r="L6" s="23"/>
      <c r="M6" s="17"/>
      <c r="N6" s="24"/>
      <c r="O6" s="25"/>
    </row>
    <row r="7" spans="1:15" customFormat="1" ht="33" hidden="1" customHeight="1" x14ac:dyDescent="0.25">
      <c r="A7" s="20"/>
      <c r="B7" s="27"/>
      <c r="C7" s="28"/>
      <c r="D7" s="29"/>
      <c r="E7" s="10" t="s">
        <v>25</v>
      </c>
      <c r="F7" s="30" t="s">
        <v>26</v>
      </c>
      <c r="G7" s="12" t="s">
        <v>27</v>
      </c>
      <c r="H7" s="13"/>
      <c r="I7" s="13"/>
      <c r="J7" s="14"/>
      <c r="K7" s="14"/>
      <c r="L7" s="31"/>
      <c r="M7" s="17"/>
      <c r="N7" s="32"/>
      <c r="O7" s="33"/>
    </row>
    <row r="8" spans="1:15" customFormat="1" ht="56.25" hidden="1" customHeight="1" x14ac:dyDescent="0.25">
      <c r="A8" s="20"/>
      <c r="B8" s="7" t="s">
        <v>28</v>
      </c>
      <c r="C8" s="8" t="s">
        <v>29</v>
      </c>
      <c r="D8" s="9" t="s">
        <v>18</v>
      </c>
      <c r="E8" s="10" t="s">
        <v>19</v>
      </c>
      <c r="F8" s="11" t="s">
        <v>20</v>
      </c>
      <c r="G8" s="12" t="s">
        <v>21</v>
      </c>
      <c r="H8" s="13"/>
      <c r="I8" s="13"/>
      <c r="J8" s="14"/>
      <c r="K8" s="15"/>
      <c r="L8" s="16"/>
      <c r="M8" s="17"/>
      <c r="N8" s="34"/>
      <c r="O8" s="19">
        <v>2</v>
      </c>
    </row>
    <row r="9" spans="1:15" customFormat="1" ht="56.25" hidden="1" customHeight="1" x14ac:dyDescent="0.25">
      <c r="A9" s="20"/>
      <c r="B9" s="7"/>
      <c r="C9" s="8"/>
      <c r="D9" s="21"/>
      <c r="E9" s="10" t="s">
        <v>19</v>
      </c>
      <c r="F9" s="11" t="s">
        <v>23</v>
      </c>
      <c r="G9" s="12" t="s">
        <v>21</v>
      </c>
      <c r="H9" s="13"/>
      <c r="I9" s="13"/>
      <c r="J9" s="14"/>
      <c r="K9" s="22"/>
      <c r="L9" s="23"/>
      <c r="M9" s="17"/>
      <c r="N9" s="34"/>
      <c r="O9" s="25"/>
    </row>
    <row r="10" spans="1:15" customFormat="1" ht="87" hidden="1" customHeight="1" x14ac:dyDescent="0.25">
      <c r="A10" s="20"/>
      <c r="B10" s="7"/>
      <c r="C10" s="8"/>
      <c r="D10" s="21"/>
      <c r="E10" s="10" t="s">
        <v>19</v>
      </c>
      <c r="F10" s="11" t="s">
        <v>24</v>
      </c>
      <c r="G10" s="12" t="s">
        <v>21</v>
      </c>
      <c r="H10" s="13"/>
      <c r="I10" s="13"/>
      <c r="J10" s="14"/>
      <c r="K10" s="26"/>
      <c r="L10" s="23"/>
      <c r="M10" s="17"/>
      <c r="N10" s="34"/>
      <c r="O10" s="25"/>
    </row>
    <row r="11" spans="1:15" customFormat="1" ht="33" hidden="1" customHeight="1" x14ac:dyDescent="0.25">
      <c r="A11" s="20"/>
      <c r="B11" s="27"/>
      <c r="C11" s="28"/>
      <c r="D11" s="29"/>
      <c r="E11" s="10" t="s">
        <v>25</v>
      </c>
      <c r="F11" s="30" t="s">
        <v>26</v>
      </c>
      <c r="G11" s="12" t="s">
        <v>27</v>
      </c>
      <c r="H11" s="13"/>
      <c r="I11" s="13"/>
      <c r="J11" s="14"/>
      <c r="K11" s="14"/>
      <c r="L11" s="31"/>
      <c r="M11" s="17"/>
      <c r="N11" s="14"/>
      <c r="O11" s="33"/>
    </row>
    <row r="12" spans="1:15" customFormat="1" ht="56.25" hidden="1" customHeight="1" x14ac:dyDescent="0.25">
      <c r="A12" s="20"/>
      <c r="B12" s="7" t="s">
        <v>30</v>
      </c>
      <c r="C12" s="8" t="s">
        <v>31</v>
      </c>
      <c r="D12" s="9" t="s">
        <v>18</v>
      </c>
      <c r="E12" s="10" t="s">
        <v>19</v>
      </c>
      <c r="F12" s="11" t="s">
        <v>20</v>
      </c>
      <c r="G12" s="12" t="s">
        <v>21</v>
      </c>
      <c r="H12" s="13"/>
      <c r="I12" s="13"/>
      <c r="J12" s="14"/>
      <c r="K12" s="15"/>
      <c r="L12" s="16"/>
      <c r="M12" s="17"/>
      <c r="N12" s="34"/>
      <c r="O12" s="19">
        <v>3</v>
      </c>
    </row>
    <row r="13" spans="1:15" customFormat="1" ht="56.25" hidden="1" customHeight="1" x14ac:dyDescent="0.25">
      <c r="A13" s="20"/>
      <c r="B13" s="7"/>
      <c r="C13" s="8"/>
      <c r="D13" s="21"/>
      <c r="E13" s="10" t="s">
        <v>19</v>
      </c>
      <c r="F13" s="11" t="s">
        <v>23</v>
      </c>
      <c r="G13" s="12" t="s">
        <v>21</v>
      </c>
      <c r="H13" s="13"/>
      <c r="I13" s="13"/>
      <c r="J13" s="14"/>
      <c r="K13" s="22"/>
      <c r="L13" s="23"/>
      <c r="M13" s="17"/>
      <c r="N13" s="34"/>
      <c r="O13" s="25"/>
    </row>
    <row r="14" spans="1:15" customFormat="1" ht="87" hidden="1" customHeight="1" x14ac:dyDescent="0.25">
      <c r="A14" s="20"/>
      <c r="B14" s="7"/>
      <c r="C14" s="8"/>
      <c r="D14" s="21"/>
      <c r="E14" s="10" t="s">
        <v>19</v>
      </c>
      <c r="F14" s="11" t="s">
        <v>24</v>
      </c>
      <c r="G14" s="12" t="s">
        <v>21</v>
      </c>
      <c r="H14" s="13"/>
      <c r="I14" s="13"/>
      <c r="J14" s="14"/>
      <c r="K14" s="26"/>
      <c r="L14" s="23"/>
      <c r="M14" s="17"/>
      <c r="N14" s="34"/>
      <c r="O14" s="25"/>
    </row>
    <row r="15" spans="1:15" customFormat="1" ht="33" hidden="1" customHeight="1" x14ac:dyDescent="0.25">
      <c r="A15" s="20"/>
      <c r="B15" s="27"/>
      <c r="C15" s="28"/>
      <c r="D15" s="29"/>
      <c r="E15" s="10" t="s">
        <v>25</v>
      </c>
      <c r="F15" s="30" t="s">
        <v>26</v>
      </c>
      <c r="G15" s="12" t="s">
        <v>27</v>
      </c>
      <c r="H15" s="13"/>
      <c r="I15" s="13"/>
      <c r="J15" s="14"/>
      <c r="K15" s="14"/>
      <c r="L15" s="31"/>
      <c r="M15" s="17"/>
      <c r="N15" s="14"/>
      <c r="O15" s="33"/>
    </row>
    <row r="16" spans="1:15" ht="56.25" customHeight="1" x14ac:dyDescent="0.25">
      <c r="A16" s="20"/>
      <c r="B16" s="35" t="s">
        <v>32</v>
      </c>
      <c r="C16" s="36" t="s">
        <v>33</v>
      </c>
      <c r="D16" s="37" t="s">
        <v>18</v>
      </c>
      <c r="E16" s="3" t="s">
        <v>19</v>
      </c>
      <c r="F16" s="38" t="s">
        <v>20</v>
      </c>
      <c r="G16" s="39" t="s">
        <v>21</v>
      </c>
      <c r="H16" s="40">
        <f>'[26]оценка Учреждения'!$H$15</f>
        <v>100</v>
      </c>
      <c r="I16" s="40">
        <f>'[26]оценка Учреждения'!$I$15</f>
        <v>100</v>
      </c>
      <c r="J16" s="41">
        <f>IF(I16/H16*100&gt;100,100,I16/H16*100)</f>
        <v>100</v>
      </c>
      <c r="K16" s="42">
        <f>(J16+J17+J18)/3</f>
        <v>95.233333333333334</v>
      </c>
      <c r="L16" s="43">
        <f>(K16+K19)/2</f>
        <v>97.616666666666674</v>
      </c>
      <c r="M16" s="17"/>
      <c r="N16" s="44"/>
      <c r="O16" s="45">
        <v>4</v>
      </c>
    </row>
    <row r="17" spans="1:15" ht="56.25" customHeight="1" x14ac:dyDescent="0.25">
      <c r="A17" s="20"/>
      <c r="B17" s="35"/>
      <c r="C17" s="36"/>
      <c r="D17" s="46"/>
      <c r="E17" s="3" t="s">
        <v>19</v>
      </c>
      <c r="F17" s="38" t="s">
        <v>23</v>
      </c>
      <c r="G17" s="39" t="s">
        <v>21</v>
      </c>
      <c r="H17" s="40">
        <f>'[26]оценка Учреждения'!$H$16</f>
        <v>100</v>
      </c>
      <c r="I17" s="40">
        <f>'[26]оценка Учреждения'!$I$16</f>
        <v>100</v>
      </c>
      <c r="J17" s="41">
        <f>IF(I17/H17*100&gt;100,100,I17/H17*100)</f>
        <v>100</v>
      </c>
      <c r="K17" s="47"/>
      <c r="L17" s="48"/>
      <c r="M17" s="17"/>
      <c r="N17" s="49"/>
      <c r="O17" s="50"/>
    </row>
    <row r="18" spans="1:15" ht="87" customHeight="1" x14ac:dyDescent="0.25">
      <c r="A18" s="20"/>
      <c r="B18" s="35"/>
      <c r="C18" s="36"/>
      <c r="D18" s="46"/>
      <c r="E18" s="3" t="s">
        <v>19</v>
      </c>
      <c r="F18" s="38" t="s">
        <v>24</v>
      </c>
      <c r="G18" s="39" t="s">
        <v>21</v>
      </c>
      <c r="H18" s="40">
        <f>'[26]оценка Учреждения'!$H$17</f>
        <v>100</v>
      </c>
      <c r="I18" s="40">
        <f>'[26]оценка Учреждения'!$I$17</f>
        <v>85.7</v>
      </c>
      <c r="J18" s="41">
        <f>IF(I18/H18*100&gt;100,100,I18/H18*100)</f>
        <v>85.7</v>
      </c>
      <c r="K18" s="51"/>
      <c r="L18" s="48"/>
      <c r="M18" s="17"/>
      <c r="N18" s="49"/>
      <c r="O18" s="50"/>
    </row>
    <row r="19" spans="1:15" ht="33" customHeight="1" x14ac:dyDescent="0.25">
      <c r="A19" s="20"/>
      <c r="B19" s="52"/>
      <c r="C19" s="53"/>
      <c r="D19" s="54"/>
      <c r="E19" s="3" t="s">
        <v>25</v>
      </c>
      <c r="F19" s="55" t="s">
        <v>26</v>
      </c>
      <c r="G19" s="39" t="s">
        <v>27</v>
      </c>
      <c r="H19" s="40">
        <f>'[26]оценка Учреждения'!$H$18</f>
        <v>23.78</v>
      </c>
      <c r="I19" s="40">
        <f>'[26]оценка Учреждения'!$I$18</f>
        <v>25.78</v>
      </c>
      <c r="J19" s="41">
        <f>IF(I19/H19*100&gt;100,100,I19/H19*100)</f>
        <v>100</v>
      </c>
      <c r="K19" s="41">
        <f>J19</f>
        <v>100</v>
      </c>
      <c r="L19" s="56"/>
      <c r="M19" s="17"/>
      <c r="N19" s="57"/>
      <c r="O19" s="58"/>
    </row>
    <row r="20" spans="1:15" customFormat="1" ht="56.25" hidden="1" customHeight="1" x14ac:dyDescent="0.25">
      <c r="A20" s="20"/>
      <c r="B20" s="60" t="s">
        <v>34</v>
      </c>
      <c r="C20" s="61" t="s">
        <v>35</v>
      </c>
      <c r="D20" s="62" t="s">
        <v>18</v>
      </c>
      <c r="E20" s="63" t="s">
        <v>19</v>
      </c>
      <c r="F20" s="64" t="s">
        <v>20</v>
      </c>
      <c r="G20" s="65" t="s">
        <v>21</v>
      </c>
      <c r="H20" s="66"/>
      <c r="I20" s="66"/>
      <c r="J20" s="67"/>
      <c r="K20" s="68"/>
      <c r="L20" s="69"/>
      <c r="M20" s="17"/>
      <c r="N20" s="70"/>
      <c r="O20" s="71">
        <v>5</v>
      </c>
    </row>
    <row r="21" spans="1:15" customFormat="1" ht="56.25" hidden="1" customHeight="1" x14ac:dyDescent="0.25">
      <c r="A21" s="20"/>
      <c r="B21" s="60"/>
      <c r="C21" s="61"/>
      <c r="D21" s="72"/>
      <c r="E21" s="63" t="s">
        <v>19</v>
      </c>
      <c r="F21" s="64" t="s">
        <v>23</v>
      </c>
      <c r="G21" s="65" t="s">
        <v>21</v>
      </c>
      <c r="H21" s="66"/>
      <c r="I21" s="66"/>
      <c r="J21" s="67"/>
      <c r="K21" s="73"/>
      <c r="L21" s="74"/>
      <c r="M21" s="17"/>
      <c r="N21" s="70"/>
      <c r="O21" s="75"/>
    </row>
    <row r="22" spans="1:15" customFormat="1" ht="87" hidden="1" customHeight="1" x14ac:dyDescent="0.25">
      <c r="A22" s="20"/>
      <c r="B22" s="60"/>
      <c r="C22" s="61"/>
      <c r="D22" s="72"/>
      <c r="E22" s="63" t="s">
        <v>19</v>
      </c>
      <c r="F22" s="64" t="s">
        <v>24</v>
      </c>
      <c r="G22" s="65" t="s">
        <v>21</v>
      </c>
      <c r="H22" s="66"/>
      <c r="I22" s="66"/>
      <c r="J22" s="67"/>
      <c r="K22" s="76"/>
      <c r="L22" s="74"/>
      <c r="M22" s="17"/>
      <c r="N22" s="70"/>
      <c r="O22" s="75"/>
    </row>
    <row r="23" spans="1:15" customFormat="1" ht="33" hidden="1" customHeight="1" x14ac:dyDescent="0.25">
      <c r="A23" s="20"/>
      <c r="B23" s="77"/>
      <c r="C23" s="78"/>
      <c r="D23" s="79"/>
      <c r="E23" s="63" t="s">
        <v>25</v>
      </c>
      <c r="F23" s="80" t="s">
        <v>26</v>
      </c>
      <c r="G23" s="65" t="s">
        <v>27</v>
      </c>
      <c r="H23" s="66"/>
      <c r="I23" s="66"/>
      <c r="J23" s="67"/>
      <c r="K23" s="67"/>
      <c r="L23" s="81"/>
      <c r="M23" s="17"/>
      <c r="N23" s="67"/>
      <c r="O23" s="82"/>
    </row>
    <row r="24" spans="1:15" ht="56.25" customHeight="1" x14ac:dyDescent="0.25">
      <c r="A24" s="20"/>
      <c r="B24" s="35" t="s">
        <v>36</v>
      </c>
      <c r="C24" s="36" t="s">
        <v>37</v>
      </c>
      <c r="D24" s="37" t="s">
        <v>18</v>
      </c>
      <c r="E24" s="3" t="s">
        <v>19</v>
      </c>
      <c r="F24" s="38" t="s">
        <v>20</v>
      </c>
      <c r="G24" s="39" t="s">
        <v>21</v>
      </c>
      <c r="H24" s="40">
        <f>'[26]оценка Учреждения'!$H$23</f>
        <v>100</v>
      </c>
      <c r="I24" s="40">
        <f>'[26]оценка Учреждения'!$I$23</f>
        <v>100</v>
      </c>
      <c r="J24" s="41">
        <f>IF(I24/H24*100&gt;100,100,I24/H24*100)</f>
        <v>100</v>
      </c>
      <c r="K24" s="42">
        <f>(J24+J25+J26)/3</f>
        <v>97.133333333333326</v>
      </c>
      <c r="L24" s="43">
        <f>(K24+K27)/2</f>
        <v>98.566666666666663</v>
      </c>
      <c r="M24" s="17"/>
      <c r="N24" s="59"/>
      <c r="O24" s="45">
        <v>6</v>
      </c>
    </row>
    <row r="25" spans="1:15" ht="56.25" customHeight="1" x14ac:dyDescent="0.25">
      <c r="A25" s="20"/>
      <c r="B25" s="35"/>
      <c r="C25" s="36"/>
      <c r="D25" s="46"/>
      <c r="E25" s="3" t="s">
        <v>19</v>
      </c>
      <c r="F25" s="38" t="s">
        <v>23</v>
      </c>
      <c r="G25" s="39" t="s">
        <v>21</v>
      </c>
      <c r="H25" s="40">
        <f>'[26]оценка Учреждения'!$H$24</f>
        <v>100</v>
      </c>
      <c r="I25" s="40">
        <f>'[26]оценка Учреждения'!$I$24</f>
        <v>91.4</v>
      </c>
      <c r="J25" s="41">
        <f>IF(I25/H25*100&gt;100,100,I25/H25*100)</f>
        <v>91.4</v>
      </c>
      <c r="K25" s="47"/>
      <c r="L25" s="48"/>
      <c r="M25" s="17"/>
      <c r="N25" s="59"/>
      <c r="O25" s="50"/>
    </row>
    <row r="26" spans="1:15" ht="87" customHeight="1" x14ac:dyDescent="0.25">
      <c r="A26" s="20"/>
      <c r="B26" s="35"/>
      <c r="C26" s="36"/>
      <c r="D26" s="46"/>
      <c r="E26" s="3" t="s">
        <v>19</v>
      </c>
      <c r="F26" s="38" t="s">
        <v>24</v>
      </c>
      <c r="G26" s="39" t="s">
        <v>21</v>
      </c>
      <c r="H26" s="40">
        <f>'[26]оценка Учреждения'!$H$25</f>
        <v>100</v>
      </c>
      <c r="I26" s="40">
        <f>'[26]оценка Учреждения'!$I$25</f>
        <v>100</v>
      </c>
      <c r="J26" s="41">
        <f>IF(I26/H26*100&gt;100,100,I26/H26*100)</f>
        <v>100</v>
      </c>
      <c r="K26" s="51"/>
      <c r="L26" s="48"/>
      <c r="M26" s="17"/>
      <c r="N26" s="59"/>
      <c r="O26" s="50"/>
    </row>
    <row r="27" spans="1:15" ht="33" customHeight="1" x14ac:dyDescent="0.25">
      <c r="A27" s="20"/>
      <c r="B27" s="52"/>
      <c r="C27" s="53"/>
      <c r="D27" s="54"/>
      <c r="E27" s="3" t="s">
        <v>25</v>
      </c>
      <c r="F27" s="55" t="s">
        <v>26</v>
      </c>
      <c r="G27" s="39" t="s">
        <v>27</v>
      </c>
      <c r="H27" s="40">
        <f>'[26]оценка Учреждения'!$H$26</f>
        <v>493.67</v>
      </c>
      <c r="I27" s="40">
        <f>'[26]оценка Учреждения'!$I$26</f>
        <v>504.78</v>
      </c>
      <c r="J27" s="41">
        <f>IF(I27/H27*100&gt;100,100,I27/H27*100)</f>
        <v>100</v>
      </c>
      <c r="K27" s="41">
        <f>J27</f>
        <v>100</v>
      </c>
      <c r="L27" s="56"/>
      <c r="M27" s="17"/>
      <c r="N27" s="41"/>
      <c r="O27" s="58"/>
    </row>
    <row r="28" spans="1:15" customFormat="1" ht="56.25" hidden="1" customHeight="1" x14ac:dyDescent="0.25">
      <c r="A28" s="20"/>
      <c r="B28" s="60" t="s">
        <v>38</v>
      </c>
      <c r="C28" s="61" t="s">
        <v>39</v>
      </c>
      <c r="D28" s="62" t="s">
        <v>18</v>
      </c>
      <c r="E28" s="63" t="s">
        <v>19</v>
      </c>
      <c r="F28" s="64" t="s">
        <v>20</v>
      </c>
      <c r="G28" s="65" t="s">
        <v>21</v>
      </c>
      <c r="H28" s="66"/>
      <c r="I28" s="66"/>
      <c r="J28" s="67"/>
      <c r="K28" s="68"/>
      <c r="L28" s="69"/>
      <c r="M28" s="17"/>
      <c r="N28" s="70"/>
      <c r="O28" s="71">
        <v>7</v>
      </c>
    </row>
    <row r="29" spans="1:15" customFormat="1" ht="56.25" hidden="1" customHeight="1" x14ac:dyDescent="0.25">
      <c r="A29" s="20"/>
      <c r="B29" s="60"/>
      <c r="C29" s="61"/>
      <c r="D29" s="72"/>
      <c r="E29" s="63" t="s">
        <v>19</v>
      </c>
      <c r="F29" s="64" t="s">
        <v>23</v>
      </c>
      <c r="G29" s="65" t="s">
        <v>21</v>
      </c>
      <c r="H29" s="66"/>
      <c r="I29" s="66"/>
      <c r="J29" s="67"/>
      <c r="K29" s="73"/>
      <c r="L29" s="74"/>
      <c r="M29" s="17"/>
      <c r="N29" s="70"/>
      <c r="O29" s="75"/>
    </row>
    <row r="30" spans="1:15" customFormat="1" ht="87" hidden="1" customHeight="1" x14ac:dyDescent="0.25">
      <c r="A30" s="20"/>
      <c r="B30" s="60"/>
      <c r="C30" s="61"/>
      <c r="D30" s="72"/>
      <c r="E30" s="63" t="s">
        <v>19</v>
      </c>
      <c r="F30" s="64" t="s">
        <v>24</v>
      </c>
      <c r="G30" s="65" t="s">
        <v>21</v>
      </c>
      <c r="H30" s="66"/>
      <c r="I30" s="66"/>
      <c r="J30" s="67"/>
      <c r="K30" s="76"/>
      <c r="L30" s="74"/>
      <c r="M30" s="17"/>
      <c r="N30" s="70"/>
      <c r="O30" s="75"/>
    </row>
    <row r="31" spans="1:15" customFormat="1" ht="33" hidden="1" customHeight="1" x14ac:dyDescent="0.25">
      <c r="A31" s="20"/>
      <c r="B31" s="77"/>
      <c r="C31" s="78"/>
      <c r="D31" s="79"/>
      <c r="E31" s="63" t="s">
        <v>25</v>
      </c>
      <c r="F31" s="80" t="s">
        <v>26</v>
      </c>
      <c r="G31" s="65" t="s">
        <v>27</v>
      </c>
      <c r="H31" s="66"/>
      <c r="I31" s="66"/>
      <c r="J31" s="67"/>
      <c r="K31" s="67"/>
      <c r="L31" s="81"/>
      <c r="M31" s="17"/>
      <c r="N31" s="67"/>
      <c r="O31" s="82"/>
    </row>
    <row r="32" spans="1:15" ht="56.25" customHeight="1" x14ac:dyDescent="0.25">
      <c r="A32" s="20"/>
      <c r="B32" s="35" t="s">
        <v>40</v>
      </c>
      <c r="C32" s="36" t="s">
        <v>41</v>
      </c>
      <c r="D32" s="37" t="s">
        <v>18</v>
      </c>
      <c r="E32" s="3" t="s">
        <v>19</v>
      </c>
      <c r="F32" s="38" t="s">
        <v>20</v>
      </c>
      <c r="G32" s="39" t="s">
        <v>21</v>
      </c>
      <c r="H32" s="40">
        <f>'[26]оценка Учреждения'!$H$31</f>
        <v>100</v>
      </c>
      <c r="I32" s="40">
        <f>'[26]оценка Учреждения'!$I$31</f>
        <v>100</v>
      </c>
      <c r="J32" s="41">
        <f>IF(I32/H32*100&gt;100,100,I32/H32*100)</f>
        <v>100</v>
      </c>
      <c r="K32" s="42">
        <f>(J32+J33+J34)/2</f>
        <v>96.010638297872333</v>
      </c>
      <c r="L32" s="43">
        <f>(K32+K35)/2</f>
        <v>97.121074775945814</v>
      </c>
      <c r="M32" s="17"/>
      <c r="N32" s="59"/>
      <c r="O32" s="45">
        <v>8</v>
      </c>
    </row>
    <row r="33" spans="1:15" ht="56.25" customHeight="1" x14ac:dyDescent="0.25">
      <c r="A33" s="20"/>
      <c r="B33" s="35"/>
      <c r="C33" s="36"/>
      <c r="D33" s="46"/>
      <c r="E33" s="3" t="s">
        <v>19</v>
      </c>
      <c r="F33" s="38" t="s">
        <v>42</v>
      </c>
      <c r="G33" s="39" t="s">
        <v>21</v>
      </c>
      <c r="H33" s="40">
        <f>'[26]оценка Учреждения'!$H$32</f>
        <v>94</v>
      </c>
      <c r="I33" s="40">
        <f>'[26]оценка Учреждения'!$I$32</f>
        <v>86.5</v>
      </c>
      <c r="J33" s="41">
        <f>IF(I33/H33*100&gt;100,100,I33/H33*100)</f>
        <v>92.021276595744681</v>
      </c>
      <c r="K33" s="47"/>
      <c r="L33" s="48"/>
      <c r="M33" s="17"/>
      <c r="N33" s="59"/>
      <c r="O33" s="50"/>
    </row>
    <row r="34" spans="1:15" ht="66.75" customHeight="1" x14ac:dyDescent="0.25">
      <c r="A34" s="20"/>
      <c r="B34" s="35"/>
      <c r="C34" s="36"/>
      <c r="D34" s="46"/>
      <c r="E34" s="3" t="s">
        <v>19</v>
      </c>
      <c r="F34" s="38" t="s">
        <v>43</v>
      </c>
      <c r="G34" s="39" t="s">
        <v>21</v>
      </c>
      <c r="H34" s="40">
        <f>'[26]оценка Учреждения'!$H$33</f>
        <v>0</v>
      </c>
      <c r="I34" s="40">
        <f>'[26]оценка Учреждения'!$I$33</f>
        <v>0</v>
      </c>
      <c r="J34" s="41">
        <v>0</v>
      </c>
      <c r="K34" s="51"/>
      <c r="L34" s="48"/>
      <c r="M34" s="17"/>
      <c r="N34" s="59"/>
      <c r="O34" s="50"/>
    </row>
    <row r="35" spans="1:15" ht="33" customHeight="1" x14ac:dyDescent="0.25">
      <c r="A35" s="20"/>
      <c r="B35" s="52"/>
      <c r="C35" s="53"/>
      <c r="D35" s="54"/>
      <c r="E35" s="3" t="s">
        <v>25</v>
      </c>
      <c r="F35" s="55" t="s">
        <v>26</v>
      </c>
      <c r="G35" s="39" t="s">
        <v>27</v>
      </c>
      <c r="H35" s="40">
        <f>'[26]оценка Учреждения'!$H$34</f>
        <v>12.44</v>
      </c>
      <c r="I35" s="40">
        <f>'[26]оценка Учреждения'!$I$34</f>
        <v>12.22</v>
      </c>
      <c r="J35" s="41">
        <f>IF(I35/H35*100&gt;100,100,I35/H35*100)</f>
        <v>98.231511254019296</v>
      </c>
      <c r="K35" s="41">
        <f>J35</f>
        <v>98.231511254019296</v>
      </c>
      <c r="L35" s="56"/>
      <c r="M35" s="17"/>
      <c r="N35" s="41"/>
      <c r="O35" s="58"/>
    </row>
    <row r="36" spans="1:15" customFormat="1" ht="56.25" hidden="1" customHeight="1" x14ac:dyDescent="0.25">
      <c r="A36" s="20"/>
      <c r="B36" s="83" t="s">
        <v>44</v>
      </c>
      <c r="C36" s="84" t="s">
        <v>45</v>
      </c>
      <c r="D36" s="85" t="s">
        <v>18</v>
      </c>
      <c r="E36" s="86" t="s">
        <v>19</v>
      </c>
      <c r="F36" s="87" t="s">
        <v>20</v>
      </c>
      <c r="G36" s="88" t="s">
        <v>21</v>
      </c>
      <c r="H36" s="89"/>
      <c r="I36" s="89"/>
      <c r="J36" s="90"/>
      <c r="K36" s="91"/>
      <c r="L36" s="92"/>
      <c r="M36" s="17"/>
      <c r="N36" s="93"/>
      <c r="O36" s="94">
        <v>9</v>
      </c>
    </row>
    <row r="37" spans="1:15" customFormat="1" ht="56.25" hidden="1" customHeight="1" x14ac:dyDescent="0.25">
      <c r="A37" s="20"/>
      <c r="B37" s="83"/>
      <c r="C37" s="84"/>
      <c r="D37" s="95"/>
      <c r="E37" s="86" t="s">
        <v>19</v>
      </c>
      <c r="F37" s="87" t="s">
        <v>42</v>
      </c>
      <c r="G37" s="88" t="s">
        <v>21</v>
      </c>
      <c r="H37" s="89"/>
      <c r="I37" s="89"/>
      <c r="J37" s="90"/>
      <c r="K37" s="96"/>
      <c r="L37" s="97"/>
      <c r="M37" s="17"/>
      <c r="N37" s="93"/>
      <c r="O37" s="98"/>
    </row>
    <row r="38" spans="1:15" customFormat="1" ht="66.75" hidden="1" customHeight="1" x14ac:dyDescent="0.25">
      <c r="A38" s="20"/>
      <c r="B38" s="83"/>
      <c r="C38" s="84"/>
      <c r="D38" s="95"/>
      <c r="E38" s="86" t="s">
        <v>19</v>
      </c>
      <c r="F38" s="87" t="s">
        <v>43</v>
      </c>
      <c r="G38" s="88" t="s">
        <v>21</v>
      </c>
      <c r="H38" s="89"/>
      <c r="I38" s="89"/>
      <c r="J38" s="90"/>
      <c r="K38" s="99"/>
      <c r="L38" s="97"/>
      <c r="M38" s="17"/>
      <c r="N38" s="93"/>
      <c r="O38" s="98"/>
    </row>
    <row r="39" spans="1:15" customFormat="1" ht="33" hidden="1" customHeight="1" x14ac:dyDescent="0.25">
      <c r="A39" s="20"/>
      <c r="B39" s="100"/>
      <c r="C39" s="101"/>
      <c r="D39" s="102"/>
      <c r="E39" s="86" t="s">
        <v>25</v>
      </c>
      <c r="F39" s="103" t="s">
        <v>26</v>
      </c>
      <c r="G39" s="88" t="s">
        <v>27</v>
      </c>
      <c r="H39" s="89"/>
      <c r="I39" s="89"/>
      <c r="J39" s="90"/>
      <c r="K39" s="90"/>
      <c r="L39" s="104"/>
      <c r="M39" s="17"/>
      <c r="N39" s="90"/>
      <c r="O39" s="105"/>
    </row>
    <row r="40" spans="1:15" customFormat="1" ht="56.25" hidden="1" customHeight="1" x14ac:dyDescent="0.25">
      <c r="A40" s="20"/>
      <c r="B40" s="83" t="s">
        <v>46</v>
      </c>
      <c r="C40" s="84" t="s">
        <v>47</v>
      </c>
      <c r="D40" s="85" t="s">
        <v>18</v>
      </c>
      <c r="E40" s="86" t="s">
        <v>19</v>
      </c>
      <c r="F40" s="87" t="s">
        <v>20</v>
      </c>
      <c r="G40" s="88" t="s">
        <v>21</v>
      </c>
      <c r="H40" s="89"/>
      <c r="I40" s="89"/>
      <c r="J40" s="90"/>
      <c r="K40" s="91"/>
      <c r="L40" s="92"/>
      <c r="M40" s="17"/>
      <c r="N40" s="93"/>
      <c r="O40" s="94">
        <v>10</v>
      </c>
    </row>
    <row r="41" spans="1:15" customFormat="1" ht="56.25" hidden="1" customHeight="1" x14ac:dyDescent="0.25">
      <c r="A41" s="20"/>
      <c r="B41" s="83"/>
      <c r="C41" s="84"/>
      <c r="D41" s="95"/>
      <c r="E41" s="86" t="s">
        <v>19</v>
      </c>
      <c r="F41" s="87" t="s">
        <v>42</v>
      </c>
      <c r="G41" s="88" t="s">
        <v>21</v>
      </c>
      <c r="H41" s="89"/>
      <c r="I41" s="89"/>
      <c r="J41" s="90"/>
      <c r="K41" s="96"/>
      <c r="L41" s="97"/>
      <c r="M41" s="17"/>
      <c r="N41" s="93"/>
      <c r="O41" s="98"/>
    </row>
    <row r="42" spans="1:15" customFormat="1" ht="66.75" hidden="1" customHeight="1" x14ac:dyDescent="0.25">
      <c r="A42" s="20"/>
      <c r="B42" s="83"/>
      <c r="C42" s="84"/>
      <c r="D42" s="95"/>
      <c r="E42" s="86" t="s">
        <v>19</v>
      </c>
      <c r="F42" s="87" t="s">
        <v>43</v>
      </c>
      <c r="G42" s="88" t="s">
        <v>21</v>
      </c>
      <c r="H42" s="89"/>
      <c r="I42" s="89"/>
      <c r="J42" s="90"/>
      <c r="K42" s="99"/>
      <c r="L42" s="97"/>
      <c r="M42" s="17"/>
      <c r="N42" s="93"/>
      <c r="O42" s="98"/>
    </row>
    <row r="43" spans="1:15" customFormat="1" ht="33" hidden="1" customHeight="1" x14ac:dyDescent="0.25">
      <c r="A43" s="20"/>
      <c r="B43" s="100"/>
      <c r="C43" s="101"/>
      <c r="D43" s="102"/>
      <c r="E43" s="86" t="s">
        <v>25</v>
      </c>
      <c r="F43" s="103" t="s">
        <v>26</v>
      </c>
      <c r="G43" s="88" t="s">
        <v>27</v>
      </c>
      <c r="H43" s="89"/>
      <c r="I43" s="89"/>
      <c r="J43" s="90"/>
      <c r="K43" s="90"/>
      <c r="L43" s="104"/>
      <c r="M43" s="17"/>
      <c r="N43" s="90"/>
      <c r="O43" s="105"/>
    </row>
    <row r="44" spans="1:15" ht="56.25" customHeight="1" x14ac:dyDescent="0.25">
      <c r="A44" s="20"/>
      <c r="B44" s="106" t="s">
        <v>48</v>
      </c>
      <c r="C44" s="107" t="s">
        <v>49</v>
      </c>
      <c r="D44" s="37" t="s">
        <v>18</v>
      </c>
      <c r="E44" s="3" t="s">
        <v>19</v>
      </c>
      <c r="F44" s="38" t="s">
        <v>20</v>
      </c>
      <c r="G44" s="39" t="s">
        <v>21</v>
      </c>
      <c r="H44" s="40">
        <f>'[26]оценка Учреждения'!$H$43</f>
        <v>100</v>
      </c>
      <c r="I44" s="40">
        <f>'[26]оценка Учреждения'!$I$43</f>
        <v>100</v>
      </c>
      <c r="J44" s="41">
        <f>IF(I44/H44*100&gt;100,100,I44/H44*100)</f>
        <v>100</v>
      </c>
      <c r="K44" s="42">
        <f>(J44+J45+J46)/3</f>
        <v>97.766666666666666</v>
      </c>
      <c r="L44" s="43">
        <f>(K44+K47)/2</f>
        <v>98.883333333333326</v>
      </c>
      <c r="M44" s="17"/>
      <c r="N44" s="59"/>
      <c r="O44" s="45">
        <v>11</v>
      </c>
    </row>
    <row r="45" spans="1:15" ht="56.25" customHeight="1" x14ac:dyDescent="0.25">
      <c r="A45" s="20"/>
      <c r="B45" s="108"/>
      <c r="C45" s="109"/>
      <c r="D45" s="46"/>
      <c r="E45" s="3" t="s">
        <v>19</v>
      </c>
      <c r="F45" s="38" t="s">
        <v>42</v>
      </c>
      <c r="G45" s="39" t="s">
        <v>21</v>
      </c>
      <c r="H45" s="40">
        <f>'[26]оценка Учреждения'!$H$44</f>
        <v>94</v>
      </c>
      <c r="I45" s="40">
        <f>'[26]оценка Учреждения'!$I$44</f>
        <v>95</v>
      </c>
      <c r="J45" s="41">
        <f>IF(I45/H45*100&gt;100,100,I45/H45*100)</f>
        <v>100</v>
      </c>
      <c r="K45" s="47"/>
      <c r="L45" s="48"/>
      <c r="M45" s="17"/>
      <c r="N45" s="59"/>
      <c r="O45" s="50"/>
    </row>
    <row r="46" spans="1:15" ht="66.75" customHeight="1" x14ac:dyDescent="0.25">
      <c r="A46" s="20"/>
      <c r="B46" s="108"/>
      <c r="C46" s="109"/>
      <c r="D46" s="46"/>
      <c r="E46" s="3" t="s">
        <v>19</v>
      </c>
      <c r="F46" s="38" t="s">
        <v>43</v>
      </c>
      <c r="G46" s="39" t="s">
        <v>21</v>
      </c>
      <c r="H46" s="40">
        <f>'[26]оценка Учреждения'!$H$45</f>
        <v>100</v>
      </c>
      <c r="I46" s="40">
        <f>'[26]оценка Учреждения'!$I$45</f>
        <v>93.3</v>
      </c>
      <c r="J46" s="41">
        <f>IF(I46/H46*100&gt;100,100,I46/H46*100)</f>
        <v>93.3</v>
      </c>
      <c r="K46" s="51"/>
      <c r="L46" s="48"/>
      <c r="M46" s="17"/>
      <c r="N46" s="59"/>
      <c r="O46" s="50"/>
    </row>
    <row r="47" spans="1:15" ht="33" customHeight="1" x14ac:dyDescent="0.25">
      <c r="A47" s="20"/>
      <c r="B47" s="110"/>
      <c r="C47" s="111"/>
      <c r="D47" s="54"/>
      <c r="E47" s="3" t="s">
        <v>25</v>
      </c>
      <c r="F47" s="55" t="s">
        <v>26</v>
      </c>
      <c r="G47" s="39" t="s">
        <v>27</v>
      </c>
      <c r="H47" s="40">
        <f>'[26]оценка Учреждения'!$H$46</f>
        <v>477.56</v>
      </c>
      <c r="I47" s="40">
        <f>'[26]оценка Учреждения'!$I$46</f>
        <v>486.22</v>
      </c>
      <c r="J47" s="41">
        <f>IF(I47/H47*100&gt;100,100,I47/H47*100)</f>
        <v>100</v>
      </c>
      <c r="K47" s="41">
        <f>J47</f>
        <v>100</v>
      </c>
      <c r="L47" s="56"/>
      <c r="M47" s="17"/>
      <c r="N47" s="41"/>
      <c r="O47" s="58"/>
    </row>
    <row r="48" spans="1:15" customFormat="1" ht="56.25" hidden="1" customHeight="1" x14ac:dyDescent="0.25">
      <c r="A48" s="20"/>
      <c r="B48" s="176" t="s">
        <v>50</v>
      </c>
      <c r="C48" s="177" t="s">
        <v>51</v>
      </c>
      <c r="D48" s="85" t="s">
        <v>18</v>
      </c>
      <c r="E48" s="86" t="s">
        <v>19</v>
      </c>
      <c r="F48" s="87" t="s">
        <v>20</v>
      </c>
      <c r="G48" s="88" t="s">
        <v>21</v>
      </c>
      <c r="H48" s="89"/>
      <c r="I48" s="89"/>
      <c r="J48" s="90"/>
      <c r="K48" s="91"/>
      <c r="L48" s="92"/>
      <c r="M48" s="17"/>
      <c r="N48" s="93"/>
      <c r="O48" s="94">
        <v>12</v>
      </c>
    </row>
    <row r="49" spans="1:15" customFormat="1" ht="56.25" hidden="1" customHeight="1" x14ac:dyDescent="0.25">
      <c r="A49" s="20"/>
      <c r="B49" s="178"/>
      <c r="C49" s="179"/>
      <c r="D49" s="95"/>
      <c r="E49" s="86" t="s">
        <v>19</v>
      </c>
      <c r="F49" s="87" t="s">
        <v>42</v>
      </c>
      <c r="G49" s="88" t="s">
        <v>21</v>
      </c>
      <c r="H49" s="89"/>
      <c r="I49" s="89"/>
      <c r="J49" s="90"/>
      <c r="K49" s="96"/>
      <c r="L49" s="97"/>
      <c r="M49" s="17"/>
      <c r="N49" s="93"/>
      <c r="O49" s="98"/>
    </row>
    <row r="50" spans="1:15" customFormat="1" ht="66.75" hidden="1" customHeight="1" x14ac:dyDescent="0.25">
      <c r="A50" s="20"/>
      <c r="B50" s="178"/>
      <c r="C50" s="179"/>
      <c r="D50" s="95"/>
      <c r="E50" s="86" t="s">
        <v>19</v>
      </c>
      <c r="F50" s="87" t="s">
        <v>43</v>
      </c>
      <c r="G50" s="88" t="s">
        <v>21</v>
      </c>
      <c r="H50" s="89"/>
      <c r="I50" s="89"/>
      <c r="J50" s="90"/>
      <c r="K50" s="99"/>
      <c r="L50" s="97"/>
      <c r="M50" s="17"/>
      <c r="N50" s="93"/>
      <c r="O50" s="98"/>
    </row>
    <row r="51" spans="1:15" customFormat="1" ht="33" hidden="1" customHeight="1" x14ac:dyDescent="0.25">
      <c r="A51" s="20"/>
      <c r="B51" s="180"/>
      <c r="C51" s="181"/>
      <c r="D51" s="102"/>
      <c r="E51" s="86" t="s">
        <v>25</v>
      </c>
      <c r="F51" s="103" t="s">
        <v>26</v>
      </c>
      <c r="G51" s="88" t="s">
        <v>27</v>
      </c>
      <c r="H51" s="89"/>
      <c r="I51" s="89"/>
      <c r="J51" s="90"/>
      <c r="K51" s="90"/>
      <c r="L51" s="104"/>
      <c r="M51" s="17"/>
      <c r="N51" s="90"/>
      <c r="O51" s="105"/>
    </row>
    <row r="52" spans="1:15" customFormat="1" ht="47.25" hidden="1" x14ac:dyDescent="0.25">
      <c r="A52" s="20"/>
      <c r="B52" s="112" t="s">
        <v>52</v>
      </c>
      <c r="C52" s="113" t="s">
        <v>53</v>
      </c>
      <c r="D52" s="114" t="s">
        <v>18</v>
      </c>
      <c r="E52" s="115" t="s">
        <v>19</v>
      </c>
      <c r="F52" s="116" t="s">
        <v>20</v>
      </c>
      <c r="G52" s="117" t="s">
        <v>21</v>
      </c>
      <c r="H52" s="118"/>
      <c r="I52" s="118"/>
      <c r="J52" s="119"/>
      <c r="K52" s="120"/>
      <c r="L52" s="121"/>
      <c r="M52" s="17"/>
      <c r="N52" s="122"/>
      <c r="O52" s="123">
        <v>13</v>
      </c>
    </row>
    <row r="53" spans="1:15" customFormat="1" ht="47.25" hidden="1" x14ac:dyDescent="0.25">
      <c r="A53" s="20"/>
      <c r="B53" s="112"/>
      <c r="C53" s="113"/>
      <c r="D53" s="124"/>
      <c r="E53" s="115" t="s">
        <v>19</v>
      </c>
      <c r="F53" s="116" t="s">
        <v>42</v>
      </c>
      <c r="G53" s="117" t="s">
        <v>21</v>
      </c>
      <c r="H53" s="118"/>
      <c r="I53" s="118"/>
      <c r="J53" s="119"/>
      <c r="K53" s="125"/>
      <c r="L53" s="126"/>
      <c r="M53" s="17"/>
      <c r="N53" s="122"/>
      <c r="O53" s="127"/>
    </row>
    <row r="54" spans="1:15" customFormat="1" ht="47.25" hidden="1" x14ac:dyDescent="0.25">
      <c r="A54" s="20"/>
      <c r="B54" s="112"/>
      <c r="C54" s="113"/>
      <c r="D54" s="124"/>
      <c r="E54" s="115" t="s">
        <v>19</v>
      </c>
      <c r="F54" s="116" t="s">
        <v>54</v>
      </c>
      <c r="G54" s="117" t="s">
        <v>21</v>
      </c>
      <c r="H54" s="118"/>
      <c r="I54" s="118"/>
      <c r="J54" s="119"/>
      <c r="K54" s="128"/>
      <c r="L54" s="126"/>
      <c r="M54" s="17"/>
      <c r="N54" s="122"/>
      <c r="O54" s="127"/>
    </row>
    <row r="55" spans="1:15" customFormat="1" ht="31.5" hidden="1" x14ac:dyDescent="0.25">
      <c r="A55" s="20"/>
      <c r="B55" s="129"/>
      <c r="C55" s="130"/>
      <c r="D55" s="131"/>
      <c r="E55" s="115" t="s">
        <v>25</v>
      </c>
      <c r="F55" s="132" t="s">
        <v>26</v>
      </c>
      <c r="G55" s="117" t="s">
        <v>27</v>
      </c>
      <c r="H55" s="118"/>
      <c r="I55" s="118"/>
      <c r="J55" s="119"/>
      <c r="K55" s="119"/>
      <c r="L55" s="133"/>
      <c r="M55" s="17"/>
      <c r="N55" s="119"/>
      <c r="O55" s="134"/>
    </row>
    <row r="56" spans="1:15" customFormat="1" ht="47.25" hidden="1" x14ac:dyDescent="0.25">
      <c r="A56" s="20"/>
      <c r="B56" s="112" t="s">
        <v>55</v>
      </c>
      <c r="C56" s="113" t="s">
        <v>56</v>
      </c>
      <c r="D56" s="114" t="s">
        <v>18</v>
      </c>
      <c r="E56" s="115" t="s">
        <v>19</v>
      </c>
      <c r="F56" s="116" t="s">
        <v>20</v>
      </c>
      <c r="G56" s="117" t="s">
        <v>21</v>
      </c>
      <c r="H56" s="118"/>
      <c r="I56" s="118"/>
      <c r="J56" s="119"/>
      <c r="K56" s="120"/>
      <c r="L56" s="121"/>
      <c r="M56" s="17"/>
      <c r="N56" s="122"/>
      <c r="O56" s="123">
        <v>14</v>
      </c>
    </row>
    <row r="57" spans="1:15" customFormat="1" ht="47.25" hidden="1" x14ac:dyDescent="0.25">
      <c r="A57" s="20"/>
      <c r="B57" s="112"/>
      <c r="C57" s="113"/>
      <c r="D57" s="124"/>
      <c r="E57" s="115" t="s">
        <v>19</v>
      </c>
      <c r="F57" s="116" t="s">
        <v>42</v>
      </c>
      <c r="G57" s="117" t="s">
        <v>21</v>
      </c>
      <c r="H57" s="118"/>
      <c r="I57" s="118"/>
      <c r="J57" s="119"/>
      <c r="K57" s="125"/>
      <c r="L57" s="126"/>
      <c r="M57" s="17"/>
      <c r="N57" s="122"/>
      <c r="O57" s="127"/>
    </row>
    <row r="58" spans="1:15" customFormat="1" ht="47.25" hidden="1" x14ac:dyDescent="0.25">
      <c r="A58" s="20"/>
      <c r="B58" s="112"/>
      <c r="C58" s="113"/>
      <c r="D58" s="124"/>
      <c r="E58" s="115" t="s">
        <v>19</v>
      </c>
      <c r="F58" s="116" t="s">
        <v>54</v>
      </c>
      <c r="G58" s="117" t="s">
        <v>21</v>
      </c>
      <c r="H58" s="118"/>
      <c r="I58" s="118"/>
      <c r="J58" s="119"/>
      <c r="K58" s="128"/>
      <c r="L58" s="126"/>
      <c r="M58" s="17"/>
      <c r="N58" s="122"/>
      <c r="O58" s="127"/>
    </row>
    <row r="59" spans="1:15" customFormat="1" ht="31.5" hidden="1" x14ac:dyDescent="0.25">
      <c r="A59" s="20"/>
      <c r="B59" s="129"/>
      <c r="C59" s="130"/>
      <c r="D59" s="131"/>
      <c r="E59" s="115" t="s">
        <v>25</v>
      </c>
      <c r="F59" s="132" t="s">
        <v>26</v>
      </c>
      <c r="G59" s="117" t="s">
        <v>27</v>
      </c>
      <c r="H59" s="118"/>
      <c r="I59" s="118"/>
      <c r="J59" s="119"/>
      <c r="K59" s="119"/>
      <c r="L59" s="133"/>
      <c r="M59" s="17"/>
      <c r="N59" s="119"/>
      <c r="O59" s="134"/>
    </row>
    <row r="60" spans="1:15" customFormat="1" ht="47.25" hidden="1" x14ac:dyDescent="0.25">
      <c r="A60" s="20"/>
      <c r="B60" s="112" t="s">
        <v>57</v>
      </c>
      <c r="C60" s="113" t="s">
        <v>58</v>
      </c>
      <c r="D60" s="114" t="s">
        <v>18</v>
      </c>
      <c r="E60" s="115" t="s">
        <v>19</v>
      </c>
      <c r="F60" s="116" t="s">
        <v>20</v>
      </c>
      <c r="G60" s="117" t="s">
        <v>21</v>
      </c>
      <c r="H60" s="118"/>
      <c r="I60" s="118"/>
      <c r="J60" s="119"/>
      <c r="K60" s="120"/>
      <c r="L60" s="121"/>
      <c r="M60" s="17"/>
      <c r="N60" s="122"/>
      <c r="O60" s="123">
        <v>15</v>
      </c>
    </row>
    <row r="61" spans="1:15" customFormat="1" ht="47.25" hidden="1" x14ac:dyDescent="0.25">
      <c r="A61" s="20"/>
      <c r="B61" s="112"/>
      <c r="C61" s="113"/>
      <c r="D61" s="124"/>
      <c r="E61" s="115" t="s">
        <v>19</v>
      </c>
      <c r="F61" s="116" t="s">
        <v>42</v>
      </c>
      <c r="G61" s="117" t="s">
        <v>21</v>
      </c>
      <c r="H61" s="118"/>
      <c r="I61" s="118"/>
      <c r="J61" s="119"/>
      <c r="K61" s="125"/>
      <c r="L61" s="126"/>
      <c r="M61" s="17"/>
      <c r="N61" s="122"/>
      <c r="O61" s="127"/>
    </row>
    <row r="62" spans="1:15" customFormat="1" ht="47.25" hidden="1" x14ac:dyDescent="0.25">
      <c r="A62" s="20"/>
      <c r="B62" s="112"/>
      <c r="C62" s="113"/>
      <c r="D62" s="124"/>
      <c r="E62" s="115" t="s">
        <v>19</v>
      </c>
      <c r="F62" s="116" t="s">
        <v>54</v>
      </c>
      <c r="G62" s="117" t="s">
        <v>21</v>
      </c>
      <c r="H62" s="118"/>
      <c r="I62" s="118"/>
      <c r="J62" s="119"/>
      <c r="K62" s="128"/>
      <c r="L62" s="126"/>
      <c r="M62" s="17"/>
      <c r="N62" s="122"/>
      <c r="O62" s="127"/>
    </row>
    <row r="63" spans="1:15" customFormat="1" ht="31.5" hidden="1" x14ac:dyDescent="0.25">
      <c r="A63" s="20"/>
      <c r="B63" s="129"/>
      <c r="C63" s="130"/>
      <c r="D63" s="131"/>
      <c r="E63" s="115" t="s">
        <v>25</v>
      </c>
      <c r="F63" s="132" t="s">
        <v>26</v>
      </c>
      <c r="G63" s="117" t="s">
        <v>27</v>
      </c>
      <c r="H63" s="118"/>
      <c r="I63" s="118"/>
      <c r="J63" s="119"/>
      <c r="K63" s="119"/>
      <c r="L63" s="133"/>
      <c r="M63" s="17"/>
      <c r="N63" s="119"/>
      <c r="O63" s="134"/>
    </row>
    <row r="64" spans="1:15" ht="47.25" x14ac:dyDescent="0.25">
      <c r="A64" s="20"/>
      <c r="B64" s="35" t="s">
        <v>59</v>
      </c>
      <c r="C64" s="36" t="s">
        <v>60</v>
      </c>
      <c r="D64" s="37" t="s">
        <v>18</v>
      </c>
      <c r="E64" s="3" t="s">
        <v>19</v>
      </c>
      <c r="F64" s="38" t="s">
        <v>20</v>
      </c>
      <c r="G64" s="39" t="s">
        <v>21</v>
      </c>
      <c r="H64" s="40">
        <f>'[26]оценка Учреждения'!$H$63</f>
        <v>100</v>
      </c>
      <c r="I64" s="40">
        <f>'[26]оценка Учреждения'!$I$63</f>
        <v>100</v>
      </c>
      <c r="J64" s="41">
        <f>IF(I64/H64*100&gt;100,100,I64/H64*100)</f>
        <v>100</v>
      </c>
      <c r="K64" s="42">
        <f>(J64+J65+J66)/3</f>
        <v>86.355782312925172</v>
      </c>
      <c r="L64" s="43">
        <f>(K64+K67)/2</f>
        <v>92.667771713861384</v>
      </c>
      <c r="M64" s="17"/>
      <c r="N64" s="59"/>
      <c r="O64" s="45">
        <v>16</v>
      </c>
    </row>
    <row r="65" spans="1:15" ht="47.25" x14ac:dyDescent="0.25">
      <c r="A65" s="20"/>
      <c r="B65" s="35"/>
      <c r="C65" s="36"/>
      <c r="D65" s="46"/>
      <c r="E65" s="3" t="s">
        <v>19</v>
      </c>
      <c r="F65" s="38" t="s">
        <v>42</v>
      </c>
      <c r="G65" s="39" t="s">
        <v>21</v>
      </c>
      <c r="H65" s="40">
        <f>'[26]оценка Учреждения'!$H$64</f>
        <v>98</v>
      </c>
      <c r="I65" s="40">
        <f>'[26]оценка Учреждения'!$I$64</f>
        <v>62.1</v>
      </c>
      <c r="J65" s="41">
        <f>IF(I65/H65*100&gt;100,100,I65/H65*100)</f>
        <v>63.367346938775512</v>
      </c>
      <c r="K65" s="47"/>
      <c r="L65" s="48"/>
      <c r="M65" s="17"/>
      <c r="N65" s="59"/>
      <c r="O65" s="50"/>
    </row>
    <row r="66" spans="1:15" ht="47.25" x14ac:dyDescent="0.25">
      <c r="A66" s="20"/>
      <c r="B66" s="35"/>
      <c r="C66" s="36"/>
      <c r="D66" s="46"/>
      <c r="E66" s="3" t="s">
        <v>19</v>
      </c>
      <c r="F66" s="38" t="s">
        <v>54</v>
      </c>
      <c r="G66" s="39" t="s">
        <v>21</v>
      </c>
      <c r="H66" s="40">
        <f>'[26]оценка Учреждения'!$H$65</f>
        <v>100</v>
      </c>
      <c r="I66" s="40">
        <f>'[26]оценка Учреждения'!$I$65</f>
        <v>95.7</v>
      </c>
      <c r="J66" s="41">
        <f>IF(I66/H66*100&gt;100,100,I66/H66*100)</f>
        <v>95.7</v>
      </c>
      <c r="K66" s="51"/>
      <c r="L66" s="48"/>
      <c r="M66" s="17"/>
      <c r="N66" s="59"/>
      <c r="O66" s="50"/>
    </row>
    <row r="67" spans="1:15" ht="31.5" x14ac:dyDescent="0.25">
      <c r="A67" s="20"/>
      <c r="B67" s="52"/>
      <c r="C67" s="53"/>
      <c r="D67" s="54"/>
      <c r="E67" s="3" t="s">
        <v>25</v>
      </c>
      <c r="F67" s="55" t="s">
        <v>26</v>
      </c>
      <c r="G67" s="39" t="s">
        <v>27</v>
      </c>
      <c r="H67" s="40">
        <f>'[26]оценка Учреждения'!$H$66</f>
        <v>120.56</v>
      </c>
      <c r="I67" s="40">
        <f>'[26]оценка Учреждения'!$I$66</f>
        <v>119.33</v>
      </c>
      <c r="J67" s="41">
        <f>IF(I67/H67*100&gt;100,100,I67/H67*100)</f>
        <v>98.979761114797611</v>
      </c>
      <c r="K67" s="41">
        <f>J67</f>
        <v>98.979761114797611</v>
      </c>
      <c r="L67" s="56"/>
      <c r="M67" s="17"/>
      <c r="N67" s="41"/>
      <c r="O67" s="58"/>
    </row>
    <row r="68" spans="1:15" customFormat="1" ht="47.25" hidden="1" x14ac:dyDescent="0.25">
      <c r="A68" s="20"/>
      <c r="B68" s="112" t="s">
        <v>61</v>
      </c>
      <c r="C68" s="113" t="s">
        <v>62</v>
      </c>
      <c r="D68" s="114" t="s">
        <v>18</v>
      </c>
      <c r="E68" s="115" t="s">
        <v>19</v>
      </c>
      <c r="F68" s="116" t="s">
        <v>20</v>
      </c>
      <c r="G68" s="117" t="s">
        <v>21</v>
      </c>
      <c r="H68" s="118"/>
      <c r="I68" s="118"/>
      <c r="J68" s="119"/>
      <c r="K68" s="120"/>
      <c r="L68" s="121"/>
      <c r="M68" s="17"/>
      <c r="N68" s="122"/>
      <c r="O68" s="123">
        <v>17</v>
      </c>
    </row>
    <row r="69" spans="1:15" customFormat="1" ht="47.25" hidden="1" x14ac:dyDescent="0.25">
      <c r="A69" s="20"/>
      <c r="B69" s="112"/>
      <c r="C69" s="113"/>
      <c r="D69" s="124"/>
      <c r="E69" s="115" t="s">
        <v>19</v>
      </c>
      <c r="F69" s="116" t="s">
        <v>42</v>
      </c>
      <c r="G69" s="117" t="s">
        <v>21</v>
      </c>
      <c r="H69" s="118"/>
      <c r="I69" s="118"/>
      <c r="J69" s="119"/>
      <c r="K69" s="125"/>
      <c r="L69" s="126"/>
      <c r="M69" s="17"/>
      <c r="N69" s="122"/>
      <c r="O69" s="127"/>
    </row>
    <row r="70" spans="1:15" customFormat="1" ht="47.25" hidden="1" x14ac:dyDescent="0.25">
      <c r="A70" s="20"/>
      <c r="B70" s="112"/>
      <c r="C70" s="113"/>
      <c r="D70" s="124"/>
      <c r="E70" s="115" t="s">
        <v>19</v>
      </c>
      <c r="F70" s="116" t="s">
        <v>54</v>
      </c>
      <c r="G70" s="117" t="s">
        <v>21</v>
      </c>
      <c r="H70" s="118"/>
      <c r="I70" s="118"/>
      <c r="J70" s="119"/>
      <c r="K70" s="128"/>
      <c r="L70" s="126"/>
      <c r="M70" s="17"/>
      <c r="N70" s="122"/>
      <c r="O70" s="127"/>
    </row>
    <row r="71" spans="1:15" customFormat="1" ht="31.5" hidden="1" x14ac:dyDescent="0.25">
      <c r="A71" s="20"/>
      <c r="B71" s="129"/>
      <c r="C71" s="130"/>
      <c r="D71" s="131"/>
      <c r="E71" s="115" t="s">
        <v>25</v>
      </c>
      <c r="F71" s="132" t="s">
        <v>26</v>
      </c>
      <c r="G71" s="117" t="s">
        <v>27</v>
      </c>
      <c r="H71" s="118"/>
      <c r="I71" s="118"/>
      <c r="J71" s="119"/>
      <c r="K71" s="119"/>
      <c r="L71" s="133"/>
      <c r="M71" s="17"/>
      <c r="N71" s="119"/>
      <c r="O71" s="134"/>
    </row>
    <row r="72" spans="1:15" ht="47.25" x14ac:dyDescent="0.25">
      <c r="A72" s="20"/>
      <c r="B72" s="35" t="s">
        <v>63</v>
      </c>
      <c r="C72" s="36" t="s">
        <v>64</v>
      </c>
      <c r="D72" s="37" t="s">
        <v>18</v>
      </c>
      <c r="E72" s="3" t="s">
        <v>19</v>
      </c>
      <c r="F72" s="38" t="s">
        <v>65</v>
      </c>
      <c r="G72" s="3" t="s">
        <v>21</v>
      </c>
      <c r="H72" s="40">
        <f>'[26]оценка Учреждения'!$H$71</f>
        <v>1.03</v>
      </c>
      <c r="I72" s="40">
        <f>'[26]оценка Учреждения'!$I$71</f>
        <v>1</v>
      </c>
      <c r="J72" s="41">
        <f>IF(I72/H72*100&gt;100,100,I72/H72*100)</f>
        <v>97.087378640776706</v>
      </c>
      <c r="K72" s="42">
        <f>(J72+J73+J74)/2</f>
        <v>98.543689320388353</v>
      </c>
      <c r="L72" s="43">
        <f>(K72+K75)/2</f>
        <v>99.271844660194176</v>
      </c>
      <c r="M72" s="17"/>
      <c r="N72" s="59"/>
      <c r="O72" s="45">
        <v>18</v>
      </c>
    </row>
    <row r="73" spans="1:15" ht="63" x14ac:dyDescent="0.25">
      <c r="A73" s="20"/>
      <c r="B73" s="35"/>
      <c r="C73" s="36"/>
      <c r="D73" s="46"/>
      <c r="E73" s="3" t="s">
        <v>19</v>
      </c>
      <c r="F73" s="38" t="s">
        <v>66</v>
      </c>
      <c r="G73" s="3" t="s">
        <v>21</v>
      </c>
      <c r="H73" s="40">
        <f>'[26]оценка Учреждения'!$H$72</f>
        <v>0</v>
      </c>
      <c r="I73" s="40">
        <f>'[26]оценка Учреждения'!$I$72</f>
        <v>33.299999999999997</v>
      </c>
      <c r="J73" s="41">
        <v>0</v>
      </c>
      <c r="K73" s="47"/>
      <c r="L73" s="48"/>
      <c r="M73" s="17"/>
      <c r="N73" s="59"/>
      <c r="O73" s="50"/>
    </row>
    <row r="74" spans="1:15" ht="47.25" x14ac:dyDescent="0.25">
      <c r="A74" s="20"/>
      <c r="B74" s="35"/>
      <c r="C74" s="36"/>
      <c r="D74" s="46"/>
      <c r="E74" s="3" t="s">
        <v>19</v>
      </c>
      <c r="F74" s="38" t="s">
        <v>42</v>
      </c>
      <c r="G74" s="3" t="s">
        <v>21</v>
      </c>
      <c r="H74" s="40">
        <f>'[26]оценка Учреждения'!$H$73</f>
        <v>100</v>
      </c>
      <c r="I74" s="40">
        <f>'[26]оценка Учреждения'!$I$73</f>
        <v>100</v>
      </c>
      <c r="J74" s="41">
        <f t="shared" ref="J74:J96" si="0">IF(H74=0,100,IF(I74/H74*100&gt;100,100,I74/H74*100))</f>
        <v>100</v>
      </c>
      <c r="K74" s="51"/>
      <c r="L74" s="48"/>
      <c r="M74" s="17"/>
      <c r="N74" s="59"/>
      <c r="O74" s="50"/>
    </row>
    <row r="75" spans="1:15" ht="31.5" x14ac:dyDescent="0.25">
      <c r="A75" s="20"/>
      <c r="B75" s="52"/>
      <c r="C75" s="53"/>
      <c r="D75" s="54"/>
      <c r="E75" s="3" t="s">
        <v>25</v>
      </c>
      <c r="F75" s="55" t="s">
        <v>67</v>
      </c>
      <c r="G75" s="3" t="s">
        <v>68</v>
      </c>
      <c r="H75" s="135">
        <f>'[26]оценка Учреждения'!$H$74</f>
        <v>1070.4000000000001</v>
      </c>
      <c r="I75" s="135">
        <f>'[26]оценка Учреждения'!$I$74</f>
        <v>1070.4000000000001</v>
      </c>
      <c r="J75" s="41">
        <f t="shared" si="0"/>
        <v>100</v>
      </c>
      <c r="K75" s="41">
        <f>J75</f>
        <v>100</v>
      </c>
      <c r="L75" s="56"/>
      <c r="M75" s="17"/>
      <c r="N75" s="41"/>
      <c r="O75" s="58"/>
    </row>
    <row r="76" spans="1:15" ht="47.25" customHeight="1" x14ac:dyDescent="0.25">
      <c r="A76" s="20"/>
      <c r="B76" s="35" t="s">
        <v>69</v>
      </c>
      <c r="C76" s="36" t="s">
        <v>70</v>
      </c>
      <c r="D76" s="37" t="s">
        <v>18</v>
      </c>
      <c r="E76" s="3" t="s">
        <v>19</v>
      </c>
      <c r="F76" s="38" t="s">
        <v>65</v>
      </c>
      <c r="G76" s="3" t="s">
        <v>21</v>
      </c>
      <c r="H76" s="40">
        <f>'[26]оценка Учреждения'!$H$75</f>
        <v>6.77</v>
      </c>
      <c r="I76" s="40">
        <f>'[26]оценка Учреждения'!$I$75</f>
        <v>6.63</v>
      </c>
      <c r="J76" s="41">
        <f t="shared" si="0"/>
        <v>97.932053175775479</v>
      </c>
      <c r="K76" s="42">
        <f>(J76+J77+J78)/2</f>
        <v>98.96602658788774</v>
      </c>
      <c r="L76" s="43">
        <f>(K76+K79)/2</f>
        <v>99.48301329394387</v>
      </c>
      <c r="M76" s="17"/>
      <c r="N76" s="44"/>
      <c r="O76" s="45">
        <v>19</v>
      </c>
    </row>
    <row r="77" spans="1:15" ht="63" x14ac:dyDescent="0.25">
      <c r="A77" s="20"/>
      <c r="B77" s="35"/>
      <c r="C77" s="36"/>
      <c r="D77" s="46"/>
      <c r="E77" s="3" t="s">
        <v>19</v>
      </c>
      <c r="F77" s="38" t="s">
        <v>66</v>
      </c>
      <c r="G77" s="3" t="s">
        <v>21</v>
      </c>
      <c r="H77" s="40">
        <f>'[26]оценка Учреждения'!$H$76</f>
        <v>0</v>
      </c>
      <c r="I77" s="40">
        <f>'[26]оценка Учреждения'!$I$76</f>
        <v>0</v>
      </c>
      <c r="J77" s="41">
        <v>0</v>
      </c>
      <c r="K77" s="47"/>
      <c r="L77" s="48"/>
      <c r="M77" s="17"/>
      <c r="N77" s="49"/>
      <c r="O77" s="50"/>
    </row>
    <row r="78" spans="1:15" ht="47.25" x14ac:dyDescent="0.25">
      <c r="A78" s="20"/>
      <c r="B78" s="35"/>
      <c r="C78" s="36"/>
      <c r="D78" s="46"/>
      <c r="E78" s="3" t="s">
        <v>19</v>
      </c>
      <c r="F78" s="38" t="s">
        <v>42</v>
      </c>
      <c r="G78" s="3" t="s">
        <v>21</v>
      </c>
      <c r="H78" s="40">
        <f>'[26]оценка Учреждения'!$H$77</f>
        <v>100</v>
      </c>
      <c r="I78" s="40">
        <f>'[26]оценка Учреждения'!$I$77</f>
        <v>100</v>
      </c>
      <c r="J78" s="41">
        <f t="shared" si="0"/>
        <v>100</v>
      </c>
      <c r="K78" s="51"/>
      <c r="L78" s="48"/>
      <c r="M78" s="17"/>
      <c r="N78" s="49"/>
      <c r="O78" s="50"/>
    </row>
    <row r="79" spans="1:15" ht="31.5" x14ac:dyDescent="0.25">
      <c r="A79" s="20"/>
      <c r="B79" s="52"/>
      <c r="C79" s="53"/>
      <c r="D79" s="54"/>
      <c r="E79" s="3" t="s">
        <v>25</v>
      </c>
      <c r="F79" s="55" t="s">
        <v>67</v>
      </c>
      <c r="G79" s="3" t="s">
        <v>68</v>
      </c>
      <c r="H79" s="135">
        <f>'[26]оценка Учреждения'!$H$78</f>
        <v>9021.4500000000007</v>
      </c>
      <c r="I79" s="135">
        <f>'[26]оценка Учреждения'!$I$78</f>
        <v>9021.4500000000007</v>
      </c>
      <c r="J79" s="41">
        <f t="shared" si="0"/>
        <v>100</v>
      </c>
      <c r="K79" s="41">
        <f>J79</f>
        <v>100</v>
      </c>
      <c r="L79" s="56"/>
      <c r="M79" s="17"/>
      <c r="N79" s="57"/>
      <c r="O79" s="58"/>
    </row>
    <row r="80" spans="1:15" ht="47.25" x14ac:dyDescent="0.25">
      <c r="A80" s="20"/>
      <c r="B80" s="35" t="s">
        <v>71</v>
      </c>
      <c r="C80" s="36" t="s">
        <v>72</v>
      </c>
      <c r="D80" s="37" t="s">
        <v>18</v>
      </c>
      <c r="E80" s="3" t="s">
        <v>19</v>
      </c>
      <c r="F80" s="38" t="s">
        <v>65</v>
      </c>
      <c r="G80" s="3" t="s">
        <v>21</v>
      </c>
      <c r="H80" s="40">
        <f>'[26]оценка Учреждения'!$H$79</f>
        <v>27.06</v>
      </c>
      <c r="I80" s="40">
        <f>'[26]оценка Учреждения'!$I$79</f>
        <v>26.51</v>
      </c>
      <c r="J80" s="41">
        <f t="shared" si="0"/>
        <v>97.967479674796749</v>
      </c>
      <c r="K80" s="42">
        <f>(J80+J81+J82)/3</f>
        <v>88.598770768298394</v>
      </c>
      <c r="L80" s="43">
        <f>(K80+K83)/2</f>
        <v>94.29938538414919</v>
      </c>
      <c r="M80" s="17"/>
      <c r="N80" s="59"/>
      <c r="O80" s="45">
        <v>20</v>
      </c>
    </row>
    <row r="81" spans="1:15" ht="63" x14ac:dyDescent="0.25">
      <c r="A81" s="20"/>
      <c r="B81" s="35"/>
      <c r="C81" s="36"/>
      <c r="D81" s="46"/>
      <c r="E81" s="3" t="s">
        <v>19</v>
      </c>
      <c r="F81" s="38" t="s">
        <v>66</v>
      </c>
      <c r="G81" s="3" t="s">
        <v>21</v>
      </c>
      <c r="H81" s="40">
        <f>'[26]оценка Учреждения'!$H$80</f>
        <v>71.099999999999994</v>
      </c>
      <c r="I81" s="40">
        <f>'[26]оценка Учреждения'!$I$80</f>
        <v>60.1</v>
      </c>
      <c r="J81" s="41">
        <f t="shared" si="0"/>
        <v>84.528832630098464</v>
      </c>
      <c r="K81" s="47"/>
      <c r="L81" s="48"/>
      <c r="M81" s="17"/>
      <c r="N81" s="59"/>
      <c r="O81" s="50"/>
    </row>
    <row r="82" spans="1:15" ht="47.25" x14ac:dyDescent="0.25">
      <c r="A82" s="20"/>
      <c r="B82" s="35"/>
      <c r="C82" s="36"/>
      <c r="D82" s="46"/>
      <c r="E82" s="3" t="s">
        <v>19</v>
      </c>
      <c r="F82" s="38" t="s">
        <v>42</v>
      </c>
      <c r="G82" s="3" t="s">
        <v>21</v>
      </c>
      <c r="H82" s="40">
        <f>'[26]оценка Учреждения'!$H$81</f>
        <v>100</v>
      </c>
      <c r="I82" s="40">
        <f>'[26]оценка Учреждения'!$I$81</f>
        <v>83.3</v>
      </c>
      <c r="J82" s="41">
        <f t="shared" si="0"/>
        <v>83.3</v>
      </c>
      <c r="K82" s="51"/>
      <c r="L82" s="48"/>
      <c r="M82" s="17"/>
      <c r="N82" s="59"/>
      <c r="O82" s="50"/>
    </row>
    <row r="83" spans="1:15" ht="31.5" x14ac:dyDescent="0.25">
      <c r="A83" s="20"/>
      <c r="B83" s="52"/>
      <c r="C83" s="53"/>
      <c r="D83" s="54"/>
      <c r="E83" s="3" t="s">
        <v>25</v>
      </c>
      <c r="F83" s="55" t="s">
        <v>67</v>
      </c>
      <c r="G83" s="3" t="s">
        <v>68</v>
      </c>
      <c r="H83" s="135">
        <f>'[26]оценка Учреждения'!$H$82</f>
        <v>79521</v>
      </c>
      <c r="I83" s="135">
        <f>'[26]оценка Учреждения'!$I$82</f>
        <v>79521</v>
      </c>
      <c r="J83" s="41">
        <f t="shared" si="0"/>
        <v>100</v>
      </c>
      <c r="K83" s="41">
        <f>J83</f>
        <v>100</v>
      </c>
      <c r="L83" s="56"/>
      <c r="M83" s="17"/>
      <c r="N83" s="41"/>
      <c r="O83" s="58"/>
    </row>
    <row r="84" spans="1:15" ht="47.25" x14ac:dyDescent="0.25">
      <c r="A84" s="20"/>
      <c r="B84" s="35" t="s">
        <v>73</v>
      </c>
      <c r="C84" s="36" t="s">
        <v>74</v>
      </c>
      <c r="D84" s="37" t="s">
        <v>18</v>
      </c>
      <c r="E84" s="3" t="s">
        <v>19</v>
      </c>
      <c r="F84" s="38" t="s">
        <v>65</v>
      </c>
      <c r="G84" s="3" t="s">
        <v>21</v>
      </c>
      <c r="H84" s="40">
        <f>'[26]оценка Учреждения'!$H$83</f>
        <v>30.39</v>
      </c>
      <c r="I84" s="40">
        <f>'[26]оценка Учреждения'!$I$83</f>
        <v>29.77</v>
      </c>
      <c r="J84" s="41">
        <f t="shared" si="0"/>
        <v>97.95985521553142</v>
      </c>
      <c r="K84" s="42">
        <f>(J84+J85+J86)/3</f>
        <v>90.98661840517714</v>
      </c>
      <c r="L84" s="43">
        <f>(K84+K87)/2</f>
        <v>95.493309202588563</v>
      </c>
      <c r="M84" s="17"/>
      <c r="N84" s="59"/>
      <c r="O84" s="45">
        <v>21</v>
      </c>
    </row>
    <row r="85" spans="1:15" ht="63" x14ac:dyDescent="0.25">
      <c r="A85" s="20"/>
      <c r="B85" s="35"/>
      <c r="C85" s="36"/>
      <c r="D85" s="46"/>
      <c r="E85" s="3" t="s">
        <v>19</v>
      </c>
      <c r="F85" s="38" t="s">
        <v>66</v>
      </c>
      <c r="G85" s="3" t="s">
        <v>21</v>
      </c>
      <c r="H85" s="40">
        <f>'[26]оценка Учреждения'!$H$84</f>
        <v>0</v>
      </c>
      <c r="I85" s="40">
        <f>'[26]оценка Учреждения'!$I$84</f>
        <v>31.3</v>
      </c>
      <c r="J85" s="41">
        <f t="shared" si="0"/>
        <v>100</v>
      </c>
      <c r="K85" s="47"/>
      <c r="L85" s="48"/>
      <c r="M85" s="17"/>
      <c r="N85" s="59"/>
      <c r="O85" s="50"/>
    </row>
    <row r="86" spans="1:15" ht="47.25" x14ac:dyDescent="0.25">
      <c r="A86" s="20"/>
      <c r="B86" s="35"/>
      <c r="C86" s="36"/>
      <c r="D86" s="46"/>
      <c r="E86" s="3" t="s">
        <v>19</v>
      </c>
      <c r="F86" s="38" t="s">
        <v>42</v>
      </c>
      <c r="G86" s="3" t="s">
        <v>21</v>
      </c>
      <c r="H86" s="40">
        <f>'[26]оценка Учреждения'!$H$85</f>
        <v>100</v>
      </c>
      <c r="I86" s="40">
        <f>'[26]оценка Учреждения'!$I$85</f>
        <v>75</v>
      </c>
      <c r="J86" s="41">
        <f t="shared" si="0"/>
        <v>75</v>
      </c>
      <c r="K86" s="51"/>
      <c r="L86" s="48"/>
      <c r="M86" s="17"/>
      <c r="N86" s="59"/>
      <c r="O86" s="50"/>
    </row>
    <row r="87" spans="1:15" ht="31.5" x14ac:dyDescent="0.25">
      <c r="A87" s="20"/>
      <c r="B87" s="52"/>
      <c r="C87" s="53"/>
      <c r="D87" s="54"/>
      <c r="E87" s="3" t="s">
        <v>25</v>
      </c>
      <c r="F87" s="55" t="s">
        <v>67</v>
      </c>
      <c r="G87" s="3" t="s">
        <v>68</v>
      </c>
      <c r="H87" s="135">
        <f>'[26]оценка Учреждения'!$H$86</f>
        <v>21553.040000000001</v>
      </c>
      <c r="I87" s="135">
        <f>'[26]оценка Учреждения'!$I$86</f>
        <v>21553.040000000001</v>
      </c>
      <c r="J87" s="41">
        <f t="shared" si="0"/>
        <v>100</v>
      </c>
      <c r="K87" s="41">
        <f>J87</f>
        <v>100</v>
      </c>
      <c r="L87" s="56"/>
      <c r="M87" s="17"/>
      <c r="N87" s="41"/>
      <c r="O87" s="58"/>
    </row>
    <row r="88" spans="1:15" customFormat="1" ht="47.25" hidden="1" x14ac:dyDescent="0.25">
      <c r="A88" s="20"/>
      <c r="B88" s="136" t="s">
        <v>75</v>
      </c>
      <c r="C88" s="137" t="s">
        <v>76</v>
      </c>
      <c r="D88" s="138" t="s">
        <v>18</v>
      </c>
      <c r="E88" s="139" t="s">
        <v>19</v>
      </c>
      <c r="F88" s="140" t="s">
        <v>65</v>
      </c>
      <c r="G88" s="139" t="s">
        <v>21</v>
      </c>
      <c r="H88" s="141"/>
      <c r="I88" s="141"/>
      <c r="J88" s="142"/>
      <c r="K88" s="143"/>
      <c r="L88" s="144"/>
      <c r="M88" s="17"/>
      <c r="N88" s="145"/>
      <c r="O88" s="146">
        <v>22</v>
      </c>
    </row>
    <row r="89" spans="1:15" customFormat="1" ht="63" hidden="1" x14ac:dyDescent="0.25">
      <c r="A89" s="20"/>
      <c r="B89" s="136"/>
      <c r="C89" s="137"/>
      <c r="D89" s="147"/>
      <c r="E89" s="139" t="s">
        <v>19</v>
      </c>
      <c r="F89" s="140" t="s">
        <v>66</v>
      </c>
      <c r="G89" s="139" t="s">
        <v>21</v>
      </c>
      <c r="H89" s="141"/>
      <c r="I89" s="141"/>
      <c r="J89" s="142"/>
      <c r="K89" s="148"/>
      <c r="L89" s="149"/>
      <c r="M89" s="17"/>
      <c r="N89" s="145"/>
      <c r="O89" s="150"/>
    </row>
    <row r="90" spans="1:15" customFormat="1" ht="47.25" hidden="1" x14ac:dyDescent="0.25">
      <c r="A90" s="20"/>
      <c r="B90" s="136"/>
      <c r="C90" s="137"/>
      <c r="D90" s="147"/>
      <c r="E90" s="139" t="s">
        <v>19</v>
      </c>
      <c r="F90" s="140" t="s">
        <v>42</v>
      </c>
      <c r="G90" s="139" t="s">
        <v>21</v>
      </c>
      <c r="H90" s="141"/>
      <c r="I90" s="141"/>
      <c r="J90" s="142"/>
      <c r="K90" s="151"/>
      <c r="L90" s="149"/>
      <c r="M90" s="17"/>
      <c r="N90" s="145"/>
      <c r="O90" s="150"/>
    </row>
    <row r="91" spans="1:15" customFormat="1" ht="31.5" hidden="1" x14ac:dyDescent="0.25">
      <c r="A91" s="20"/>
      <c r="B91" s="152"/>
      <c r="C91" s="153"/>
      <c r="D91" s="154"/>
      <c r="E91" s="139" t="s">
        <v>25</v>
      </c>
      <c r="F91" s="155" t="s">
        <v>67</v>
      </c>
      <c r="G91" s="139" t="s">
        <v>68</v>
      </c>
      <c r="H91" s="156"/>
      <c r="I91" s="156"/>
      <c r="J91" s="142"/>
      <c r="K91" s="142"/>
      <c r="L91" s="157"/>
      <c r="M91" s="17"/>
      <c r="N91" s="142"/>
      <c r="O91" s="158"/>
    </row>
    <row r="92" spans="1:15" ht="47.25" x14ac:dyDescent="0.25">
      <c r="A92" s="20"/>
      <c r="B92" s="35" t="s">
        <v>77</v>
      </c>
      <c r="C92" s="36" t="s">
        <v>78</v>
      </c>
      <c r="D92" s="37" t="s">
        <v>18</v>
      </c>
      <c r="E92" s="3" t="s">
        <v>19</v>
      </c>
      <c r="F92" s="38" t="s">
        <v>65</v>
      </c>
      <c r="G92" s="3" t="s">
        <v>21</v>
      </c>
      <c r="H92" s="40">
        <f>'[26]оценка Учреждения'!$H$91</f>
        <v>5.27</v>
      </c>
      <c r="I92" s="40">
        <f>'[26]оценка Учреждения'!$I$91</f>
        <v>5.17</v>
      </c>
      <c r="J92" s="41">
        <f t="shared" si="0"/>
        <v>98.102466793168887</v>
      </c>
      <c r="K92" s="42">
        <f>(J92+J93+J94)/3</f>
        <v>99.3674889310563</v>
      </c>
      <c r="L92" s="43">
        <f>(K92+K95)/2</f>
        <v>99.68374446552815</v>
      </c>
      <c r="M92" s="17"/>
      <c r="N92" s="44"/>
      <c r="O92" s="45">
        <v>23</v>
      </c>
    </row>
    <row r="93" spans="1:15" ht="63" x14ac:dyDescent="0.25">
      <c r="A93" s="20"/>
      <c r="B93" s="35"/>
      <c r="C93" s="36"/>
      <c r="D93" s="46"/>
      <c r="E93" s="3" t="s">
        <v>19</v>
      </c>
      <c r="F93" s="38" t="s">
        <v>66</v>
      </c>
      <c r="G93" s="3" t="s">
        <v>21</v>
      </c>
      <c r="H93" s="40">
        <f>'[26]оценка Учреждения'!$H$92</f>
        <v>0</v>
      </c>
      <c r="I93" s="40">
        <f>'[26]оценка Учреждения'!$I$92</f>
        <v>40</v>
      </c>
      <c r="J93" s="41">
        <f t="shared" si="0"/>
        <v>100</v>
      </c>
      <c r="K93" s="47"/>
      <c r="L93" s="48"/>
      <c r="M93" s="17"/>
      <c r="N93" s="49"/>
      <c r="O93" s="50"/>
    </row>
    <row r="94" spans="1:15" ht="47.25" x14ac:dyDescent="0.25">
      <c r="A94" s="20"/>
      <c r="B94" s="35"/>
      <c r="C94" s="36"/>
      <c r="D94" s="46"/>
      <c r="E94" s="3" t="s">
        <v>19</v>
      </c>
      <c r="F94" s="38" t="s">
        <v>42</v>
      </c>
      <c r="G94" s="3" t="s">
        <v>21</v>
      </c>
      <c r="H94" s="40">
        <f>'[26]оценка Учреждения'!$H$93</f>
        <v>100</v>
      </c>
      <c r="I94" s="40">
        <f>'[26]оценка Учреждения'!$I$93</f>
        <v>100</v>
      </c>
      <c r="J94" s="41">
        <f t="shared" si="0"/>
        <v>100</v>
      </c>
      <c r="K94" s="51"/>
      <c r="L94" s="48"/>
      <c r="M94" s="17"/>
      <c r="N94" s="49"/>
      <c r="O94" s="50"/>
    </row>
    <row r="95" spans="1:15" ht="31.5" x14ac:dyDescent="0.25">
      <c r="A95" s="20"/>
      <c r="B95" s="52"/>
      <c r="C95" s="53"/>
      <c r="D95" s="54"/>
      <c r="E95" s="3" t="s">
        <v>25</v>
      </c>
      <c r="F95" s="55" t="s">
        <v>67</v>
      </c>
      <c r="G95" s="3" t="s">
        <v>68</v>
      </c>
      <c r="H95" s="135">
        <f>'[26]оценка Учреждения'!$H$94</f>
        <v>7230.9</v>
      </c>
      <c r="I95" s="135">
        <f>'[26]оценка Учреждения'!$I$94</f>
        <v>7230.9</v>
      </c>
      <c r="J95" s="41">
        <f t="shared" si="0"/>
        <v>100</v>
      </c>
      <c r="K95" s="41">
        <f>J95</f>
        <v>100</v>
      </c>
      <c r="L95" s="56"/>
      <c r="M95" s="17"/>
      <c r="N95" s="57"/>
      <c r="O95" s="58"/>
    </row>
    <row r="96" spans="1:15" ht="47.25" x14ac:dyDescent="0.25">
      <c r="A96" s="20"/>
      <c r="B96" s="35" t="s">
        <v>79</v>
      </c>
      <c r="C96" s="36" t="s">
        <v>80</v>
      </c>
      <c r="D96" s="37" t="s">
        <v>18</v>
      </c>
      <c r="E96" s="3" t="s">
        <v>19</v>
      </c>
      <c r="F96" s="38" t="s">
        <v>65</v>
      </c>
      <c r="G96" s="3" t="s">
        <v>21</v>
      </c>
      <c r="H96" s="40">
        <f>'[26]оценка Учреждения'!$H$95</f>
        <v>5.93</v>
      </c>
      <c r="I96" s="40">
        <f>'[26]оценка Учреждения'!$I$95</f>
        <v>5.81</v>
      </c>
      <c r="J96" s="41">
        <f t="shared" si="0"/>
        <v>97.976391231028671</v>
      </c>
      <c r="K96" s="42">
        <f>(J96+J97+J98)/2</f>
        <v>98.988195615514343</v>
      </c>
      <c r="L96" s="43">
        <f>(K96+K99)/2</f>
        <v>99.494097807757171</v>
      </c>
      <c r="M96" s="17"/>
      <c r="N96" s="44"/>
      <c r="O96" s="45">
        <v>24</v>
      </c>
    </row>
    <row r="97" spans="1:15" ht="63" x14ac:dyDescent="0.25">
      <c r="A97" s="20"/>
      <c r="B97" s="35"/>
      <c r="C97" s="36"/>
      <c r="D97" s="46"/>
      <c r="E97" s="3" t="s">
        <v>19</v>
      </c>
      <c r="F97" s="38" t="s">
        <v>66</v>
      </c>
      <c r="G97" s="3" t="s">
        <v>21</v>
      </c>
      <c r="H97" s="40">
        <f>'[26]оценка Учреждения'!$H$96</f>
        <v>0</v>
      </c>
      <c r="I97" s="40">
        <f>'[26]оценка Учреждения'!$I$96</f>
        <v>50</v>
      </c>
      <c r="J97" s="41">
        <v>0</v>
      </c>
      <c r="K97" s="47"/>
      <c r="L97" s="48"/>
      <c r="M97" s="17"/>
      <c r="N97" s="49"/>
      <c r="O97" s="50"/>
    </row>
    <row r="98" spans="1:15" ht="47.25" x14ac:dyDescent="0.25">
      <c r="A98" s="20"/>
      <c r="B98" s="35"/>
      <c r="C98" s="36"/>
      <c r="D98" s="46"/>
      <c r="E98" s="3" t="s">
        <v>19</v>
      </c>
      <c r="F98" s="38" t="s">
        <v>42</v>
      </c>
      <c r="G98" s="3" t="s">
        <v>21</v>
      </c>
      <c r="H98" s="40">
        <f>'[26]оценка Учреждения'!$H$97</f>
        <v>100</v>
      </c>
      <c r="I98" s="40">
        <f>'[26]оценка Учреждения'!$I$97</f>
        <v>100</v>
      </c>
      <c r="J98" s="41">
        <f>IF(I98/H98*100&gt;100,100,I98/H98*100)</f>
        <v>100</v>
      </c>
      <c r="K98" s="51"/>
      <c r="L98" s="48"/>
      <c r="M98" s="17"/>
      <c r="N98" s="49"/>
      <c r="O98" s="50"/>
    </row>
    <row r="99" spans="1:15" ht="31.5" x14ac:dyDescent="0.25">
      <c r="A99" s="159"/>
      <c r="B99" s="52"/>
      <c r="C99" s="53"/>
      <c r="D99" s="54"/>
      <c r="E99" s="3" t="s">
        <v>25</v>
      </c>
      <c r="F99" s="55" t="s">
        <v>67</v>
      </c>
      <c r="G99" s="3" t="s">
        <v>68</v>
      </c>
      <c r="H99" s="135">
        <f>'[26]оценка Учреждения'!$H$98</f>
        <v>4800</v>
      </c>
      <c r="I99" s="135">
        <f>'[26]оценка Учреждения'!$I$98</f>
        <v>4800</v>
      </c>
      <c r="J99" s="41">
        <f>IF(I99/H99*100&gt;100,100,I99/H99*100)</f>
        <v>100</v>
      </c>
      <c r="K99" s="41">
        <f>J99</f>
        <v>100</v>
      </c>
      <c r="L99" s="56"/>
      <c r="M99" s="17"/>
      <c r="N99" s="57"/>
      <c r="O99" s="58"/>
    </row>
    <row r="100" spans="1:15" ht="15.75" x14ac:dyDescent="0.25">
      <c r="A100" s="161"/>
      <c r="B100" s="162"/>
      <c r="C100" s="161"/>
      <c r="D100" s="163"/>
      <c r="E100" s="164"/>
      <c r="F100" s="165"/>
      <c r="G100" s="164"/>
      <c r="H100" s="185"/>
      <c r="I100" s="185"/>
      <c r="J100" s="167"/>
      <c r="K100" s="167"/>
      <c r="L100" s="168"/>
      <c r="M100" s="169"/>
      <c r="N100" s="170"/>
      <c r="O100" s="171"/>
    </row>
    <row r="101" spans="1:15" ht="15.75" x14ac:dyDescent="0.25">
      <c r="A101" s="172" t="s">
        <v>81</v>
      </c>
      <c r="F101" s="173" t="s">
        <v>82</v>
      </c>
      <c r="G101" s="164"/>
      <c r="H101" s="185"/>
      <c r="I101" s="185"/>
      <c r="J101" s="167"/>
      <c r="K101" s="167"/>
      <c r="L101" s="168"/>
      <c r="M101" s="169"/>
      <c r="N101" s="170"/>
      <c r="O101" s="171"/>
    </row>
    <row r="103" spans="1:15" x14ac:dyDescent="0.25">
      <c r="A103" s="174" t="s">
        <v>83</v>
      </c>
    </row>
    <row r="105" spans="1:15" x14ac:dyDescent="0.25">
      <c r="H105" s="175">
        <f>H7+H11+H15+H19+H23+H27+H31+H35+H39+H43+H47+H51+H55+H59+H63+H67+H71</f>
        <v>1128.01</v>
      </c>
    </row>
    <row r="106" spans="1:15" x14ac:dyDescent="0.25">
      <c r="H106" s="175">
        <f>H75+H79+H83+H87+H91+H95+H99</f>
        <v>123196.79000000001</v>
      </c>
    </row>
    <row r="107" spans="1:15" x14ac:dyDescent="0.25">
      <c r="A107" s="174"/>
    </row>
  </sheetData>
  <autoFilter ref="A3:O99">
    <filterColumn colId="7">
      <customFilters>
        <customFilter operator="notEqual" val=" "/>
      </customFilters>
    </filterColumn>
  </autoFilter>
  <mergeCells count="152"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B88:B91"/>
    <mergeCell ref="C88:C91"/>
    <mergeCell ref="D88:D91"/>
    <mergeCell ref="K88:K90"/>
    <mergeCell ref="L88:L91"/>
    <mergeCell ref="O88:O91"/>
    <mergeCell ref="B84:B87"/>
    <mergeCell ref="C84:C87"/>
    <mergeCell ref="D84:D87"/>
    <mergeCell ref="K84:K86"/>
    <mergeCell ref="L84:L87"/>
    <mergeCell ref="O84:O87"/>
    <mergeCell ref="O76:O79"/>
    <mergeCell ref="B80:B83"/>
    <mergeCell ref="C80:C83"/>
    <mergeCell ref="D80:D83"/>
    <mergeCell ref="K80:K82"/>
    <mergeCell ref="L80:L83"/>
    <mergeCell ref="O80:O83"/>
    <mergeCell ref="B76:B79"/>
    <mergeCell ref="C76:C79"/>
    <mergeCell ref="D76:D79"/>
    <mergeCell ref="K76:K78"/>
    <mergeCell ref="L76:L79"/>
    <mergeCell ref="N76:N79"/>
    <mergeCell ref="B72:B75"/>
    <mergeCell ref="C72:C75"/>
    <mergeCell ref="D72:D75"/>
    <mergeCell ref="K72:K74"/>
    <mergeCell ref="L72:L75"/>
    <mergeCell ref="O72:O75"/>
    <mergeCell ref="B68:B71"/>
    <mergeCell ref="C68:C71"/>
    <mergeCell ref="D68:D71"/>
    <mergeCell ref="K68:K70"/>
    <mergeCell ref="L68:L71"/>
    <mergeCell ref="O68:O71"/>
    <mergeCell ref="B64:B67"/>
    <mergeCell ref="C64:C67"/>
    <mergeCell ref="D64:D67"/>
    <mergeCell ref="K64:K66"/>
    <mergeCell ref="L64:L67"/>
    <mergeCell ref="O64:O67"/>
    <mergeCell ref="B60:B63"/>
    <mergeCell ref="C60:C63"/>
    <mergeCell ref="D60:D63"/>
    <mergeCell ref="K60:K62"/>
    <mergeCell ref="L60:L63"/>
    <mergeCell ref="O60:O63"/>
    <mergeCell ref="B56:B59"/>
    <mergeCell ref="C56:C59"/>
    <mergeCell ref="D56:D59"/>
    <mergeCell ref="K56:K58"/>
    <mergeCell ref="L56:L59"/>
    <mergeCell ref="O56:O59"/>
    <mergeCell ref="B52:B55"/>
    <mergeCell ref="C52:C55"/>
    <mergeCell ref="D52:D55"/>
    <mergeCell ref="K52:K54"/>
    <mergeCell ref="L52:L55"/>
    <mergeCell ref="O52:O55"/>
    <mergeCell ref="B48:B51"/>
    <mergeCell ref="C48:C51"/>
    <mergeCell ref="D48:D51"/>
    <mergeCell ref="K48:K50"/>
    <mergeCell ref="L48:L51"/>
    <mergeCell ref="O48:O51"/>
    <mergeCell ref="B44:B47"/>
    <mergeCell ref="C44:C47"/>
    <mergeCell ref="D44:D47"/>
    <mergeCell ref="K44:K46"/>
    <mergeCell ref="L44:L47"/>
    <mergeCell ref="O44:O47"/>
    <mergeCell ref="B40:B43"/>
    <mergeCell ref="C40:C43"/>
    <mergeCell ref="D40:D43"/>
    <mergeCell ref="K40:K42"/>
    <mergeCell ref="L40:L43"/>
    <mergeCell ref="O40:O43"/>
    <mergeCell ref="B36:B39"/>
    <mergeCell ref="C36:C39"/>
    <mergeCell ref="D36:D39"/>
    <mergeCell ref="K36:K38"/>
    <mergeCell ref="L36:L39"/>
    <mergeCell ref="O36:O39"/>
    <mergeCell ref="B32:B35"/>
    <mergeCell ref="C32:C35"/>
    <mergeCell ref="D32:D35"/>
    <mergeCell ref="K32:K34"/>
    <mergeCell ref="L32:L35"/>
    <mergeCell ref="O32:O35"/>
    <mergeCell ref="B28:B31"/>
    <mergeCell ref="C28:C31"/>
    <mergeCell ref="D28:D31"/>
    <mergeCell ref="K28:K30"/>
    <mergeCell ref="L28:L31"/>
    <mergeCell ref="O28:O31"/>
    <mergeCell ref="B24:B27"/>
    <mergeCell ref="C24:C27"/>
    <mergeCell ref="D24:D27"/>
    <mergeCell ref="K24:K26"/>
    <mergeCell ref="L24:L27"/>
    <mergeCell ref="O24:O27"/>
    <mergeCell ref="B20:B23"/>
    <mergeCell ref="C20:C23"/>
    <mergeCell ref="D20:D23"/>
    <mergeCell ref="K20:K22"/>
    <mergeCell ref="L20:L23"/>
    <mergeCell ref="O20:O23"/>
    <mergeCell ref="L12:L15"/>
    <mergeCell ref="O12:O15"/>
    <mergeCell ref="B16:B19"/>
    <mergeCell ref="C16:C19"/>
    <mergeCell ref="D16:D19"/>
    <mergeCell ref="K16:K18"/>
    <mergeCell ref="L16:L19"/>
    <mergeCell ref="N16:N19"/>
    <mergeCell ref="O16:O19"/>
    <mergeCell ref="L4:L7"/>
    <mergeCell ref="M4:M99"/>
    <mergeCell ref="N4:N7"/>
    <mergeCell ref="O4:O7"/>
    <mergeCell ref="B8:B11"/>
    <mergeCell ref="C8:C11"/>
    <mergeCell ref="D8:D11"/>
    <mergeCell ref="K8:K10"/>
    <mergeCell ref="L8:L11"/>
    <mergeCell ref="O8:O11"/>
    <mergeCell ref="C1:F1"/>
    <mergeCell ref="A4:A99"/>
    <mergeCell ref="B4:B7"/>
    <mergeCell ref="C4:C7"/>
    <mergeCell ref="D4:D7"/>
    <mergeCell ref="K4:K6"/>
    <mergeCell ref="B12:B15"/>
    <mergeCell ref="C12:C15"/>
    <mergeCell ref="D12:D15"/>
    <mergeCell ref="K12:K14"/>
  </mergeCells>
  <printOptions horizontalCentered="1"/>
  <pageMargins left="0.11811023622047245" right="0.11811023622047245" top="0.15748031496062992" bottom="0" header="0.31496062992125984" footer="0.31496062992125984"/>
  <pageSetup paperSize="9" scale="43" orientation="landscape" r:id="rId1"/>
  <rowBreaks count="1" manualBreakCount="1">
    <brk id="71" max="14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07"/>
  <sheetViews>
    <sheetView view="pageBreakPreview" zoomScale="70" zoomScaleNormal="60" zoomScaleSheetLayoutView="70" workbookViewId="0">
      <pane xSplit="4" ySplit="3" topLeftCell="E16" activePane="bottomRight" state="frozen"/>
      <selection activeCell="E16" sqref="E16"/>
      <selection pane="topRight" activeCell="E16" sqref="E16"/>
      <selection pane="bottomLeft" activeCell="E16" sqref="E16"/>
      <selection pane="bottomRight" activeCell="E16" sqref="E16"/>
    </sheetView>
  </sheetViews>
  <sheetFormatPr defaultColWidth="8.85546875" defaultRowHeight="15" x14ac:dyDescent="0.25"/>
  <cols>
    <col min="1" max="1" width="19.140625" style="1" customWidth="1"/>
    <col min="2" max="2" width="20" style="1" customWidth="1"/>
    <col min="3" max="3" width="39.5703125" style="1" customWidth="1"/>
    <col min="4" max="4" width="10.140625" style="1" customWidth="1"/>
    <col min="5" max="5" width="17.85546875" style="1" customWidth="1"/>
    <col min="6" max="6" width="77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8.85546875" style="1"/>
  </cols>
  <sheetData>
    <row r="1" spans="1:15" ht="33.75" customHeight="1" x14ac:dyDescent="0.45">
      <c r="C1" s="2" t="s">
        <v>0</v>
      </c>
      <c r="D1" s="2"/>
      <c r="E1" s="2"/>
      <c r="F1" s="2"/>
    </row>
    <row r="2" spans="1:15" ht="195.75" customHeight="1" x14ac:dyDescent="0.25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2</v>
      </c>
      <c r="D3" s="5">
        <v>3</v>
      </c>
      <c r="E3" s="4">
        <v>4</v>
      </c>
      <c r="F3" s="5">
        <v>5</v>
      </c>
      <c r="G3" s="4">
        <v>6</v>
      </c>
      <c r="H3" s="5">
        <v>7</v>
      </c>
      <c r="I3" s="4">
        <v>8</v>
      </c>
      <c r="J3" s="5">
        <v>9</v>
      </c>
      <c r="K3" s="4">
        <v>10</v>
      </c>
      <c r="L3" s="5">
        <v>11</v>
      </c>
      <c r="M3" s="4">
        <v>12</v>
      </c>
      <c r="N3" s="5">
        <v>13</v>
      </c>
    </row>
    <row r="4" spans="1:15" customFormat="1" ht="56.25" hidden="1" customHeight="1" x14ac:dyDescent="0.25">
      <c r="A4" s="6" t="s">
        <v>108</v>
      </c>
      <c r="B4" s="7" t="s">
        <v>16</v>
      </c>
      <c r="C4" s="8" t="s">
        <v>17</v>
      </c>
      <c r="D4" s="9" t="s">
        <v>18</v>
      </c>
      <c r="E4" s="10" t="s">
        <v>19</v>
      </c>
      <c r="F4" s="11" t="s">
        <v>20</v>
      </c>
      <c r="G4" s="12" t="s">
        <v>21</v>
      </c>
      <c r="H4" s="13"/>
      <c r="I4" s="13"/>
      <c r="J4" s="14"/>
      <c r="K4" s="15"/>
      <c r="L4" s="16"/>
      <c r="M4" s="17" t="s">
        <v>22</v>
      </c>
      <c r="N4" s="18"/>
      <c r="O4" s="19">
        <v>1</v>
      </c>
    </row>
    <row r="5" spans="1:15" customFormat="1" ht="56.25" hidden="1" customHeight="1" x14ac:dyDescent="0.25">
      <c r="A5" s="20"/>
      <c r="B5" s="7"/>
      <c r="C5" s="8"/>
      <c r="D5" s="21"/>
      <c r="E5" s="10" t="s">
        <v>19</v>
      </c>
      <c r="F5" s="11" t="s">
        <v>23</v>
      </c>
      <c r="G5" s="12" t="s">
        <v>21</v>
      </c>
      <c r="H5" s="13"/>
      <c r="I5" s="13"/>
      <c r="J5" s="14"/>
      <c r="K5" s="22"/>
      <c r="L5" s="23"/>
      <c r="M5" s="17"/>
      <c r="N5" s="24"/>
      <c r="O5" s="25"/>
    </row>
    <row r="6" spans="1:15" customFormat="1" ht="87" hidden="1" customHeight="1" x14ac:dyDescent="0.25">
      <c r="A6" s="20"/>
      <c r="B6" s="7"/>
      <c r="C6" s="8"/>
      <c r="D6" s="21"/>
      <c r="E6" s="10" t="s">
        <v>19</v>
      </c>
      <c r="F6" s="11" t="s">
        <v>24</v>
      </c>
      <c r="G6" s="12" t="s">
        <v>21</v>
      </c>
      <c r="H6" s="13"/>
      <c r="I6" s="13"/>
      <c r="J6" s="14"/>
      <c r="K6" s="26"/>
      <c r="L6" s="23"/>
      <c r="M6" s="17"/>
      <c r="N6" s="24"/>
      <c r="O6" s="25"/>
    </row>
    <row r="7" spans="1:15" customFormat="1" ht="33" hidden="1" customHeight="1" x14ac:dyDescent="0.25">
      <c r="A7" s="20"/>
      <c r="B7" s="27"/>
      <c r="C7" s="28"/>
      <c r="D7" s="29"/>
      <c r="E7" s="10" t="s">
        <v>25</v>
      </c>
      <c r="F7" s="30" t="s">
        <v>26</v>
      </c>
      <c r="G7" s="12" t="s">
        <v>27</v>
      </c>
      <c r="H7" s="13"/>
      <c r="I7" s="13"/>
      <c r="J7" s="14"/>
      <c r="K7" s="14"/>
      <c r="L7" s="31"/>
      <c r="M7" s="17"/>
      <c r="N7" s="32"/>
      <c r="O7" s="33"/>
    </row>
    <row r="8" spans="1:15" customFormat="1" ht="56.25" hidden="1" customHeight="1" x14ac:dyDescent="0.25">
      <c r="A8" s="20"/>
      <c r="B8" s="7" t="s">
        <v>28</v>
      </c>
      <c r="C8" s="8" t="s">
        <v>29</v>
      </c>
      <c r="D8" s="9" t="s">
        <v>18</v>
      </c>
      <c r="E8" s="10" t="s">
        <v>19</v>
      </c>
      <c r="F8" s="11" t="s">
        <v>20</v>
      </c>
      <c r="G8" s="12" t="s">
        <v>21</v>
      </c>
      <c r="H8" s="13"/>
      <c r="I8" s="13"/>
      <c r="J8" s="14"/>
      <c r="K8" s="15"/>
      <c r="L8" s="16"/>
      <c r="M8" s="17"/>
      <c r="N8" s="34"/>
      <c r="O8" s="19">
        <v>2</v>
      </c>
    </row>
    <row r="9" spans="1:15" customFormat="1" ht="56.25" hidden="1" customHeight="1" x14ac:dyDescent="0.25">
      <c r="A9" s="20"/>
      <c r="B9" s="7"/>
      <c r="C9" s="8"/>
      <c r="D9" s="21"/>
      <c r="E9" s="10" t="s">
        <v>19</v>
      </c>
      <c r="F9" s="11" t="s">
        <v>23</v>
      </c>
      <c r="G9" s="12" t="s">
        <v>21</v>
      </c>
      <c r="H9" s="13"/>
      <c r="I9" s="13"/>
      <c r="J9" s="14"/>
      <c r="K9" s="22"/>
      <c r="L9" s="23"/>
      <c r="M9" s="17"/>
      <c r="N9" s="34"/>
      <c r="O9" s="25"/>
    </row>
    <row r="10" spans="1:15" customFormat="1" ht="87" hidden="1" customHeight="1" x14ac:dyDescent="0.25">
      <c r="A10" s="20"/>
      <c r="B10" s="7"/>
      <c r="C10" s="8"/>
      <c r="D10" s="21"/>
      <c r="E10" s="10" t="s">
        <v>19</v>
      </c>
      <c r="F10" s="11" t="s">
        <v>24</v>
      </c>
      <c r="G10" s="12" t="s">
        <v>21</v>
      </c>
      <c r="H10" s="13"/>
      <c r="I10" s="13"/>
      <c r="J10" s="14"/>
      <c r="K10" s="26"/>
      <c r="L10" s="23"/>
      <c r="M10" s="17"/>
      <c r="N10" s="34"/>
      <c r="O10" s="25"/>
    </row>
    <row r="11" spans="1:15" customFormat="1" ht="33" hidden="1" customHeight="1" x14ac:dyDescent="0.25">
      <c r="A11" s="20"/>
      <c r="B11" s="27"/>
      <c r="C11" s="28"/>
      <c r="D11" s="29"/>
      <c r="E11" s="10" t="s">
        <v>25</v>
      </c>
      <c r="F11" s="30" t="s">
        <v>26</v>
      </c>
      <c r="G11" s="12" t="s">
        <v>27</v>
      </c>
      <c r="H11" s="13"/>
      <c r="I11" s="13"/>
      <c r="J11" s="14"/>
      <c r="K11" s="14"/>
      <c r="L11" s="31"/>
      <c r="M11" s="17"/>
      <c r="N11" s="14"/>
      <c r="O11" s="33"/>
    </row>
    <row r="12" spans="1:15" customFormat="1" ht="56.25" hidden="1" customHeight="1" x14ac:dyDescent="0.25">
      <c r="A12" s="20"/>
      <c r="B12" s="7" t="s">
        <v>30</v>
      </c>
      <c r="C12" s="8" t="s">
        <v>31</v>
      </c>
      <c r="D12" s="9" t="s">
        <v>18</v>
      </c>
      <c r="E12" s="10" t="s">
        <v>19</v>
      </c>
      <c r="F12" s="11" t="s">
        <v>20</v>
      </c>
      <c r="G12" s="12" t="s">
        <v>21</v>
      </c>
      <c r="H12" s="13"/>
      <c r="I12" s="13"/>
      <c r="J12" s="14"/>
      <c r="K12" s="15"/>
      <c r="L12" s="16"/>
      <c r="M12" s="17"/>
      <c r="N12" s="34"/>
      <c r="O12" s="19">
        <v>3</v>
      </c>
    </row>
    <row r="13" spans="1:15" customFormat="1" ht="56.25" hidden="1" customHeight="1" x14ac:dyDescent="0.25">
      <c r="A13" s="20"/>
      <c r="B13" s="7"/>
      <c r="C13" s="8"/>
      <c r="D13" s="21"/>
      <c r="E13" s="10" t="s">
        <v>19</v>
      </c>
      <c r="F13" s="11" t="s">
        <v>23</v>
      </c>
      <c r="G13" s="12" t="s">
        <v>21</v>
      </c>
      <c r="H13" s="13"/>
      <c r="I13" s="13"/>
      <c r="J13" s="14"/>
      <c r="K13" s="22"/>
      <c r="L13" s="23"/>
      <c r="M13" s="17"/>
      <c r="N13" s="34"/>
      <c r="O13" s="25"/>
    </row>
    <row r="14" spans="1:15" customFormat="1" ht="87" hidden="1" customHeight="1" x14ac:dyDescent="0.25">
      <c r="A14" s="20"/>
      <c r="B14" s="7"/>
      <c r="C14" s="8"/>
      <c r="D14" s="21"/>
      <c r="E14" s="10" t="s">
        <v>19</v>
      </c>
      <c r="F14" s="11" t="s">
        <v>24</v>
      </c>
      <c r="G14" s="12" t="s">
        <v>21</v>
      </c>
      <c r="H14" s="13"/>
      <c r="I14" s="13"/>
      <c r="J14" s="14"/>
      <c r="K14" s="26"/>
      <c r="L14" s="23"/>
      <c r="M14" s="17"/>
      <c r="N14" s="34"/>
      <c r="O14" s="25"/>
    </row>
    <row r="15" spans="1:15" customFormat="1" ht="33" hidden="1" customHeight="1" x14ac:dyDescent="0.25">
      <c r="A15" s="20"/>
      <c r="B15" s="27"/>
      <c r="C15" s="28"/>
      <c r="D15" s="29"/>
      <c r="E15" s="10" t="s">
        <v>25</v>
      </c>
      <c r="F15" s="30" t="s">
        <v>26</v>
      </c>
      <c r="G15" s="12" t="s">
        <v>27</v>
      </c>
      <c r="H15" s="13"/>
      <c r="I15" s="13"/>
      <c r="J15" s="14"/>
      <c r="K15" s="14"/>
      <c r="L15" s="31"/>
      <c r="M15" s="17"/>
      <c r="N15" s="14"/>
      <c r="O15" s="33"/>
    </row>
    <row r="16" spans="1:15" ht="56.25" customHeight="1" x14ac:dyDescent="0.25">
      <c r="A16" s="20"/>
      <c r="B16" s="35" t="s">
        <v>32</v>
      </c>
      <c r="C16" s="36" t="s">
        <v>33</v>
      </c>
      <c r="D16" s="37" t="s">
        <v>18</v>
      </c>
      <c r="E16" s="3" t="s">
        <v>19</v>
      </c>
      <c r="F16" s="38" t="s">
        <v>20</v>
      </c>
      <c r="G16" s="39" t="s">
        <v>21</v>
      </c>
      <c r="H16" s="40">
        <f>'[27]оценка Учреждения'!$H$15</f>
        <v>100</v>
      </c>
      <c r="I16" s="40">
        <f>'[27]оценка Учреждения'!$I$15</f>
        <v>100</v>
      </c>
      <c r="J16" s="41">
        <f t="shared" ref="J16:J21" si="0">IF(I16/H16*100&gt;100,100,I16/H16*100)</f>
        <v>100</v>
      </c>
      <c r="K16" s="42">
        <f>(J16+J17+J18)/3</f>
        <v>100</v>
      </c>
      <c r="L16" s="43">
        <f>(K16+K19)/2</f>
        <v>100</v>
      </c>
      <c r="M16" s="17"/>
      <c r="N16" s="44"/>
      <c r="O16" s="45">
        <v>4</v>
      </c>
    </row>
    <row r="17" spans="1:15" ht="56.25" customHeight="1" x14ac:dyDescent="0.25">
      <c r="A17" s="20"/>
      <c r="B17" s="35"/>
      <c r="C17" s="36"/>
      <c r="D17" s="46"/>
      <c r="E17" s="3" t="s">
        <v>19</v>
      </c>
      <c r="F17" s="38" t="s">
        <v>23</v>
      </c>
      <c r="G17" s="39" t="s">
        <v>21</v>
      </c>
      <c r="H17" s="40">
        <f>'[27]оценка Учреждения'!$H$16</f>
        <v>100</v>
      </c>
      <c r="I17" s="40">
        <f>'[27]оценка Учреждения'!$I$16</f>
        <v>100</v>
      </c>
      <c r="J17" s="41">
        <f t="shared" si="0"/>
        <v>100</v>
      </c>
      <c r="K17" s="47"/>
      <c r="L17" s="48"/>
      <c r="M17" s="17"/>
      <c r="N17" s="49"/>
      <c r="O17" s="50"/>
    </row>
    <row r="18" spans="1:15" ht="87" customHeight="1" x14ac:dyDescent="0.25">
      <c r="A18" s="20"/>
      <c r="B18" s="35"/>
      <c r="C18" s="36"/>
      <c r="D18" s="46"/>
      <c r="E18" s="3" t="s">
        <v>19</v>
      </c>
      <c r="F18" s="38" t="s">
        <v>24</v>
      </c>
      <c r="G18" s="39" t="s">
        <v>21</v>
      </c>
      <c r="H18" s="40">
        <f>'[27]оценка Учреждения'!$H$17</f>
        <v>100</v>
      </c>
      <c r="I18" s="40">
        <f>'[27]оценка Учреждения'!$I$17</f>
        <v>100</v>
      </c>
      <c r="J18" s="41">
        <f t="shared" si="0"/>
        <v>100</v>
      </c>
      <c r="K18" s="51"/>
      <c r="L18" s="48"/>
      <c r="M18" s="17"/>
      <c r="N18" s="49"/>
      <c r="O18" s="50"/>
    </row>
    <row r="19" spans="1:15" ht="33" customHeight="1" x14ac:dyDescent="0.25">
      <c r="A19" s="20"/>
      <c r="B19" s="52"/>
      <c r="C19" s="53"/>
      <c r="D19" s="54"/>
      <c r="E19" s="3" t="s">
        <v>25</v>
      </c>
      <c r="F19" s="55" t="s">
        <v>26</v>
      </c>
      <c r="G19" s="39" t="s">
        <v>27</v>
      </c>
      <c r="H19" s="40">
        <f>'[27]оценка Учреждения'!$H$18</f>
        <v>10.44</v>
      </c>
      <c r="I19" s="40">
        <f>'[27]оценка Учреждения'!$I$18</f>
        <v>10.44</v>
      </c>
      <c r="J19" s="41">
        <f t="shared" si="0"/>
        <v>100</v>
      </c>
      <c r="K19" s="41">
        <f>J19</f>
        <v>100</v>
      </c>
      <c r="L19" s="56"/>
      <c r="M19" s="17"/>
      <c r="N19" s="57"/>
      <c r="O19" s="58"/>
    </row>
    <row r="20" spans="1:15" ht="56.25" customHeight="1" x14ac:dyDescent="0.25">
      <c r="A20" s="20"/>
      <c r="B20" s="35" t="s">
        <v>34</v>
      </c>
      <c r="C20" s="36" t="s">
        <v>35</v>
      </c>
      <c r="D20" s="37" t="s">
        <v>18</v>
      </c>
      <c r="E20" s="3" t="s">
        <v>19</v>
      </c>
      <c r="F20" s="38" t="s">
        <v>20</v>
      </c>
      <c r="G20" s="39" t="s">
        <v>21</v>
      </c>
      <c r="H20" s="40">
        <f>'[27]оценка Учреждения'!$H$19</f>
        <v>100</v>
      </c>
      <c r="I20" s="40">
        <f>'[27]оценка Учреждения'!$I$19</f>
        <v>100</v>
      </c>
      <c r="J20" s="41">
        <f t="shared" si="0"/>
        <v>100</v>
      </c>
      <c r="K20" s="42">
        <f>(J20+J21+J22)/2</f>
        <v>100</v>
      </c>
      <c r="L20" s="43">
        <f>(K20+K23)/2</f>
        <v>100</v>
      </c>
      <c r="M20" s="17"/>
      <c r="N20" s="59"/>
      <c r="O20" s="45">
        <v>5</v>
      </c>
    </row>
    <row r="21" spans="1:15" ht="56.25" customHeight="1" x14ac:dyDescent="0.25">
      <c r="A21" s="20"/>
      <c r="B21" s="35"/>
      <c r="C21" s="36"/>
      <c r="D21" s="46"/>
      <c r="E21" s="3" t="s">
        <v>19</v>
      </c>
      <c r="F21" s="38" t="s">
        <v>23</v>
      </c>
      <c r="G21" s="39" t="s">
        <v>21</v>
      </c>
      <c r="H21" s="40">
        <f>'[27]оценка Учреждения'!$H$20</f>
        <v>100</v>
      </c>
      <c r="I21" s="40">
        <f>'[27]оценка Учреждения'!$I$20</f>
        <v>100</v>
      </c>
      <c r="J21" s="41">
        <f t="shared" si="0"/>
        <v>100</v>
      </c>
      <c r="K21" s="47"/>
      <c r="L21" s="48"/>
      <c r="M21" s="17"/>
      <c r="N21" s="59"/>
      <c r="O21" s="50"/>
    </row>
    <row r="22" spans="1:15" ht="87" customHeight="1" x14ac:dyDescent="0.25">
      <c r="A22" s="20"/>
      <c r="B22" s="35"/>
      <c r="C22" s="36"/>
      <c r="D22" s="46"/>
      <c r="E22" s="3" t="s">
        <v>19</v>
      </c>
      <c r="F22" s="38" t="s">
        <v>24</v>
      </c>
      <c r="G22" s="39" t="s">
        <v>21</v>
      </c>
      <c r="H22" s="40">
        <f>'[27]оценка Учреждения'!$H$21</f>
        <v>0</v>
      </c>
      <c r="I22" s="40">
        <f>'[27]оценка Учреждения'!$I$21</f>
        <v>0</v>
      </c>
      <c r="J22" s="41">
        <v>0</v>
      </c>
      <c r="K22" s="51"/>
      <c r="L22" s="48"/>
      <c r="M22" s="17"/>
      <c r="N22" s="59"/>
      <c r="O22" s="50"/>
    </row>
    <row r="23" spans="1:15" ht="33" customHeight="1" x14ac:dyDescent="0.25">
      <c r="A23" s="20"/>
      <c r="B23" s="52"/>
      <c r="C23" s="53"/>
      <c r="D23" s="54"/>
      <c r="E23" s="3" t="s">
        <v>25</v>
      </c>
      <c r="F23" s="55" t="s">
        <v>26</v>
      </c>
      <c r="G23" s="39" t="s">
        <v>27</v>
      </c>
      <c r="H23" s="40">
        <f>'[27]оценка Учреждения'!$H$22</f>
        <v>1.1100000000000001</v>
      </c>
      <c r="I23" s="40">
        <f>'[27]оценка Учреждения'!$I$22</f>
        <v>1.1100000000000001</v>
      </c>
      <c r="J23" s="41">
        <f t="shared" ref="J23:J29" si="1">IF(I23/H23*100&gt;100,100,I23/H23*100)</f>
        <v>100</v>
      </c>
      <c r="K23" s="41">
        <f>J23</f>
        <v>100</v>
      </c>
      <c r="L23" s="56"/>
      <c r="M23" s="17"/>
      <c r="N23" s="41"/>
      <c r="O23" s="58"/>
    </row>
    <row r="24" spans="1:15" ht="56.25" customHeight="1" x14ac:dyDescent="0.25">
      <c r="A24" s="20"/>
      <c r="B24" s="35" t="s">
        <v>36</v>
      </c>
      <c r="C24" s="36" t="s">
        <v>37</v>
      </c>
      <c r="D24" s="37" t="s">
        <v>18</v>
      </c>
      <c r="E24" s="3" t="s">
        <v>19</v>
      </c>
      <c r="F24" s="38" t="s">
        <v>20</v>
      </c>
      <c r="G24" s="39" t="s">
        <v>21</v>
      </c>
      <c r="H24" s="40">
        <f>'[27]оценка Учреждения'!$H$23</f>
        <v>100</v>
      </c>
      <c r="I24" s="40">
        <f>'[27]оценка Учреждения'!$I$23</f>
        <v>100</v>
      </c>
      <c r="J24" s="41">
        <f t="shared" si="1"/>
        <v>100</v>
      </c>
      <c r="K24" s="42">
        <f>(J24+J25+J26)/3</f>
        <v>100</v>
      </c>
      <c r="L24" s="43">
        <f>(K24+K27)/2</f>
        <v>100</v>
      </c>
      <c r="M24" s="17"/>
      <c r="N24" s="59"/>
      <c r="O24" s="45">
        <v>6</v>
      </c>
    </row>
    <row r="25" spans="1:15" ht="56.25" customHeight="1" x14ac:dyDescent="0.25">
      <c r="A25" s="20"/>
      <c r="B25" s="35"/>
      <c r="C25" s="36"/>
      <c r="D25" s="46"/>
      <c r="E25" s="3" t="s">
        <v>19</v>
      </c>
      <c r="F25" s="38" t="s">
        <v>23</v>
      </c>
      <c r="G25" s="39" t="s">
        <v>21</v>
      </c>
      <c r="H25" s="40">
        <f>'[27]оценка Учреждения'!$H$24</f>
        <v>100</v>
      </c>
      <c r="I25" s="40">
        <f>'[27]оценка Учреждения'!$I$24</f>
        <v>100</v>
      </c>
      <c r="J25" s="41">
        <f t="shared" si="1"/>
        <v>100</v>
      </c>
      <c r="K25" s="47"/>
      <c r="L25" s="48"/>
      <c r="M25" s="17"/>
      <c r="N25" s="59"/>
      <c r="O25" s="50"/>
    </row>
    <row r="26" spans="1:15" ht="87" customHeight="1" x14ac:dyDescent="0.25">
      <c r="A26" s="20"/>
      <c r="B26" s="35"/>
      <c r="C26" s="36"/>
      <c r="D26" s="46"/>
      <c r="E26" s="3" t="s">
        <v>19</v>
      </c>
      <c r="F26" s="38" t="s">
        <v>24</v>
      </c>
      <c r="G26" s="39" t="s">
        <v>21</v>
      </c>
      <c r="H26" s="40">
        <f>'[27]оценка Учреждения'!$H$25</f>
        <v>100</v>
      </c>
      <c r="I26" s="40">
        <f>'[27]оценка Учреждения'!$I$25</f>
        <v>100</v>
      </c>
      <c r="J26" s="41">
        <f t="shared" si="1"/>
        <v>100</v>
      </c>
      <c r="K26" s="51"/>
      <c r="L26" s="48"/>
      <c r="M26" s="17"/>
      <c r="N26" s="59"/>
      <c r="O26" s="50"/>
    </row>
    <row r="27" spans="1:15" ht="33" customHeight="1" x14ac:dyDescent="0.25">
      <c r="A27" s="20"/>
      <c r="B27" s="52"/>
      <c r="C27" s="53"/>
      <c r="D27" s="54"/>
      <c r="E27" s="3" t="s">
        <v>25</v>
      </c>
      <c r="F27" s="55" t="s">
        <v>26</v>
      </c>
      <c r="G27" s="39" t="s">
        <v>27</v>
      </c>
      <c r="H27" s="40">
        <f>'[27]оценка Учреждения'!$H$26</f>
        <v>1040.22</v>
      </c>
      <c r="I27" s="40">
        <f>'[27]оценка Учреждения'!$I$26</f>
        <v>1050.67</v>
      </c>
      <c r="J27" s="41">
        <f t="shared" si="1"/>
        <v>100</v>
      </c>
      <c r="K27" s="41">
        <f>J27</f>
        <v>100</v>
      </c>
      <c r="L27" s="56"/>
      <c r="M27" s="17"/>
      <c r="N27" s="41"/>
      <c r="O27" s="58"/>
    </row>
    <row r="28" spans="1:15" ht="56.25" customHeight="1" x14ac:dyDescent="0.25">
      <c r="A28" s="20"/>
      <c r="B28" s="35" t="s">
        <v>38</v>
      </c>
      <c r="C28" s="36" t="s">
        <v>39</v>
      </c>
      <c r="D28" s="37" t="s">
        <v>18</v>
      </c>
      <c r="E28" s="3" t="s">
        <v>19</v>
      </c>
      <c r="F28" s="38" t="s">
        <v>20</v>
      </c>
      <c r="G28" s="39" t="s">
        <v>21</v>
      </c>
      <c r="H28" s="40">
        <f>'[27]оценка Учреждения'!$H$27</f>
        <v>100</v>
      </c>
      <c r="I28" s="40">
        <f>'[27]оценка Учреждения'!$I$27</f>
        <v>100</v>
      </c>
      <c r="J28" s="41">
        <f t="shared" si="1"/>
        <v>100</v>
      </c>
      <c r="K28" s="42">
        <f>(J28+J29+J30)/2</f>
        <v>85.860215053763454</v>
      </c>
      <c r="L28" s="43">
        <f>(K28+K31)/2</f>
        <v>92.930107526881727</v>
      </c>
      <c r="M28" s="17"/>
      <c r="N28" s="59"/>
      <c r="O28" s="45">
        <v>7</v>
      </c>
    </row>
    <row r="29" spans="1:15" ht="56.25" customHeight="1" x14ac:dyDescent="0.25">
      <c r="A29" s="20"/>
      <c r="B29" s="35"/>
      <c r="C29" s="36"/>
      <c r="D29" s="46"/>
      <c r="E29" s="3" t="s">
        <v>19</v>
      </c>
      <c r="F29" s="38" t="s">
        <v>23</v>
      </c>
      <c r="G29" s="39" t="s">
        <v>21</v>
      </c>
      <c r="H29" s="40">
        <f>'[27]оценка Учреждения'!$H$28</f>
        <v>93</v>
      </c>
      <c r="I29" s="40">
        <f>'[27]оценка Учреждения'!$I$28</f>
        <v>66.7</v>
      </c>
      <c r="J29" s="41">
        <f t="shared" si="1"/>
        <v>71.720430107526894</v>
      </c>
      <c r="K29" s="47"/>
      <c r="L29" s="48"/>
      <c r="M29" s="17"/>
      <c r="N29" s="59"/>
      <c r="O29" s="50"/>
    </row>
    <row r="30" spans="1:15" ht="87" customHeight="1" x14ac:dyDescent="0.25">
      <c r="A30" s="20"/>
      <c r="B30" s="35"/>
      <c r="C30" s="36"/>
      <c r="D30" s="46"/>
      <c r="E30" s="3" t="s">
        <v>19</v>
      </c>
      <c r="F30" s="38" t="s">
        <v>24</v>
      </c>
      <c r="G30" s="39" t="s">
        <v>21</v>
      </c>
      <c r="H30" s="40">
        <f>'[27]оценка Учреждения'!$H$29</f>
        <v>0</v>
      </c>
      <c r="I30" s="40">
        <f>'[27]оценка Учреждения'!$I$29</f>
        <v>0</v>
      </c>
      <c r="J30" s="41">
        <v>0</v>
      </c>
      <c r="K30" s="51"/>
      <c r="L30" s="48"/>
      <c r="M30" s="17"/>
      <c r="N30" s="59"/>
      <c r="O30" s="50"/>
    </row>
    <row r="31" spans="1:15" ht="33" customHeight="1" x14ac:dyDescent="0.25">
      <c r="A31" s="20"/>
      <c r="B31" s="52"/>
      <c r="C31" s="53"/>
      <c r="D31" s="54"/>
      <c r="E31" s="3" t="s">
        <v>25</v>
      </c>
      <c r="F31" s="55" t="s">
        <v>26</v>
      </c>
      <c r="G31" s="39" t="s">
        <v>27</v>
      </c>
      <c r="H31" s="40">
        <f>'[27]оценка Учреждения'!$H$30</f>
        <v>0.44</v>
      </c>
      <c r="I31" s="40">
        <f>'[27]оценка Учреждения'!$I$30</f>
        <v>0.44</v>
      </c>
      <c r="J31" s="41">
        <f>IF(I31/H31*100&gt;100,100,I31/H31*100)</f>
        <v>100</v>
      </c>
      <c r="K31" s="41">
        <f>J31</f>
        <v>100</v>
      </c>
      <c r="L31" s="56"/>
      <c r="M31" s="17"/>
      <c r="N31" s="41"/>
      <c r="O31" s="58"/>
    </row>
    <row r="32" spans="1:15" ht="56.25" customHeight="1" x14ac:dyDescent="0.25">
      <c r="A32" s="20"/>
      <c r="B32" s="35" t="s">
        <v>40</v>
      </c>
      <c r="C32" s="36" t="s">
        <v>41</v>
      </c>
      <c r="D32" s="37" t="s">
        <v>18</v>
      </c>
      <c r="E32" s="3" t="s">
        <v>19</v>
      </c>
      <c r="F32" s="38" t="s">
        <v>20</v>
      </c>
      <c r="G32" s="39" t="s">
        <v>21</v>
      </c>
      <c r="H32" s="40">
        <f>'[27]оценка Учреждения'!$H$31</f>
        <v>100</v>
      </c>
      <c r="I32" s="40">
        <f>'[27]оценка Учреждения'!$I$31</f>
        <v>100</v>
      </c>
      <c r="J32" s="41">
        <f>IF(I32/H32*100&gt;100,100,I32/H32*100)</f>
        <v>100</v>
      </c>
      <c r="K32" s="42">
        <f>(J32+J33+J34)/2</f>
        <v>100</v>
      </c>
      <c r="L32" s="43">
        <f>(K32+K35)/2</f>
        <v>100</v>
      </c>
      <c r="M32" s="17"/>
      <c r="N32" s="59"/>
      <c r="O32" s="45">
        <v>8</v>
      </c>
    </row>
    <row r="33" spans="1:15" ht="56.25" customHeight="1" x14ac:dyDescent="0.25">
      <c r="A33" s="20"/>
      <c r="B33" s="35"/>
      <c r="C33" s="36"/>
      <c r="D33" s="46"/>
      <c r="E33" s="3" t="s">
        <v>19</v>
      </c>
      <c r="F33" s="38" t="s">
        <v>42</v>
      </c>
      <c r="G33" s="39" t="s">
        <v>21</v>
      </c>
      <c r="H33" s="40">
        <f>'[27]оценка Учреждения'!$H$32</f>
        <v>94</v>
      </c>
      <c r="I33" s="40">
        <f>'[27]оценка Учреждения'!$I$32</f>
        <v>94.1</v>
      </c>
      <c r="J33" s="41">
        <f>IF(I33/H33*100&gt;100,100,I33/H33*100)</f>
        <v>100</v>
      </c>
      <c r="K33" s="47"/>
      <c r="L33" s="48"/>
      <c r="M33" s="17"/>
      <c r="N33" s="59"/>
      <c r="O33" s="50"/>
    </row>
    <row r="34" spans="1:15" ht="66.75" customHeight="1" x14ac:dyDescent="0.25">
      <c r="A34" s="20"/>
      <c r="B34" s="35"/>
      <c r="C34" s="36"/>
      <c r="D34" s="46"/>
      <c r="E34" s="3" t="s">
        <v>19</v>
      </c>
      <c r="F34" s="38" t="s">
        <v>43</v>
      </c>
      <c r="G34" s="39" t="s">
        <v>21</v>
      </c>
      <c r="H34" s="40">
        <f>'[27]оценка Учреждения'!$H$33</f>
        <v>0</v>
      </c>
      <c r="I34" s="40">
        <f>'[27]оценка Учреждения'!$I$33</f>
        <v>0</v>
      </c>
      <c r="J34" s="41">
        <v>0</v>
      </c>
      <c r="K34" s="51"/>
      <c r="L34" s="48"/>
      <c r="M34" s="17"/>
      <c r="N34" s="59"/>
      <c r="O34" s="50"/>
    </row>
    <row r="35" spans="1:15" ht="33" customHeight="1" x14ac:dyDescent="0.25">
      <c r="A35" s="20"/>
      <c r="B35" s="52"/>
      <c r="C35" s="53"/>
      <c r="D35" s="54"/>
      <c r="E35" s="3" t="s">
        <v>25</v>
      </c>
      <c r="F35" s="55" t="s">
        <v>26</v>
      </c>
      <c r="G35" s="39" t="s">
        <v>27</v>
      </c>
      <c r="H35" s="40">
        <f>'[27]оценка Учреждения'!$H$34</f>
        <v>5.44</v>
      </c>
      <c r="I35" s="40">
        <f>'[27]оценка Учреждения'!$I$34</f>
        <v>5.44</v>
      </c>
      <c r="J35" s="41">
        <f t="shared" ref="J35:J49" si="2">IF(H35=0,100,IF(I35/H35*100&gt;100,100,I35/H35*100))</f>
        <v>100</v>
      </c>
      <c r="K35" s="41">
        <f>J35</f>
        <v>100</v>
      </c>
      <c r="L35" s="56"/>
      <c r="M35" s="17"/>
      <c r="N35" s="41"/>
      <c r="O35" s="58"/>
    </row>
    <row r="36" spans="1:15" customFormat="1" ht="56.25" hidden="1" customHeight="1" x14ac:dyDescent="0.25">
      <c r="A36" s="20"/>
      <c r="B36" s="83" t="s">
        <v>44</v>
      </c>
      <c r="C36" s="84" t="s">
        <v>45</v>
      </c>
      <c r="D36" s="85" t="s">
        <v>18</v>
      </c>
      <c r="E36" s="86" t="s">
        <v>19</v>
      </c>
      <c r="F36" s="87" t="s">
        <v>20</v>
      </c>
      <c r="G36" s="88" t="s">
        <v>21</v>
      </c>
      <c r="H36" s="89"/>
      <c r="I36" s="89"/>
      <c r="J36" s="90"/>
      <c r="K36" s="91"/>
      <c r="L36" s="92"/>
      <c r="M36" s="17"/>
      <c r="N36" s="93"/>
      <c r="O36" s="94">
        <v>9</v>
      </c>
    </row>
    <row r="37" spans="1:15" customFormat="1" ht="56.25" hidden="1" customHeight="1" x14ac:dyDescent="0.25">
      <c r="A37" s="20"/>
      <c r="B37" s="83"/>
      <c r="C37" s="84"/>
      <c r="D37" s="95"/>
      <c r="E37" s="86" t="s">
        <v>19</v>
      </c>
      <c r="F37" s="87" t="s">
        <v>42</v>
      </c>
      <c r="G37" s="88" t="s">
        <v>21</v>
      </c>
      <c r="H37" s="89"/>
      <c r="I37" s="89"/>
      <c r="J37" s="90"/>
      <c r="K37" s="96"/>
      <c r="L37" s="97"/>
      <c r="M37" s="17"/>
      <c r="N37" s="93"/>
      <c r="O37" s="98"/>
    </row>
    <row r="38" spans="1:15" customFormat="1" ht="66.75" hidden="1" customHeight="1" x14ac:dyDescent="0.25">
      <c r="A38" s="20"/>
      <c r="B38" s="83"/>
      <c r="C38" s="84"/>
      <c r="D38" s="95"/>
      <c r="E38" s="86" t="s">
        <v>19</v>
      </c>
      <c r="F38" s="87" t="s">
        <v>43</v>
      </c>
      <c r="G38" s="88" t="s">
        <v>21</v>
      </c>
      <c r="H38" s="89"/>
      <c r="I38" s="89"/>
      <c r="J38" s="90"/>
      <c r="K38" s="99"/>
      <c r="L38" s="97"/>
      <c r="M38" s="17"/>
      <c r="N38" s="93"/>
      <c r="O38" s="98"/>
    </row>
    <row r="39" spans="1:15" customFormat="1" ht="33" hidden="1" customHeight="1" x14ac:dyDescent="0.25">
      <c r="A39" s="20"/>
      <c r="B39" s="100"/>
      <c r="C39" s="101"/>
      <c r="D39" s="102"/>
      <c r="E39" s="86" t="s">
        <v>25</v>
      </c>
      <c r="F39" s="103" t="s">
        <v>26</v>
      </c>
      <c r="G39" s="88" t="s">
        <v>27</v>
      </c>
      <c r="H39" s="89"/>
      <c r="I39" s="89"/>
      <c r="J39" s="90"/>
      <c r="K39" s="90"/>
      <c r="L39" s="104"/>
      <c r="M39" s="17"/>
      <c r="N39" s="90"/>
      <c r="O39" s="105"/>
    </row>
    <row r="40" spans="1:15" ht="56.25" customHeight="1" x14ac:dyDescent="0.25">
      <c r="A40" s="20"/>
      <c r="B40" s="35" t="s">
        <v>46</v>
      </c>
      <c r="C40" s="36" t="s">
        <v>47</v>
      </c>
      <c r="D40" s="37" t="s">
        <v>18</v>
      </c>
      <c r="E40" s="3" t="s">
        <v>19</v>
      </c>
      <c r="F40" s="38" t="s">
        <v>20</v>
      </c>
      <c r="G40" s="39" t="s">
        <v>21</v>
      </c>
      <c r="H40" s="40">
        <f>'[27]оценка Учреждения'!$H$39</f>
        <v>100</v>
      </c>
      <c r="I40" s="40">
        <f>'[27]оценка Учреждения'!$I$39</f>
        <v>100</v>
      </c>
      <c r="J40" s="41">
        <f t="shared" si="2"/>
        <v>100</v>
      </c>
      <c r="K40" s="42">
        <f>(J40+J41+J42)/2</f>
        <v>100</v>
      </c>
      <c r="L40" s="43">
        <f>(K40+K43)/2</f>
        <v>100</v>
      </c>
      <c r="M40" s="17"/>
      <c r="N40" s="59"/>
      <c r="O40" s="45">
        <v>10</v>
      </c>
    </row>
    <row r="41" spans="1:15" ht="56.25" customHeight="1" x14ac:dyDescent="0.25">
      <c r="A41" s="20"/>
      <c r="B41" s="35"/>
      <c r="C41" s="36"/>
      <c r="D41" s="46"/>
      <c r="E41" s="3" t="s">
        <v>19</v>
      </c>
      <c r="F41" s="38" t="s">
        <v>42</v>
      </c>
      <c r="G41" s="39" t="s">
        <v>21</v>
      </c>
      <c r="H41" s="40">
        <f>'[27]оценка Учреждения'!$H$40</f>
        <v>94</v>
      </c>
      <c r="I41" s="40">
        <f>'[27]оценка Учреждения'!$I$40</f>
        <v>95.1</v>
      </c>
      <c r="J41" s="41">
        <f t="shared" si="2"/>
        <v>100</v>
      </c>
      <c r="K41" s="47"/>
      <c r="L41" s="48"/>
      <c r="M41" s="17"/>
      <c r="N41" s="59"/>
      <c r="O41" s="50"/>
    </row>
    <row r="42" spans="1:15" ht="66.75" customHeight="1" x14ac:dyDescent="0.25">
      <c r="A42" s="20"/>
      <c r="B42" s="35"/>
      <c r="C42" s="36"/>
      <c r="D42" s="46"/>
      <c r="E42" s="3" t="s">
        <v>19</v>
      </c>
      <c r="F42" s="38" t="s">
        <v>43</v>
      </c>
      <c r="G42" s="39" t="s">
        <v>21</v>
      </c>
      <c r="H42" s="40">
        <v>0</v>
      </c>
      <c r="I42" s="40">
        <f>'[27]оценка Учреждения'!$I$41</f>
        <v>0</v>
      </c>
      <c r="J42" s="41">
        <v>0</v>
      </c>
      <c r="K42" s="51"/>
      <c r="L42" s="48"/>
      <c r="M42" s="17"/>
      <c r="N42" s="59"/>
      <c r="O42" s="50"/>
    </row>
    <row r="43" spans="1:15" ht="33" customHeight="1" x14ac:dyDescent="0.25">
      <c r="A43" s="20"/>
      <c r="B43" s="52"/>
      <c r="C43" s="53"/>
      <c r="D43" s="54"/>
      <c r="E43" s="3" t="s">
        <v>25</v>
      </c>
      <c r="F43" s="55" t="s">
        <v>26</v>
      </c>
      <c r="G43" s="39" t="s">
        <v>27</v>
      </c>
      <c r="H43" s="40">
        <f>'[27]оценка Учреждения'!$H$42</f>
        <v>1.44</v>
      </c>
      <c r="I43" s="40">
        <f>'[27]оценка Учреждения'!$I$42</f>
        <v>1.44</v>
      </c>
      <c r="J43" s="41">
        <f t="shared" si="2"/>
        <v>100</v>
      </c>
      <c r="K43" s="41">
        <f>J43</f>
        <v>100</v>
      </c>
      <c r="L43" s="56"/>
      <c r="M43" s="17"/>
      <c r="N43" s="41"/>
      <c r="O43" s="58"/>
    </row>
    <row r="44" spans="1:15" ht="56.25" customHeight="1" x14ac:dyDescent="0.25">
      <c r="A44" s="20"/>
      <c r="B44" s="106" t="s">
        <v>48</v>
      </c>
      <c r="C44" s="107" t="s">
        <v>49</v>
      </c>
      <c r="D44" s="37" t="s">
        <v>18</v>
      </c>
      <c r="E44" s="3" t="s">
        <v>19</v>
      </c>
      <c r="F44" s="38" t="s">
        <v>20</v>
      </c>
      <c r="G44" s="39" t="s">
        <v>21</v>
      </c>
      <c r="H44" s="40">
        <f>'[27]оценка Учреждения'!$H$43</f>
        <v>100</v>
      </c>
      <c r="I44" s="40">
        <f>'[27]оценка Учреждения'!$I$43</f>
        <v>100</v>
      </c>
      <c r="J44" s="41">
        <f t="shared" si="2"/>
        <v>100</v>
      </c>
      <c r="K44" s="42">
        <f>(J44+J45+J46)/3</f>
        <v>100</v>
      </c>
      <c r="L44" s="43">
        <f>(K44+K47)/2</f>
        <v>100</v>
      </c>
      <c r="M44" s="17"/>
      <c r="N44" s="59"/>
      <c r="O44" s="45">
        <v>11</v>
      </c>
    </row>
    <row r="45" spans="1:15" ht="56.25" customHeight="1" x14ac:dyDescent="0.25">
      <c r="A45" s="20"/>
      <c r="B45" s="108"/>
      <c r="C45" s="109"/>
      <c r="D45" s="46"/>
      <c r="E45" s="3" t="s">
        <v>19</v>
      </c>
      <c r="F45" s="38" t="s">
        <v>42</v>
      </c>
      <c r="G45" s="39" t="s">
        <v>21</v>
      </c>
      <c r="H45" s="40">
        <f>'[27]оценка Учреждения'!$H$44</f>
        <v>94</v>
      </c>
      <c r="I45" s="40">
        <f>'[27]оценка Учреждения'!$I$44</f>
        <v>95.1</v>
      </c>
      <c r="J45" s="41">
        <f t="shared" si="2"/>
        <v>100</v>
      </c>
      <c r="K45" s="47"/>
      <c r="L45" s="48"/>
      <c r="M45" s="17"/>
      <c r="N45" s="59"/>
      <c r="O45" s="50"/>
    </row>
    <row r="46" spans="1:15" ht="66.75" customHeight="1" x14ac:dyDescent="0.25">
      <c r="A46" s="20"/>
      <c r="B46" s="108"/>
      <c r="C46" s="109"/>
      <c r="D46" s="46"/>
      <c r="E46" s="3" t="s">
        <v>19</v>
      </c>
      <c r="F46" s="38" t="s">
        <v>43</v>
      </c>
      <c r="G46" s="39" t="s">
        <v>21</v>
      </c>
      <c r="H46" s="40">
        <f>'[27]оценка Учреждения'!$H$45</f>
        <v>100</v>
      </c>
      <c r="I46" s="40">
        <f>'[27]оценка Учреждения'!$I$45</f>
        <v>100</v>
      </c>
      <c r="J46" s="41">
        <f t="shared" si="2"/>
        <v>100</v>
      </c>
      <c r="K46" s="51"/>
      <c r="L46" s="48"/>
      <c r="M46" s="17"/>
      <c r="N46" s="59"/>
      <c r="O46" s="50"/>
    </row>
    <row r="47" spans="1:15" ht="33" customHeight="1" x14ac:dyDescent="0.25">
      <c r="A47" s="20"/>
      <c r="B47" s="110"/>
      <c r="C47" s="111"/>
      <c r="D47" s="54"/>
      <c r="E47" s="3" t="s">
        <v>25</v>
      </c>
      <c r="F47" s="55" t="s">
        <v>26</v>
      </c>
      <c r="G47" s="39" t="s">
        <v>27</v>
      </c>
      <c r="H47" s="40">
        <f>'[27]оценка Учреждения'!$H$46</f>
        <v>1054.22</v>
      </c>
      <c r="I47" s="40">
        <f>'[27]оценка Учреждения'!$I$46</f>
        <v>1054.22</v>
      </c>
      <c r="J47" s="41">
        <f t="shared" si="2"/>
        <v>100</v>
      </c>
      <c r="K47" s="41">
        <f>J47</f>
        <v>100</v>
      </c>
      <c r="L47" s="56"/>
      <c r="M47" s="17"/>
      <c r="N47" s="41"/>
      <c r="O47" s="58"/>
    </row>
    <row r="48" spans="1:15" ht="56.25" customHeight="1" x14ac:dyDescent="0.25">
      <c r="A48" s="20"/>
      <c r="B48" s="106" t="s">
        <v>50</v>
      </c>
      <c r="C48" s="107" t="s">
        <v>51</v>
      </c>
      <c r="D48" s="37" t="s">
        <v>18</v>
      </c>
      <c r="E48" s="3" t="s">
        <v>19</v>
      </c>
      <c r="F48" s="38" t="s">
        <v>20</v>
      </c>
      <c r="G48" s="39" t="s">
        <v>21</v>
      </c>
      <c r="H48" s="40">
        <f>'[27]оценка Учреждения'!$H$47</f>
        <v>100</v>
      </c>
      <c r="I48" s="40">
        <f>'[27]оценка Учреждения'!$I$47</f>
        <v>100</v>
      </c>
      <c r="J48" s="41">
        <f t="shared" si="2"/>
        <v>100</v>
      </c>
      <c r="K48" s="42">
        <f>(J48+J49+J50)/2</f>
        <v>97.55</v>
      </c>
      <c r="L48" s="43">
        <f>(K48+K51)/2</f>
        <v>98.775000000000006</v>
      </c>
      <c r="M48" s="17"/>
      <c r="N48" s="59"/>
      <c r="O48" s="45">
        <v>12</v>
      </c>
    </row>
    <row r="49" spans="1:15" ht="56.25" customHeight="1" x14ac:dyDescent="0.25">
      <c r="A49" s="20"/>
      <c r="B49" s="108"/>
      <c r="C49" s="109"/>
      <c r="D49" s="46"/>
      <c r="E49" s="3" t="s">
        <v>19</v>
      </c>
      <c r="F49" s="38" t="s">
        <v>42</v>
      </c>
      <c r="G49" s="39" t="s">
        <v>21</v>
      </c>
      <c r="H49" s="40">
        <f>'[27]оценка Учреждения'!$H$48</f>
        <v>100</v>
      </c>
      <c r="I49" s="40">
        <f>'[27]оценка Учреждения'!$I$48</f>
        <v>95.1</v>
      </c>
      <c r="J49" s="41">
        <f t="shared" si="2"/>
        <v>95.1</v>
      </c>
      <c r="K49" s="47"/>
      <c r="L49" s="48"/>
      <c r="M49" s="17"/>
      <c r="N49" s="59"/>
      <c r="O49" s="50"/>
    </row>
    <row r="50" spans="1:15" ht="66.75" customHeight="1" x14ac:dyDescent="0.25">
      <c r="A50" s="20"/>
      <c r="B50" s="108"/>
      <c r="C50" s="109"/>
      <c r="D50" s="46"/>
      <c r="E50" s="3" t="s">
        <v>19</v>
      </c>
      <c r="F50" s="38" t="s">
        <v>43</v>
      </c>
      <c r="G50" s="39" t="s">
        <v>21</v>
      </c>
      <c r="H50" s="40">
        <f>'[27]оценка Учреждения'!$H$49</f>
        <v>0</v>
      </c>
      <c r="I50" s="40">
        <f>'[27]оценка Учреждения'!$I$49</f>
        <v>0</v>
      </c>
      <c r="J50" s="41">
        <v>0</v>
      </c>
      <c r="K50" s="51"/>
      <c r="L50" s="48"/>
      <c r="M50" s="17"/>
      <c r="N50" s="59"/>
      <c r="O50" s="50"/>
    </row>
    <row r="51" spans="1:15" ht="33" customHeight="1" x14ac:dyDescent="0.25">
      <c r="A51" s="20"/>
      <c r="B51" s="110"/>
      <c r="C51" s="111"/>
      <c r="D51" s="54"/>
      <c r="E51" s="3" t="s">
        <v>25</v>
      </c>
      <c r="F51" s="55" t="s">
        <v>26</v>
      </c>
      <c r="G51" s="39" t="s">
        <v>27</v>
      </c>
      <c r="H51" s="40">
        <f>'[27]оценка Учреждения'!$H$50</f>
        <v>0.89</v>
      </c>
      <c r="I51" s="40">
        <f>'[27]оценка Учреждения'!$I$50</f>
        <v>0.89</v>
      </c>
      <c r="J51" s="41">
        <f>IF(I51/H51*100&gt;100,100,I51/H51*100)</f>
        <v>100</v>
      </c>
      <c r="K51" s="41">
        <f>J51</f>
        <v>100</v>
      </c>
      <c r="L51" s="56"/>
      <c r="M51" s="17"/>
      <c r="N51" s="41"/>
      <c r="O51" s="58"/>
    </row>
    <row r="52" spans="1:15" customFormat="1" ht="47.25" hidden="1" x14ac:dyDescent="0.25">
      <c r="A52" s="20"/>
      <c r="B52" s="112" t="s">
        <v>52</v>
      </c>
      <c r="C52" s="113" t="s">
        <v>53</v>
      </c>
      <c r="D52" s="114" t="s">
        <v>18</v>
      </c>
      <c r="E52" s="115" t="s">
        <v>19</v>
      </c>
      <c r="F52" s="116" t="s">
        <v>20</v>
      </c>
      <c r="G52" s="117" t="s">
        <v>21</v>
      </c>
      <c r="H52" s="118"/>
      <c r="I52" s="118"/>
      <c r="J52" s="119"/>
      <c r="K52" s="120"/>
      <c r="L52" s="121"/>
      <c r="M52" s="17"/>
      <c r="N52" s="122"/>
      <c r="O52" s="123">
        <v>13</v>
      </c>
    </row>
    <row r="53" spans="1:15" customFormat="1" ht="47.25" hidden="1" x14ac:dyDescent="0.25">
      <c r="A53" s="20"/>
      <c r="B53" s="112"/>
      <c r="C53" s="113"/>
      <c r="D53" s="124"/>
      <c r="E53" s="115" t="s">
        <v>19</v>
      </c>
      <c r="F53" s="116" t="s">
        <v>42</v>
      </c>
      <c r="G53" s="117" t="s">
        <v>21</v>
      </c>
      <c r="H53" s="118"/>
      <c r="I53" s="118"/>
      <c r="J53" s="119"/>
      <c r="K53" s="125"/>
      <c r="L53" s="126"/>
      <c r="M53" s="17"/>
      <c r="N53" s="122"/>
      <c r="O53" s="127"/>
    </row>
    <row r="54" spans="1:15" customFormat="1" ht="47.25" hidden="1" x14ac:dyDescent="0.25">
      <c r="A54" s="20"/>
      <c r="B54" s="112"/>
      <c r="C54" s="113"/>
      <c r="D54" s="124"/>
      <c r="E54" s="115" t="s">
        <v>19</v>
      </c>
      <c r="F54" s="116" t="s">
        <v>54</v>
      </c>
      <c r="G54" s="117" t="s">
        <v>21</v>
      </c>
      <c r="H54" s="118"/>
      <c r="I54" s="118"/>
      <c r="J54" s="119"/>
      <c r="K54" s="128"/>
      <c r="L54" s="126"/>
      <c r="M54" s="17"/>
      <c r="N54" s="122"/>
      <c r="O54" s="127"/>
    </row>
    <row r="55" spans="1:15" customFormat="1" ht="31.5" hidden="1" x14ac:dyDescent="0.25">
      <c r="A55" s="20"/>
      <c r="B55" s="129"/>
      <c r="C55" s="130"/>
      <c r="D55" s="131"/>
      <c r="E55" s="115" t="s">
        <v>25</v>
      </c>
      <c r="F55" s="132" t="s">
        <v>26</v>
      </c>
      <c r="G55" s="117" t="s">
        <v>27</v>
      </c>
      <c r="H55" s="118"/>
      <c r="I55" s="118"/>
      <c r="J55" s="119"/>
      <c r="K55" s="119"/>
      <c r="L55" s="133"/>
      <c r="M55" s="17"/>
      <c r="N55" s="119"/>
      <c r="O55" s="134"/>
    </row>
    <row r="56" spans="1:15" customFormat="1" ht="47.25" hidden="1" x14ac:dyDescent="0.25">
      <c r="A56" s="20"/>
      <c r="B56" s="112" t="s">
        <v>55</v>
      </c>
      <c r="C56" s="113" t="s">
        <v>56</v>
      </c>
      <c r="D56" s="114" t="s">
        <v>18</v>
      </c>
      <c r="E56" s="115" t="s">
        <v>19</v>
      </c>
      <c r="F56" s="116" t="s">
        <v>20</v>
      </c>
      <c r="G56" s="117" t="s">
        <v>21</v>
      </c>
      <c r="H56" s="118"/>
      <c r="I56" s="118"/>
      <c r="J56" s="119"/>
      <c r="K56" s="120"/>
      <c r="L56" s="121"/>
      <c r="M56" s="17"/>
      <c r="N56" s="122"/>
      <c r="O56" s="123">
        <v>14</v>
      </c>
    </row>
    <row r="57" spans="1:15" customFormat="1" ht="47.25" hidden="1" x14ac:dyDescent="0.25">
      <c r="A57" s="20"/>
      <c r="B57" s="112"/>
      <c r="C57" s="113"/>
      <c r="D57" s="124"/>
      <c r="E57" s="115" t="s">
        <v>19</v>
      </c>
      <c r="F57" s="116" t="s">
        <v>42</v>
      </c>
      <c r="G57" s="117" t="s">
        <v>21</v>
      </c>
      <c r="H57" s="118"/>
      <c r="I57" s="118"/>
      <c r="J57" s="119"/>
      <c r="K57" s="125"/>
      <c r="L57" s="126"/>
      <c r="M57" s="17"/>
      <c r="N57" s="122"/>
      <c r="O57" s="127"/>
    </row>
    <row r="58" spans="1:15" customFormat="1" ht="47.25" hidden="1" x14ac:dyDescent="0.25">
      <c r="A58" s="20"/>
      <c r="B58" s="112"/>
      <c r="C58" s="113"/>
      <c r="D58" s="124"/>
      <c r="E58" s="115" t="s">
        <v>19</v>
      </c>
      <c r="F58" s="116" t="s">
        <v>54</v>
      </c>
      <c r="G58" s="117" t="s">
        <v>21</v>
      </c>
      <c r="H58" s="118"/>
      <c r="I58" s="118"/>
      <c r="J58" s="119"/>
      <c r="K58" s="128"/>
      <c r="L58" s="126"/>
      <c r="M58" s="17"/>
      <c r="N58" s="122"/>
      <c r="O58" s="127"/>
    </row>
    <row r="59" spans="1:15" customFormat="1" ht="31.5" hidden="1" x14ac:dyDescent="0.25">
      <c r="A59" s="20"/>
      <c r="B59" s="129"/>
      <c r="C59" s="130"/>
      <c r="D59" s="131"/>
      <c r="E59" s="115" t="s">
        <v>25</v>
      </c>
      <c r="F59" s="132" t="s">
        <v>26</v>
      </c>
      <c r="G59" s="117" t="s">
        <v>27</v>
      </c>
      <c r="H59" s="118"/>
      <c r="I59" s="118"/>
      <c r="J59" s="119"/>
      <c r="K59" s="119"/>
      <c r="L59" s="133"/>
      <c r="M59" s="17"/>
      <c r="N59" s="119"/>
      <c r="O59" s="134"/>
    </row>
    <row r="60" spans="1:15" customFormat="1" ht="47.25" hidden="1" x14ac:dyDescent="0.25">
      <c r="A60" s="20"/>
      <c r="B60" s="112" t="s">
        <v>57</v>
      </c>
      <c r="C60" s="113" t="s">
        <v>58</v>
      </c>
      <c r="D60" s="114" t="s">
        <v>18</v>
      </c>
      <c r="E60" s="115" t="s">
        <v>19</v>
      </c>
      <c r="F60" s="116" t="s">
        <v>20</v>
      </c>
      <c r="G60" s="117" t="s">
        <v>21</v>
      </c>
      <c r="H60" s="118"/>
      <c r="I60" s="118"/>
      <c r="J60" s="119"/>
      <c r="K60" s="120"/>
      <c r="L60" s="121"/>
      <c r="M60" s="17"/>
      <c r="N60" s="122"/>
      <c r="O60" s="123">
        <v>15</v>
      </c>
    </row>
    <row r="61" spans="1:15" customFormat="1" ht="47.25" hidden="1" x14ac:dyDescent="0.25">
      <c r="A61" s="20"/>
      <c r="B61" s="112"/>
      <c r="C61" s="113"/>
      <c r="D61" s="124"/>
      <c r="E61" s="115" t="s">
        <v>19</v>
      </c>
      <c r="F61" s="116" t="s">
        <v>42</v>
      </c>
      <c r="G61" s="117" t="s">
        <v>21</v>
      </c>
      <c r="H61" s="118"/>
      <c r="I61" s="118"/>
      <c r="J61" s="119"/>
      <c r="K61" s="125"/>
      <c r="L61" s="126"/>
      <c r="M61" s="17"/>
      <c r="N61" s="122"/>
      <c r="O61" s="127"/>
    </row>
    <row r="62" spans="1:15" customFormat="1" ht="47.25" hidden="1" x14ac:dyDescent="0.25">
      <c r="A62" s="20"/>
      <c r="B62" s="112"/>
      <c r="C62" s="113"/>
      <c r="D62" s="124"/>
      <c r="E62" s="115" t="s">
        <v>19</v>
      </c>
      <c r="F62" s="116" t="s">
        <v>54</v>
      </c>
      <c r="G62" s="117" t="s">
        <v>21</v>
      </c>
      <c r="H62" s="118"/>
      <c r="I62" s="118"/>
      <c r="J62" s="119"/>
      <c r="K62" s="128"/>
      <c r="L62" s="126"/>
      <c r="M62" s="17"/>
      <c r="N62" s="122"/>
      <c r="O62" s="127"/>
    </row>
    <row r="63" spans="1:15" customFormat="1" ht="31.5" hidden="1" x14ac:dyDescent="0.25">
      <c r="A63" s="20"/>
      <c r="B63" s="129"/>
      <c r="C63" s="130"/>
      <c r="D63" s="131"/>
      <c r="E63" s="115" t="s">
        <v>25</v>
      </c>
      <c r="F63" s="132" t="s">
        <v>26</v>
      </c>
      <c r="G63" s="117" t="s">
        <v>27</v>
      </c>
      <c r="H63" s="118"/>
      <c r="I63" s="118"/>
      <c r="J63" s="119"/>
      <c r="K63" s="119"/>
      <c r="L63" s="133"/>
      <c r="M63" s="17"/>
      <c r="N63" s="119"/>
      <c r="O63" s="134"/>
    </row>
    <row r="64" spans="1:15" ht="47.25" x14ac:dyDescent="0.25">
      <c r="A64" s="20"/>
      <c r="B64" s="35" t="s">
        <v>59</v>
      </c>
      <c r="C64" s="36" t="s">
        <v>60</v>
      </c>
      <c r="D64" s="37" t="s">
        <v>18</v>
      </c>
      <c r="E64" s="3" t="s">
        <v>19</v>
      </c>
      <c r="F64" s="38" t="s">
        <v>20</v>
      </c>
      <c r="G64" s="39" t="s">
        <v>21</v>
      </c>
      <c r="H64" s="40">
        <f>'[27]оценка Учреждения'!$H$63</f>
        <v>100</v>
      </c>
      <c r="I64" s="40">
        <f>'[27]оценка Учреждения'!$I$63</f>
        <v>100</v>
      </c>
      <c r="J64" s="41">
        <f>IF(I64/H64*100&gt;100,100,I64/H64*100)</f>
        <v>100</v>
      </c>
      <c r="K64" s="42">
        <f>(J64+J65+J66)/3</f>
        <v>100</v>
      </c>
      <c r="L64" s="43">
        <f>(K64+K67)/2</f>
        <v>100</v>
      </c>
      <c r="M64" s="17"/>
      <c r="N64" s="59"/>
      <c r="O64" s="45">
        <v>16</v>
      </c>
    </row>
    <row r="65" spans="1:15" ht="47.25" x14ac:dyDescent="0.25">
      <c r="A65" s="20"/>
      <c r="B65" s="35"/>
      <c r="C65" s="36"/>
      <c r="D65" s="46"/>
      <c r="E65" s="3" t="s">
        <v>19</v>
      </c>
      <c r="F65" s="38" t="s">
        <v>42</v>
      </c>
      <c r="G65" s="39" t="s">
        <v>21</v>
      </c>
      <c r="H65" s="40">
        <f>'[27]оценка Учреждения'!$H$64</f>
        <v>98</v>
      </c>
      <c r="I65" s="40">
        <f>'[27]оценка Учреждения'!$I$64</f>
        <v>100</v>
      </c>
      <c r="J65" s="41">
        <f>IF(I65/H65*100&gt;100,100,I65/H65*100)</f>
        <v>100</v>
      </c>
      <c r="K65" s="47"/>
      <c r="L65" s="48"/>
      <c r="M65" s="17"/>
      <c r="N65" s="59"/>
      <c r="O65" s="50"/>
    </row>
    <row r="66" spans="1:15" ht="47.25" x14ac:dyDescent="0.25">
      <c r="A66" s="20"/>
      <c r="B66" s="35"/>
      <c r="C66" s="36"/>
      <c r="D66" s="46"/>
      <c r="E66" s="3" t="s">
        <v>19</v>
      </c>
      <c r="F66" s="38" t="s">
        <v>54</v>
      </c>
      <c r="G66" s="39" t="s">
        <v>21</v>
      </c>
      <c r="H66" s="40">
        <f>'[27]оценка Учреждения'!$H$65</f>
        <v>100</v>
      </c>
      <c r="I66" s="40">
        <f>'[27]оценка Учреждения'!$I$65</f>
        <v>100</v>
      </c>
      <c r="J66" s="41">
        <f>IF(I66/H66*100&gt;100,100,I66/H66*100)</f>
        <v>100</v>
      </c>
      <c r="K66" s="51"/>
      <c r="L66" s="48"/>
      <c r="M66" s="17"/>
      <c r="N66" s="59"/>
      <c r="O66" s="50"/>
    </row>
    <row r="67" spans="1:15" ht="31.5" x14ac:dyDescent="0.25">
      <c r="A67" s="20"/>
      <c r="B67" s="52"/>
      <c r="C67" s="53"/>
      <c r="D67" s="54"/>
      <c r="E67" s="3" t="s">
        <v>25</v>
      </c>
      <c r="F67" s="55" t="s">
        <v>26</v>
      </c>
      <c r="G67" s="39" t="s">
        <v>27</v>
      </c>
      <c r="H67" s="40">
        <f>'[27]оценка Учреждения'!$H$66</f>
        <v>227.33</v>
      </c>
      <c r="I67" s="40">
        <f>'[27]оценка Учреждения'!$I$66</f>
        <v>227.33</v>
      </c>
      <c r="J67" s="41">
        <f>IF(I67/H67*100&gt;100,100,I67/H67*100)</f>
        <v>100</v>
      </c>
      <c r="K67" s="41">
        <f>J67</f>
        <v>100</v>
      </c>
      <c r="L67" s="56"/>
      <c r="M67" s="17"/>
      <c r="N67" s="41"/>
      <c r="O67" s="58"/>
    </row>
    <row r="68" spans="1:15" customFormat="1" ht="47.25" hidden="1" x14ac:dyDescent="0.25">
      <c r="A68" s="20"/>
      <c r="B68" s="112" t="s">
        <v>61</v>
      </c>
      <c r="C68" s="113" t="s">
        <v>62</v>
      </c>
      <c r="D68" s="114" t="s">
        <v>18</v>
      </c>
      <c r="E68" s="115" t="s">
        <v>19</v>
      </c>
      <c r="F68" s="116" t="s">
        <v>20</v>
      </c>
      <c r="G68" s="117" t="s">
        <v>21</v>
      </c>
      <c r="H68" s="118"/>
      <c r="I68" s="118"/>
      <c r="J68" s="119"/>
      <c r="K68" s="120"/>
      <c r="L68" s="121"/>
      <c r="M68" s="17"/>
      <c r="N68" s="122"/>
      <c r="O68" s="123">
        <v>17</v>
      </c>
    </row>
    <row r="69" spans="1:15" customFormat="1" ht="47.25" hidden="1" x14ac:dyDescent="0.25">
      <c r="A69" s="20"/>
      <c r="B69" s="112"/>
      <c r="C69" s="113"/>
      <c r="D69" s="124"/>
      <c r="E69" s="115" t="s">
        <v>19</v>
      </c>
      <c r="F69" s="116" t="s">
        <v>42</v>
      </c>
      <c r="G69" s="117" t="s">
        <v>21</v>
      </c>
      <c r="H69" s="118"/>
      <c r="I69" s="118"/>
      <c r="J69" s="119"/>
      <c r="K69" s="125"/>
      <c r="L69" s="126"/>
      <c r="M69" s="17"/>
      <c r="N69" s="122"/>
      <c r="O69" s="127"/>
    </row>
    <row r="70" spans="1:15" customFormat="1" ht="47.25" hidden="1" x14ac:dyDescent="0.25">
      <c r="A70" s="20"/>
      <c r="B70" s="112"/>
      <c r="C70" s="113"/>
      <c r="D70" s="124"/>
      <c r="E70" s="115" t="s">
        <v>19</v>
      </c>
      <c r="F70" s="116" t="s">
        <v>54</v>
      </c>
      <c r="G70" s="117" t="s">
        <v>21</v>
      </c>
      <c r="H70" s="118"/>
      <c r="I70" s="118"/>
      <c r="J70" s="119"/>
      <c r="K70" s="128"/>
      <c r="L70" s="126"/>
      <c r="M70" s="17"/>
      <c r="N70" s="122"/>
      <c r="O70" s="127"/>
    </row>
    <row r="71" spans="1:15" customFormat="1" ht="31.5" hidden="1" x14ac:dyDescent="0.25">
      <c r="A71" s="20"/>
      <c r="B71" s="129"/>
      <c r="C71" s="130"/>
      <c r="D71" s="131"/>
      <c r="E71" s="115" t="s">
        <v>25</v>
      </c>
      <c r="F71" s="132" t="s">
        <v>26</v>
      </c>
      <c r="G71" s="117" t="s">
        <v>27</v>
      </c>
      <c r="H71" s="118"/>
      <c r="I71" s="118"/>
      <c r="J71" s="119"/>
      <c r="K71" s="119"/>
      <c r="L71" s="133"/>
      <c r="M71" s="17"/>
      <c r="N71" s="119"/>
      <c r="O71" s="134"/>
    </row>
    <row r="72" spans="1:15" ht="47.25" x14ac:dyDescent="0.25">
      <c r="A72" s="20"/>
      <c r="B72" s="35" t="s">
        <v>63</v>
      </c>
      <c r="C72" s="36" t="s">
        <v>64</v>
      </c>
      <c r="D72" s="37" t="s">
        <v>18</v>
      </c>
      <c r="E72" s="3" t="s">
        <v>19</v>
      </c>
      <c r="F72" s="38" t="s">
        <v>65</v>
      </c>
      <c r="G72" s="3" t="s">
        <v>21</v>
      </c>
      <c r="H72" s="40">
        <f>'[27]оценка Учреждения'!$H$71</f>
        <v>6.55</v>
      </c>
      <c r="I72" s="40">
        <f>'[27]оценка Учреждения'!$I$71</f>
        <v>6.5</v>
      </c>
      <c r="J72" s="41">
        <f t="shared" ref="J72:J99" si="3">IF(I72/H72*100&gt;100,100,I72/H72*100)</f>
        <v>99.236641221374043</v>
      </c>
      <c r="K72" s="42">
        <f>(J72+J73+J74)/3</f>
        <v>99.745547073791343</v>
      </c>
      <c r="L72" s="43">
        <f>(K72+K75)/2</f>
        <v>99.872773536895664</v>
      </c>
      <c r="M72" s="17"/>
      <c r="N72" s="59"/>
      <c r="O72" s="45">
        <v>18</v>
      </c>
    </row>
    <row r="73" spans="1:15" ht="63" x14ac:dyDescent="0.25">
      <c r="A73" s="20"/>
      <c r="B73" s="35"/>
      <c r="C73" s="36"/>
      <c r="D73" s="46"/>
      <c r="E73" s="3" t="s">
        <v>19</v>
      </c>
      <c r="F73" s="38" t="s">
        <v>66</v>
      </c>
      <c r="G73" s="3" t="s">
        <v>21</v>
      </c>
      <c r="H73" s="40">
        <f>'[27]оценка Учреждения'!$H$72</f>
        <v>43.8</v>
      </c>
      <c r="I73" s="40">
        <f>'[27]оценка Учреждения'!$I$72</f>
        <v>43.8</v>
      </c>
      <c r="J73" s="41">
        <f t="shared" si="3"/>
        <v>100</v>
      </c>
      <c r="K73" s="47"/>
      <c r="L73" s="48"/>
      <c r="M73" s="17"/>
      <c r="N73" s="59"/>
      <c r="O73" s="50"/>
    </row>
    <row r="74" spans="1:15" ht="47.25" x14ac:dyDescent="0.25">
      <c r="A74" s="20"/>
      <c r="B74" s="35"/>
      <c r="C74" s="36"/>
      <c r="D74" s="46"/>
      <c r="E74" s="3" t="s">
        <v>19</v>
      </c>
      <c r="F74" s="38" t="s">
        <v>42</v>
      </c>
      <c r="G74" s="3" t="s">
        <v>21</v>
      </c>
      <c r="H74" s="40">
        <f>'[27]оценка Учреждения'!$H$73</f>
        <v>100</v>
      </c>
      <c r="I74" s="40">
        <f>'[27]оценка Учреждения'!$I$73</f>
        <v>100</v>
      </c>
      <c r="J74" s="41">
        <f t="shared" si="3"/>
        <v>100</v>
      </c>
      <c r="K74" s="51"/>
      <c r="L74" s="48"/>
      <c r="M74" s="17"/>
      <c r="N74" s="59"/>
      <c r="O74" s="50"/>
    </row>
    <row r="75" spans="1:15" ht="31.5" x14ac:dyDescent="0.25">
      <c r="A75" s="20"/>
      <c r="B75" s="52"/>
      <c r="C75" s="53"/>
      <c r="D75" s="54"/>
      <c r="E75" s="3" t="s">
        <v>25</v>
      </c>
      <c r="F75" s="55" t="s">
        <v>67</v>
      </c>
      <c r="G75" s="3" t="s">
        <v>68</v>
      </c>
      <c r="H75" s="135">
        <f>'[27]оценка Учреждения'!$H$74</f>
        <v>12684.905000000001</v>
      </c>
      <c r="I75" s="135">
        <f>'[27]оценка Учреждения'!$I$74</f>
        <v>12684.905000000001</v>
      </c>
      <c r="J75" s="41">
        <f t="shared" si="3"/>
        <v>100</v>
      </c>
      <c r="K75" s="41">
        <f>J75</f>
        <v>100</v>
      </c>
      <c r="L75" s="56"/>
      <c r="M75" s="17"/>
      <c r="N75" s="41"/>
      <c r="O75" s="58"/>
    </row>
    <row r="76" spans="1:15" customFormat="1" ht="47.25" hidden="1" customHeight="1" x14ac:dyDescent="0.25">
      <c r="A76" s="20"/>
      <c r="B76" s="136" t="s">
        <v>69</v>
      </c>
      <c r="C76" s="137" t="s">
        <v>70</v>
      </c>
      <c r="D76" s="138" t="s">
        <v>18</v>
      </c>
      <c r="E76" s="139" t="s">
        <v>19</v>
      </c>
      <c r="F76" s="140" t="s">
        <v>65</v>
      </c>
      <c r="G76" s="139" t="s">
        <v>21</v>
      </c>
      <c r="H76" s="141"/>
      <c r="I76" s="141"/>
      <c r="J76" s="142"/>
      <c r="K76" s="143"/>
      <c r="L76" s="144"/>
      <c r="M76" s="17"/>
      <c r="N76" s="182"/>
      <c r="O76" s="146">
        <v>19</v>
      </c>
    </row>
    <row r="77" spans="1:15" customFormat="1" ht="63" hidden="1" x14ac:dyDescent="0.25">
      <c r="A77" s="20"/>
      <c r="B77" s="136"/>
      <c r="C77" s="137"/>
      <c r="D77" s="147"/>
      <c r="E77" s="139" t="s">
        <v>19</v>
      </c>
      <c r="F77" s="140" t="s">
        <v>66</v>
      </c>
      <c r="G77" s="139" t="s">
        <v>21</v>
      </c>
      <c r="H77" s="141"/>
      <c r="I77" s="141"/>
      <c r="J77" s="142"/>
      <c r="K77" s="148"/>
      <c r="L77" s="149"/>
      <c r="M77" s="17"/>
      <c r="N77" s="183"/>
      <c r="O77" s="150"/>
    </row>
    <row r="78" spans="1:15" customFormat="1" ht="47.25" hidden="1" x14ac:dyDescent="0.25">
      <c r="A78" s="20"/>
      <c r="B78" s="136"/>
      <c r="C78" s="137"/>
      <c r="D78" s="147"/>
      <c r="E78" s="139" t="s">
        <v>19</v>
      </c>
      <c r="F78" s="140" t="s">
        <v>42</v>
      </c>
      <c r="G78" s="139" t="s">
        <v>21</v>
      </c>
      <c r="H78" s="141"/>
      <c r="I78" s="141"/>
      <c r="J78" s="142"/>
      <c r="K78" s="151"/>
      <c r="L78" s="149"/>
      <c r="M78" s="17"/>
      <c r="N78" s="183"/>
      <c r="O78" s="150"/>
    </row>
    <row r="79" spans="1:15" customFormat="1" ht="31.5" hidden="1" x14ac:dyDescent="0.25">
      <c r="A79" s="20"/>
      <c r="B79" s="152"/>
      <c r="C79" s="153"/>
      <c r="D79" s="154"/>
      <c r="E79" s="139" t="s">
        <v>25</v>
      </c>
      <c r="F79" s="155" t="s">
        <v>67</v>
      </c>
      <c r="G79" s="139" t="s">
        <v>68</v>
      </c>
      <c r="H79" s="156"/>
      <c r="I79" s="156"/>
      <c r="J79" s="142"/>
      <c r="K79" s="142"/>
      <c r="L79" s="157"/>
      <c r="M79" s="17"/>
      <c r="N79" s="184"/>
      <c r="O79" s="158"/>
    </row>
    <row r="80" spans="1:15" ht="47.25" x14ac:dyDescent="0.25">
      <c r="A80" s="20"/>
      <c r="B80" s="35" t="s">
        <v>71</v>
      </c>
      <c r="C80" s="36" t="s">
        <v>72</v>
      </c>
      <c r="D80" s="37" t="s">
        <v>18</v>
      </c>
      <c r="E80" s="3" t="s">
        <v>19</v>
      </c>
      <c r="F80" s="38" t="s">
        <v>65</v>
      </c>
      <c r="G80" s="3" t="s">
        <v>21</v>
      </c>
      <c r="H80" s="40">
        <f>'[27]оценка Учреждения'!$H$79</f>
        <v>18.32</v>
      </c>
      <c r="I80" s="40">
        <f>'[27]оценка Учреждения'!$I$79</f>
        <v>18.239999999999998</v>
      </c>
      <c r="J80" s="41">
        <f t="shared" si="3"/>
        <v>99.563318777292565</v>
      </c>
      <c r="K80" s="42">
        <f>(J80+J81+J82)/3</f>
        <v>90.521106259097522</v>
      </c>
      <c r="L80" s="43">
        <f>(K80+K83)/2</f>
        <v>95.260553129548754</v>
      </c>
      <c r="M80" s="17"/>
      <c r="N80" s="59"/>
      <c r="O80" s="45">
        <v>20</v>
      </c>
    </row>
    <row r="81" spans="1:15" ht="63" x14ac:dyDescent="0.25">
      <c r="A81" s="20"/>
      <c r="B81" s="35"/>
      <c r="C81" s="36"/>
      <c r="D81" s="46"/>
      <c r="E81" s="3" t="s">
        <v>19</v>
      </c>
      <c r="F81" s="38" t="s">
        <v>66</v>
      </c>
      <c r="G81" s="3" t="s">
        <v>21</v>
      </c>
      <c r="H81" s="40">
        <f>'[27]оценка Учреждения'!$H$80</f>
        <v>50</v>
      </c>
      <c r="I81" s="40">
        <f>'[27]оценка Учреждения'!$I$80</f>
        <v>36</v>
      </c>
      <c r="J81" s="41">
        <f t="shared" si="3"/>
        <v>72</v>
      </c>
      <c r="K81" s="47"/>
      <c r="L81" s="48"/>
      <c r="M81" s="17"/>
      <c r="N81" s="59"/>
      <c r="O81" s="50"/>
    </row>
    <row r="82" spans="1:15" ht="47.25" x14ac:dyDescent="0.25">
      <c r="A82" s="20"/>
      <c r="B82" s="35"/>
      <c r="C82" s="36"/>
      <c r="D82" s="46"/>
      <c r="E82" s="3" t="s">
        <v>19</v>
      </c>
      <c r="F82" s="38" t="s">
        <v>42</v>
      </c>
      <c r="G82" s="3" t="s">
        <v>21</v>
      </c>
      <c r="H82" s="40">
        <f>'[27]оценка Учреждения'!$H$81</f>
        <v>100</v>
      </c>
      <c r="I82" s="40">
        <f>'[27]оценка Учреждения'!$I$81</f>
        <v>100</v>
      </c>
      <c r="J82" s="41">
        <f t="shared" si="3"/>
        <v>100</v>
      </c>
      <c r="K82" s="51"/>
      <c r="L82" s="48"/>
      <c r="M82" s="17"/>
      <c r="N82" s="59"/>
      <c r="O82" s="50"/>
    </row>
    <row r="83" spans="1:15" ht="31.5" x14ac:dyDescent="0.25">
      <c r="A83" s="20"/>
      <c r="B83" s="52"/>
      <c r="C83" s="53"/>
      <c r="D83" s="54"/>
      <c r="E83" s="3" t="s">
        <v>25</v>
      </c>
      <c r="F83" s="55" t="s">
        <v>67</v>
      </c>
      <c r="G83" s="3" t="s">
        <v>68</v>
      </c>
      <c r="H83" s="135">
        <f>'[27]оценка Учреждения'!$H$82</f>
        <v>63659.310000000005</v>
      </c>
      <c r="I83" s="135">
        <f>'[27]оценка Учреждения'!$I$82</f>
        <v>63659.310000000005</v>
      </c>
      <c r="J83" s="41">
        <f t="shared" si="3"/>
        <v>100</v>
      </c>
      <c r="K83" s="41">
        <f>J83</f>
        <v>100</v>
      </c>
      <c r="L83" s="56"/>
      <c r="M83" s="17"/>
      <c r="N83" s="41"/>
      <c r="O83" s="58"/>
    </row>
    <row r="84" spans="1:15" ht="47.25" x14ac:dyDescent="0.25">
      <c r="A84" s="20"/>
      <c r="B84" s="35" t="s">
        <v>73</v>
      </c>
      <c r="C84" s="36" t="s">
        <v>74</v>
      </c>
      <c r="D84" s="37" t="s">
        <v>18</v>
      </c>
      <c r="E84" s="3" t="s">
        <v>19</v>
      </c>
      <c r="F84" s="38" t="s">
        <v>65</v>
      </c>
      <c r="G84" s="3" t="s">
        <v>21</v>
      </c>
      <c r="H84" s="40">
        <f>'[27]оценка Учреждения'!$H$83</f>
        <v>16.37</v>
      </c>
      <c r="I84" s="40">
        <f>'[27]оценка Учреждения'!$I$83</f>
        <v>16.29</v>
      </c>
      <c r="J84" s="41">
        <f t="shared" si="3"/>
        <v>99.511301160659741</v>
      </c>
      <c r="K84" s="42">
        <f>(J84+J85+J86)/3</f>
        <v>86.503767053553247</v>
      </c>
      <c r="L84" s="43">
        <f>(K84+K87)/2</f>
        <v>93.251883526776624</v>
      </c>
      <c r="M84" s="17"/>
      <c r="N84" s="59"/>
      <c r="O84" s="45">
        <v>21</v>
      </c>
    </row>
    <row r="85" spans="1:15" ht="63" x14ac:dyDescent="0.25">
      <c r="A85" s="20"/>
      <c r="B85" s="35"/>
      <c r="C85" s="36"/>
      <c r="D85" s="46"/>
      <c r="E85" s="3" t="s">
        <v>19</v>
      </c>
      <c r="F85" s="38" t="s">
        <v>66</v>
      </c>
      <c r="G85" s="3" t="s">
        <v>21</v>
      </c>
      <c r="H85" s="40">
        <f>'[27]оценка Учреждения'!$H$84</f>
        <v>100</v>
      </c>
      <c r="I85" s="40">
        <f>'[27]оценка Учреждения'!$I$84</f>
        <v>100</v>
      </c>
      <c r="J85" s="41">
        <f t="shared" si="3"/>
        <v>100</v>
      </c>
      <c r="K85" s="47"/>
      <c r="L85" s="48"/>
      <c r="M85" s="17"/>
      <c r="N85" s="59"/>
      <c r="O85" s="50"/>
    </row>
    <row r="86" spans="1:15" ht="47.25" x14ac:dyDescent="0.25">
      <c r="A86" s="20"/>
      <c r="B86" s="35"/>
      <c r="C86" s="36"/>
      <c r="D86" s="46"/>
      <c r="E86" s="3" t="s">
        <v>19</v>
      </c>
      <c r="F86" s="38" t="s">
        <v>42</v>
      </c>
      <c r="G86" s="3" t="s">
        <v>21</v>
      </c>
      <c r="H86" s="40">
        <f>'[27]оценка Учреждения'!$H$85</f>
        <v>100</v>
      </c>
      <c r="I86" s="40">
        <f>'[27]оценка Учреждения'!$I$85</f>
        <v>60</v>
      </c>
      <c r="J86" s="41">
        <f t="shared" si="3"/>
        <v>60</v>
      </c>
      <c r="K86" s="51"/>
      <c r="L86" s="48"/>
      <c r="M86" s="17"/>
      <c r="N86" s="59"/>
      <c r="O86" s="50"/>
    </row>
    <row r="87" spans="1:15" ht="31.5" x14ac:dyDescent="0.25">
      <c r="A87" s="20"/>
      <c r="B87" s="52"/>
      <c r="C87" s="53"/>
      <c r="D87" s="54"/>
      <c r="E87" s="3" t="s">
        <v>25</v>
      </c>
      <c r="F87" s="55" t="s">
        <v>67</v>
      </c>
      <c r="G87" s="3" t="s">
        <v>68</v>
      </c>
      <c r="H87" s="135">
        <f>'[27]оценка Учреждения'!$H$86</f>
        <v>45110.69999999999</v>
      </c>
      <c r="I87" s="135">
        <f>'[27]оценка Учреждения'!$I$86</f>
        <v>45110.69999999999</v>
      </c>
      <c r="J87" s="41">
        <f t="shared" si="3"/>
        <v>100</v>
      </c>
      <c r="K87" s="41">
        <f>J87</f>
        <v>100</v>
      </c>
      <c r="L87" s="56"/>
      <c r="M87" s="17"/>
      <c r="N87" s="41"/>
      <c r="O87" s="58"/>
    </row>
    <row r="88" spans="1:15" ht="47.25" x14ac:dyDescent="0.25">
      <c r="A88" s="20"/>
      <c r="B88" s="35" t="s">
        <v>75</v>
      </c>
      <c r="C88" s="36" t="s">
        <v>76</v>
      </c>
      <c r="D88" s="37" t="s">
        <v>18</v>
      </c>
      <c r="E88" s="3" t="s">
        <v>19</v>
      </c>
      <c r="F88" s="38" t="s">
        <v>65</v>
      </c>
      <c r="G88" s="3" t="s">
        <v>21</v>
      </c>
      <c r="H88" s="40">
        <f>'[27]оценка Учреждения'!$H$87</f>
        <v>1.8</v>
      </c>
      <c r="I88" s="40">
        <f>'[27]оценка Учреждения'!$I$87</f>
        <v>1.8</v>
      </c>
      <c r="J88" s="41">
        <f t="shared" si="3"/>
        <v>100</v>
      </c>
      <c r="K88" s="42">
        <f>(J88+J89+J90)/3</f>
        <v>100</v>
      </c>
      <c r="L88" s="43">
        <f>(K88+K91)/2</f>
        <v>100</v>
      </c>
      <c r="M88" s="17"/>
      <c r="N88" s="59"/>
      <c r="O88" s="45">
        <v>22</v>
      </c>
    </row>
    <row r="89" spans="1:15" ht="63" x14ac:dyDescent="0.25">
      <c r="A89" s="20"/>
      <c r="B89" s="35"/>
      <c r="C89" s="36"/>
      <c r="D89" s="46"/>
      <c r="E89" s="3" t="s">
        <v>19</v>
      </c>
      <c r="F89" s="38" t="s">
        <v>66</v>
      </c>
      <c r="G89" s="3" t="s">
        <v>21</v>
      </c>
      <c r="H89" s="40">
        <f>'[27]оценка Учреждения'!$H$88</f>
        <v>25</v>
      </c>
      <c r="I89" s="40">
        <f>'[27]оценка Учреждения'!$I$88</f>
        <v>25</v>
      </c>
      <c r="J89" s="41">
        <f t="shared" si="3"/>
        <v>100</v>
      </c>
      <c r="K89" s="47"/>
      <c r="L89" s="48"/>
      <c r="M89" s="17"/>
      <c r="N89" s="59"/>
      <c r="O89" s="50"/>
    </row>
    <row r="90" spans="1:15" ht="47.25" x14ac:dyDescent="0.25">
      <c r="A90" s="20"/>
      <c r="B90" s="35"/>
      <c r="C90" s="36"/>
      <c r="D90" s="46"/>
      <c r="E90" s="3" t="s">
        <v>19</v>
      </c>
      <c r="F90" s="38" t="s">
        <v>42</v>
      </c>
      <c r="G90" s="3" t="s">
        <v>21</v>
      </c>
      <c r="H90" s="40">
        <f>'[27]оценка Учреждения'!$H$89</f>
        <v>100</v>
      </c>
      <c r="I90" s="40">
        <f>'[27]оценка Учреждения'!$I$89</f>
        <v>100</v>
      </c>
      <c r="J90" s="41">
        <f t="shared" si="3"/>
        <v>100</v>
      </c>
      <c r="K90" s="51"/>
      <c r="L90" s="48"/>
      <c r="M90" s="17"/>
      <c r="N90" s="59"/>
      <c r="O90" s="50"/>
    </row>
    <row r="91" spans="1:15" ht="31.5" x14ac:dyDescent="0.25">
      <c r="A91" s="20"/>
      <c r="B91" s="52"/>
      <c r="C91" s="53"/>
      <c r="D91" s="54"/>
      <c r="E91" s="3" t="s">
        <v>25</v>
      </c>
      <c r="F91" s="55" t="s">
        <v>67</v>
      </c>
      <c r="G91" s="3" t="s">
        <v>68</v>
      </c>
      <c r="H91" s="135">
        <f>'[27]оценка Учреждения'!$H$90</f>
        <v>6650</v>
      </c>
      <c r="I91" s="135">
        <f>'[27]оценка Учреждения'!$I$90</f>
        <v>6650</v>
      </c>
      <c r="J91" s="41">
        <f t="shared" si="3"/>
        <v>100</v>
      </c>
      <c r="K91" s="41">
        <f>J91</f>
        <v>100</v>
      </c>
      <c r="L91" s="56"/>
      <c r="M91" s="17"/>
      <c r="N91" s="41"/>
      <c r="O91" s="58"/>
    </row>
    <row r="92" spans="1:15" ht="47.25" x14ac:dyDescent="0.25">
      <c r="A92" s="20"/>
      <c r="B92" s="35" t="s">
        <v>77</v>
      </c>
      <c r="C92" s="36" t="s">
        <v>78</v>
      </c>
      <c r="D92" s="37" t="s">
        <v>18</v>
      </c>
      <c r="E92" s="3" t="s">
        <v>19</v>
      </c>
      <c r="F92" s="38" t="s">
        <v>65</v>
      </c>
      <c r="G92" s="3" t="s">
        <v>21</v>
      </c>
      <c r="H92" s="40">
        <f>'[27]оценка Учреждения'!$H$91</f>
        <v>0.74</v>
      </c>
      <c r="I92" s="40">
        <f>'[27]оценка Учреждения'!$I$91</f>
        <v>0.73</v>
      </c>
      <c r="J92" s="41">
        <f t="shared" si="3"/>
        <v>98.648648648648646</v>
      </c>
      <c r="K92" s="42">
        <f>(J92+J93+J94)/3</f>
        <v>99.549549549549553</v>
      </c>
      <c r="L92" s="43">
        <f>(K92+K95)/2</f>
        <v>99.774774774774784</v>
      </c>
      <c r="M92" s="17"/>
      <c r="N92" s="44"/>
      <c r="O92" s="45">
        <v>23</v>
      </c>
    </row>
    <row r="93" spans="1:15" ht="63" x14ac:dyDescent="0.25">
      <c r="A93" s="20"/>
      <c r="B93" s="35"/>
      <c r="C93" s="36"/>
      <c r="D93" s="46"/>
      <c r="E93" s="3" t="s">
        <v>19</v>
      </c>
      <c r="F93" s="38" t="s">
        <v>66</v>
      </c>
      <c r="G93" s="3" t="s">
        <v>21</v>
      </c>
      <c r="H93" s="40">
        <f>'[27]оценка Учреждения'!$H$92</f>
        <v>100</v>
      </c>
      <c r="I93" s="40">
        <f>'[27]оценка Учреждения'!$I$92</f>
        <v>100</v>
      </c>
      <c r="J93" s="41">
        <f t="shared" si="3"/>
        <v>100</v>
      </c>
      <c r="K93" s="47"/>
      <c r="L93" s="48"/>
      <c r="M93" s="17"/>
      <c r="N93" s="49"/>
      <c r="O93" s="50"/>
    </row>
    <row r="94" spans="1:15" ht="47.25" x14ac:dyDescent="0.25">
      <c r="A94" s="20"/>
      <c r="B94" s="35"/>
      <c r="C94" s="36"/>
      <c r="D94" s="46"/>
      <c r="E94" s="3" t="s">
        <v>19</v>
      </c>
      <c r="F94" s="38" t="s">
        <v>42</v>
      </c>
      <c r="G94" s="3" t="s">
        <v>21</v>
      </c>
      <c r="H94" s="40">
        <f>'[27]оценка Учреждения'!$H$93</f>
        <v>100</v>
      </c>
      <c r="I94" s="40">
        <f>'[27]оценка Учреждения'!$I$93</f>
        <v>100</v>
      </c>
      <c r="J94" s="41">
        <f t="shared" si="3"/>
        <v>100</v>
      </c>
      <c r="K94" s="51"/>
      <c r="L94" s="48"/>
      <c r="M94" s="17"/>
      <c r="N94" s="49"/>
      <c r="O94" s="50"/>
    </row>
    <row r="95" spans="1:15" ht="31.5" x14ac:dyDescent="0.25">
      <c r="A95" s="20"/>
      <c r="B95" s="52"/>
      <c r="C95" s="53"/>
      <c r="D95" s="54"/>
      <c r="E95" s="3" t="s">
        <v>25</v>
      </c>
      <c r="F95" s="55" t="s">
        <v>67</v>
      </c>
      <c r="G95" s="3" t="s">
        <v>68</v>
      </c>
      <c r="H95" s="135">
        <f>'[27]оценка Учреждения'!$H$94</f>
        <v>2712.5</v>
      </c>
      <c r="I95" s="135">
        <f>'[27]оценка Учреждения'!$I$94</f>
        <v>2712.5</v>
      </c>
      <c r="J95" s="41">
        <f t="shared" si="3"/>
        <v>100</v>
      </c>
      <c r="K95" s="41">
        <f>J95</f>
        <v>100</v>
      </c>
      <c r="L95" s="56"/>
      <c r="M95" s="17"/>
      <c r="N95" s="57"/>
      <c r="O95" s="58"/>
    </row>
    <row r="96" spans="1:15" ht="47.25" x14ac:dyDescent="0.25">
      <c r="A96" s="20"/>
      <c r="B96" s="35" t="s">
        <v>79</v>
      </c>
      <c r="C96" s="36" t="s">
        <v>80</v>
      </c>
      <c r="D96" s="37" t="s">
        <v>18</v>
      </c>
      <c r="E96" s="3" t="s">
        <v>19</v>
      </c>
      <c r="F96" s="38" t="s">
        <v>65</v>
      </c>
      <c r="G96" s="3" t="s">
        <v>21</v>
      </c>
      <c r="H96" s="40">
        <f>'[27]оценка Учреждения'!$H$95</f>
        <v>1.71</v>
      </c>
      <c r="I96" s="40">
        <f>'[27]оценка Учреждения'!$I$95</f>
        <v>1.7</v>
      </c>
      <c r="J96" s="41">
        <f t="shared" si="3"/>
        <v>99.415204678362571</v>
      </c>
      <c r="K96" s="42">
        <f>(J96+J97+J98)/3</f>
        <v>99.805068226120852</v>
      </c>
      <c r="L96" s="43">
        <f>(K96+K99)/2</f>
        <v>99.902534113060426</v>
      </c>
      <c r="M96" s="17"/>
      <c r="N96" s="44"/>
      <c r="O96" s="45">
        <v>24</v>
      </c>
    </row>
    <row r="97" spans="1:15" ht="63" x14ac:dyDescent="0.25">
      <c r="A97" s="20"/>
      <c r="B97" s="35"/>
      <c r="C97" s="36"/>
      <c r="D97" s="46"/>
      <c r="E97" s="3" t="s">
        <v>19</v>
      </c>
      <c r="F97" s="38" t="s">
        <v>66</v>
      </c>
      <c r="G97" s="3" t="s">
        <v>21</v>
      </c>
      <c r="H97" s="40">
        <f>'[27]оценка Учреждения'!$H$96</f>
        <v>50</v>
      </c>
      <c r="I97" s="40">
        <f>'[27]оценка Учреждения'!$I$96</f>
        <v>50</v>
      </c>
      <c r="J97" s="41">
        <f t="shared" si="3"/>
        <v>100</v>
      </c>
      <c r="K97" s="47"/>
      <c r="L97" s="48"/>
      <c r="M97" s="17"/>
      <c r="N97" s="49"/>
      <c r="O97" s="50"/>
    </row>
    <row r="98" spans="1:15" ht="47.25" x14ac:dyDescent="0.25">
      <c r="A98" s="20"/>
      <c r="B98" s="35"/>
      <c r="C98" s="36"/>
      <c r="D98" s="46"/>
      <c r="E98" s="3" t="s">
        <v>19</v>
      </c>
      <c r="F98" s="38" t="s">
        <v>42</v>
      </c>
      <c r="G98" s="3" t="s">
        <v>21</v>
      </c>
      <c r="H98" s="40">
        <f>'[27]оценка Учреждения'!$H$97</f>
        <v>100</v>
      </c>
      <c r="I98" s="40">
        <f>'[27]оценка Учреждения'!$I$97</f>
        <v>100</v>
      </c>
      <c r="J98" s="41">
        <f t="shared" si="3"/>
        <v>100</v>
      </c>
      <c r="K98" s="51"/>
      <c r="L98" s="48"/>
      <c r="M98" s="17"/>
      <c r="N98" s="49"/>
      <c r="O98" s="50"/>
    </row>
    <row r="99" spans="1:15" ht="31.5" x14ac:dyDescent="0.25">
      <c r="A99" s="159"/>
      <c r="B99" s="52"/>
      <c r="C99" s="53"/>
      <c r="D99" s="54"/>
      <c r="E99" s="3" t="s">
        <v>25</v>
      </c>
      <c r="F99" s="55" t="s">
        <v>67</v>
      </c>
      <c r="G99" s="3" t="s">
        <v>68</v>
      </c>
      <c r="H99" s="135">
        <f>'[27]оценка Учреждения'!$H$98</f>
        <v>4665.6000000000004</v>
      </c>
      <c r="I99" s="135">
        <f>'[27]оценка Учреждения'!$I$98</f>
        <v>4665.6000000000004</v>
      </c>
      <c r="J99" s="41">
        <f t="shared" si="3"/>
        <v>100</v>
      </c>
      <c r="K99" s="41">
        <f>J99</f>
        <v>100</v>
      </c>
      <c r="L99" s="56"/>
      <c r="M99" s="17"/>
      <c r="N99" s="57"/>
      <c r="O99" s="58"/>
    </row>
    <row r="100" spans="1:15" ht="15.75" x14ac:dyDescent="0.25">
      <c r="A100" s="161"/>
      <c r="B100" s="162"/>
      <c r="C100" s="161"/>
      <c r="D100" s="163"/>
      <c r="E100" s="164"/>
      <c r="F100" s="165"/>
      <c r="G100" s="164"/>
      <c r="H100" s="185"/>
      <c r="I100" s="185"/>
      <c r="J100" s="167"/>
      <c r="K100" s="167"/>
      <c r="L100" s="168"/>
      <c r="M100" s="169"/>
      <c r="N100" s="170"/>
      <c r="O100" s="171"/>
    </row>
    <row r="101" spans="1:15" ht="15.75" x14ac:dyDescent="0.25">
      <c r="A101" s="172" t="s">
        <v>81</v>
      </c>
      <c r="F101" s="173" t="s">
        <v>82</v>
      </c>
      <c r="G101" s="164"/>
      <c r="H101" s="185"/>
      <c r="I101" s="185"/>
      <c r="J101" s="167"/>
      <c r="K101" s="167"/>
      <c r="L101" s="168"/>
      <c r="M101" s="169"/>
      <c r="N101" s="170"/>
      <c r="O101" s="171"/>
    </row>
    <row r="103" spans="1:15" x14ac:dyDescent="0.25">
      <c r="A103" s="174" t="s">
        <v>83</v>
      </c>
    </row>
    <row r="105" spans="1:15" x14ac:dyDescent="0.25">
      <c r="H105" s="175">
        <f>H7+H11+H15+H19+H23+H27+H31+H35+H39+H43+H47+H51+H55+H59+H63+H67+H71</f>
        <v>2341.5300000000002</v>
      </c>
    </row>
    <row r="106" spans="1:15" x14ac:dyDescent="0.25">
      <c r="H106" s="175">
        <f>H75+H79+H83+H87+H91+H95+H99</f>
        <v>135483.01500000001</v>
      </c>
    </row>
    <row r="107" spans="1:15" x14ac:dyDescent="0.25">
      <c r="A107" s="174"/>
    </row>
  </sheetData>
  <autoFilter ref="A3:O99">
    <filterColumn colId="7">
      <customFilters>
        <customFilter operator="notEqual" val=" "/>
      </customFilters>
    </filterColumn>
  </autoFilter>
  <mergeCells count="152"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B88:B91"/>
    <mergeCell ref="C88:C91"/>
    <mergeCell ref="D88:D91"/>
    <mergeCell ref="K88:K90"/>
    <mergeCell ref="L88:L91"/>
    <mergeCell ref="O88:O91"/>
    <mergeCell ref="B84:B87"/>
    <mergeCell ref="C84:C87"/>
    <mergeCell ref="D84:D87"/>
    <mergeCell ref="K84:K86"/>
    <mergeCell ref="L84:L87"/>
    <mergeCell ref="O84:O87"/>
    <mergeCell ref="O76:O79"/>
    <mergeCell ref="B80:B83"/>
    <mergeCell ref="C80:C83"/>
    <mergeCell ref="D80:D83"/>
    <mergeCell ref="K80:K82"/>
    <mergeCell ref="L80:L83"/>
    <mergeCell ref="O80:O83"/>
    <mergeCell ref="B76:B79"/>
    <mergeCell ref="C76:C79"/>
    <mergeCell ref="D76:D79"/>
    <mergeCell ref="K76:K78"/>
    <mergeCell ref="L76:L79"/>
    <mergeCell ref="N76:N79"/>
    <mergeCell ref="B72:B75"/>
    <mergeCell ref="C72:C75"/>
    <mergeCell ref="D72:D75"/>
    <mergeCell ref="K72:K74"/>
    <mergeCell ref="L72:L75"/>
    <mergeCell ref="O72:O75"/>
    <mergeCell ref="B68:B71"/>
    <mergeCell ref="C68:C71"/>
    <mergeCell ref="D68:D71"/>
    <mergeCell ref="K68:K70"/>
    <mergeCell ref="L68:L71"/>
    <mergeCell ref="O68:O71"/>
    <mergeCell ref="B64:B67"/>
    <mergeCell ref="C64:C67"/>
    <mergeCell ref="D64:D67"/>
    <mergeCell ref="K64:K66"/>
    <mergeCell ref="L64:L67"/>
    <mergeCell ref="O64:O67"/>
    <mergeCell ref="B60:B63"/>
    <mergeCell ref="C60:C63"/>
    <mergeCell ref="D60:D63"/>
    <mergeCell ref="K60:K62"/>
    <mergeCell ref="L60:L63"/>
    <mergeCell ref="O60:O63"/>
    <mergeCell ref="B56:B59"/>
    <mergeCell ref="C56:C59"/>
    <mergeCell ref="D56:D59"/>
    <mergeCell ref="K56:K58"/>
    <mergeCell ref="L56:L59"/>
    <mergeCell ref="O56:O59"/>
    <mergeCell ref="B52:B55"/>
    <mergeCell ref="C52:C55"/>
    <mergeCell ref="D52:D55"/>
    <mergeCell ref="K52:K54"/>
    <mergeCell ref="L52:L55"/>
    <mergeCell ref="O52:O55"/>
    <mergeCell ref="B48:B51"/>
    <mergeCell ref="C48:C51"/>
    <mergeCell ref="D48:D51"/>
    <mergeCell ref="K48:K50"/>
    <mergeCell ref="L48:L51"/>
    <mergeCell ref="O48:O51"/>
    <mergeCell ref="B44:B47"/>
    <mergeCell ref="C44:C47"/>
    <mergeCell ref="D44:D47"/>
    <mergeCell ref="K44:K46"/>
    <mergeCell ref="L44:L47"/>
    <mergeCell ref="O44:O47"/>
    <mergeCell ref="B40:B43"/>
    <mergeCell ref="C40:C43"/>
    <mergeCell ref="D40:D43"/>
    <mergeCell ref="K40:K42"/>
    <mergeCell ref="L40:L43"/>
    <mergeCell ref="O40:O43"/>
    <mergeCell ref="B36:B39"/>
    <mergeCell ref="C36:C39"/>
    <mergeCell ref="D36:D39"/>
    <mergeCell ref="K36:K38"/>
    <mergeCell ref="L36:L39"/>
    <mergeCell ref="O36:O39"/>
    <mergeCell ref="B32:B35"/>
    <mergeCell ref="C32:C35"/>
    <mergeCell ref="D32:D35"/>
    <mergeCell ref="K32:K34"/>
    <mergeCell ref="L32:L35"/>
    <mergeCell ref="O32:O35"/>
    <mergeCell ref="B28:B31"/>
    <mergeCell ref="C28:C31"/>
    <mergeCell ref="D28:D31"/>
    <mergeCell ref="K28:K30"/>
    <mergeCell ref="L28:L31"/>
    <mergeCell ref="O28:O31"/>
    <mergeCell ref="B24:B27"/>
    <mergeCell ref="C24:C27"/>
    <mergeCell ref="D24:D27"/>
    <mergeCell ref="K24:K26"/>
    <mergeCell ref="L24:L27"/>
    <mergeCell ref="O24:O27"/>
    <mergeCell ref="B20:B23"/>
    <mergeCell ref="C20:C23"/>
    <mergeCell ref="D20:D23"/>
    <mergeCell ref="K20:K22"/>
    <mergeCell ref="L20:L23"/>
    <mergeCell ref="O20:O23"/>
    <mergeCell ref="L12:L15"/>
    <mergeCell ref="O12:O15"/>
    <mergeCell ref="B16:B19"/>
    <mergeCell ref="C16:C19"/>
    <mergeCell ref="D16:D19"/>
    <mergeCell ref="K16:K18"/>
    <mergeCell ref="L16:L19"/>
    <mergeCell ref="N16:N19"/>
    <mergeCell ref="O16:O19"/>
    <mergeCell ref="L4:L7"/>
    <mergeCell ref="M4:M99"/>
    <mergeCell ref="N4:N7"/>
    <mergeCell ref="O4:O7"/>
    <mergeCell ref="B8:B11"/>
    <mergeCell ref="C8:C11"/>
    <mergeCell ref="D8:D11"/>
    <mergeCell ref="K8:K10"/>
    <mergeCell ref="L8:L11"/>
    <mergeCell ref="O8:O11"/>
    <mergeCell ref="C1:F1"/>
    <mergeCell ref="A4:A99"/>
    <mergeCell ref="B4:B7"/>
    <mergeCell ref="C4:C7"/>
    <mergeCell ref="D4:D7"/>
    <mergeCell ref="K4:K6"/>
    <mergeCell ref="B12:B15"/>
    <mergeCell ref="C12:C15"/>
    <mergeCell ref="D12:D15"/>
    <mergeCell ref="K12:K14"/>
  </mergeCells>
  <printOptions horizontalCentered="1"/>
  <pageMargins left="0.11811023622047245" right="0.11811023622047245" top="0.15748031496062992" bottom="0" header="0.31496062992125984" footer="0.31496062992125984"/>
  <pageSetup paperSize="9" scale="43" orientation="landscape" r:id="rId1"/>
  <rowBreaks count="1" manualBreakCount="1">
    <brk id="71" max="14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07"/>
  <sheetViews>
    <sheetView view="pageBreakPreview" zoomScale="70" zoomScaleNormal="60" zoomScaleSheetLayoutView="70" workbookViewId="0">
      <pane xSplit="4" ySplit="3" topLeftCell="E16" activePane="bottomRight" state="frozen"/>
      <selection activeCell="E16" sqref="E16"/>
      <selection pane="topRight" activeCell="E16" sqref="E16"/>
      <selection pane="bottomLeft" activeCell="E16" sqref="E16"/>
      <selection pane="bottomRight" activeCell="E16" sqref="E16"/>
    </sheetView>
  </sheetViews>
  <sheetFormatPr defaultColWidth="8.85546875" defaultRowHeight="15" x14ac:dyDescent="0.25"/>
  <cols>
    <col min="1" max="1" width="19.140625" style="1" customWidth="1"/>
    <col min="2" max="2" width="20" style="1" customWidth="1"/>
    <col min="3" max="3" width="39.5703125" style="1" customWidth="1"/>
    <col min="4" max="4" width="10.140625" style="1" customWidth="1"/>
    <col min="5" max="5" width="17.85546875" style="1" customWidth="1"/>
    <col min="6" max="6" width="77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8.85546875" style="1"/>
  </cols>
  <sheetData>
    <row r="1" spans="1:15" ht="33.75" customHeight="1" x14ac:dyDescent="0.45">
      <c r="C1" s="2" t="s">
        <v>0</v>
      </c>
      <c r="D1" s="2"/>
      <c r="E1" s="2"/>
      <c r="F1" s="2"/>
    </row>
    <row r="2" spans="1:15" ht="195.75" customHeight="1" x14ac:dyDescent="0.25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2</v>
      </c>
      <c r="D3" s="5">
        <v>3</v>
      </c>
      <c r="E3" s="4">
        <v>4</v>
      </c>
      <c r="F3" s="5">
        <v>5</v>
      </c>
      <c r="G3" s="4">
        <v>6</v>
      </c>
      <c r="H3" s="5">
        <v>7</v>
      </c>
      <c r="I3" s="4">
        <v>8</v>
      </c>
      <c r="J3" s="5">
        <v>9</v>
      </c>
      <c r="K3" s="4">
        <v>10</v>
      </c>
      <c r="L3" s="5">
        <v>11</v>
      </c>
      <c r="M3" s="4">
        <v>12</v>
      </c>
      <c r="N3" s="5">
        <v>13</v>
      </c>
    </row>
    <row r="4" spans="1:15" customFormat="1" ht="56.25" hidden="1" customHeight="1" x14ac:dyDescent="0.25">
      <c r="A4" s="6" t="s">
        <v>109</v>
      </c>
      <c r="B4" s="7" t="s">
        <v>16</v>
      </c>
      <c r="C4" s="8" t="s">
        <v>17</v>
      </c>
      <c r="D4" s="9" t="s">
        <v>18</v>
      </c>
      <c r="E4" s="10" t="s">
        <v>19</v>
      </c>
      <c r="F4" s="11" t="s">
        <v>20</v>
      </c>
      <c r="G4" s="12" t="s">
        <v>21</v>
      </c>
      <c r="H4" s="13"/>
      <c r="I4" s="13"/>
      <c r="J4" s="14"/>
      <c r="K4" s="15"/>
      <c r="L4" s="16"/>
      <c r="M4" s="17" t="s">
        <v>22</v>
      </c>
      <c r="N4" s="18"/>
      <c r="O4" s="19">
        <v>1</v>
      </c>
    </row>
    <row r="5" spans="1:15" customFormat="1" ht="56.25" hidden="1" customHeight="1" x14ac:dyDescent="0.25">
      <c r="A5" s="20"/>
      <c r="B5" s="7"/>
      <c r="C5" s="8"/>
      <c r="D5" s="21"/>
      <c r="E5" s="10" t="s">
        <v>19</v>
      </c>
      <c r="F5" s="11" t="s">
        <v>23</v>
      </c>
      <c r="G5" s="12" t="s">
        <v>21</v>
      </c>
      <c r="H5" s="13"/>
      <c r="I5" s="13"/>
      <c r="J5" s="14"/>
      <c r="K5" s="22"/>
      <c r="L5" s="23"/>
      <c r="M5" s="17"/>
      <c r="N5" s="24"/>
      <c r="O5" s="25"/>
    </row>
    <row r="6" spans="1:15" customFormat="1" ht="87" hidden="1" customHeight="1" x14ac:dyDescent="0.25">
      <c r="A6" s="20"/>
      <c r="B6" s="7"/>
      <c r="C6" s="8"/>
      <c r="D6" s="21"/>
      <c r="E6" s="10" t="s">
        <v>19</v>
      </c>
      <c r="F6" s="11" t="s">
        <v>24</v>
      </c>
      <c r="G6" s="12" t="s">
        <v>21</v>
      </c>
      <c r="H6" s="13"/>
      <c r="I6" s="13"/>
      <c r="J6" s="14"/>
      <c r="K6" s="26"/>
      <c r="L6" s="23"/>
      <c r="M6" s="17"/>
      <c r="N6" s="24"/>
      <c r="O6" s="25"/>
    </row>
    <row r="7" spans="1:15" customFormat="1" ht="33" hidden="1" customHeight="1" x14ac:dyDescent="0.25">
      <c r="A7" s="20"/>
      <c r="B7" s="27"/>
      <c r="C7" s="28"/>
      <c r="D7" s="29"/>
      <c r="E7" s="10" t="s">
        <v>25</v>
      </c>
      <c r="F7" s="30" t="s">
        <v>26</v>
      </c>
      <c r="G7" s="12" t="s">
        <v>27</v>
      </c>
      <c r="H7" s="13"/>
      <c r="I7" s="13"/>
      <c r="J7" s="14"/>
      <c r="K7" s="14"/>
      <c r="L7" s="31"/>
      <c r="M7" s="17"/>
      <c r="N7" s="32"/>
      <c r="O7" s="33"/>
    </row>
    <row r="8" spans="1:15" customFormat="1" ht="56.25" hidden="1" customHeight="1" x14ac:dyDescent="0.25">
      <c r="A8" s="20"/>
      <c r="B8" s="7" t="s">
        <v>28</v>
      </c>
      <c r="C8" s="8" t="s">
        <v>29</v>
      </c>
      <c r="D8" s="9" t="s">
        <v>18</v>
      </c>
      <c r="E8" s="10" t="s">
        <v>19</v>
      </c>
      <c r="F8" s="11" t="s">
        <v>20</v>
      </c>
      <c r="G8" s="12" t="s">
        <v>21</v>
      </c>
      <c r="H8" s="13"/>
      <c r="I8" s="13"/>
      <c r="J8" s="14"/>
      <c r="K8" s="15"/>
      <c r="L8" s="16"/>
      <c r="M8" s="17"/>
      <c r="N8" s="34"/>
      <c r="O8" s="19">
        <v>2</v>
      </c>
    </row>
    <row r="9" spans="1:15" customFormat="1" ht="56.25" hidden="1" customHeight="1" x14ac:dyDescent="0.25">
      <c r="A9" s="20"/>
      <c r="B9" s="7"/>
      <c r="C9" s="8"/>
      <c r="D9" s="21"/>
      <c r="E9" s="10" t="s">
        <v>19</v>
      </c>
      <c r="F9" s="11" t="s">
        <v>23</v>
      </c>
      <c r="G9" s="12" t="s">
        <v>21</v>
      </c>
      <c r="H9" s="13"/>
      <c r="I9" s="13"/>
      <c r="J9" s="14"/>
      <c r="K9" s="22"/>
      <c r="L9" s="23"/>
      <c r="M9" s="17"/>
      <c r="N9" s="34"/>
      <c r="O9" s="25"/>
    </row>
    <row r="10" spans="1:15" customFormat="1" ht="87" hidden="1" customHeight="1" x14ac:dyDescent="0.25">
      <c r="A10" s="20"/>
      <c r="B10" s="7"/>
      <c r="C10" s="8"/>
      <c r="D10" s="21"/>
      <c r="E10" s="10" t="s">
        <v>19</v>
      </c>
      <c r="F10" s="11" t="s">
        <v>24</v>
      </c>
      <c r="G10" s="12" t="s">
        <v>21</v>
      </c>
      <c r="H10" s="13"/>
      <c r="I10" s="13"/>
      <c r="J10" s="14"/>
      <c r="K10" s="26"/>
      <c r="L10" s="23"/>
      <c r="M10" s="17"/>
      <c r="N10" s="34"/>
      <c r="O10" s="25"/>
    </row>
    <row r="11" spans="1:15" customFormat="1" ht="33" hidden="1" customHeight="1" x14ac:dyDescent="0.25">
      <c r="A11" s="20"/>
      <c r="B11" s="27"/>
      <c r="C11" s="28"/>
      <c r="D11" s="29"/>
      <c r="E11" s="10" t="s">
        <v>25</v>
      </c>
      <c r="F11" s="30" t="s">
        <v>26</v>
      </c>
      <c r="G11" s="12" t="s">
        <v>27</v>
      </c>
      <c r="H11" s="13"/>
      <c r="I11" s="13"/>
      <c r="J11" s="14"/>
      <c r="K11" s="14"/>
      <c r="L11" s="31"/>
      <c r="M11" s="17"/>
      <c r="N11" s="14"/>
      <c r="O11" s="33"/>
    </row>
    <row r="12" spans="1:15" customFormat="1" ht="56.25" hidden="1" customHeight="1" x14ac:dyDescent="0.25">
      <c r="A12" s="20"/>
      <c r="B12" s="7" t="s">
        <v>30</v>
      </c>
      <c r="C12" s="8" t="s">
        <v>31</v>
      </c>
      <c r="D12" s="9" t="s">
        <v>18</v>
      </c>
      <c r="E12" s="10" t="s">
        <v>19</v>
      </c>
      <c r="F12" s="11" t="s">
        <v>20</v>
      </c>
      <c r="G12" s="12" t="s">
        <v>21</v>
      </c>
      <c r="H12" s="13"/>
      <c r="I12" s="13"/>
      <c r="J12" s="14"/>
      <c r="K12" s="15"/>
      <c r="L12" s="16"/>
      <c r="M12" s="17"/>
      <c r="N12" s="34"/>
      <c r="O12" s="19">
        <v>3</v>
      </c>
    </row>
    <row r="13" spans="1:15" customFormat="1" ht="56.25" hidden="1" customHeight="1" x14ac:dyDescent="0.25">
      <c r="A13" s="20"/>
      <c r="B13" s="7"/>
      <c r="C13" s="8"/>
      <c r="D13" s="21"/>
      <c r="E13" s="10" t="s">
        <v>19</v>
      </c>
      <c r="F13" s="11" t="s">
        <v>23</v>
      </c>
      <c r="G13" s="12" t="s">
        <v>21</v>
      </c>
      <c r="H13" s="13"/>
      <c r="I13" s="13"/>
      <c r="J13" s="14"/>
      <c r="K13" s="22"/>
      <c r="L13" s="23"/>
      <c r="M13" s="17"/>
      <c r="N13" s="34"/>
      <c r="O13" s="25"/>
    </row>
    <row r="14" spans="1:15" customFormat="1" ht="87" hidden="1" customHeight="1" x14ac:dyDescent="0.25">
      <c r="A14" s="20"/>
      <c r="B14" s="7"/>
      <c r="C14" s="8"/>
      <c r="D14" s="21"/>
      <c r="E14" s="10" t="s">
        <v>19</v>
      </c>
      <c r="F14" s="11" t="s">
        <v>24</v>
      </c>
      <c r="G14" s="12" t="s">
        <v>21</v>
      </c>
      <c r="H14" s="13"/>
      <c r="I14" s="13"/>
      <c r="J14" s="14"/>
      <c r="K14" s="26"/>
      <c r="L14" s="23"/>
      <c r="M14" s="17"/>
      <c r="N14" s="34"/>
      <c r="O14" s="25"/>
    </row>
    <row r="15" spans="1:15" customFormat="1" ht="33" hidden="1" customHeight="1" x14ac:dyDescent="0.25">
      <c r="A15" s="20"/>
      <c r="B15" s="27"/>
      <c r="C15" s="28"/>
      <c r="D15" s="29"/>
      <c r="E15" s="10" t="s">
        <v>25</v>
      </c>
      <c r="F15" s="30" t="s">
        <v>26</v>
      </c>
      <c r="G15" s="12" t="s">
        <v>27</v>
      </c>
      <c r="H15" s="13"/>
      <c r="I15" s="13"/>
      <c r="J15" s="14"/>
      <c r="K15" s="14"/>
      <c r="L15" s="31"/>
      <c r="M15" s="17"/>
      <c r="N15" s="14"/>
      <c r="O15" s="33"/>
    </row>
    <row r="16" spans="1:15" ht="56.25" customHeight="1" x14ac:dyDescent="0.25">
      <c r="A16" s="20"/>
      <c r="B16" s="35" t="s">
        <v>32</v>
      </c>
      <c r="C16" s="36" t="s">
        <v>33</v>
      </c>
      <c r="D16" s="37" t="s">
        <v>18</v>
      </c>
      <c r="E16" s="3" t="s">
        <v>19</v>
      </c>
      <c r="F16" s="38" t="s">
        <v>20</v>
      </c>
      <c r="G16" s="39" t="s">
        <v>21</v>
      </c>
      <c r="H16" s="40">
        <f>'[28]оценка Учреждения'!$H$15</f>
        <v>100</v>
      </c>
      <c r="I16" s="40">
        <f>'[28]оценка Учреждения'!$I$15</f>
        <v>100</v>
      </c>
      <c r="J16" s="41">
        <f t="shared" ref="J16:J67" si="0">IF(I16/H16*100&gt;100,100,I16/H16*100)</f>
        <v>100</v>
      </c>
      <c r="K16" s="42">
        <f>(J16+J17+J18)/3</f>
        <v>100</v>
      </c>
      <c r="L16" s="43">
        <f>(K16+K19)/2</f>
        <v>100</v>
      </c>
      <c r="M16" s="17"/>
      <c r="N16" s="44"/>
      <c r="O16" s="45">
        <v>4</v>
      </c>
    </row>
    <row r="17" spans="1:15" ht="56.25" customHeight="1" x14ac:dyDescent="0.25">
      <c r="A17" s="20"/>
      <c r="B17" s="35"/>
      <c r="C17" s="36"/>
      <c r="D17" s="46"/>
      <c r="E17" s="3" t="s">
        <v>19</v>
      </c>
      <c r="F17" s="38" t="s">
        <v>23</v>
      </c>
      <c r="G17" s="39" t="s">
        <v>21</v>
      </c>
      <c r="H17" s="40">
        <f>'[28]оценка Учреждения'!$H$16</f>
        <v>100</v>
      </c>
      <c r="I17" s="40">
        <f>'[28]оценка Учреждения'!$I$16</f>
        <v>100</v>
      </c>
      <c r="J17" s="41">
        <f t="shared" si="0"/>
        <v>100</v>
      </c>
      <c r="K17" s="47"/>
      <c r="L17" s="48"/>
      <c r="M17" s="17"/>
      <c r="N17" s="49"/>
      <c r="O17" s="50"/>
    </row>
    <row r="18" spans="1:15" ht="87" customHeight="1" x14ac:dyDescent="0.25">
      <c r="A18" s="20"/>
      <c r="B18" s="35"/>
      <c r="C18" s="36"/>
      <c r="D18" s="46"/>
      <c r="E18" s="3" t="s">
        <v>19</v>
      </c>
      <c r="F18" s="38" t="s">
        <v>24</v>
      </c>
      <c r="G18" s="39" t="s">
        <v>21</v>
      </c>
      <c r="H18" s="40">
        <f>'[28]оценка Учреждения'!$H$17</f>
        <v>100</v>
      </c>
      <c r="I18" s="40">
        <f>'[28]оценка Учреждения'!$I$17</f>
        <v>100</v>
      </c>
      <c r="J18" s="41">
        <f t="shared" si="0"/>
        <v>100</v>
      </c>
      <c r="K18" s="51"/>
      <c r="L18" s="48"/>
      <c r="M18" s="17"/>
      <c r="N18" s="49"/>
      <c r="O18" s="50"/>
    </row>
    <row r="19" spans="1:15" ht="33" customHeight="1" x14ac:dyDescent="0.25">
      <c r="A19" s="20"/>
      <c r="B19" s="52"/>
      <c r="C19" s="53"/>
      <c r="D19" s="54"/>
      <c r="E19" s="3" t="s">
        <v>25</v>
      </c>
      <c r="F19" s="55" t="s">
        <v>26</v>
      </c>
      <c r="G19" s="39" t="s">
        <v>27</v>
      </c>
      <c r="H19" s="40">
        <f>'[28]оценка Учреждения'!$H$18</f>
        <v>6.89</v>
      </c>
      <c r="I19" s="40">
        <f>'[28]оценка Учреждения'!$I$18</f>
        <v>9.67</v>
      </c>
      <c r="J19" s="41">
        <f t="shared" si="0"/>
        <v>100</v>
      </c>
      <c r="K19" s="41">
        <f>J19</f>
        <v>100</v>
      </c>
      <c r="L19" s="56"/>
      <c r="M19" s="17"/>
      <c r="N19" s="57"/>
      <c r="O19" s="58"/>
    </row>
    <row r="20" spans="1:15" ht="56.25" customHeight="1" x14ac:dyDescent="0.25">
      <c r="A20" s="20"/>
      <c r="B20" s="35" t="s">
        <v>34</v>
      </c>
      <c r="C20" s="36" t="s">
        <v>35</v>
      </c>
      <c r="D20" s="37" t="s">
        <v>18</v>
      </c>
      <c r="E20" s="3" t="s">
        <v>19</v>
      </c>
      <c r="F20" s="38" t="s">
        <v>20</v>
      </c>
      <c r="G20" s="39" t="s">
        <v>21</v>
      </c>
      <c r="H20" s="40">
        <f>'[28]оценка Учреждения'!$H$19</f>
        <v>100</v>
      </c>
      <c r="I20" s="40">
        <f>'[28]оценка Учреждения'!$I$19</f>
        <v>100</v>
      </c>
      <c r="J20" s="41">
        <f t="shared" si="0"/>
        <v>100</v>
      </c>
      <c r="K20" s="42">
        <f>(J20+J21+J22)/2</f>
        <v>100</v>
      </c>
      <c r="L20" s="43">
        <f>(K20+K23)/2</f>
        <v>95.045045045045043</v>
      </c>
      <c r="M20" s="17"/>
      <c r="N20" s="59"/>
      <c r="O20" s="45">
        <v>5</v>
      </c>
    </row>
    <row r="21" spans="1:15" ht="56.25" customHeight="1" x14ac:dyDescent="0.25">
      <c r="A21" s="20"/>
      <c r="B21" s="35"/>
      <c r="C21" s="36"/>
      <c r="D21" s="46"/>
      <c r="E21" s="3" t="s">
        <v>19</v>
      </c>
      <c r="F21" s="38" t="s">
        <v>23</v>
      </c>
      <c r="G21" s="39" t="s">
        <v>21</v>
      </c>
      <c r="H21" s="40">
        <f>'[28]оценка Учреждения'!$H$20</f>
        <v>100</v>
      </c>
      <c r="I21" s="40">
        <f>'[28]оценка Учреждения'!$I$20</f>
        <v>100</v>
      </c>
      <c r="J21" s="41">
        <f t="shared" si="0"/>
        <v>100</v>
      </c>
      <c r="K21" s="47"/>
      <c r="L21" s="48"/>
      <c r="M21" s="17"/>
      <c r="N21" s="59"/>
      <c r="O21" s="50"/>
    </row>
    <row r="22" spans="1:15" ht="87" customHeight="1" x14ac:dyDescent="0.25">
      <c r="A22" s="20"/>
      <c r="B22" s="35"/>
      <c r="C22" s="36"/>
      <c r="D22" s="46"/>
      <c r="E22" s="3" t="s">
        <v>19</v>
      </c>
      <c r="F22" s="38" t="s">
        <v>24</v>
      </c>
      <c r="G22" s="39" t="s">
        <v>21</v>
      </c>
      <c r="H22" s="40">
        <f>'[28]оценка Учреждения'!$H$21</f>
        <v>0</v>
      </c>
      <c r="I22" s="40">
        <f>'[28]оценка Учреждения'!$I$21</f>
        <v>0</v>
      </c>
      <c r="J22" s="41">
        <v>0</v>
      </c>
      <c r="K22" s="51"/>
      <c r="L22" s="48"/>
      <c r="M22" s="17"/>
      <c r="N22" s="59"/>
      <c r="O22" s="50"/>
    </row>
    <row r="23" spans="1:15" ht="33" customHeight="1" x14ac:dyDescent="0.25">
      <c r="A23" s="20"/>
      <c r="B23" s="52"/>
      <c r="C23" s="53"/>
      <c r="D23" s="54"/>
      <c r="E23" s="3" t="s">
        <v>25</v>
      </c>
      <c r="F23" s="55" t="s">
        <v>26</v>
      </c>
      <c r="G23" s="39" t="s">
        <v>27</v>
      </c>
      <c r="H23" s="40">
        <f>'[28]оценка Учреждения'!$H$22</f>
        <v>2.2200000000000002</v>
      </c>
      <c r="I23" s="40">
        <f>'[28]оценка Учреждения'!$I$22</f>
        <v>2</v>
      </c>
      <c r="J23" s="41">
        <f t="shared" si="0"/>
        <v>90.090090090090087</v>
      </c>
      <c r="K23" s="41">
        <f>J23</f>
        <v>90.090090090090087</v>
      </c>
      <c r="L23" s="56"/>
      <c r="M23" s="17"/>
      <c r="N23" s="41"/>
      <c r="O23" s="58"/>
    </row>
    <row r="24" spans="1:15" ht="56.25" customHeight="1" x14ac:dyDescent="0.25">
      <c r="A24" s="20"/>
      <c r="B24" s="35" t="s">
        <v>36</v>
      </c>
      <c r="C24" s="36" t="s">
        <v>37</v>
      </c>
      <c r="D24" s="37" t="s">
        <v>18</v>
      </c>
      <c r="E24" s="3" t="s">
        <v>19</v>
      </c>
      <c r="F24" s="38" t="s">
        <v>20</v>
      </c>
      <c r="G24" s="39" t="s">
        <v>21</v>
      </c>
      <c r="H24" s="40">
        <f>'[28]оценка Учреждения'!$H$23</f>
        <v>100</v>
      </c>
      <c r="I24" s="40">
        <f>'[28]оценка Учреждения'!$I$23</f>
        <v>100</v>
      </c>
      <c r="J24" s="41">
        <f t="shared" si="0"/>
        <v>100</v>
      </c>
      <c r="K24" s="42">
        <f>(J24+J25+J26)/3</f>
        <v>95.933333333333337</v>
      </c>
      <c r="L24" s="43">
        <f>(K24+K27)/2</f>
        <v>97.966666666666669</v>
      </c>
      <c r="M24" s="17"/>
      <c r="N24" s="59"/>
      <c r="O24" s="45">
        <v>6</v>
      </c>
    </row>
    <row r="25" spans="1:15" ht="56.25" customHeight="1" x14ac:dyDescent="0.25">
      <c r="A25" s="20"/>
      <c r="B25" s="35"/>
      <c r="C25" s="36"/>
      <c r="D25" s="46"/>
      <c r="E25" s="3" t="s">
        <v>19</v>
      </c>
      <c r="F25" s="38" t="s">
        <v>23</v>
      </c>
      <c r="G25" s="39" t="s">
        <v>21</v>
      </c>
      <c r="H25" s="40">
        <f>'[28]оценка Учреждения'!$H$24</f>
        <v>100</v>
      </c>
      <c r="I25" s="40">
        <f>'[28]оценка Учреждения'!$I$24</f>
        <v>87.8</v>
      </c>
      <c r="J25" s="41">
        <f t="shared" si="0"/>
        <v>87.8</v>
      </c>
      <c r="K25" s="47"/>
      <c r="L25" s="48"/>
      <c r="M25" s="17"/>
      <c r="N25" s="59"/>
      <c r="O25" s="50"/>
    </row>
    <row r="26" spans="1:15" ht="87" customHeight="1" x14ac:dyDescent="0.25">
      <c r="A26" s="20"/>
      <c r="B26" s="35"/>
      <c r="C26" s="36"/>
      <c r="D26" s="46"/>
      <c r="E26" s="3" t="s">
        <v>19</v>
      </c>
      <c r="F26" s="38" t="s">
        <v>24</v>
      </c>
      <c r="G26" s="39" t="s">
        <v>21</v>
      </c>
      <c r="H26" s="40">
        <f>'[28]оценка Учреждения'!$H$25</f>
        <v>100</v>
      </c>
      <c r="I26" s="40">
        <f>'[28]оценка Учреждения'!$I$25</f>
        <v>100</v>
      </c>
      <c r="J26" s="41">
        <f t="shared" si="0"/>
        <v>100</v>
      </c>
      <c r="K26" s="51"/>
      <c r="L26" s="48"/>
      <c r="M26" s="17"/>
      <c r="N26" s="59"/>
      <c r="O26" s="50"/>
    </row>
    <row r="27" spans="1:15" ht="33" customHeight="1" x14ac:dyDescent="0.25">
      <c r="A27" s="20"/>
      <c r="B27" s="52"/>
      <c r="C27" s="53"/>
      <c r="D27" s="54"/>
      <c r="E27" s="3" t="s">
        <v>25</v>
      </c>
      <c r="F27" s="55" t="s">
        <v>26</v>
      </c>
      <c r="G27" s="39" t="s">
        <v>27</v>
      </c>
      <c r="H27" s="40">
        <f>'[28]оценка Учреждения'!$H$26</f>
        <v>1008.89</v>
      </c>
      <c r="I27" s="40">
        <f>'[28]оценка Учреждения'!$I$26</f>
        <v>1012.11</v>
      </c>
      <c r="J27" s="41">
        <f t="shared" si="0"/>
        <v>100</v>
      </c>
      <c r="K27" s="41">
        <f>J27</f>
        <v>100</v>
      </c>
      <c r="L27" s="56"/>
      <c r="M27" s="17"/>
      <c r="N27" s="41"/>
      <c r="O27" s="58"/>
    </row>
    <row r="28" spans="1:15" customFormat="1" ht="56.25" hidden="1" customHeight="1" x14ac:dyDescent="0.25">
      <c r="A28" s="20"/>
      <c r="B28" s="60" t="s">
        <v>38</v>
      </c>
      <c r="C28" s="61" t="s">
        <v>39</v>
      </c>
      <c r="D28" s="62" t="s">
        <v>18</v>
      </c>
      <c r="E28" s="63" t="s">
        <v>19</v>
      </c>
      <c r="F28" s="64" t="s">
        <v>20</v>
      </c>
      <c r="G28" s="65" t="s">
        <v>21</v>
      </c>
      <c r="H28" s="66"/>
      <c r="I28" s="66"/>
      <c r="J28" s="67"/>
      <c r="K28" s="68"/>
      <c r="L28" s="69"/>
      <c r="M28" s="17"/>
      <c r="N28" s="70"/>
      <c r="O28" s="71">
        <v>7</v>
      </c>
    </row>
    <row r="29" spans="1:15" customFormat="1" ht="56.25" hidden="1" customHeight="1" x14ac:dyDescent="0.25">
      <c r="A29" s="20"/>
      <c r="B29" s="60"/>
      <c r="C29" s="61"/>
      <c r="D29" s="72"/>
      <c r="E29" s="63" t="s">
        <v>19</v>
      </c>
      <c r="F29" s="64" t="s">
        <v>23</v>
      </c>
      <c r="G29" s="65" t="s">
        <v>21</v>
      </c>
      <c r="H29" s="66"/>
      <c r="I29" s="66"/>
      <c r="J29" s="67"/>
      <c r="K29" s="73"/>
      <c r="L29" s="74"/>
      <c r="M29" s="17"/>
      <c r="N29" s="70"/>
      <c r="O29" s="75"/>
    </row>
    <row r="30" spans="1:15" customFormat="1" ht="87" hidden="1" customHeight="1" x14ac:dyDescent="0.25">
      <c r="A30" s="20"/>
      <c r="B30" s="60"/>
      <c r="C30" s="61"/>
      <c r="D30" s="72"/>
      <c r="E30" s="63" t="s">
        <v>19</v>
      </c>
      <c r="F30" s="64" t="s">
        <v>24</v>
      </c>
      <c r="G30" s="65" t="s">
        <v>21</v>
      </c>
      <c r="H30" s="66"/>
      <c r="I30" s="66"/>
      <c r="J30" s="67"/>
      <c r="K30" s="76"/>
      <c r="L30" s="74"/>
      <c r="M30" s="17"/>
      <c r="N30" s="70"/>
      <c r="O30" s="75"/>
    </row>
    <row r="31" spans="1:15" customFormat="1" ht="33" hidden="1" customHeight="1" x14ac:dyDescent="0.25">
      <c r="A31" s="20"/>
      <c r="B31" s="77"/>
      <c r="C31" s="78"/>
      <c r="D31" s="79"/>
      <c r="E31" s="63" t="s">
        <v>25</v>
      </c>
      <c r="F31" s="80" t="s">
        <v>26</v>
      </c>
      <c r="G31" s="65" t="s">
        <v>27</v>
      </c>
      <c r="H31" s="66"/>
      <c r="I31" s="66"/>
      <c r="J31" s="67"/>
      <c r="K31" s="67"/>
      <c r="L31" s="81"/>
      <c r="M31" s="17"/>
      <c r="N31" s="67"/>
      <c r="O31" s="82"/>
    </row>
    <row r="32" spans="1:15" ht="56.25" customHeight="1" x14ac:dyDescent="0.25">
      <c r="A32" s="20"/>
      <c r="B32" s="35" t="s">
        <v>40</v>
      </c>
      <c r="C32" s="36" t="s">
        <v>41</v>
      </c>
      <c r="D32" s="37" t="s">
        <v>18</v>
      </c>
      <c r="E32" s="3" t="s">
        <v>19</v>
      </c>
      <c r="F32" s="38" t="s">
        <v>20</v>
      </c>
      <c r="G32" s="39" t="s">
        <v>21</v>
      </c>
      <c r="H32" s="40">
        <f>'[28]оценка Учреждения'!$H$31</f>
        <v>100</v>
      </c>
      <c r="I32" s="40">
        <f>'[28]оценка Учреждения'!$I$31</f>
        <v>100</v>
      </c>
      <c r="J32" s="41">
        <f t="shared" si="0"/>
        <v>100</v>
      </c>
      <c r="K32" s="42">
        <f>(J32+J33+J34)/3</f>
        <v>100</v>
      </c>
      <c r="L32" s="43">
        <f>(K32+K35)/2</f>
        <v>100</v>
      </c>
      <c r="M32" s="17"/>
      <c r="N32" s="59"/>
      <c r="O32" s="45">
        <v>8</v>
      </c>
    </row>
    <row r="33" spans="1:15" ht="56.25" customHeight="1" x14ac:dyDescent="0.25">
      <c r="A33" s="20"/>
      <c r="B33" s="35"/>
      <c r="C33" s="36"/>
      <c r="D33" s="46"/>
      <c r="E33" s="3" t="s">
        <v>19</v>
      </c>
      <c r="F33" s="38" t="s">
        <v>42</v>
      </c>
      <c r="G33" s="39" t="s">
        <v>21</v>
      </c>
      <c r="H33" s="40">
        <f>'[28]оценка Учреждения'!$H$32</f>
        <v>94</v>
      </c>
      <c r="I33" s="40">
        <f>'[28]оценка Учреждения'!$I$32</f>
        <v>100</v>
      </c>
      <c r="J33" s="41">
        <f t="shared" si="0"/>
        <v>100</v>
      </c>
      <c r="K33" s="47"/>
      <c r="L33" s="48"/>
      <c r="M33" s="17"/>
      <c r="N33" s="59"/>
      <c r="O33" s="50"/>
    </row>
    <row r="34" spans="1:15" ht="66.75" customHeight="1" x14ac:dyDescent="0.25">
      <c r="A34" s="20"/>
      <c r="B34" s="35"/>
      <c r="C34" s="36"/>
      <c r="D34" s="46"/>
      <c r="E34" s="3" t="s">
        <v>19</v>
      </c>
      <c r="F34" s="38" t="s">
        <v>43</v>
      </c>
      <c r="G34" s="39" t="s">
        <v>21</v>
      </c>
      <c r="H34" s="40">
        <f>'[28]оценка Учреждения'!$H$33</f>
        <v>100</v>
      </c>
      <c r="I34" s="40">
        <f>'[28]оценка Учреждения'!$I$33</f>
        <v>100</v>
      </c>
      <c r="J34" s="41">
        <f t="shared" si="0"/>
        <v>100</v>
      </c>
      <c r="K34" s="51"/>
      <c r="L34" s="48"/>
      <c r="M34" s="17"/>
      <c r="N34" s="59"/>
      <c r="O34" s="50"/>
    </row>
    <row r="35" spans="1:15" ht="33" customHeight="1" x14ac:dyDescent="0.25">
      <c r="A35" s="20"/>
      <c r="B35" s="52"/>
      <c r="C35" s="53"/>
      <c r="D35" s="54"/>
      <c r="E35" s="3" t="s">
        <v>25</v>
      </c>
      <c r="F35" s="55" t="s">
        <v>26</v>
      </c>
      <c r="G35" s="39" t="s">
        <v>27</v>
      </c>
      <c r="H35" s="40">
        <f>'[28]оценка Учреждения'!$H$34</f>
        <v>4.78</v>
      </c>
      <c r="I35" s="40">
        <f>'[28]оценка Учреждения'!$I$34</f>
        <v>6.67</v>
      </c>
      <c r="J35" s="41">
        <f t="shared" si="0"/>
        <v>100</v>
      </c>
      <c r="K35" s="41">
        <f>J35</f>
        <v>100</v>
      </c>
      <c r="L35" s="56"/>
      <c r="M35" s="17"/>
      <c r="N35" s="41"/>
      <c r="O35" s="58"/>
    </row>
    <row r="36" spans="1:15" customFormat="1" ht="56.25" hidden="1" customHeight="1" x14ac:dyDescent="0.25">
      <c r="A36" s="20"/>
      <c r="B36" s="83" t="s">
        <v>44</v>
      </c>
      <c r="C36" s="84" t="s">
        <v>45</v>
      </c>
      <c r="D36" s="85" t="s">
        <v>18</v>
      </c>
      <c r="E36" s="86" t="s">
        <v>19</v>
      </c>
      <c r="F36" s="87" t="s">
        <v>20</v>
      </c>
      <c r="G36" s="88" t="s">
        <v>21</v>
      </c>
      <c r="H36" s="89"/>
      <c r="I36" s="89"/>
      <c r="J36" s="90"/>
      <c r="K36" s="91"/>
      <c r="L36" s="92"/>
      <c r="M36" s="17"/>
      <c r="N36" s="93"/>
      <c r="O36" s="94">
        <v>9</v>
      </c>
    </row>
    <row r="37" spans="1:15" customFormat="1" ht="56.25" hidden="1" customHeight="1" x14ac:dyDescent="0.25">
      <c r="A37" s="20"/>
      <c r="B37" s="83"/>
      <c r="C37" s="84"/>
      <c r="D37" s="95"/>
      <c r="E37" s="86" t="s">
        <v>19</v>
      </c>
      <c r="F37" s="87" t="s">
        <v>42</v>
      </c>
      <c r="G37" s="88" t="s">
        <v>21</v>
      </c>
      <c r="H37" s="89"/>
      <c r="I37" s="89"/>
      <c r="J37" s="90"/>
      <c r="K37" s="96"/>
      <c r="L37" s="97"/>
      <c r="M37" s="17"/>
      <c r="N37" s="93"/>
      <c r="O37" s="98"/>
    </row>
    <row r="38" spans="1:15" customFormat="1" ht="66.75" hidden="1" customHeight="1" x14ac:dyDescent="0.25">
      <c r="A38" s="20"/>
      <c r="B38" s="83"/>
      <c r="C38" s="84"/>
      <c r="D38" s="95"/>
      <c r="E38" s="86" t="s">
        <v>19</v>
      </c>
      <c r="F38" s="87" t="s">
        <v>43</v>
      </c>
      <c r="G38" s="88" t="s">
        <v>21</v>
      </c>
      <c r="H38" s="89"/>
      <c r="I38" s="89"/>
      <c r="J38" s="90"/>
      <c r="K38" s="99"/>
      <c r="L38" s="97"/>
      <c r="M38" s="17"/>
      <c r="N38" s="93"/>
      <c r="O38" s="98"/>
    </row>
    <row r="39" spans="1:15" customFormat="1" ht="33" hidden="1" customHeight="1" x14ac:dyDescent="0.25">
      <c r="A39" s="20"/>
      <c r="B39" s="100"/>
      <c r="C39" s="101"/>
      <c r="D39" s="102"/>
      <c r="E39" s="86" t="s">
        <v>25</v>
      </c>
      <c r="F39" s="103" t="s">
        <v>26</v>
      </c>
      <c r="G39" s="88" t="s">
        <v>27</v>
      </c>
      <c r="H39" s="89"/>
      <c r="I39" s="89"/>
      <c r="J39" s="90"/>
      <c r="K39" s="90"/>
      <c r="L39" s="104"/>
      <c r="M39" s="17"/>
      <c r="N39" s="90"/>
      <c r="O39" s="105"/>
    </row>
    <row r="40" spans="1:15" ht="56.25" customHeight="1" x14ac:dyDescent="0.25">
      <c r="A40" s="20"/>
      <c r="B40" s="35" t="s">
        <v>46</v>
      </c>
      <c r="C40" s="36" t="s">
        <v>47</v>
      </c>
      <c r="D40" s="37" t="s">
        <v>18</v>
      </c>
      <c r="E40" s="3" t="s">
        <v>19</v>
      </c>
      <c r="F40" s="38" t="s">
        <v>20</v>
      </c>
      <c r="G40" s="39" t="s">
        <v>21</v>
      </c>
      <c r="H40" s="40">
        <f>'[28]оценка Учреждения'!$H$39</f>
        <v>100</v>
      </c>
      <c r="I40" s="40">
        <f>'[28]оценка Учреждения'!$I$39</f>
        <v>100</v>
      </c>
      <c r="J40" s="41">
        <f t="shared" si="0"/>
        <v>100</v>
      </c>
      <c r="K40" s="42">
        <f>(J40+J41+J42)/2</f>
        <v>100</v>
      </c>
      <c r="L40" s="43">
        <f>(K40+K43)/2</f>
        <v>100</v>
      </c>
      <c r="M40" s="17"/>
      <c r="N40" s="59"/>
      <c r="O40" s="45">
        <v>10</v>
      </c>
    </row>
    <row r="41" spans="1:15" ht="56.25" customHeight="1" x14ac:dyDescent="0.25">
      <c r="A41" s="20"/>
      <c r="B41" s="35"/>
      <c r="C41" s="36"/>
      <c r="D41" s="46"/>
      <c r="E41" s="3" t="s">
        <v>19</v>
      </c>
      <c r="F41" s="38" t="s">
        <v>42</v>
      </c>
      <c r="G41" s="39" t="s">
        <v>21</v>
      </c>
      <c r="H41" s="40">
        <f>'[28]оценка Учреждения'!$H$40</f>
        <v>94</v>
      </c>
      <c r="I41" s="40">
        <f>'[28]оценка Учреждения'!$I$40</f>
        <v>100</v>
      </c>
      <c r="J41" s="41">
        <f t="shared" si="0"/>
        <v>100</v>
      </c>
      <c r="K41" s="47"/>
      <c r="L41" s="48"/>
      <c r="M41" s="17"/>
      <c r="N41" s="59"/>
      <c r="O41" s="50"/>
    </row>
    <row r="42" spans="1:15" ht="66.75" customHeight="1" x14ac:dyDescent="0.25">
      <c r="A42" s="20"/>
      <c r="B42" s="35"/>
      <c r="C42" s="36"/>
      <c r="D42" s="46"/>
      <c r="E42" s="3" t="s">
        <v>19</v>
      </c>
      <c r="F42" s="38" t="s">
        <v>43</v>
      </c>
      <c r="G42" s="39" t="s">
        <v>21</v>
      </c>
      <c r="H42" s="40">
        <f>'[28]оценка Учреждения'!$H$41</f>
        <v>0</v>
      </c>
      <c r="I42" s="40">
        <f>'[28]оценка Учреждения'!$I$41</f>
        <v>0</v>
      </c>
      <c r="J42" s="41">
        <v>0</v>
      </c>
      <c r="K42" s="51"/>
      <c r="L42" s="48"/>
      <c r="M42" s="17"/>
      <c r="N42" s="59"/>
      <c r="O42" s="50"/>
    </row>
    <row r="43" spans="1:15" ht="33" customHeight="1" x14ac:dyDescent="0.25">
      <c r="A43" s="20"/>
      <c r="B43" s="52"/>
      <c r="C43" s="53"/>
      <c r="D43" s="54"/>
      <c r="E43" s="3" t="s">
        <v>25</v>
      </c>
      <c r="F43" s="55" t="s">
        <v>26</v>
      </c>
      <c r="G43" s="39" t="s">
        <v>27</v>
      </c>
      <c r="H43" s="40">
        <f>'[28]оценка Учреждения'!$H$42</f>
        <v>1</v>
      </c>
      <c r="I43" s="40">
        <f>'[28]оценка Учреждения'!$I$42</f>
        <v>1</v>
      </c>
      <c r="J43" s="41">
        <f t="shared" si="0"/>
        <v>100</v>
      </c>
      <c r="K43" s="41">
        <f>J43</f>
        <v>100</v>
      </c>
      <c r="L43" s="56"/>
      <c r="M43" s="17"/>
      <c r="N43" s="41"/>
      <c r="O43" s="58"/>
    </row>
    <row r="44" spans="1:15" ht="56.25" customHeight="1" x14ac:dyDescent="0.25">
      <c r="A44" s="20"/>
      <c r="B44" s="106" t="s">
        <v>48</v>
      </c>
      <c r="C44" s="107" t="s">
        <v>49</v>
      </c>
      <c r="D44" s="37" t="s">
        <v>18</v>
      </c>
      <c r="E44" s="3" t="s">
        <v>19</v>
      </c>
      <c r="F44" s="38" t="s">
        <v>20</v>
      </c>
      <c r="G44" s="39" t="s">
        <v>21</v>
      </c>
      <c r="H44" s="40">
        <f>'[28]оценка Учреждения'!$H$43</f>
        <v>100</v>
      </c>
      <c r="I44" s="40">
        <f>'[28]оценка Учреждения'!$I$43</f>
        <v>100</v>
      </c>
      <c r="J44" s="41">
        <f t="shared" si="0"/>
        <v>100</v>
      </c>
      <c r="K44" s="42">
        <f>(J44+J45+J46)/3</f>
        <v>100</v>
      </c>
      <c r="L44" s="43">
        <f>(K44+K47)/2</f>
        <v>100</v>
      </c>
      <c r="M44" s="17"/>
      <c r="N44" s="59"/>
      <c r="O44" s="45">
        <v>11</v>
      </c>
    </row>
    <row r="45" spans="1:15" ht="56.25" customHeight="1" x14ac:dyDescent="0.25">
      <c r="A45" s="20"/>
      <c r="B45" s="108"/>
      <c r="C45" s="109"/>
      <c r="D45" s="46"/>
      <c r="E45" s="3" t="s">
        <v>19</v>
      </c>
      <c r="F45" s="38" t="s">
        <v>42</v>
      </c>
      <c r="G45" s="39" t="s">
        <v>21</v>
      </c>
      <c r="H45" s="40">
        <f>'[28]оценка Учреждения'!$H$44</f>
        <v>94</v>
      </c>
      <c r="I45" s="40">
        <f>'[28]оценка Учреждения'!$I$44</f>
        <v>97.4</v>
      </c>
      <c r="J45" s="41">
        <f t="shared" si="0"/>
        <v>100</v>
      </c>
      <c r="K45" s="47"/>
      <c r="L45" s="48"/>
      <c r="M45" s="17"/>
      <c r="N45" s="59"/>
      <c r="O45" s="50"/>
    </row>
    <row r="46" spans="1:15" ht="66.75" customHeight="1" x14ac:dyDescent="0.25">
      <c r="A46" s="20"/>
      <c r="B46" s="108"/>
      <c r="C46" s="109"/>
      <c r="D46" s="46"/>
      <c r="E46" s="3" t="s">
        <v>19</v>
      </c>
      <c r="F46" s="38" t="s">
        <v>43</v>
      </c>
      <c r="G46" s="39" t="s">
        <v>21</v>
      </c>
      <c r="H46" s="40">
        <f>'[28]оценка Учреждения'!$H$45</f>
        <v>100</v>
      </c>
      <c r="I46" s="40">
        <f>'[28]оценка Учреждения'!$I$45</f>
        <v>100</v>
      </c>
      <c r="J46" s="41">
        <f t="shared" si="0"/>
        <v>100</v>
      </c>
      <c r="K46" s="51"/>
      <c r="L46" s="48"/>
      <c r="M46" s="17"/>
      <c r="N46" s="59"/>
      <c r="O46" s="50"/>
    </row>
    <row r="47" spans="1:15" ht="33" customHeight="1" x14ac:dyDescent="0.25">
      <c r="A47" s="20"/>
      <c r="B47" s="110"/>
      <c r="C47" s="111"/>
      <c r="D47" s="54"/>
      <c r="E47" s="3" t="s">
        <v>25</v>
      </c>
      <c r="F47" s="55" t="s">
        <v>26</v>
      </c>
      <c r="G47" s="39" t="s">
        <v>27</v>
      </c>
      <c r="H47" s="40">
        <f>'[28]оценка Учреждения'!$H$46</f>
        <v>1139.56</v>
      </c>
      <c r="I47" s="40">
        <f>'[28]оценка Учреждения'!$I$46</f>
        <v>1143.22</v>
      </c>
      <c r="J47" s="41">
        <f t="shared" si="0"/>
        <v>100</v>
      </c>
      <c r="K47" s="41">
        <f>J47</f>
        <v>100</v>
      </c>
      <c r="L47" s="56"/>
      <c r="M47" s="17"/>
      <c r="N47" s="41"/>
      <c r="O47" s="58"/>
    </row>
    <row r="48" spans="1:15" ht="56.25" customHeight="1" x14ac:dyDescent="0.25">
      <c r="A48" s="20"/>
      <c r="B48" s="106" t="s">
        <v>50</v>
      </c>
      <c r="C48" s="107" t="s">
        <v>51</v>
      </c>
      <c r="D48" s="37" t="s">
        <v>18</v>
      </c>
      <c r="E48" s="3" t="s">
        <v>19</v>
      </c>
      <c r="F48" s="38" t="s">
        <v>20</v>
      </c>
      <c r="G48" s="39" t="s">
        <v>21</v>
      </c>
      <c r="H48" s="40">
        <f>'[28]оценка Учреждения'!$H$47</f>
        <v>100</v>
      </c>
      <c r="I48" s="40">
        <f>'[28]оценка Учреждения'!$I$47</f>
        <v>100</v>
      </c>
      <c r="J48" s="41">
        <f t="shared" si="0"/>
        <v>100</v>
      </c>
      <c r="K48" s="42">
        <f>(J48+J49+J50)/3</f>
        <v>100</v>
      </c>
      <c r="L48" s="43">
        <f>(K48+K51)/2</f>
        <v>100</v>
      </c>
      <c r="M48" s="17"/>
      <c r="N48" s="59"/>
      <c r="O48" s="45">
        <v>12</v>
      </c>
    </row>
    <row r="49" spans="1:15" ht="56.25" customHeight="1" x14ac:dyDescent="0.25">
      <c r="A49" s="20"/>
      <c r="B49" s="108"/>
      <c r="C49" s="109"/>
      <c r="D49" s="46"/>
      <c r="E49" s="3" t="s">
        <v>19</v>
      </c>
      <c r="F49" s="38" t="s">
        <v>42</v>
      </c>
      <c r="G49" s="39" t="s">
        <v>21</v>
      </c>
      <c r="H49" s="40">
        <f>'[28]оценка Учреждения'!$H$48</f>
        <v>94</v>
      </c>
      <c r="I49" s="40">
        <f>'[28]оценка Учреждения'!$I$48</f>
        <v>100</v>
      </c>
      <c r="J49" s="41">
        <f t="shared" si="0"/>
        <v>100</v>
      </c>
      <c r="K49" s="47"/>
      <c r="L49" s="48"/>
      <c r="M49" s="17"/>
      <c r="N49" s="59"/>
      <c r="O49" s="50"/>
    </row>
    <row r="50" spans="1:15" ht="66.75" customHeight="1" x14ac:dyDescent="0.25">
      <c r="A50" s="20"/>
      <c r="B50" s="108"/>
      <c r="C50" s="109"/>
      <c r="D50" s="46"/>
      <c r="E50" s="3" t="s">
        <v>19</v>
      </c>
      <c r="F50" s="38" t="s">
        <v>43</v>
      </c>
      <c r="G50" s="39" t="s">
        <v>21</v>
      </c>
      <c r="H50" s="40">
        <f>'[28]оценка Учреждения'!$H$49</f>
        <v>100</v>
      </c>
      <c r="I50" s="40">
        <f>'[28]оценка Учреждения'!$I$49</f>
        <v>100</v>
      </c>
      <c r="J50" s="41">
        <f t="shared" si="0"/>
        <v>100</v>
      </c>
      <c r="K50" s="51"/>
      <c r="L50" s="48"/>
      <c r="M50" s="17"/>
      <c r="N50" s="59"/>
      <c r="O50" s="50"/>
    </row>
    <row r="51" spans="1:15" ht="33" customHeight="1" x14ac:dyDescent="0.25">
      <c r="A51" s="20"/>
      <c r="B51" s="110"/>
      <c r="C51" s="111"/>
      <c r="D51" s="54"/>
      <c r="E51" s="3" t="s">
        <v>25</v>
      </c>
      <c r="F51" s="55" t="s">
        <v>26</v>
      </c>
      <c r="G51" s="39" t="s">
        <v>27</v>
      </c>
      <c r="H51" s="40">
        <f>'[28]оценка Учреждения'!$H$50</f>
        <v>1</v>
      </c>
      <c r="I51" s="40">
        <f>'[28]оценка Учреждения'!$I$50</f>
        <v>1</v>
      </c>
      <c r="J51" s="41">
        <f t="shared" si="0"/>
        <v>100</v>
      </c>
      <c r="K51" s="41">
        <f>J51</f>
        <v>100</v>
      </c>
      <c r="L51" s="56"/>
      <c r="M51" s="17"/>
      <c r="N51" s="41"/>
      <c r="O51" s="58"/>
    </row>
    <row r="52" spans="1:15" ht="47.25" x14ac:dyDescent="0.25">
      <c r="A52" s="20"/>
      <c r="B52" s="35" t="s">
        <v>52</v>
      </c>
      <c r="C52" s="36" t="s">
        <v>53</v>
      </c>
      <c r="D52" s="37" t="s">
        <v>18</v>
      </c>
      <c r="E52" s="3" t="s">
        <v>19</v>
      </c>
      <c r="F52" s="38" t="s">
        <v>20</v>
      </c>
      <c r="G52" s="39" t="s">
        <v>21</v>
      </c>
      <c r="H52" s="40">
        <f>'[28]оценка Учреждения'!$H$51</f>
        <v>100</v>
      </c>
      <c r="I52" s="40">
        <f>'[28]оценка Учреждения'!$I$51</f>
        <v>100</v>
      </c>
      <c r="J52" s="41">
        <f t="shared" si="0"/>
        <v>100</v>
      </c>
      <c r="K52" s="42">
        <f>(J52+J53+J54)/3</f>
        <v>100</v>
      </c>
      <c r="L52" s="43">
        <f>(K52+K55)/2</f>
        <v>100</v>
      </c>
      <c r="M52" s="17"/>
      <c r="N52" s="59"/>
      <c r="O52" s="45">
        <v>13</v>
      </c>
    </row>
    <row r="53" spans="1:15" ht="47.25" x14ac:dyDescent="0.25">
      <c r="A53" s="20"/>
      <c r="B53" s="35"/>
      <c r="C53" s="36"/>
      <c r="D53" s="46"/>
      <c r="E53" s="3" t="s">
        <v>19</v>
      </c>
      <c r="F53" s="38" t="s">
        <v>42</v>
      </c>
      <c r="G53" s="39" t="s">
        <v>21</v>
      </c>
      <c r="H53" s="40">
        <f>'[28]оценка Учреждения'!$H$52</f>
        <v>98</v>
      </c>
      <c r="I53" s="40">
        <f>'[28]оценка Учреждения'!$I$52</f>
        <v>100</v>
      </c>
      <c r="J53" s="41">
        <f t="shared" si="0"/>
        <v>100</v>
      </c>
      <c r="K53" s="47"/>
      <c r="L53" s="48"/>
      <c r="M53" s="17"/>
      <c r="N53" s="59"/>
      <c r="O53" s="50"/>
    </row>
    <row r="54" spans="1:15" ht="47.25" x14ac:dyDescent="0.25">
      <c r="A54" s="20"/>
      <c r="B54" s="35"/>
      <c r="C54" s="36"/>
      <c r="D54" s="46"/>
      <c r="E54" s="3" t="s">
        <v>19</v>
      </c>
      <c r="F54" s="38" t="s">
        <v>54</v>
      </c>
      <c r="G54" s="39" t="s">
        <v>21</v>
      </c>
      <c r="H54" s="40">
        <f>'[28]оценка Учреждения'!$H$53</f>
        <v>100</v>
      </c>
      <c r="I54" s="40">
        <f>'[28]оценка Учреждения'!$I$53</f>
        <v>100</v>
      </c>
      <c r="J54" s="41">
        <f t="shared" si="0"/>
        <v>100</v>
      </c>
      <c r="K54" s="51"/>
      <c r="L54" s="48"/>
      <c r="M54" s="17"/>
      <c r="N54" s="59"/>
      <c r="O54" s="50"/>
    </row>
    <row r="55" spans="1:15" ht="31.5" x14ac:dyDescent="0.25">
      <c r="A55" s="20"/>
      <c r="B55" s="52"/>
      <c r="C55" s="53"/>
      <c r="D55" s="54"/>
      <c r="E55" s="3" t="s">
        <v>25</v>
      </c>
      <c r="F55" s="55" t="s">
        <v>26</v>
      </c>
      <c r="G55" s="39" t="s">
        <v>27</v>
      </c>
      <c r="H55" s="40">
        <f>'[28]оценка Учреждения'!$H$54</f>
        <v>5</v>
      </c>
      <c r="I55" s="40">
        <f>'[28]оценка Учреждения'!$I$54</f>
        <v>5</v>
      </c>
      <c r="J55" s="41">
        <f t="shared" si="0"/>
        <v>100</v>
      </c>
      <c r="K55" s="41">
        <f>J55</f>
        <v>100</v>
      </c>
      <c r="L55" s="56"/>
      <c r="M55" s="17"/>
      <c r="N55" s="41"/>
      <c r="O55" s="58"/>
    </row>
    <row r="56" spans="1:15" customFormat="1" ht="47.25" hidden="1" x14ac:dyDescent="0.25">
      <c r="A56" s="20"/>
      <c r="B56" s="112" t="s">
        <v>55</v>
      </c>
      <c r="C56" s="113" t="s">
        <v>56</v>
      </c>
      <c r="D56" s="114" t="s">
        <v>18</v>
      </c>
      <c r="E56" s="115" t="s">
        <v>19</v>
      </c>
      <c r="F56" s="116" t="s">
        <v>20</v>
      </c>
      <c r="G56" s="117" t="s">
        <v>21</v>
      </c>
      <c r="H56" s="118"/>
      <c r="I56" s="118"/>
      <c r="J56" s="119"/>
      <c r="K56" s="120"/>
      <c r="L56" s="121"/>
      <c r="M56" s="17"/>
      <c r="N56" s="122"/>
      <c r="O56" s="123">
        <v>14</v>
      </c>
    </row>
    <row r="57" spans="1:15" customFormat="1" ht="47.25" hidden="1" x14ac:dyDescent="0.25">
      <c r="A57" s="20"/>
      <c r="B57" s="112"/>
      <c r="C57" s="113"/>
      <c r="D57" s="124"/>
      <c r="E57" s="115" t="s">
        <v>19</v>
      </c>
      <c r="F57" s="116" t="s">
        <v>42</v>
      </c>
      <c r="G57" s="117" t="s">
        <v>21</v>
      </c>
      <c r="H57" s="118"/>
      <c r="I57" s="118"/>
      <c r="J57" s="119"/>
      <c r="K57" s="125"/>
      <c r="L57" s="126"/>
      <c r="M57" s="17"/>
      <c r="N57" s="122"/>
      <c r="O57" s="127"/>
    </row>
    <row r="58" spans="1:15" customFormat="1" ht="47.25" hidden="1" x14ac:dyDescent="0.25">
      <c r="A58" s="20"/>
      <c r="B58" s="112"/>
      <c r="C58" s="113"/>
      <c r="D58" s="124"/>
      <c r="E58" s="115" t="s">
        <v>19</v>
      </c>
      <c r="F58" s="116" t="s">
        <v>54</v>
      </c>
      <c r="G58" s="117" t="s">
        <v>21</v>
      </c>
      <c r="H58" s="118"/>
      <c r="I58" s="118"/>
      <c r="J58" s="119"/>
      <c r="K58" s="128"/>
      <c r="L58" s="126"/>
      <c r="M58" s="17"/>
      <c r="N58" s="122"/>
      <c r="O58" s="127"/>
    </row>
    <row r="59" spans="1:15" customFormat="1" ht="31.5" hidden="1" x14ac:dyDescent="0.25">
      <c r="A59" s="20"/>
      <c r="B59" s="129"/>
      <c r="C59" s="130"/>
      <c r="D59" s="131"/>
      <c r="E59" s="115" t="s">
        <v>25</v>
      </c>
      <c r="F59" s="132" t="s">
        <v>26</v>
      </c>
      <c r="G59" s="117" t="s">
        <v>27</v>
      </c>
      <c r="H59" s="118"/>
      <c r="I59" s="118"/>
      <c r="J59" s="119"/>
      <c r="K59" s="119"/>
      <c r="L59" s="133"/>
      <c r="M59" s="17"/>
      <c r="N59" s="119"/>
      <c r="O59" s="134"/>
    </row>
    <row r="60" spans="1:15" ht="47.25" x14ac:dyDescent="0.25">
      <c r="A60" s="20"/>
      <c r="B60" s="35" t="s">
        <v>57</v>
      </c>
      <c r="C60" s="36" t="s">
        <v>58</v>
      </c>
      <c r="D60" s="37" t="s">
        <v>18</v>
      </c>
      <c r="E60" s="3" t="s">
        <v>19</v>
      </c>
      <c r="F60" s="38" t="s">
        <v>20</v>
      </c>
      <c r="G60" s="39" t="s">
        <v>21</v>
      </c>
      <c r="H60" s="40">
        <f>'[28]оценка Учреждения'!$H$59</f>
        <v>100</v>
      </c>
      <c r="I60" s="40">
        <f>'[28]оценка Учреждения'!$I$59</f>
        <v>100</v>
      </c>
      <c r="J60" s="41">
        <f t="shared" si="0"/>
        <v>100</v>
      </c>
      <c r="K60" s="42">
        <f>(J60+J61+J62)/3</f>
        <v>100</v>
      </c>
      <c r="L60" s="43">
        <f>(K60+K63)/2</f>
        <v>100</v>
      </c>
      <c r="M60" s="17"/>
      <c r="N60" s="59"/>
      <c r="O60" s="45">
        <v>15</v>
      </c>
    </row>
    <row r="61" spans="1:15" ht="47.25" x14ac:dyDescent="0.25">
      <c r="A61" s="20"/>
      <c r="B61" s="35"/>
      <c r="C61" s="36"/>
      <c r="D61" s="46"/>
      <c r="E61" s="3" t="s">
        <v>19</v>
      </c>
      <c r="F61" s="38" t="s">
        <v>42</v>
      </c>
      <c r="G61" s="39" t="s">
        <v>21</v>
      </c>
      <c r="H61" s="40">
        <f>'[28]оценка Учреждения'!$H$60</f>
        <v>98</v>
      </c>
      <c r="I61" s="40">
        <f>'[28]оценка Учреждения'!$I$60</f>
        <v>100</v>
      </c>
      <c r="J61" s="41">
        <f t="shared" si="0"/>
        <v>100</v>
      </c>
      <c r="K61" s="47"/>
      <c r="L61" s="48"/>
      <c r="M61" s="17"/>
      <c r="N61" s="59"/>
      <c r="O61" s="50"/>
    </row>
    <row r="62" spans="1:15" ht="47.25" x14ac:dyDescent="0.25">
      <c r="A62" s="20"/>
      <c r="B62" s="35"/>
      <c r="C62" s="36"/>
      <c r="D62" s="46"/>
      <c r="E62" s="3" t="s">
        <v>19</v>
      </c>
      <c r="F62" s="38" t="s">
        <v>54</v>
      </c>
      <c r="G62" s="39" t="s">
        <v>21</v>
      </c>
      <c r="H62" s="40">
        <f>'[28]оценка Учреждения'!$H$61</f>
        <v>100</v>
      </c>
      <c r="I62" s="40">
        <f>'[28]оценка Учреждения'!$I$61</f>
        <v>100</v>
      </c>
      <c r="J62" s="41">
        <f t="shared" si="0"/>
        <v>100</v>
      </c>
      <c r="K62" s="51"/>
      <c r="L62" s="48"/>
      <c r="M62" s="17"/>
      <c r="N62" s="59"/>
      <c r="O62" s="50"/>
    </row>
    <row r="63" spans="1:15" ht="31.5" x14ac:dyDescent="0.25">
      <c r="A63" s="20"/>
      <c r="B63" s="52"/>
      <c r="C63" s="53"/>
      <c r="D63" s="54"/>
      <c r="E63" s="3" t="s">
        <v>25</v>
      </c>
      <c r="F63" s="55" t="s">
        <v>26</v>
      </c>
      <c r="G63" s="39" t="s">
        <v>27</v>
      </c>
      <c r="H63" s="40">
        <f>'[28]оценка Учреждения'!$H$62</f>
        <v>0.56000000000000005</v>
      </c>
      <c r="I63" s="40">
        <f>'[28]оценка Учреждения'!$I$62</f>
        <v>0.56000000000000005</v>
      </c>
      <c r="J63" s="41">
        <f t="shared" si="0"/>
        <v>100</v>
      </c>
      <c r="K63" s="41">
        <f>J63</f>
        <v>100</v>
      </c>
      <c r="L63" s="56"/>
      <c r="M63" s="17"/>
      <c r="N63" s="41"/>
      <c r="O63" s="58"/>
    </row>
    <row r="64" spans="1:15" ht="47.25" x14ac:dyDescent="0.25">
      <c r="A64" s="20"/>
      <c r="B64" s="35" t="s">
        <v>59</v>
      </c>
      <c r="C64" s="36" t="s">
        <v>60</v>
      </c>
      <c r="D64" s="37" t="s">
        <v>18</v>
      </c>
      <c r="E64" s="3" t="s">
        <v>19</v>
      </c>
      <c r="F64" s="38" t="s">
        <v>20</v>
      </c>
      <c r="G64" s="39" t="s">
        <v>21</v>
      </c>
      <c r="H64" s="40">
        <f>'[28]оценка Учреждения'!$H$63</f>
        <v>100</v>
      </c>
      <c r="I64" s="40">
        <f>'[28]оценка Учреждения'!$I$63</f>
        <v>100</v>
      </c>
      <c r="J64" s="41">
        <f t="shared" si="0"/>
        <v>100</v>
      </c>
      <c r="K64" s="42">
        <f>(J64+J65+J66)/3</f>
        <v>100</v>
      </c>
      <c r="L64" s="43">
        <f>(K64+K67)/2</f>
        <v>100</v>
      </c>
      <c r="M64" s="17"/>
      <c r="N64" s="59"/>
      <c r="O64" s="45">
        <v>16</v>
      </c>
    </row>
    <row r="65" spans="1:15" ht="47.25" x14ac:dyDescent="0.25">
      <c r="A65" s="20"/>
      <c r="B65" s="35"/>
      <c r="C65" s="36"/>
      <c r="D65" s="46"/>
      <c r="E65" s="3" t="s">
        <v>19</v>
      </c>
      <c r="F65" s="38" t="s">
        <v>42</v>
      </c>
      <c r="G65" s="39" t="s">
        <v>21</v>
      </c>
      <c r="H65" s="40">
        <f>'[28]оценка Учреждения'!$H$64</f>
        <v>98</v>
      </c>
      <c r="I65" s="40">
        <f>'[28]оценка Учреждения'!$I$64</f>
        <v>100</v>
      </c>
      <c r="J65" s="41">
        <f t="shared" si="0"/>
        <v>100</v>
      </c>
      <c r="K65" s="47"/>
      <c r="L65" s="48"/>
      <c r="M65" s="17"/>
      <c r="N65" s="59"/>
      <c r="O65" s="50"/>
    </row>
    <row r="66" spans="1:15" ht="47.25" x14ac:dyDescent="0.25">
      <c r="A66" s="20"/>
      <c r="B66" s="35"/>
      <c r="C66" s="36"/>
      <c r="D66" s="46"/>
      <c r="E66" s="3" t="s">
        <v>19</v>
      </c>
      <c r="F66" s="38" t="s">
        <v>54</v>
      </c>
      <c r="G66" s="39" t="s">
        <v>21</v>
      </c>
      <c r="H66" s="40">
        <f>'[28]оценка Учреждения'!$H$65</f>
        <v>100</v>
      </c>
      <c r="I66" s="40">
        <f>'[28]оценка Учреждения'!$I$65</f>
        <v>100</v>
      </c>
      <c r="J66" s="41">
        <f t="shared" si="0"/>
        <v>100</v>
      </c>
      <c r="K66" s="51"/>
      <c r="L66" s="48"/>
      <c r="M66" s="17"/>
      <c r="N66" s="59"/>
      <c r="O66" s="50"/>
    </row>
    <row r="67" spans="1:15" ht="31.5" x14ac:dyDescent="0.25">
      <c r="A67" s="20"/>
      <c r="B67" s="52"/>
      <c r="C67" s="53"/>
      <c r="D67" s="54"/>
      <c r="E67" s="3" t="s">
        <v>25</v>
      </c>
      <c r="F67" s="55" t="s">
        <v>26</v>
      </c>
      <c r="G67" s="39" t="s">
        <v>27</v>
      </c>
      <c r="H67" s="40">
        <f>'[28]оценка Учреждения'!$H$66</f>
        <v>287.33</v>
      </c>
      <c r="I67" s="40">
        <f>'[28]оценка Учреждения'!$I$66</f>
        <v>292</v>
      </c>
      <c r="J67" s="41">
        <f t="shared" si="0"/>
        <v>100</v>
      </c>
      <c r="K67" s="41">
        <f>J67</f>
        <v>100</v>
      </c>
      <c r="L67" s="56"/>
      <c r="M67" s="17"/>
      <c r="N67" s="41"/>
      <c r="O67" s="58"/>
    </row>
    <row r="68" spans="1:15" customFormat="1" ht="47.25" hidden="1" x14ac:dyDescent="0.25">
      <c r="A68" s="20"/>
      <c r="B68" s="112" t="s">
        <v>61</v>
      </c>
      <c r="C68" s="113" t="s">
        <v>62</v>
      </c>
      <c r="D68" s="114" t="s">
        <v>18</v>
      </c>
      <c r="E68" s="115" t="s">
        <v>19</v>
      </c>
      <c r="F68" s="116" t="s">
        <v>20</v>
      </c>
      <c r="G68" s="117" t="s">
        <v>21</v>
      </c>
      <c r="H68" s="118"/>
      <c r="I68" s="118"/>
      <c r="J68" s="119"/>
      <c r="K68" s="120"/>
      <c r="L68" s="121"/>
      <c r="M68" s="17"/>
      <c r="N68" s="122"/>
      <c r="O68" s="123">
        <v>17</v>
      </c>
    </row>
    <row r="69" spans="1:15" customFormat="1" ht="47.25" hidden="1" x14ac:dyDescent="0.25">
      <c r="A69" s="20"/>
      <c r="B69" s="112"/>
      <c r="C69" s="113"/>
      <c r="D69" s="124"/>
      <c r="E69" s="115" t="s">
        <v>19</v>
      </c>
      <c r="F69" s="116" t="s">
        <v>42</v>
      </c>
      <c r="G69" s="117" t="s">
        <v>21</v>
      </c>
      <c r="H69" s="118"/>
      <c r="I69" s="118"/>
      <c r="J69" s="119"/>
      <c r="K69" s="125"/>
      <c r="L69" s="126"/>
      <c r="M69" s="17"/>
      <c r="N69" s="122"/>
      <c r="O69" s="127"/>
    </row>
    <row r="70" spans="1:15" customFormat="1" ht="47.25" hidden="1" x14ac:dyDescent="0.25">
      <c r="A70" s="20"/>
      <c r="B70" s="112"/>
      <c r="C70" s="113"/>
      <c r="D70" s="124"/>
      <c r="E70" s="115" t="s">
        <v>19</v>
      </c>
      <c r="F70" s="116" t="s">
        <v>54</v>
      </c>
      <c r="G70" s="117" t="s">
        <v>21</v>
      </c>
      <c r="H70" s="118"/>
      <c r="I70" s="118"/>
      <c r="J70" s="119"/>
      <c r="K70" s="128"/>
      <c r="L70" s="126"/>
      <c r="M70" s="17"/>
      <c r="N70" s="122"/>
      <c r="O70" s="127"/>
    </row>
    <row r="71" spans="1:15" customFormat="1" ht="31.5" hidden="1" x14ac:dyDescent="0.25">
      <c r="A71" s="20"/>
      <c r="B71" s="129"/>
      <c r="C71" s="130"/>
      <c r="D71" s="131"/>
      <c r="E71" s="115" t="s">
        <v>25</v>
      </c>
      <c r="F71" s="132" t="s">
        <v>26</v>
      </c>
      <c r="G71" s="117" t="s">
        <v>27</v>
      </c>
      <c r="H71" s="118"/>
      <c r="I71" s="118"/>
      <c r="J71" s="119"/>
      <c r="K71" s="119"/>
      <c r="L71" s="133"/>
      <c r="M71" s="17"/>
      <c r="N71" s="119"/>
      <c r="O71" s="134"/>
    </row>
    <row r="72" spans="1:15" ht="47.25" x14ac:dyDescent="0.25">
      <c r="A72" s="20"/>
      <c r="B72" s="35" t="s">
        <v>63</v>
      </c>
      <c r="C72" s="36" t="s">
        <v>64</v>
      </c>
      <c r="D72" s="37" t="s">
        <v>18</v>
      </c>
      <c r="E72" s="3" t="s">
        <v>19</v>
      </c>
      <c r="F72" s="38" t="s">
        <v>65</v>
      </c>
      <c r="G72" s="3" t="s">
        <v>21</v>
      </c>
      <c r="H72" s="40">
        <f>'[28]оценка Учреждения'!$H$71</f>
        <v>1.61</v>
      </c>
      <c r="I72" s="40">
        <f>'[28]оценка Учреждения'!$I$71</f>
        <v>1.6</v>
      </c>
      <c r="J72" s="41">
        <f t="shared" ref="J72:J99" si="1">IF(I72/H72*100&gt;100,100,I72/H72*100)</f>
        <v>99.378881987577643</v>
      </c>
      <c r="K72" s="42">
        <f>(J72+J73+J74)/3</f>
        <v>99.792960662525886</v>
      </c>
      <c r="L72" s="43">
        <f>(K72+K75)/2</f>
        <v>99.89648033126295</v>
      </c>
      <c r="M72" s="17"/>
      <c r="N72" s="59"/>
      <c r="O72" s="45">
        <v>18</v>
      </c>
    </row>
    <row r="73" spans="1:15" ht="63" x14ac:dyDescent="0.25">
      <c r="A73" s="20"/>
      <c r="B73" s="35"/>
      <c r="C73" s="36"/>
      <c r="D73" s="46"/>
      <c r="E73" s="3" t="s">
        <v>19</v>
      </c>
      <c r="F73" s="38" t="s">
        <v>66</v>
      </c>
      <c r="G73" s="3" t="s">
        <v>21</v>
      </c>
      <c r="H73" s="40">
        <f>'[28]оценка Учреждения'!$H$72</f>
        <v>70</v>
      </c>
      <c r="I73" s="40">
        <f>'[28]оценка Учреждения'!$I$72</f>
        <v>76</v>
      </c>
      <c r="J73" s="41">
        <f t="shared" si="1"/>
        <v>100</v>
      </c>
      <c r="K73" s="47"/>
      <c r="L73" s="48"/>
      <c r="M73" s="17"/>
      <c r="N73" s="59"/>
      <c r="O73" s="50"/>
    </row>
    <row r="74" spans="1:15" ht="47.25" x14ac:dyDescent="0.25">
      <c r="A74" s="20"/>
      <c r="B74" s="35"/>
      <c r="C74" s="36"/>
      <c r="D74" s="46"/>
      <c r="E74" s="3" t="s">
        <v>19</v>
      </c>
      <c r="F74" s="38" t="s">
        <v>42</v>
      </c>
      <c r="G74" s="3" t="s">
        <v>21</v>
      </c>
      <c r="H74" s="40">
        <f>'[28]оценка Учреждения'!$H$73</f>
        <v>100</v>
      </c>
      <c r="I74" s="40">
        <f>'[28]оценка Учреждения'!$I$73</f>
        <v>100</v>
      </c>
      <c r="J74" s="41">
        <f t="shared" si="1"/>
        <v>100</v>
      </c>
      <c r="K74" s="51"/>
      <c r="L74" s="48"/>
      <c r="M74" s="17"/>
      <c r="N74" s="59"/>
      <c r="O74" s="50"/>
    </row>
    <row r="75" spans="1:15" ht="31.5" x14ac:dyDescent="0.25">
      <c r="A75" s="20"/>
      <c r="B75" s="52"/>
      <c r="C75" s="53"/>
      <c r="D75" s="54"/>
      <c r="E75" s="3" t="s">
        <v>25</v>
      </c>
      <c r="F75" s="55" t="s">
        <v>67</v>
      </c>
      <c r="G75" s="3" t="s">
        <v>68</v>
      </c>
      <c r="H75" s="135">
        <f>'[28]оценка Учреждения'!$H$74</f>
        <v>3360.8</v>
      </c>
      <c r="I75" s="135">
        <f>'[28]оценка Учреждения'!$I$74</f>
        <v>3360.8</v>
      </c>
      <c r="J75" s="41">
        <f t="shared" si="1"/>
        <v>100</v>
      </c>
      <c r="K75" s="41">
        <f>J75</f>
        <v>100</v>
      </c>
      <c r="L75" s="56"/>
      <c r="M75" s="17"/>
      <c r="N75" s="41"/>
      <c r="O75" s="58"/>
    </row>
    <row r="76" spans="1:15" ht="47.25" customHeight="1" x14ac:dyDescent="0.25">
      <c r="A76" s="20"/>
      <c r="B76" s="35" t="s">
        <v>69</v>
      </c>
      <c r="C76" s="36" t="s">
        <v>70</v>
      </c>
      <c r="D76" s="37" t="s">
        <v>18</v>
      </c>
      <c r="E76" s="3" t="s">
        <v>19</v>
      </c>
      <c r="F76" s="38" t="s">
        <v>65</v>
      </c>
      <c r="G76" s="3" t="s">
        <v>21</v>
      </c>
      <c r="H76" s="40">
        <f>'[28]оценка Учреждения'!$H$75</f>
        <v>9.4499999999999993</v>
      </c>
      <c r="I76" s="40">
        <f>'[28]оценка Учреждения'!$I$75</f>
        <v>9.4</v>
      </c>
      <c r="J76" s="41">
        <f t="shared" si="1"/>
        <v>99.470899470899482</v>
      </c>
      <c r="K76" s="42">
        <f>(J76+J77+J78)/3</f>
        <v>99.823633156966494</v>
      </c>
      <c r="L76" s="43">
        <f>(K76+K79)/2</f>
        <v>99.91181657848324</v>
      </c>
      <c r="M76" s="17"/>
      <c r="N76" s="44"/>
      <c r="O76" s="45">
        <v>19</v>
      </c>
    </row>
    <row r="77" spans="1:15" ht="63" x14ac:dyDescent="0.25">
      <c r="A77" s="20"/>
      <c r="B77" s="35"/>
      <c r="C77" s="36"/>
      <c r="D77" s="46"/>
      <c r="E77" s="3" t="s">
        <v>19</v>
      </c>
      <c r="F77" s="38" t="s">
        <v>66</v>
      </c>
      <c r="G77" s="3" t="s">
        <v>21</v>
      </c>
      <c r="H77" s="40">
        <f>'[28]оценка Учреждения'!$H$76</f>
        <v>36</v>
      </c>
      <c r="I77" s="40">
        <f>'[28]оценка Учреждения'!$I$76</f>
        <v>40</v>
      </c>
      <c r="J77" s="41">
        <f t="shared" si="1"/>
        <v>100</v>
      </c>
      <c r="K77" s="47"/>
      <c r="L77" s="48"/>
      <c r="M77" s="17"/>
      <c r="N77" s="49"/>
      <c r="O77" s="50"/>
    </row>
    <row r="78" spans="1:15" ht="47.25" x14ac:dyDescent="0.25">
      <c r="A78" s="20"/>
      <c r="B78" s="35"/>
      <c r="C78" s="36"/>
      <c r="D78" s="46"/>
      <c r="E78" s="3" t="s">
        <v>19</v>
      </c>
      <c r="F78" s="38" t="s">
        <v>42</v>
      </c>
      <c r="G78" s="3" t="s">
        <v>21</v>
      </c>
      <c r="H78" s="40">
        <f>'[28]оценка Учреждения'!$H$77</f>
        <v>100</v>
      </c>
      <c r="I78" s="40">
        <f>'[28]оценка Учреждения'!$I$77</f>
        <v>100</v>
      </c>
      <c r="J78" s="41">
        <f t="shared" si="1"/>
        <v>100</v>
      </c>
      <c r="K78" s="51"/>
      <c r="L78" s="48"/>
      <c r="M78" s="17"/>
      <c r="N78" s="49"/>
      <c r="O78" s="50"/>
    </row>
    <row r="79" spans="1:15" ht="31.5" x14ac:dyDescent="0.25">
      <c r="A79" s="20"/>
      <c r="B79" s="52"/>
      <c r="C79" s="53"/>
      <c r="D79" s="54"/>
      <c r="E79" s="3" t="s">
        <v>25</v>
      </c>
      <c r="F79" s="55" t="s">
        <v>67</v>
      </c>
      <c r="G79" s="3" t="s">
        <v>68</v>
      </c>
      <c r="H79" s="135">
        <f>'[28]оценка Учреждения'!$H$78</f>
        <v>15005.699999999997</v>
      </c>
      <c r="I79" s="135">
        <f>'[28]оценка Учреждения'!$I$78</f>
        <v>15005.699999999997</v>
      </c>
      <c r="J79" s="41">
        <f t="shared" si="1"/>
        <v>100</v>
      </c>
      <c r="K79" s="41">
        <f>J79</f>
        <v>100</v>
      </c>
      <c r="L79" s="56"/>
      <c r="M79" s="17"/>
      <c r="N79" s="57"/>
      <c r="O79" s="58"/>
    </row>
    <row r="80" spans="1:15" ht="47.25" x14ac:dyDescent="0.25">
      <c r="A80" s="20"/>
      <c r="B80" s="35" t="s">
        <v>71</v>
      </c>
      <c r="C80" s="36" t="s">
        <v>72</v>
      </c>
      <c r="D80" s="37" t="s">
        <v>18</v>
      </c>
      <c r="E80" s="3" t="s">
        <v>19</v>
      </c>
      <c r="F80" s="38" t="s">
        <v>65</v>
      </c>
      <c r="G80" s="3" t="s">
        <v>21</v>
      </c>
      <c r="H80" s="40">
        <f>'[28]оценка Учреждения'!$H$79</f>
        <v>18.39</v>
      </c>
      <c r="I80" s="40">
        <f>'[28]оценка Учреждения'!$I$79</f>
        <v>18.3</v>
      </c>
      <c r="J80" s="41">
        <f t="shared" si="1"/>
        <v>99.510603588907017</v>
      </c>
      <c r="K80" s="42">
        <f>(J80+J81+J82)/3</f>
        <v>99.836867862969015</v>
      </c>
      <c r="L80" s="43">
        <f>(K80+K83)/2</f>
        <v>99.918433931484515</v>
      </c>
      <c r="M80" s="17"/>
      <c r="N80" s="59"/>
      <c r="O80" s="45">
        <v>20</v>
      </c>
    </row>
    <row r="81" spans="1:15" ht="63" x14ac:dyDescent="0.25">
      <c r="A81" s="20"/>
      <c r="B81" s="35"/>
      <c r="C81" s="36"/>
      <c r="D81" s="46"/>
      <c r="E81" s="3" t="s">
        <v>19</v>
      </c>
      <c r="F81" s="38" t="s">
        <v>66</v>
      </c>
      <c r="G81" s="3" t="s">
        <v>21</v>
      </c>
      <c r="H81" s="40">
        <f>'[28]оценка Учреждения'!$H$80</f>
        <v>58.5</v>
      </c>
      <c r="I81" s="40">
        <f>'[28]оценка Учреждения'!$I$80</f>
        <v>58.5</v>
      </c>
      <c r="J81" s="41">
        <f t="shared" si="1"/>
        <v>100</v>
      </c>
      <c r="K81" s="47"/>
      <c r="L81" s="48"/>
      <c r="M81" s="17"/>
      <c r="N81" s="59"/>
      <c r="O81" s="50"/>
    </row>
    <row r="82" spans="1:15" ht="47.25" x14ac:dyDescent="0.25">
      <c r="A82" s="20"/>
      <c r="B82" s="35"/>
      <c r="C82" s="36"/>
      <c r="D82" s="46"/>
      <c r="E82" s="3" t="s">
        <v>19</v>
      </c>
      <c r="F82" s="38" t="s">
        <v>42</v>
      </c>
      <c r="G82" s="3" t="s">
        <v>21</v>
      </c>
      <c r="H82" s="40">
        <f>'[28]оценка Учреждения'!$H$81</f>
        <v>100</v>
      </c>
      <c r="I82" s="40">
        <f>'[28]оценка Учреждения'!$I$81</f>
        <v>100</v>
      </c>
      <c r="J82" s="41">
        <f t="shared" si="1"/>
        <v>100</v>
      </c>
      <c r="K82" s="51"/>
      <c r="L82" s="48"/>
      <c r="M82" s="17"/>
      <c r="N82" s="59"/>
      <c r="O82" s="50"/>
    </row>
    <row r="83" spans="1:15" ht="31.5" x14ac:dyDescent="0.25">
      <c r="A83" s="20"/>
      <c r="B83" s="52"/>
      <c r="C83" s="53"/>
      <c r="D83" s="54"/>
      <c r="E83" s="3" t="s">
        <v>25</v>
      </c>
      <c r="F83" s="55" t="s">
        <v>67</v>
      </c>
      <c r="G83" s="3" t="s">
        <v>68</v>
      </c>
      <c r="H83" s="135">
        <f>'[28]оценка Учреждения'!$H$82</f>
        <v>52919.369999999995</v>
      </c>
      <c r="I83" s="135">
        <f>'[28]оценка Учреждения'!$I$82</f>
        <v>52919.369999999995</v>
      </c>
      <c r="J83" s="41">
        <f t="shared" si="1"/>
        <v>100</v>
      </c>
      <c r="K83" s="41">
        <f>J83</f>
        <v>100</v>
      </c>
      <c r="L83" s="56"/>
      <c r="M83" s="17"/>
      <c r="N83" s="41"/>
      <c r="O83" s="58"/>
    </row>
    <row r="84" spans="1:15" ht="47.25" x14ac:dyDescent="0.25">
      <c r="A84" s="20"/>
      <c r="B84" s="35" t="s">
        <v>73</v>
      </c>
      <c r="C84" s="36" t="s">
        <v>74</v>
      </c>
      <c r="D84" s="37" t="s">
        <v>18</v>
      </c>
      <c r="E84" s="3" t="s">
        <v>19</v>
      </c>
      <c r="F84" s="38" t="s">
        <v>65</v>
      </c>
      <c r="G84" s="3" t="s">
        <v>21</v>
      </c>
      <c r="H84" s="40">
        <f>'[28]оценка Учреждения'!$H$83</f>
        <v>9.94</v>
      </c>
      <c r="I84" s="40">
        <f>'[28]оценка Учреждения'!$I$83</f>
        <v>9.8699999999999992</v>
      </c>
      <c r="J84" s="41">
        <f t="shared" si="1"/>
        <v>99.295774647887328</v>
      </c>
      <c r="K84" s="42">
        <f>(J84+J85+J86)/3</f>
        <v>99.765258215962447</v>
      </c>
      <c r="L84" s="43">
        <f>(K84+K87)/2</f>
        <v>99.813201740319471</v>
      </c>
      <c r="M84" s="17"/>
      <c r="N84" s="59"/>
      <c r="O84" s="45">
        <v>21</v>
      </c>
    </row>
    <row r="85" spans="1:15" ht="63" x14ac:dyDescent="0.25">
      <c r="A85" s="20"/>
      <c r="B85" s="35"/>
      <c r="C85" s="36"/>
      <c r="D85" s="46"/>
      <c r="E85" s="3" t="s">
        <v>19</v>
      </c>
      <c r="F85" s="38" t="s">
        <v>66</v>
      </c>
      <c r="G85" s="3" t="s">
        <v>21</v>
      </c>
      <c r="H85" s="40">
        <f>'[28]оценка Учреждения'!$H$84</f>
        <v>50.4</v>
      </c>
      <c r="I85" s="40">
        <f>'[28]оценка Учреждения'!$I$84</f>
        <v>50.4</v>
      </c>
      <c r="J85" s="41">
        <f t="shared" si="1"/>
        <v>100</v>
      </c>
      <c r="K85" s="47"/>
      <c r="L85" s="48"/>
      <c r="M85" s="17"/>
      <c r="N85" s="59"/>
      <c r="O85" s="50"/>
    </row>
    <row r="86" spans="1:15" ht="47.25" x14ac:dyDescent="0.25">
      <c r="A86" s="20"/>
      <c r="B86" s="35"/>
      <c r="C86" s="36"/>
      <c r="D86" s="46"/>
      <c r="E86" s="3" t="s">
        <v>19</v>
      </c>
      <c r="F86" s="38" t="s">
        <v>42</v>
      </c>
      <c r="G86" s="3" t="s">
        <v>21</v>
      </c>
      <c r="H86" s="40">
        <f>'[28]оценка Учреждения'!$H$85</f>
        <v>100</v>
      </c>
      <c r="I86" s="40">
        <f>'[28]оценка Учреждения'!$I$85</f>
        <v>100</v>
      </c>
      <c r="J86" s="41">
        <f t="shared" si="1"/>
        <v>100</v>
      </c>
      <c r="K86" s="51"/>
      <c r="L86" s="48"/>
      <c r="M86" s="17"/>
      <c r="N86" s="59"/>
      <c r="O86" s="50"/>
    </row>
    <row r="87" spans="1:15" ht="31.5" x14ac:dyDescent="0.25">
      <c r="A87" s="20"/>
      <c r="B87" s="52"/>
      <c r="C87" s="53"/>
      <c r="D87" s="54"/>
      <c r="E87" s="3" t="s">
        <v>25</v>
      </c>
      <c r="F87" s="55" t="s">
        <v>67</v>
      </c>
      <c r="G87" s="3" t="s">
        <v>68</v>
      </c>
      <c r="H87" s="135">
        <f>'[28]оценка Учреждения'!$H$86</f>
        <v>36599.4</v>
      </c>
      <c r="I87" s="135">
        <f>'[28]оценка Учреждения'!$I$86</f>
        <v>36548.58</v>
      </c>
      <c r="J87" s="41">
        <f t="shared" si="1"/>
        <v>99.86114526467648</v>
      </c>
      <c r="K87" s="41">
        <f>J87</f>
        <v>99.86114526467648</v>
      </c>
      <c r="L87" s="56"/>
      <c r="M87" s="17"/>
      <c r="N87" s="41"/>
      <c r="O87" s="58"/>
    </row>
    <row r="88" spans="1:15" ht="47.25" x14ac:dyDescent="0.25">
      <c r="A88" s="20"/>
      <c r="B88" s="35" t="s">
        <v>75</v>
      </c>
      <c r="C88" s="36" t="s">
        <v>76</v>
      </c>
      <c r="D88" s="37" t="s">
        <v>18</v>
      </c>
      <c r="E88" s="3" t="s">
        <v>19</v>
      </c>
      <c r="F88" s="38" t="s">
        <v>65</v>
      </c>
      <c r="G88" s="3" t="s">
        <v>21</v>
      </c>
      <c r="H88" s="40">
        <f>'[28]оценка Учреждения'!$H$87</f>
        <v>0.51</v>
      </c>
      <c r="I88" s="40">
        <f>'[28]оценка Учреждения'!$I$87</f>
        <v>0.51</v>
      </c>
      <c r="J88" s="41">
        <f t="shared" si="1"/>
        <v>100</v>
      </c>
      <c r="K88" s="42">
        <f>(J88+J89+J90)/3</f>
        <v>85.706117781589469</v>
      </c>
      <c r="L88" s="43">
        <f>(K88+K91)/2</f>
        <v>92.853058890794728</v>
      </c>
      <c r="M88" s="17"/>
      <c r="N88" s="59"/>
      <c r="O88" s="45">
        <v>22</v>
      </c>
    </row>
    <row r="89" spans="1:15" ht="63" x14ac:dyDescent="0.25">
      <c r="A89" s="20"/>
      <c r="B89" s="35"/>
      <c r="C89" s="36"/>
      <c r="D89" s="46"/>
      <c r="E89" s="3" t="s">
        <v>19</v>
      </c>
      <c r="F89" s="38" t="s">
        <v>66</v>
      </c>
      <c r="G89" s="3" t="s">
        <v>21</v>
      </c>
      <c r="H89" s="40">
        <f>'[28]оценка Учреждения'!$H$88</f>
        <v>58.3</v>
      </c>
      <c r="I89" s="40">
        <f>'[28]оценка Учреждения'!$I$88</f>
        <v>33.299999999999997</v>
      </c>
      <c r="J89" s="41">
        <f t="shared" si="1"/>
        <v>57.118353344768437</v>
      </c>
      <c r="K89" s="47"/>
      <c r="L89" s="48"/>
      <c r="M89" s="17"/>
      <c r="N89" s="59"/>
      <c r="O89" s="50"/>
    </row>
    <row r="90" spans="1:15" ht="47.25" x14ac:dyDescent="0.25">
      <c r="A90" s="20"/>
      <c r="B90" s="35"/>
      <c r="C90" s="36"/>
      <c r="D90" s="46"/>
      <c r="E90" s="3" t="s">
        <v>19</v>
      </c>
      <c r="F90" s="38" t="s">
        <v>42</v>
      </c>
      <c r="G90" s="3" t="s">
        <v>21</v>
      </c>
      <c r="H90" s="40">
        <f>'[28]оценка Учреждения'!$H$89</f>
        <v>100</v>
      </c>
      <c r="I90" s="40">
        <f>'[28]оценка Учреждения'!$I$89</f>
        <v>100</v>
      </c>
      <c r="J90" s="41">
        <f t="shared" si="1"/>
        <v>100</v>
      </c>
      <c r="K90" s="51"/>
      <c r="L90" s="48"/>
      <c r="M90" s="17"/>
      <c r="N90" s="59"/>
      <c r="O90" s="50"/>
    </row>
    <row r="91" spans="1:15" ht="31.5" x14ac:dyDescent="0.25">
      <c r="A91" s="20"/>
      <c r="B91" s="52"/>
      <c r="C91" s="53"/>
      <c r="D91" s="54"/>
      <c r="E91" s="3" t="s">
        <v>25</v>
      </c>
      <c r="F91" s="55" t="s">
        <v>67</v>
      </c>
      <c r="G91" s="3" t="s">
        <v>68</v>
      </c>
      <c r="H91" s="135">
        <f>'[28]оценка Учреждения'!$H$90</f>
        <v>680</v>
      </c>
      <c r="I91" s="135">
        <f>'[28]оценка Учреждения'!$I$90</f>
        <v>680</v>
      </c>
      <c r="J91" s="41">
        <f t="shared" si="1"/>
        <v>100</v>
      </c>
      <c r="K91" s="41">
        <f>J91</f>
        <v>100</v>
      </c>
      <c r="L91" s="56"/>
      <c r="M91" s="17"/>
      <c r="N91" s="41"/>
      <c r="O91" s="58"/>
    </row>
    <row r="92" spans="1:15" ht="47.25" x14ac:dyDescent="0.25">
      <c r="A92" s="20"/>
      <c r="B92" s="35" t="s">
        <v>77</v>
      </c>
      <c r="C92" s="36" t="s">
        <v>78</v>
      </c>
      <c r="D92" s="37" t="s">
        <v>18</v>
      </c>
      <c r="E92" s="3" t="s">
        <v>19</v>
      </c>
      <c r="F92" s="38" t="s">
        <v>65</v>
      </c>
      <c r="G92" s="3" t="s">
        <v>21</v>
      </c>
      <c r="H92" s="40">
        <f>'[28]оценка Учреждения'!$H$91</f>
        <v>7.73</v>
      </c>
      <c r="I92" s="40">
        <f>'[28]оценка Учреждения'!$I$91</f>
        <v>12.82</v>
      </c>
      <c r="J92" s="41">
        <f t="shared" si="1"/>
        <v>100</v>
      </c>
      <c r="K92" s="42">
        <f>(J92+J93+J94)/3</f>
        <v>100</v>
      </c>
      <c r="L92" s="43">
        <f>(K92+K95)/2</f>
        <v>100</v>
      </c>
      <c r="M92" s="17"/>
      <c r="N92" s="44"/>
      <c r="O92" s="45">
        <v>23</v>
      </c>
    </row>
    <row r="93" spans="1:15" ht="63" x14ac:dyDescent="0.25">
      <c r="A93" s="20"/>
      <c r="B93" s="35"/>
      <c r="C93" s="36"/>
      <c r="D93" s="46"/>
      <c r="E93" s="3" t="s">
        <v>19</v>
      </c>
      <c r="F93" s="38" t="s">
        <v>66</v>
      </c>
      <c r="G93" s="3" t="s">
        <v>21</v>
      </c>
      <c r="H93" s="40">
        <f>'[28]оценка Учреждения'!$H$92</f>
        <v>51.3</v>
      </c>
      <c r="I93" s="40">
        <f>'[28]оценка Учреждения'!$I$92</f>
        <v>51.3</v>
      </c>
      <c r="J93" s="41">
        <f t="shared" si="1"/>
        <v>100</v>
      </c>
      <c r="K93" s="47"/>
      <c r="L93" s="48"/>
      <c r="M93" s="17"/>
      <c r="N93" s="49"/>
      <c r="O93" s="50"/>
    </row>
    <row r="94" spans="1:15" ht="47.25" x14ac:dyDescent="0.25">
      <c r="A94" s="20"/>
      <c r="B94" s="35"/>
      <c r="C94" s="36"/>
      <c r="D94" s="46"/>
      <c r="E94" s="3" t="s">
        <v>19</v>
      </c>
      <c r="F94" s="38" t="s">
        <v>42</v>
      </c>
      <c r="G94" s="3" t="s">
        <v>21</v>
      </c>
      <c r="H94" s="40">
        <f>'[28]оценка Учреждения'!$H$93</f>
        <v>100</v>
      </c>
      <c r="I94" s="40">
        <f>'[28]оценка Учреждения'!$I$93</f>
        <v>100</v>
      </c>
      <c r="J94" s="41">
        <f t="shared" si="1"/>
        <v>100</v>
      </c>
      <c r="K94" s="51"/>
      <c r="L94" s="48"/>
      <c r="M94" s="17"/>
      <c r="N94" s="49"/>
      <c r="O94" s="50"/>
    </row>
    <row r="95" spans="1:15" ht="31.5" x14ac:dyDescent="0.25">
      <c r="A95" s="20"/>
      <c r="B95" s="52"/>
      <c r="C95" s="53"/>
      <c r="D95" s="54"/>
      <c r="E95" s="3" t="s">
        <v>25</v>
      </c>
      <c r="F95" s="55" t="s">
        <v>67</v>
      </c>
      <c r="G95" s="3" t="s">
        <v>68</v>
      </c>
      <c r="H95" s="135">
        <f>'[28]оценка Учреждения'!$H$94</f>
        <v>19685.900000000001</v>
      </c>
      <c r="I95" s="135">
        <f>'[28]оценка Учреждения'!$I$94</f>
        <v>19685.900000000001</v>
      </c>
      <c r="J95" s="41">
        <f t="shared" si="1"/>
        <v>100</v>
      </c>
      <c r="K95" s="41">
        <f>J95</f>
        <v>100</v>
      </c>
      <c r="L95" s="56"/>
      <c r="M95" s="17"/>
      <c r="N95" s="57"/>
      <c r="O95" s="58"/>
    </row>
    <row r="96" spans="1:15" ht="47.25" x14ac:dyDescent="0.25">
      <c r="A96" s="20"/>
      <c r="B96" s="35" t="s">
        <v>79</v>
      </c>
      <c r="C96" s="36" t="s">
        <v>80</v>
      </c>
      <c r="D96" s="37" t="s">
        <v>18</v>
      </c>
      <c r="E96" s="3" t="s">
        <v>19</v>
      </c>
      <c r="F96" s="38" t="s">
        <v>65</v>
      </c>
      <c r="G96" s="3" t="s">
        <v>21</v>
      </c>
      <c r="H96" s="40">
        <f>'[28]оценка Учреждения'!$H$95</f>
        <v>4.2</v>
      </c>
      <c r="I96" s="40">
        <f>'[28]оценка Учреждения'!$I$95</f>
        <v>6.96</v>
      </c>
      <c r="J96" s="41">
        <f t="shared" si="1"/>
        <v>100</v>
      </c>
      <c r="K96" s="42">
        <f>(J96+J97+J98)/3</f>
        <v>100</v>
      </c>
      <c r="L96" s="43">
        <f>(K96+K99)/2</f>
        <v>100</v>
      </c>
      <c r="M96" s="17"/>
      <c r="N96" s="44"/>
      <c r="O96" s="45">
        <v>24</v>
      </c>
    </row>
    <row r="97" spans="1:15" ht="63" x14ac:dyDescent="0.25">
      <c r="A97" s="20"/>
      <c r="B97" s="35"/>
      <c r="C97" s="36"/>
      <c r="D97" s="46"/>
      <c r="E97" s="3" t="s">
        <v>19</v>
      </c>
      <c r="F97" s="38" t="s">
        <v>66</v>
      </c>
      <c r="G97" s="3" t="s">
        <v>21</v>
      </c>
      <c r="H97" s="40">
        <f>'[28]оценка Учреждения'!$H$96</f>
        <v>53.3</v>
      </c>
      <c r="I97" s="40">
        <f>'[28]оценка Учреждения'!$I$96</f>
        <v>53.3</v>
      </c>
      <c r="J97" s="41">
        <f t="shared" si="1"/>
        <v>100</v>
      </c>
      <c r="K97" s="47"/>
      <c r="L97" s="48"/>
      <c r="M97" s="17"/>
      <c r="N97" s="49"/>
      <c r="O97" s="50"/>
    </row>
    <row r="98" spans="1:15" ht="47.25" x14ac:dyDescent="0.25">
      <c r="A98" s="20"/>
      <c r="B98" s="35"/>
      <c r="C98" s="36"/>
      <c r="D98" s="46"/>
      <c r="E98" s="3" t="s">
        <v>19</v>
      </c>
      <c r="F98" s="38" t="s">
        <v>42</v>
      </c>
      <c r="G98" s="3" t="s">
        <v>21</v>
      </c>
      <c r="H98" s="40">
        <f>'[28]оценка Учреждения'!$H$97</f>
        <v>100</v>
      </c>
      <c r="I98" s="40">
        <f>'[28]оценка Учреждения'!$I$97</f>
        <v>100</v>
      </c>
      <c r="J98" s="41">
        <f t="shared" si="1"/>
        <v>100</v>
      </c>
      <c r="K98" s="51"/>
      <c r="L98" s="48"/>
      <c r="M98" s="17"/>
      <c r="N98" s="49"/>
      <c r="O98" s="50"/>
    </row>
    <row r="99" spans="1:15" ht="31.5" x14ac:dyDescent="0.25">
      <c r="A99" s="159"/>
      <c r="B99" s="52"/>
      <c r="C99" s="53"/>
      <c r="D99" s="54"/>
      <c r="E99" s="3" t="s">
        <v>25</v>
      </c>
      <c r="F99" s="55" t="s">
        <v>67</v>
      </c>
      <c r="G99" s="3" t="s">
        <v>68</v>
      </c>
      <c r="H99" s="135">
        <f>'[28]оценка Учреждения'!$H$98</f>
        <v>7513.9999999999982</v>
      </c>
      <c r="I99" s="135">
        <f>'[28]оценка Учреждения'!$I$98</f>
        <v>7513.9999999999982</v>
      </c>
      <c r="J99" s="41">
        <f t="shared" si="1"/>
        <v>100</v>
      </c>
      <c r="K99" s="41">
        <f>J99</f>
        <v>100</v>
      </c>
      <c r="L99" s="56"/>
      <c r="M99" s="17"/>
      <c r="N99" s="57"/>
      <c r="O99" s="58"/>
    </row>
    <row r="100" spans="1:15" ht="15.75" x14ac:dyDescent="0.25">
      <c r="A100" s="161"/>
      <c r="B100" s="162"/>
      <c r="C100" s="161"/>
      <c r="D100" s="163"/>
      <c r="E100" s="164"/>
      <c r="F100" s="165"/>
      <c r="G100" s="164"/>
      <c r="H100" s="185"/>
      <c r="I100" s="185"/>
      <c r="J100" s="167"/>
      <c r="K100" s="167"/>
      <c r="L100" s="168"/>
      <c r="M100" s="169"/>
      <c r="N100" s="170"/>
      <c r="O100" s="171"/>
    </row>
    <row r="101" spans="1:15" ht="15.75" x14ac:dyDescent="0.25">
      <c r="A101" s="172" t="s">
        <v>81</v>
      </c>
      <c r="F101" s="173" t="s">
        <v>82</v>
      </c>
      <c r="G101" s="164"/>
      <c r="H101" s="185"/>
      <c r="I101" s="185"/>
      <c r="J101" s="167"/>
      <c r="K101" s="167"/>
      <c r="L101" s="168"/>
      <c r="M101" s="169"/>
      <c r="N101" s="170"/>
      <c r="O101" s="171"/>
    </row>
    <row r="103" spans="1:15" x14ac:dyDescent="0.25">
      <c r="A103" s="174" t="s">
        <v>83</v>
      </c>
    </row>
    <row r="105" spans="1:15" x14ac:dyDescent="0.25">
      <c r="H105" s="175">
        <f>H7+H11+H15+H19+H23+H27+H31+H35+H39+H43+H47+H51+H55+H59+H63+H67+H71</f>
        <v>2457.23</v>
      </c>
    </row>
    <row r="106" spans="1:15" x14ac:dyDescent="0.25">
      <c r="H106" s="175">
        <f>H75+H79+H83+H87+H91+H95+H99</f>
        <v>135765.16999999998</v>
      </c>
    </row>
    <row r="107" spans="1:15" x14ac:dyDescent="0.25">
      <c r="A107" s="174"/>
    </row>
  </sheetData>
  <autoFilter ref="A3:O99">
    <filterColumn colId="7">
      <customFilters>
        <customFilter operator="notEqual" val=" "/>
      </customFilters>
    </filterColumn>
  </autoFilter>
  <mergeCells count="152"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B88:B91"/>
    <mergeCell ref="C88:C91"/>
    <mergeCell ref="D88:D91"/>
    <mergeCell ref="K88:K90"/>
    <mergeCell ref="L88:L91"/>
    <mergeCell ref="O88:O91"/>
    <mergeCell ref="B84:B87"/>
    <mergeCell ref="C84:C87"/>
    <mergeCell ref="D84:D87"/>
    <mergeCell ref="K84:K86"/>
    <mergeCell ref="L84:L87"/>
    <mergeCell ref="O84:O87"/>
    <mergeCell ref="O76:O79"/>
    <mergeCell ref="B80:B83"/>
    <mergeCell ref="C80:C83"/>
    <mergeCell ref="D80:D83"/>
    <mergeCell ref="K80:K82"/>
    <mergeCell ref="L80:L83"/>
    <mergeCell ref="O80:O83"/>
    <mergeCell ref="B76:B79"/>
    <mergeCell ref="C76:C79"/>
    <mergeCell ref="D76:D79"/>
    <mergeCell ref="K76:K78"/>
    <mergeCell ref="L76:L79"/>
    <mergeCell ref="N76:N79"/>
    <mergeCell ref="B72:B75"/>
    <mergeCell ref="C72:C75"/>
    <mergeCell ref="D72:D75"/>
    <mergeCell ref="K72:K74"/>
    <mergeCell ref="L72:L75"/>
    <mergeCell ref="O72:O75"/>
    <mergeCell ref="B68:B71"/>
    <mergeCell ref="C68:C71"/>
    <mergeCell ref="D68:D71"/>
    <mergeCell ref="K68:K70"/>
    <mergeCell ref="L68:L71"/>
    <mergeCell ref="O68:O71"/>
    <mergeCell ref="B64:B67"/>
    <mergeCell ref="C64:C67"/>
    <mergeCell ref="D64:D67"/>
    <mergeCell ref="K64:K66"/>
    <mergeCell ref="L64:L67"/>
    <mergeCell ref="O64:O67"/>
    <mergeCell ref="B60:B63"/>
    <mergeCell ref="C60:C63"/>
    <mergeCell ref="D60:D63"/>
    <mergeCell ref="K60:K62"/>
    <mergeCell ref="L60:L63"/>
    <mergeCell ref="O60:O63"/>
    <mergeCell ref="B56:B59"/>
    <mergeCell ref="C56:C59"/>
    <mergeCell ref="D56:D59"/>
    <mergeCell ref="K56:K58"/>
    <mergeCell ref="L56:L59"/>
    <mergeCell ref="O56:O59"/>
    <mergeCell ref="B52:B55"/>
    <mergeCell ref="C52:C55"/>
    <mergeCell ref="D52:D55"/>
    <mergeCell ref="K52:K54"/>
    <mergeCell ref="L52:L55"/>
    <mergeCell ref="O52:O55"/>
    <mergeCell ref="B48:B51"/>
    <mergeCell ref="C48:C51"/>
    <mergeCell ref="D48:D51"/>
    <mergeCell ref="K48:K50"/>
    <mergeCell ref="L48:L51"/>
    <mergeCell ref="O48:O51"/>
    <mergeCell ref="B44:B47"/>
    <mergeCell ref="C44:C47"/>
    <mergeCell ref="D44:D47"/>
    <mergeCell ref="K44:K46"/>
    <mergeCell ref="L44:L47"/>
    <mergeCell ref="O44:O47"/>
    <mergeCell ref="B40:B43"/>
    <mergeCell ref="C40:C43"/>
    <mergeCell ref="D40:D43"/>
    <mergeCell ref="K40:K42"/>
    <mergeCell ref="L40:L43"/>
    <mergeCell ref="O40:O43"/>
    <mergeCell ref="B36:B39"/>
    <mergeCell ref="C36:C39"/>
    <mergeCell ref="D36:D39"/>
    <mergeCell ref="K36:K38"/>
    <mergeCell ref="L36:L39"/>
    <mergeCell ref="O36:O39"/>
    <mergeCell ref="B32:B35"/>
    <mergeCell ref="C32:C35"/>
    <mergeCell ref="D32:D35"/>
    <mergeCell ref="K32:K34"/>
    <mergeCell ref="L32:L35"/>
    <mergeCell ref="O32:O35"/>
    <mergeCell ref="B28:B31"/>
    <mergeCell ref="C28:C31"/>
    <mergeCell ref="D28:D31"/>
    <mergeCell ref="K28:K30"/>
    <mergeCell ref="L28:L31"/>
    <mergeCell ref="O28:O31"/>
    <mergeCell ref="B24:B27"/>
    <mergeCell ref="C24:C27"/>
    <mergeCell ref="D24:D27"/>
    <mergeCell ref="K24:K26"/>
    <mergeCell ref="L24:L27"/>
    <mergeCell ref="O24:O27"/>
    <mergeCell ref="B20:B23"/>
    <mergeCell ref="C20:C23"/>
    <mergeCell ref="D20:D23"/>
    <mergeCell ref="K20:K22"/>
    <mergeCell ref="L20:L23"/>
    <mergeCell ref="O20:O23"/>
    <mergeCell ref="L12:L15"/>
    <mergeCell ref="O12:O15"/>
    <mergeCell ref="B16:B19"/>
    <mergeCell ref="C16:C19"/>
    <mergeCell ref="D16:D19"/>
    <mergeCell ref="K16:K18"/>
    <mergeCell ref="L16:L19"/>
    <mergeCell ref="N16:N19"/>
    <mergeCell ref="O16:O19"/>
    <mergeCell ref="L4:L7"/>
    <mergeCell ref="M4:M99"/>
    <mergeCell ref="N4:N7"/>
    <mergeCell ref="O4:O7"/>
    <mergeCell ref="B8:B11"/>
    <mergeCell ref="C8:C11"/>
    <mergeCell ref="D8:D11"/>
    <mergeCell ref="K8:K10"/>
    <mergeCell ref="L8:L11"/>
    <mergeCell ref="O8:O11"/>
    <mergeCell ref="C1:F1"/>
    <mergeCell ref="A4:A99"/>
    <mergeCell ref="B4:B7"/>
    <mergeCell ref="C4:C7"/>
    <mergeCell ref="D4:D7"/>
    <mergeCell ref="K4:K6"/>
    <mergeCell ref="B12:B15"/>
    <mergeCell ref="C12:C15"/>
    <mergeCell ref="D12:D15"/>
    <mergeCell ref="K12:K14"/>
  </mergeCells>
  <printOptions horizontalCentered="1"/>
  <pageMargins left="0.11811023622047245" right="0.11811023622047245" top="0.15748031496062992" bottom="0" header="0.31496062992125984" footer="0.31496062992125984"/>
  <pageSetup paperSize="9" scale="42" orientation="landscape" r:id="rId1"/>
  <rowBreaks count="1" manualBreakCount="1">
    <brk id="71" max="14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07"/>
  <sheetViews>
    <sheetView view="pageBreakPreview" zoomScale="70" zoomScaleNormal="60" zoomScaleSheetLayoutView="70" workbookViewId="0">
      <pane xSplit="4" ySplit="3" topLeftCell="E16" activePane="bottomRight" state="frozen"/>
      <selection activeCell="E16" sqref="E16"/>
      <selection pane="topRight" activeCell="E16" sqref="E16"/>
      <selection pane="bottomLeft" activeCell="E16" sqref="E16"/>
      <selection pane="bottomRight" activeCell="E16" sqref="E16"/>
    </sheetView>
  </sheetViews>
  <sheetFormatPr defaultColWidth="8.85546875" defaultRowHeight="15" x14ac:dyDescent="0.25"/>
  <cols>
    <col min="1" max="1" width="19.140625" style="1" customWidth="1"/>
    <col min="2" max="2" width="20" style="1" customWidth="1"/>
    <col min="3" max="3" width="39.5703125" style="1" customWidth="1"/>
    <col min="4" max="4" width="10.140625" style="1" customWidth="1"/>
    <col min="5" max="5" width="17.85546875" style="1" customWidth="1"/>
    <col min="6" max="6" width="77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8.85546875" style="1"/>
  </cols>
  <sheetData>
    <row r="1" spans="1:15" ht="33.75" customHeight="1" x14ac:dyDescent="0.45">
      <c r="C1" s="2" t="s">
        <v>0</v>
      </c>
      <c r="D1" s="2"/>
      <c r="E1" s="2"/>
      <c r="F1" s="2"/>
    </row>
    <row r="2" spans="1:15" ht="195.75" customHeight="1" x14ac:dyDescent="0.25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2</v>
      </c>
      <c r="D3" s="5">
        <v>3</v>
      </c>
      <c r="E3" s="4">
        <v>4</v>
      </c>
      <c r="F3" s="5">
        <v>5</v>
      </c>
      <c r="G3" s="4">
        <v>6</v>
      </c>
      <c r="H3" s="5">
        <v>7</v>
      </c>
      <c r="I3" s="4">
        <v>8</v>
      </c>
      <c r="J3" s="5">
        <v>9</v>
      </c>
      <c r="K3" s="4">
        <v>10</v>
      </c>
      <c r="L3" s="5">
        <v>11</v>
      </c>
      <c r="M3" s="4">
        <v>12</v>
      </c>
      <c r="N3" s="5">
        <v>13</v>
      </c>
    </row>
    <row r="4" spans="1:15" customFormat="1" ht="56.25" hidden="1" customHeight="1" x14ac:dyDescent="0.25">
      <c r="A4" s="6" t="s">
        <v>110</v>
      </c>
      <c r="B4" s="7" t="s">
        <v>16</v>
      </c>
      <c r="C4" s="8" t="s">
        <v>17</v>
      </c>
      <c r="D4" s="9" t="s">
        <v>18</v>
      </c>
      <c r="E4" s="10" t="s">
        <v>19</v>
      </c>
      <c r="F4" s="11" t="s">
        <v>20</v>
      </c>
      <c r="G4" s="12" t="s">
        <v>21</v>
      </c>
      <c r="H4" s="13"/>
      <c r="I4" s="13"/>
      <c r="J4" s="14"/>
      <c r="K4" s="15"/>
      <c r="L4" s="16"/>
      <c r="M4" s="17" t="s">
        <v>22</v>
      </c>
      <c r="N4" s="18"/>
      <c r="O4" s="19">
        <v>1</v>
      </c>
    </row>
    <row r="5" spans="1:15" customFormat="1" ht="56.25" hidden="1" customHeight="1" x14ac:dyDescent="0.25">
      <c r="A5" s="20"/>
      <c r="B5" s="7"/>
      <c r="C5" s="8"/>
      <c r="D5" s="21"/>
      <c r="E5" s="10" t="s">
        <v>19</v>
      </c>
      <c r="F5" s="11" t="s">
        <v>23</v>
      </c>
      <c r="G5" s="12" t="s">
        <v>21</v>
      </c>
      <c r="H5" s="13"/>
      <c r="I5" s="13"/>
      <c r="J5" s="14"/>
      <c r="K5" s="22"/>
      <c r="L5" s="23"/>
      <c r="M5" s="17"/>
      <c r="N5" s="24"/>
      <c r="O5" s="25"/>
    </row>
    <row r="6" spans="1:15" customFormat="1" ht="87" hidden="1" customHeight="1" x14ac:dyDescent="0.25">
      <c r="A6" s="20"/>
      <c r="B6" s="7"/>
      <c r="C6" s="8"/>
      <c r="D6" s="21"/>
      <c r="E6" s="10" t="s">
        <v>19</v>
      </c>
      <c r="F6" s="11" t="s">
        <v>24</v>
      </c>
      <c r="G6" s="12" t="s">
        <v>21</v>
      </c>
      <c r="H6" s="13"/>
      <c r="I6" s="13"/>
      <c r="J6" s="14"/>
      <c r="K6" s="26"/>
      <c r="L6" s="23"/>
      <c r="M6" s="17"/>
      <c r="N6" s="24"/>
      <c r="O6" s="25"/>
    </row>
    <row r="7" spans="1:15" customFormat="1" ht="33" hidden="1" customHeight="1" x14ac:dyDescent="0.25">
      <c r="A7" s="20"/>
      <c r="B7" s="27"/>
      <c r="C7" s="28"/>
      <c r="D7" s="29"/>
      <c r="E7" s="10" t="s">
        <v>25</v>
      </c>
      <c r="F7" s="30" t="s">
        <v>26</v>
      </c>
      <c r="G7" s="12" t="s">
        <v>27</v>
      </c>
      <c r="H7" s="13"/>
      <c r="I7" s="13"/>
      <c r="J7" s="14"/>
      <c r="K7" s="14"/>
      <c r="L7" s="31"/>
      <c r="M7" s="17"/>
      <c r="N7" s="32"/>
      <c r="O7" s="33"/>
    </row>
    <row r="8" spans="1:15" customFormat="1" ht="56.25" hidden="1" customHeight="1" x14ac:dyDescent="0.25">
      <c r="A8" s="20"/>
      <c r="B8" s="7" t="s">
        <v>28</v>
      </c>
      <c r="C8" s="8" t="s">
        <v>29</v>
      </c>
      <c r="D8" s="9" t="s">
        <v>18</v>
      </c>
      <c r="E8" s="10" t="s">
        <v>19</v>
      </c>
      <c r="F8" s="11" t="s">
        <v>20</v>
      </c>
      <c r="G8" s="12" t="s">
        <v>21</v>
      </c>
      <c r="H8" s="13"/>
      <c r="I8" s="13"/>
      <c r="J8" s="14"/>
      <c r="K8" s="15"/>
      <c r="L8" s="16"/>
      <c r="M8" s="17"/>
      <c r="N8" s="34"/>
      <c r="O8" s="19">
        <v>2</v>
      </c>
    </row>
    <row r="9" spans="1:15" customFormat="1" ht="56.25" hidden="1" customHeight="1" x14ac:dyDescent="0.25">
      <c r="A9" s="20"/>
      <c r="B9" s="7"/>
      <c r="C9" s="8"/>
      <c r="D9" s="21"/>
      <c r="E9" s="10" t="s">
        <v>19</v>
      </c>
      <c r="F9" s="11" t="s">
        <v>23</v>
      </c>
      <c r="G9" s="12" t="s">
        <v>21</v>
      </c>
      <c r="H9" s="13"/>
      <c r="I9" s="13"/>
      <c r="J9" s="14"/>
      <c r="K9" s="22"/>
      <c r="L9" s="23"/>
      <c r="M9" s="17"/>
      <c r="N9" s="34"/>
      <c r="O9" s="25"/>
    </row>
    <row r="10" spans="1:15" customFormat="1" ht="87" hidden="1" customHeight="1" x14ac:dyDescent="0.25">
      <c r="A10" s="20"/>
      <c r="B10" s="7"/>
      <c r="C10" s="8"/>
      <c r="D10" s="21"/>
      <c r="E10" s="10" t="s">
        <v>19</v>
      </c>
      <c r="F10" s="11" t="s">
        <v>24</v>
      </c>
      <c r="G10" s="12" t="s">
        <v>21</v>
      </c>
      <c r="H10" s="13"/>
      <c r="I10" s="13"/>
      <c r="J10" s="14"/>
      <c r="K10" s="26"/>
      <c r="L10" s="23"/>
      <c r="M10" s="17"/>
      <c r="N10" s="34"/>
      <c r="O10" s="25"/>
    </row>
    <row r="11" spans="1:15" customFormat="1" ht="33" hidden="1" customHeight="1" x14ac:dyDescent="0.25">
      <c r="A11" s="20"/>
      <c r="B11" s="27"/>
      <c r="C11" s="28"/>
      <c r="D11" s="29"/>
      <c r="E11" s="10" t="s">
        <v>25</v>
      </c>
      <c r="F11" s="30" t="s">
        <v>26</v>
      </c>
      <c r="G11" s="12" t="s">
        <v>27</v>
      </c>
      <c r="H11" s="13"/>
      <c r="I11" s="13"/>
      <c r="J11" s="14"/>
      <c r="K11" s="14"/>
      <c r="L11" s="31"/>
      <c r="M11" s="17"/>
      <c r="N11" s="14"/>
      <c r="O11" s="33"/>
    </row>
    <row r="12" spans="1:15" customFormat="1" ht="56.25" hidden="1" customHeight="1" x14ac:dyDescent="0.25">
      <c r="A12" s="20"/>
      <c r="B12" s="7" t="s">
        <v>30</v>
      </c>
      <c r="C12" s="8" t="s">
        <v>31</v>
      </c>
      <c r="D12" s="9" t="s">
        <v>18</v>
      </c>
      <c r="E12" s="10" t="s">
        <v>19</v>
      </c>
      <c r="F12" s="11" t="s">
        <v>20</v>
      </c>
      <c r="G12" s="12" t="s">
        <v>21</v>
      </c>
      <c r="H12" s="13"/>
      <c r="I12" s="13"/>
      <c r="J12" s="14"/>
      <c r="K12" s="15"/>
      <c r="L12" s="16"/>
      <c r="M12" s="17"/>
      <c r="N12" s="34"/>
      <c r="O12" s="19">
        <v>3</v>
      </c>
    </row>
    <row r="13" spans="1:15" customFormat="1" ht="56.25" hidden="1" customHeight="1" x14ac:dyDescent="0.25">
      <c r="A13" s="20"/>
      <c r="B13" s="7"/>
      <c r="C13" s="8"/>
      <c r="D13" s="21"/>
      <c r="E13" s="10" t="s">
        <v>19</v>
      </c>
      <c r="F13" s="11" t="s">
        <v>23</v>
      </c>
      <c r="G13" s="12" t="s">
        <v>21</v>
      </c>
      <c r="H13" s="13"/>
      <c r="I13" s="13"/>
      <c r="J13" s="14"/>
      <c r="K13" s="22"/>
      <c r="L13" s="23"/>
      <c r="M13" s="17"/>
      <c r="N13" s="34"/>
      <c r="O13" s="25"/>
    </row>
    <row r="14" spans="1:15" customFormat="1" ht="87" hidden="1" customHeight="1" x14ac:dyDescent="0.25">
      <c r="A14" s="20"/>
      <c r="B14" s="7"/>
      <c r="C14" s="8"/>
      <c r="D14" s="21"/>
      <c r="E14" s="10" t="s">
        <v>19</v>
      </c>
      <c r="F14" s="11" t="s">
        <v>24</v>
      </c>
      <c r="G14" s="12" t="s">
        <v>21</v>
      </c>
      <c r="H14" s="13"/>
      <c r="I14" s="13"/>
      <c r="J14" s="14"/>
      <c r="K14" s="26"/>
      <c r="L14" s="23"/>
      <c r="M14" s="17"/>
      <c r="N14" s="34"/>
      <c r="O14" s="25"/>
    </row>
    <row r="15" spans="1:15" customFormat="1" ht="33" hidden="1" customHeight="1" x14ac:dyDescent="0.25">
      <c r="A15" s="20"/>
      <c r="B15" s="27"/>
      <c r="C15" s="28"/>
      <c r="D15" s="29"/>
      <c r="E15" s="10" t="s">
        <v>25</v>
      </c>
      <c r="F15" s="30" t="s">
        <v>26</v>
      </c>
      <c r="G15" s="12" t="s">
        <v>27</v>
      </c>
      <c r="H15" s="13"/>
      <c r="I15" s="13"/>
      <c r="J15" s="14"/>
      <c r="K15" s="14"/>
      <c r="L15" s="31"/>
      <c r="M15" s="17"/>
      <c r="N15" s="14"/>
      <c r="O15" s="33"/>
    </row>
    <row r="16" spans="1:15" ht="56.25" customHeight="1" x14ac:dyDescent="0.25">
      <c r="A16" s="20"/>
      <c r="B16" s="35" t="s">
        <v>32</v>
      </c>
      <c r="C16" s="36" t="s">
        <v>33</v>
      </c>
      <c r="D16" s="37" t="s">
        <v>18</v>
      </c>
      <c r="E16" s="3" t="s">
        <v>19</v>
      </c>
      <c r="F16" s="38" t="s">
        <v>20</v>
      </c>
      <c r="G16" s="39" t="s">
        <v>21</v>
      </c>
      <c r="H16" s="40">
        <f>'[29]оценка Учреждения'!$H$15</f>
        <v>100</v>
      </c>
      <c r="I16" s="40">
        <f>'[29]оценка Учреждения'!$I$15</f>
        <v>100</v>
      </c>
      <c r="J16" s="41">
        <f>IF(H16=0,100,IF(I16/H16*100&gt;100,100,I16/H16*100))</f>
        <v>100</v>
      </c>
      <c r="K16" s="42">
        <f>(J16+J17+J18)/3</f>
        <v>96.666666666666671</v>
      </c>
      <c r="L16" s="43">
        <f>(K16+K19)/2</f>
        <v>98.333333333333343</v>
      </c>
      <c r="M16" s="17"/>
      <c r="N16" s="44"/>
      <c r="O16" s="45">
        <v>4</v>
      </c>
    </row>
    <row r="17" spans="1:15" ht="56.25" customHeight="1" x14ac:dyDescent="0.25">
      <c r="A17" s="20"/>
      <c r="B17" s="35"/>
      <c r="C17" s="36"/>
      <c r="D17" s="46"/>
      <c r="E17" s="3" t="s">
        <v>19</v>
      </c>
      <c r="F17" s="38" t="s">
        <v>23</v>
      </c>
      <c r="G17" s="39" t="s">
        <v>21</v>
      </c>
      <c r="H17" s="40">
        <f>'[29]оценка Учреждения'!$H$16</f>
        <v>100</v>
      </c>
      <c r="I17" s="40">
        <f>'[29]оценка Учреждения'!$I$16</f>
        <v>90</v>
      </c>
      <c r="J17" s="41">
        <f>IF(H17=0,100,IF(I17/H17*100&gt;100,100,I17/H17*100))</f>
        <v>90</v>
      </c>
      <c r="K17" s="47"/>
      <c r="L17" s="48"/>
      <c r="M17" s="17"/>
      <c r="N17" s="49"/>
      <c r="O17" s="50"/>
    </row>
    <row r="18" spans="1:15" ht="87" customHeight="1" x14ac:dyDescent="0.25">
      <c r="A18" s="20"/>
      <c r="B18" s="35"/>
      <c r="C18" s="36"/>
      <c r="D18" s="46"/>
      <c r="E18" s="3" t="s">
        <v>19</v>
      </c>
      <c r="F18" s="38" t="s">
        <v>24</v>
      </c>
      <c r="G18" s="39" t="s">
        <v>21</v>
      </c>
      <c r="H18" s="40">
        <f>'[29]оценка Учреждения'!$H$17</f>
        <v>100</v>
      </c>
      <c r="I18" s="40">
        <f>'[29]оценка Учреждения'!$I$17</f>
        <v>100</v>
      </c>
      <c r="J18" s="41">
        <f>IF(H18=0,100,IF(I18/H18*100&gt;100,100,I18/H18*100))</f>
        <v>100</v>
      </c>
      <c r="K18" s="51"/>
      <c r="L18" s="48"/>
      <c r="M18" s="17"/>
      <c r="N18" s="49"/>
      <c r="O18" s="50"/>
    </row>
    <row r="19" spans="1:15" ht="33" customHeight="1" x14ac:dyDescent="0.25">
      <c r="A19" s="20"/>
      <c r="B19" s="52"/>
      <c r="C19" s="53"/>
      <c r="D19" s="54"/>
      <c r="E19" s="3" t="s">
        <v>25</v>
      </c>
      <c r="F19" s="55" t="s">
        <v>26</v>
      </c>
      <c r="G19" s="39" t="s">
        <v>27</v>
      </c>
      <c r="H19" s="40">
        <f>'[29]оценка Учреждения'!$H$18</f>
        <v>28.44</v>
      </c>
      <c r="I19" s="40">
        <f>'[29]оценка Учреждения'!$I$18</f>
        <v>31.89</v>
      </c>
      <c r="J19" s="41">
        <f t="shared" ref="J19:J82" si="0">IF(H19=0,100,IF(I19/H19*100&gt;100,100,I19/H19*100))</f>
        <v>100</v>
      </c>
      <c r="K19" s="41">
        <f>J19</f>
        <v>100</v>
      </c>
      <c r="L19" s="56"/>
      <c r="M19" s="17"/>
      <c r="N19" s="57"/>
      <c r="O19" s="58"/>
    </row>
    <row r="20" spans="1:15" ht="56.25" customHeight="1" x14ac:dyDescent="0.25">
      <c r="A20" s="20"/>
      <c r="B20" s="35" t="s">
        <v>34</v>
      </c>
      <c r="C20" s="36" t="s">
        <v>35</v>
      </c>
      <c r="D20" s="37" t="s">
        <v>18</v>
      </c>
      <c r="E20" s="3" t="s">
        <v>19</v>
      </c>
      <c r="F20" s="38" t="s">
        <v>20</v>
      </c>
      <c r="G20" s="39" t="s">
        <v>21</v>
      </c>
      <c r="H20" s="40">
        <f>'[29]оценка Учреждения'!$H$19</f>
        <v>100</v>
      </c>
      <c r="I20" s="40">
        <f>'[29]оценка Учреждения'!$I$19</f>
        <v>100</v>
      </c>
      <c r="J20" s="41">
        <f t="shared" si="0"/>
        <v>100</v>
      </c>
      <c r="K20" s="42">
        <f>(J20+J21+J22)/2</f>
        <v>100</v>
      </c>
      <c r="L20" s="43">
        <f>(K20+K23)/2</f>
        <v>100</v>
      </c>
      <c r="M20" s="17"/>
      <c r="N20" s="59"/>
      <c r="O20" s="45">
        <v>5</v>
      </c>
    </row>
    <row r="21" spans="1:15" ht="56.25" customHeight="1" x14ac:dyDescent="0.25">
      <c r="A21" s="20"/>
      <c r="B21" s="35"/>
      <c r="C21" s="36"/>
      <c r="D21" s="46"/>
      <c r="E21" s="3" t="s">
        <v>19</v>
      </c>
      <c r="F21" s="38" t="s">
        <v>23</v>
      </c>
      <c r="G21" s="39" t="s">
        <v>21</v>
      </c>
      <c r="H21" s="40">
        <f>'[29]оценка Учреждения'!$H$20</f>
        <v>100</v>
      </c>
      <c r="I21" s="40">
        <f>'[29]оценка Учреждения'!$I$20</f>
        <v>100</v>
      </c>
      <c r="J21" s="41">
        <f t="shared" si="0"/>
        <v>100</v>
      </c>
      <c r="K21" s="47"/>
      <c r="L21" s="48"/>
      <c r="M21" s="17"/>
      <c r="N21" s="59"/>
      <c r="O21" s="50"/>
    </row>
    <row r="22" spans="1:15" ht="87" customHeight="1" x14ac:dyDescent="0.25">
      <c r="A22" s="20"/>
      <c r="B22" s="35"/>
      <c r="C22" s="36"/>
      <c r="D22" s="46"/>
      <c r="E22" s="3" t="s">
        <v>19</v>
      </c>
      <c r="F22" s="38" t="s">
        <v>24</v>
      </c>
      <c r="G22" s="39" t="s">
        <v>21</v>
      </c>
      <c r="H22" s="40">
        <f>'[29]оценка Учреждения'!$H$21</f>
        <v>0</v>
      </c>
      <c r="I22" s="40">
        <f>'[29]оценка Учреждения'!$I$21</f>
        <v>0</v>
      </c>
      <c r="J22" s="41">
        <v>0</v>
      </c>
      <c r="K22" s="51"/>
      <c r="L22" s="48"/>
      <c r="M22" s="17"/>
      <c r="N22" s="59"/>
      <c r="O22" s="50"/>
    </row>
    <row r="23" spans="1:15" ht="33" customHeight="1" x14ac:dyDescent="0.25">
      <c r="A23" s="20"/>
      <c r="B23" s="52"/>
      <c r="C23" s="53"/>
      <c r="D23" s="54"/>
      <c r="E23" s="3" t="s">
        <v>25</v>
      </c>
      <c r="F23" s="55" t="s">
        <v>26</v>
      </c>
      <c r="G23" s="39" t="s">
        <v>27</v>
      </c>
      <c r="H23" s="40">
        <f>'[29]оценка Учреждения'!$H$22</f>
        <v>1.44</v>
      </c>
      <c r="I23" s="40">
        <f>'[29]оценка Учреждения'!$I$22</f>
        <v>1.67</v>
      </c>
      <c r="J23" s="41">
        <f t="shared" si="0"/>
        <v>100</v>
      </c>
      <c r="K23" s="41">
        <f>J23</f>
        <v>100</v>
      </c>
      <c r="L23" s="56"/>
      <c r="M23" s="17"/>
      <c r="N23" s="41"/>
      <c r="O23" s="58"/>
    </row>
    <row r="24" spans="1:15" ht="56.25" customHeight="1" x14ac:dyDescent="0.25">
      <c r="A24" s="20"/>
      <c r="B24" s="35" t="s">
        <v>36</v>
      </c>
      <c r="C24" s="36" t="s">
        <v>37</v>
      </c>
      <c r="D24" s="37" t="s">
        <v>18</v>
      </c>
      <c r="E24" s="3" t="s">
        <v>19</v>
      </c>
      <c r="F24" s="38" t="s">
        <v>20</v>
      </c>
      <c r="G24" s="39" t="s">
        <v>21</v>
      </c>
      <c r="H24" s="40">
        <f>'[29]оценка Учреждения'!$H$23</f>
        <v>100</v>
      </c>
      <c r="I24" s="40">
        <f>'[29]оценка Учреждения'!$I$23</f>
        <v>100</v>
      </c>
      <c r="J24" s="41">
        <f t="shared" si="0"/>
        <v>100</v>
      </c>
      <c r="K24" s="42">
        <f>(J24+J25+J26)/3</f>
        <v>100</v>
      </c>
      <c r="L24" s="43">
        <f>(K24+K27)/2</f>
        <v>100</v>
      </c>
      <c r="M24" s="17"/>
      <c r="N24" s="59"/>
      <c r="O24" s="45">
        <v>6</v>
      </c>
    </row>
    <row r="25" spans="1:15" ht="56.25" customHeight="1" x14ac:dyDescent="0.25">
      <c r="A25" s="20"/>
      <c r="B25" s="35"/>
      <c r="C25" s="36"/>
      <c r="D25" s="46"/>
      <c r="E25" s="3" t="s">
        <v>19</v>
      </c>
      <c r="F25" s="38" t="s">
        <v>23</v>
      </c>
      <c r="G25" s="39" t="s">
        <v>21</v>
      </c>
      <c r="H25" s="40">
        <f>'[29]оценка Учреждения'!$H$24</f>
        <v>100</v>
      </c>
      <c r="I25" s="40">
        <f>'[29]оценка Учреждения'!$I$24</f>
        <v>100</v>
      </c>
      <c r="J25" s="41">
        <f t="shared" si="0"/>
        <v>100</v>
      </c>
      <c r="K25" s="47"/>
      <c r="L25" s="48"/>
      <c r="M25" s="17"/>
      <c r="N25" s="59"/>
      <c r="O25" s="50"/>
    </row>
    <row r="26" spans="1:15" ht="87" customHeight="1" x14ac:dyDescent="0.25">
      <c r="A26" s="20"/>
      <c r="B26" s="35"/>
      <c r="C26" s="36"/>
      <c r="D26" s="46"/>
      <c r="E26" s="3" t="s">
        <v>19</v>
      </c>
      <c r="F26" s="38" t="s">
        <v>24</v>
      </c>
      <c r="G26" s="39" t="s">
        <v>21</v>
      </c>
      <c r="H26" s="40">
        <f>'[29]оценка Учреждения'!$H$25</f>
        <v>100</v>
      </c>
      <c r="I26" s="40">
        <f>'[29]оценка Учреждения'!$I$25</f>
        <v>100</v>
      </c>
      <c r="J26" s="41">
        <f t="shared" si="0"/>
        <v>100</v>
      </c>
      <c r="K26" s="51"/>
      <c r="L26" s="48"/>
      <c r="M26" s="17"/>
      <c r="N26" s="59"/>
      <c r="O26" s="50"/>
    </row>
    <row r="27" spans="1:15" ht="33" customHeight="1" x14ac:dyDescent="0.25">
      <c r="A27" s="20"/>
      <c r="B27" s="52"/>
      <c r="C27" s="53"/>
      <c r="D27" s="54"/>
      <c r="E27" s="3" t="s">
        <v>25</v>
      </c>
      <c r="F27" s="55" t="s">
        <v>26</v>
      </c>
      <c r="G27" s="39" t="s">
        <v>27</v>
      </c>
      <c r="H27" s="40">
        <f>'[29]оценка Учреждения'!$H$26</f>
        <v>622.89</v>
      </c>
      <c r="I27" s="40">
        <f>'[29]оценка Учреждения'!$I$26</f>
        <v>624.89</v>
      </c>
      <c r="J27" s="41">
        <f t="shared" si="0"/>
        <v>100</v>
      </c>
      <c r="K27" s="41">
        <f>J27</f>
        <v>100</v>
      </c>
      <c r="L27" s="56"/>
      <c r="M27" s="17"/>
      <c r="N27" s="41"/>
      <c r="O27" s="58"/>
    </row>
    <row r="28" spans="1:15" customFormat="1" ht="56.25" hidden="1" customHeight="1" x14ac:dyDescent="0.25">
      <c r="A28" s="20"/>
      <c r="B28" s="60" t="s">
        <v>38</v>
      </c>
      <c r="C28" s="61" t="s">
        <v>39</v>
      </c>
      <c r="D28" s="62" t="s">
        <v>18</v>
      </c>
      <c r="E28" s="63" t="s">
        <v>19</v>
      </c>
      <c r="F28" s="64" t="s">
        <v>20</v>
      </c>
      <c r="G28" s="65" t="s">
        <v>21</v>
      </c>
      <c r="H28" s="66"/>
      <c r="I28" s="66"/>
      <c r="J28" s="67"/>
      <c r="K28" s="68"/>
      <c r="L28" s="69"/>
      <c r="M28" s="17"/>
      <c r="N28" s="70"/>
      <c r="O28" s="71">
        <v>7</v>
      </c>
    </row>
    <row r="29" spans="1:15" customFormat="1" ht="56.25" hidden="1" customHeight="1" x14ac:dyDescent="0.25">
      <c r="A29" s="20"/>
      <c r="B29" s="60"/>
      <c r="C29" s="61"/>
      <c r="D29" s="72"/>
      <c r="E29" s="63" t="s">
        <v>19</v>
      </c>
      <c r="F29" s="64" t="s">
        <v>23</v>
      </c>
      <c r="G29" s="65" t="s">
        <v>21</v>
      </c>
      <c r="H29" s="66"/>
      <c r="I29" s="66"/>
      <c r="J29" s="67"/>
      <c r="K29" s="73"/>
      <c r="L29" s="74"/>
      <c r="M29" s="17"/>
      <c r="N29" s="70"/>
      <c r="O29" s="75"/>
    </row>
    <row r="30" spans="1:15" customFormat="1" ht="87" hidden="1" customHeight="1" x14ac:dyDescent="0.25">
      <c r="A30" s="20"/>
      <c r="B30" s="60"/>
      <c r="C30" s="61"/>
      <c r="D30" s="72"/>
      <c r="E30" s="63" t="s">
        <v>19</v>
      </c>
      <c r="F30" s="64" t="s">
        <v>24</v>
      </c>
      <c r="G30" s="65" t="s">
        <v>21</v>
      </c>
      <c r="H30" s="66"/>
      <c r="I30" s="66"/>
      <c r="J30" s="67"/>
      <c r="K30" s="76"/>
      <c r="L30" s="74"/>
      <c r="M30" s="17"/>
      <c r="N30" s="70"/>
      <c r="O30" s="75"/>
    </row>
    <row r="31" spans="1:15" customFormat="1" ht="33" hidden="1" customHeight="1" x14ac:dyDescent="0.25">
      <c r="A31" s="20"/>
      <c r="B31" s="77"/>
      <c r="C31" s="78"/>
      <c r="D31" s="79"/>
      <c r="E31" s="63" t="s">
        <v>25</v>
      </c>
      <c r="F31" s="80" t="s">
        <v>26</v>
      </c>
      <c r="G31" s="65" t="s">
        <v>27</v>
      </c>
      <c r="H31" s="66"/>
      <c r="I31" s="66"/>
      <c r="J31" s="67"/>
      <c r="K31" s="67"/>
      <c r="L31" s="81"/>
      <c r="M31" s="17"/>
      <c r="N31" s="67"/>
      <c r="O31" s="82"/>
    </row>
    <row r="32" spans="1:15" ht="56.25" customHeight="1" x14ac:dyDescent="0.25">
      <c r="A32" s="20"/>
      <c r="B32" s="35" t="s">
        <v>40</v>
      </c>
      <c r="C32" s="36" t="s">
        <v>41</v>
      </c>
      <c r="D32" s="37" t="s">
        <v>18</v>
      </c>
      <c r="E32" s="3" t="s">
        <v>19</v>
      </c>
      <c r="F32" s="38" t="s">
        <v>20</v>
      </c>
      <c r="G32" s="39" t="s">
        <v>21</v>
      </c>
      <c r="H32" s="40">
        <f>'[29]оценка Учреждения'!$H$31</f>
        <v>100</v>
      </c>
      <c r="I32" s="40">
        <f>'[29]оценка Учреждения'!$I$31</f>
        <v>100</v>
      </c>
      <c r="J32" s="41">
        <f t="shared" si="0"/>
        <v>100</v>
      </c>
      <c r="K32" s="42">
        <f>(J32+J33+J34)/2</f>
        <v>100</v>
      </c>
      <c r="L32" s="43">
        <f>(K32+K35)/2</f>
        <v>100</v>
      </c>
      <c r="M32" s="17"/>
      <c r="N32" s="59"/>
      <c r="O32" s="45">
        <v>8</v>
      </c>
    </row>
    <row r="33" spans="1:15" ht="56.25" customHeight="1" x14ac:dyDescent="0.25">
      <c r="A33" s="20"/>
      <c r="B33" s="35"/>
      <c r="C33" s="36"/>
      <c r="D33" s="46"/>
      <c r="E33" s="3" t="s">
        <v>19</v>
      </c>
      <c r="F33" s="38" t="s">
        <v>42</v>
      </c>
      <c r="G33" s="39" t="s">
        <v>21</v>
      </c>
      <c r="H33" s="40">
        <f>'[29]оценка Учреждения'!$H$32</f>
        <v>100</v>
      </c>
      <c r="I33" s="40">
        <f>'[29]оценка Учреждения'!$I$32</f>
        <v>100</v>
      </c>
      <c r="J33" s="41">
        <f t="shared" si="0"/>
        <v>100</v>
      </c>
      <c r="K33" s="47"/>
      <c r="L33" s="48"/>
      <c r="M33" s="17"/>
      <c r="N33" s="59"/>
      <c r="O33" s="50"/>
    </row>
    <row r="34" spans="1:15" ht="66.75" customHeight="1" x14ac:dyDescent="0.25">
      <c r="A34" s="20"/>
      <c r="B34" s="35"/>
      <c r="C34" s="36"/>
      <c r="D34" s="46"/>
      <c r="E34" s="3" t="s">
        <v>19</v>
      </c>
      <c r="F34" s="38" t="s">
        <v>43</v>
      </c>
      <c r="G34" s="39" t="s">
        <v>21</v>
      </c>
      <c r="H34" s="40">
        <f>'[29]оценка Учреждения'!$H$33</f>
        <v>0</v>
      </c>
      <c r="I34" s="40">
        <f>'[29]оценка Учреждения'!$I$33</f>
        <v>0</v>
      </c>
      <c r="J34" s="41">
        <v>0</v>
      </c>
      <c r="K34" s="51"/>
      <c r="L34" s="48"/>
      <c r="M34" s="17"/>
      <c r="N34" s="59"/>
      <c r="O34" s="50"/>
    </row>
    <row r="35" spans="1:15" ht="33" customHeight="1" x14ac:dyDescent="0.25">
      <c r="A35" s="20"/>
      <c r="B35" s="52"/>
      <c r="C35" s="53"/>
      <c r="D35" s="54"/>
      <c r="E35" s="3" t="s">
        <v>25</v>
      </c>
      <c r="F35" s="55" t="s">
        <v>26</v>
      </c>
      <c r="G35" s="39" t="s">
        <v>27</v>
      </c>
      <c r="H35" s="40">
        <f>'[29]оценка Учреждения'!$H$34</f>
        <v>0.89</v>
      </c>
      <c r="I35" s="40">
        <f>'[29]оценка Учреждения'!$I$34</f>
        <v>0.89</v>
      </c>
      <c r="J35" s="41">
        <f t="shared" si="0"/>
        <v>100</v>
      </c>
      <c r="K35" s="41">
        <f>J35</f>
        <v>100</v>
      </c>
      <c r="L35" s="56"/>
      <c r="M35" s="17"/>
      <c r="N35" s="41"/>
      <c r="O35" s="58"/>
    </row>
    <row r="36" spans="1:15" ht="56.25" customHeight="1" x14ac:dyDescent="0.25">
      <c r="A36" s="20"/>
      <c r="B36" s="35" t="s">
        <v>44</v>
      </c>
      <c r="C36" s="36" t="s">
        <v>45</v>
      </c>
      <c r="D36" s="37" t="s">
        <v>18</v>
      </c>
      <c r="E36" s="3" t="s">
        <v>19</v>
      </c>
      <c r="F36" s="38" t="s">
        <v>20</v>
      </c>
      <c r="G36" s="39" t="s">
        <v>21</v>
      </c>
      <c r="H36" s="40">
        <f>'[29]оценка Учреждения'!$H$35</f>
        <v>100</v>
      </c>
      <c r="I36" s="40">
        <f>'[29]оценка Учреждения'!$I$35</f>
        <v>100</v>
      </c>
      <c r="J36" s="41">
        <f t="shared" si="0"/>
        <v>100</v>
      </c>
      <c r="K36" s="42">
        <f>(J36+J37+J38)/3</f>
        <v>100</v>
      </c>
      <c r="L36" s="43">
        <f>(K36+K39)/2</f>
        <v>100</v>
      </c>
      <c r="M36" s="17"/>
      <c r="N36" s="59"/>
      <c r="O36" s="45">
        <v>9</v>
      </c>
    </row>
    <row r="37" spans="1:15" ht="56.25" customHeight="1" x14ac:dyDescent="0.25">
      <c r="A37" s="20"/>
      <c r="B37" s="35"/>
      <c r="C37" s="36"/>
      <c r="D37" s="46"/>
      <c r="E37" s="3" t="s">
        <v>19</v>
      </c>
      <c r="F37" s="38" t="s">
        <v>42</v>
      </c>
      <c r="G37" s="39" t="s">
        <v>21</v>
      </c>
      <c r="H37" s="40">
        <f>'[29]оценка Учреждения'!$H$36</f>
        <v>94</v>
      </c>
      <c r="I37" s="40">
        <f>'[29]оценка Учреждения'!$I$36</f>
        <v>100</v>
      </c>
      <c r="J37" s="41">
        <f t="shared" si="0"/>
        <v>100</v>
      </c>
      <c r="K37" s="47"/>
      <c r="L37" s="48"/>
      <c r="M37" s="17"/>
      <c r="N37" s="59"/>
      <c r="O37" s="50"/>
    </row>
    <row r="38" spans="1:15" ht="66.75" customHeight="1" x14ac:dyDescent="0.25">
      <c r="A38" s="20"/>
      <c r="B38" s="35"/>
      <c r="C38" s="36"/>
      <c r="D38" s="46"/>
      <c r="E38" s="3" t="s">
        <v>19</v>
      </c>
      <c r="F38" s="38" t="s">
        <v>43</v>
      </c>
      <c r="G38" s="39" t="s">
        <v>21</v>
      </c>
      <c r="H38" s="40">
        <f>'[29]оценка Учреждения'!$H$37</f>
        <v>100</v>
      </c>
      <c r="I38" s="40">
        <f>'[29]оценка Учреждения'!$I$37</f>
        <v>100</v>
      </c>
      <c r="J38" s="41">
        <f t="shared" si="0"/>
        <v>100</v>
      </c>
      <c r="K38" s="51"/>
      <c r="L38" s="48"/>
      <c r="M38" s="17"/>
      <c r="N38" s="59"/>
      <c r="O38" s="50"/>
    </row>
    <row r="39" spans="1:15" ht="33" customHeight="1" x14ac:dyDescent="0.25">
      <c r="A39" s="20"/>
      <c r="B39" s="52"/>
      <c r="C39" s="53"/>
      <c r="D39" s="54"/>
      <c r="E39" s="3" t="s">
        <v>25</v>
      </c>
      <c r="F39" s="55" t="s">
        <v>26</v>
      </c>
      <c r="G39" s="39" t="s">
        <v>27</v>
      </c>
      <c r="H39" s="40">
        <f>'[29]оценка Учреждения'!$H$38</f>
        <v>41.56</v>
      </c>
      <c r="I39" s="40">
        <f>'[29]оценка Учреждения'!$I$38</f>
        <v>41.67</v>
      </c>
      <c r="J39" s="41">
        <f t="shared" si="0"/>
        <v>100</v>
      </c>
      <c r="K39" s="41">
        <f>J39</f>
        <v>100</v>
      </c>
      <c r="L39" s="56"/>
      <c r="M39" s="17"/>
      <c r="N39" s="41"/>
      <c r="O39" s="58"/>
    </row>
    <row r="40" spans="1:15" ht="56.25" customHeight="1" x14ac:dyDescent="0.25">
      <c r="A40" s="20"/>
      <c r="B40" s="35" t="s">
        <v>46</v>
      </c>
      <c r="C40" s="36" t="s">
        <v>47</v>
      </c>
      <c r="D40" s="37" t="s">
        <v>18</v>
      </c>
      <c r="E40" s="3" t="s">
        <v>19</v>
      </c>
      <c r="F40" s="38" t="s">
        <v>20</v>
      </c>
      <c r="G40" s="39" t="s">
        <v>21</v>
      </c>
      <c r="H40" s="40">
        <f>'[29]оценка Учреждения'!$H$39</f>
        <v>100</v>
      </c>
      <c r="I40" s="40">
        <f>'[29]оценка Учреждения'!$I$39</f>
        <v>100</v>
      </c>
      <c r="J40" s="41">
        <f t="shared" si="0"/>
        <v>100</v>
      </c>
      <c r="K40" s="42">
        <f>(J40+J41+J42)/2</f>
        <v>100</v>
      </c>
      <c r="L40" s="43">
        <f>(K40+K43)/2</f>
        <v>100</v>
      </c>
      <c r="M40" s="17"/>
      <c r="N40" s="59"/>
      <c r="O40" s="45">
        <v>10</v>
      </c>
    </row>
    <row r="41" spans="1:15" ht="56.25" customHeight="1" x14ac:dyDescent="0.25">
      <c r="A41" s="20"/>
      <c r="B41" s="35"/>
      <c r="C41" s="36"/>
      <c r="D41" s="46"/>
      <c r="E41" s="3" t="s">
        <v>19</v>
      </c>
      <c r="F41" s="38" t="s">
        <v>42</v>
      </c>
      <c r="G41" s="39" t="s">
        <v>21</v>
      </c>
      <c r="H41" s="40">
        <f>'[29]оценка Учреждения'!$H$40</f>
        <v>94</v>
      </c>
      <c r="I41" s="40">
        <f>'[29]оценка Учреждения'!$I$40</f>
        <v>100</v>
      </c>
      <c r="J41" s="41">
        <f t="shared" si="0"/>
        <v>100</v>
      </c>
      <c r="K41" s="47"/>
      <c r="L41" s="48"/>
      <c r="M41" s="17"/>
      <c r="N41" s="59"/>
      <c r="O41" s="50"/>
    </row>
    <row r="42" spans="1:15" ht="66.75" customHeight="1" x14ac:dyDescent="0.25">
      <c r="A42" s="20"/>
      <c r="B42" s="35"/>
      <c r="C42" s="36"/>
      <c r="D42" s="46"/>
      <c r="E42" s="3" t="s">
        <v>19</v>
      </c>
      <c r="F42" s="38" t="s">
        <v>43</v>
      </c>
      <c r="G42" s="39" t="s">
        <v>21</v>
      </c>
      <c r="H42" s="40">
        <v>0</v>
      </c>
      <c r="I42" s="40">
        <f>'[29]оценка Учреждения'!$I$41</f>
        <v>0</v>
      </c>
      <c r="J42" s="41">
        <v>0</v>
      </c>
      <c r="K42" s="51"/>
      <c r="L42" s="48"/>
      <c r="M42" s="17"/>
      <c r="N42" s="59"/>
      <c r="O42" s="50"/>
    </row>
    <row r="43" spans="1:15" ht="33" customHeight="1" x14ac:dyDescent="0.25">
      <c r="A43" s="20"/>
      <c r="B43" s="52"/>
      <c r="C43" s="53"/>
      <c r="D43" s="54"/>
      <c r="E43" s="3" t="s">
        <v>25</v>
      </c>
      <c r="F43" s="55" t="s">
        <v>26</v>
      </c>
      <c r="G43" s="39" t="s">
        <v>27</v>
      </c>
      <c r="H43" s="40">
        <f>'[29]оценка Учреждения'!$H$42</f>
        <v>1.56</v>
      </c>
      <c r="I43" s="40">
        <f>'[29]оценка Учреждения'!$I$42</f>
        <v>1.56</v>
      </c>
      <c r="J43" s="41">
        <f t="shared" si="0"/>
        <v>100</v>
      </c>
      <c r="K43" s="41">
        <f>J43</f>
        <v>100</v>
      </c>
      <c r="L43" s="56"/>
      <c r="M43" s="17"/>
      <c r="N43" s="41"/>
      <c r="O43" s="58"/>
    </row>
    <row r="44" spans="1:15" ht="56.25" customHeight="1" x14ac:dyDescent="0.25">
      <c r="A44" s="20"/>
      <c r="B44" s="106" t="s">
        <v>48</v>
      </c>
      <c r="C44" s="107" t="s">
        <v>49</v>
      </c>
      <c r="D44" s="37" t="s">
        <v>18</v>
      </c>
      <c r="E44" s="3" t="s">
        <v>19</v>
      </c>
      <c r="F44" s="38" t="s">
        <v>20</v>
      </c>
      <c r="G44" s="39" t="s">
        <v>21</v>
      </c>
      <c r="H44" s="40">
        <f>'[29]оценка Учреждения'!$H$43</f>
        <v>100</v>
      </c>
      <c r="I44" s="40">
        <f>'[29]оценка Учреждения'!$I$43</f>
        <v>100</v>
      </c>
      <c r="J44" s="41">
        <f t="shared" si="0"/>
        <v>100</v>
      </c>
      <c r="K44" s="42">
        <f>(J44+J45+J46)/3</f>
        <v>99.8</v>
      </c>
      <c r="L44" s="43">
        <f>(K44+K47)/2</f>
        <v>99.9</v>
      </c>
      <c r="M44" s="17"/>
      <c r="N44" s="59"/>
      <c r="O44" s="45">
        <v>11</v>
      </c>
    </row>
    <row r="45" spans="1:15" ht="56.25" customHeight="1" x14ac:dyDescent="0.25">
      <c r="A45" s="20"/>
      <c r="B45" s="108"/>
      <c r="C45" s="109"/>
      <c r="D45" s="46"/>
      <c r="E45" s="3" t="s">
        <v>19</v>
      </c>
      <c r="F45" s="38" t="s">
        <v>42</v>
      </c>
      <c r="G45" s="39" t="s">
        <v>21</v>
      </c>
      <c r="H45" s="40">
        <f>'[29]оценка Учреждения'!$H$44</f>
        <v>94</v>
      </c>
      <c r="I45" s="40">
        <f>'[29]оценка Учреждения'!$I$44</f>
        <v>98.6</v>
      </c>
      <c r="J45" s="41">
        <f t="shared" si="0"/>
        <v>100</v>
      </c>
      <c r="K45" s="47"/>
      <c r="L45" s="48"/>
      <c r="M45" s="17"/>
      <c r="N45" s="59"/>
      <c r="O45" s="50"/>
    </row>
    <row r="46" spans="1:15" ht="66.75" customHeight="1" x14ac:dyDescent="0.25">
      <c r="A46" s="20"/>
      <c r="B46" s="108"/>
      <c r="C46" s="109"/>
      <c r="D46" s="46"/>
      <c r="E46" s="3" t="s">
        <v>19</v>
      </c>
      <c r="F46" s="38" t="s">
        <v>43</v>
      </c>
      <c r="G46" s="39" t="s">
        <v>21</v>
      </c>
      <c r="H46" s="40">
        <f>'[29]оценка Учреждения'!$H$45</f>
        <v>100</v>
      </c>
      <c r="I46" s="40">
        <f>'[29]оценка Учреждения'!$I$45</f>
        <v>99.4</v>
      </c>
      <c r="J46" s="41">
        <f t="shared" si="0"/>
        <v>99.4</v>
      </c>
      <c r="K46" s="51"/>
      <c r="L46" s="48"/>
      <c r="M46" s="17"/>
      <c r="N46" s="59"/>
      <c r="O46" s="50"/>
    </row>
    <row r="47" spans="1:15" ht="33" customHeight="1" x14ac:dyDescent="0.25">
      <c r="A47" s="20"/>
      <c r="B47" s="110"/>
      <c r="C47" s="111"/>
      <c r="D47" s="54"/>
      <c r="E47" s="3" t="s">
        <v>25</v>
      </c>
      <c r="F47" s="55" t="s">
        <v>26</v>
      </c>
      <c r="G47" s="39" t="s">
        <v>27</v>
      </c>
      <c r="H47" s="40">
        <f>'[29]оценка Учреждения'!$H$46</f>
        <v>796.11</v>
      </c>
      <c r="I47" s="40">
        <f>'[29]оценка Учреждения'!$I$46</f>
        <v>805.33</v>
      </c>
      <c r="J47" s="41">
        <f t="shared" si="0"/>
        <v>100</v>
      </c>
      <c r="K47" s="41">
        <f>J47</f>
        <v>100</v>
      </c>
      <c r="L47" s="56"/>
      <c r="M47" s="17"/>
      <c r="N47" s="41"/>
      <c r="O47" s="58"/>
    </row>
    <row r="48" spans="1:15" ht="56.25" customHeight="1" x14ac:dyDescent="0.25">
      <c r="A48" s="20"/>
      <c r="B48" s="106" t="s">
        <v>50</v>
      </c>
      <c r="C48" s="107" t="s">
        <v>51</v>
      </c>
      <c r="D48" s="37" t="s">
        <v>18</v>
      </c>
      <c r="E48" s="3" t="s">
        <v>19</v>
      </c>
      <c r="F48" s="38" t="s">
        <v>20</v>
      </c>
      <c r="G48" s="39" t="s">
        <v>21</v>
      </c>
      <c r="H48" s="40">
        <f>'[29]оценка Учреждения'!$H$47</f>
        <v>100</v>
      </c>
      <c r="I48" s="40">
        <f>'[29]оценка Учреждения'!$I$47</f>
        <v>100</v>
      </c>
      <c r="J48" s="41">
        <f t="shared" si="0"/>
        <v>100</v>
      </c>
      <c r="K48" s="42">
        <f>(J48+J49+J50)/3</f>
        <v>100</v>
      </c>
      <c r="L48" s="43">
        <f>(K48+K51)/2</f>
        <v>100</v>
      </c>
      <c r="M48" s="17"/>
      <c r="N48" s="59"/>
      <c r="O48" s="45">
        <v>12</v>
      </c>
    </row>
    <row r="49" spans="1:15" ht="56.25" customHeight="1" x14ac:dyDescent="0.25">
      <c r="A49" s="20"/>
      <c r="B49" s="108"/>
      <c r="C49" s="109"/>
      <c r="D49" s="46"/>
      <c r="E49" s="3" t="s">
        <v>19</v>
      </c>
      <c r="F49" s="38" t="s">
        <v>42</v>
      </c>
      <c r="G49" s="39" t="s">
        <v>21</v>
      </c>
      <c r="H49" s="40">
        <f>'[29]оценка Учреждения'!$H$48</f>
        <v>94</v>
      </c>
      <c r="I49" s="40">
        <f>'[29]оценка Учреждения'!$I$48</f>
        <v>100</v>
      </c>
      <c r="J49" s="41">
        <f t="shared" si="0"/>
        <v>100</v>
      </c>
      <c r="K49" s="47"/>
      <c r="L49" s="48"/>
      <c r="M49" s="17"/>
      <c r="N49" s="59"/>
      <c r="O49" s="50"/>
    </row>
    <row r="50" spans="1:15" ht="66.75" customHeight="1" x14ac:dyDescent="0.25">
      <c r="A50" s="20"/>
      <c r="B50" s="108"/>
      <c r="C50" s="109"/>
      <c r="D50" s="46"/>
      <c r="E50" s="3" t="s">
        <v>19</v>
      </c>
      <c r="F50" s="38" t="s">
        <v>43</v>
      </c>
      <c r="G50" s="39" t="s">
        <v>21</v>
      </c>
      <c r="H50" s="40">
        <f>'[29]оценка Учреждения'!$H$49</f>
        <v>100</v>
      </c>
      <c r="I50" s="40">
        <f>'[29]оценка Учреждения'!$I$49</f>
        <v>100</v>
      </c>
      <c r="J50" s="41">
        <f t="shared" si="0"/>
        <v>100</v>
      </c>
      <c r="K50" s="51"/>
      <c r="L50" s="48"/>
      <c r="M50" s="17"/>
      <c r="N50" s="59"/>
      <c r="O50" s="50"/>
    </row>
    <row r="51" spans="1:15" ht="33" customHeight="1" x14ac:dyDescent="0.25">
      <c r="A51" s="20"/>
      <c r="B51" s="110"/>
      <c r="C51" s="111"/>
      <c r="D51" s="54"/>
      <c r="E51" s="3" t="s">
        <v>25</v>
      </c>
      <c r="F51" s="55" t="s">
        <v>26</v>
      </c>
      <c r="G51" s="39" t="s">
        <v>27</v>
      </c>
      <c r="H51" s="40">
        <f>'[29]оценка Учреждения'!$H$50</f>
        <v>2.11</v>
      </c>
      <c r="I51" s="40">
        <f>'[29]оценка Учреждения'!$I$50</f>
        <v>2.67</v>
      </c>
      <c r="J51" s="41">
        <f t="shared" si="0"/>
        <v>100</v>
      </c>
      <c r="K51" s="41">
        <f>J51</f>
        <v>100</v>
      </c>
      <c r="L51" s="56"/>
      <c r="M51" s="17"/>
      <c r="N51" s="41"/>
      <c r="O51" s="58"/>
    </row>
    <row r="52" spans="1:15" ht="47.25" x14ac:dyDescent="0.25">
      <c r="A52" s="20"/>
      <c r="B52" s="35" t="s">
        <v>52</v>
      </c>
      <c r="C52" s="36" t="s">
        <v>53</v>
      </c>
      <c r="D52" s="37" t="s">
        <v>18</v>
      </c>
      <c r="E52" s="3" t="s">
        <v>19</v>
      </c>
      <c r="F52" s="38" t="s">
        <v>20</v>
      </c>
      <c r="G52" s="39" t="s">
        <v>21</v>
      </c>
      <c r="H52" s="40">
        <f>'[29]оценка Учреждения'!$H$51</f>
        <v>100</v>
      </c>
      <c r="I52" s="40">
        <f>'[29]оценка Учреждения'!$I$51</f>
        <v>100</v>
      </c>
      <c r="J52" s="41">
        <f t="shared" si="0"/>
        <v>100</v>
      </c>
      <c r="K52" s="42">
        <f>(J52+J53+J54)/2</f>
        <v>100</v>
      </c>
      <c r="L52" s="43">
        <f>(K52+K55)/2</f>
        <v>100</v>
      </c>
      <c r="M52" s="17"/>
      <c r="N52" s="59"/>
      <c r="O52" s="45">
        <v>13</v>
      </c>
    </row>
    <row r="53" spans="1:15" ht="47.25" x14ac:dyDescent="0.25">
      <c r="A53" s="20"/>
      <c r="B53" s="35"/>
      <c r="C53" s="36"/>
      <c r="D53" s="46"/>
      <c r="E53" s="3" t="s">
        <v>19</v>
      </c>
      <c r="F53" s="38" t="s">
        <v>42</v>
      </c>
      <c r="G53" s="39" t="s">
        <v>21</v>
      </c>
      <c r="H53" s="40">
        <f>'[29]оценка Учреждения'!$H$52</f>
        <v>100</v>
      </c>
      <c r="I53" s="40">
        <f>'[29]оценка Учреждения'!$I$52</f>
        <v>100</v>
      </c>
      <c r="J53" s="41">
        <f t="shared" si="0"/>
        <v>100</v>
      </c>
      <c r="K53" s="47"/>
      <c r="L53" s="48"/>
      <c r="M53" s="17"/>
      <c r="N53" s="59"/>
      <c r="O53" s="50"/>
    </row>
    <row r="54" spans="1:15" ht="47.25" x14ac:dyDescent="0.25">
      <c r="A54" s="20"/>
      <c r="B54" s="35"/>
      <c r="C54" s="36"/>
      <c r="D54" s="46"/>
      <c r="E54" s="3" t="s">
        <v>19</v>
      </c>
      <c r="F54" s="38" t="s">
        <v>54</v>
      </c>
      <c r="G54" s="39" t="s">
        <v>21</v>
      </c>
      <c r="H54" s="40">
        <f>'[29]оценка Учреждения'!$H$53</f>
        <v>0</v>
      </c>
      <c r="I54" s="40">
        <f>'[29]оценка Учреждения'!$I$53</f>
        <v>0</v>
      </c>
      <c r="J54" s="41">
        <v>0</v>
      </c>
      <c r="K54" s="51"/>
      <c r="L54" s="48"/>
      <c r="M54" s="17"/>
      <c r="N54" s="59"/>
      <c r="O54" s="50"/>
    </row>
    <row r="55" spans="1:15" ht="31.5" x14ac:dyDescent="0.25">
      <c r="A55" s="20"/>
      <c r="B55" s="52"/>
      <c r="C55" s="53"/>
      <c r="D55" s="54"/>
      <c r="E55" s="3" t="s">
        <v>25</v>
      </c>
      <c r="F55" s="55" t="s">
        <v>26</v>
      </c>
      <c r="G55" s="39" t="s">
        <v>27</v>
      </c>
      <c r="H55" s="40">
        <f>'[29]оценка Учреждения'!$H$54</f>
        <v>0.44</v>
      </c>
      <c r="I55" s="40">
        <f>'[29]оценка Учреждения'!$I$54</f>
        <v>0.44</v>
      </c>
      <c r="J55" s="41">
        <f t="shared" si="0"/>
        <v>100</v>
      </c>
      <c r="K55" s="41">
        <f>J55</f>
        <v>100</v>
      </c>
      <c r="L55" s="56"/>
      <c r="M55" s="17"/>
      <c r="N55" s="41"/>
      <c r="O55" s="58"/>
    </row>
    <row r="56" spans="1:15" ht="47.25" x14ac:dyDescent="0.25">
      <c r="A56" s="20"/>
      <c r="B56" s="35" t="s">
        <v>55</v>
      </c>
      <c r="C56" s="36" t="s">
        <v>56</v>
      </c>
      <c r="D56" s="37" t="s">
        <v>18</v>
      </c>
      <c r="E56" s="3" t="s">
        <v>19</v>
      </c>
      <c r="F56" s="38" t="s">
        <v>20</v>
      </c>
      <c r="G56" s="39" t="s">
        <v>21</v>
      </c>
      <c r="H56" s="40">
        <f>'[29]оценка Учреждения'!$H$55</f>
        <v>100</v>
      </c>
      <c r="I56" s="40">
        <f>'[29]оценка Учреждения'!$I$55</f>
        <v>100</v>
      </c>
      <c r="J56" s="41">
        <f t="shared" si="0"/>
        <v>100</v>
      </c>
      <c r="K56" s="42">
        <f>(J56+J57+J58)/2</f>
        <v>100</v>
      </c>
      <c r="L56" s="43">
        <f>(K56+K59)/2</f>
        <v>100</v>
      </c>
      <c r="M56" s="17"/>
      <c r="N56" s="59"/>
      <c r="O56" s="45">
        <v>14</v>
      </c>
    </row>
    <row r="57" spans="1:15" ht="47.25" x14ac:dyDescent="0.25">
      <c r="A57" s="20"/>
      <c r="B57" s="35"/>
      <c r="C57" s="36"/>
      <c r="D57" s="46"/>
      <c r="E57" s="3" t="s">
        <v>19</v>
      </c>
      <c r="F57" s="38" t="s">
        <v>42</v>
      </c>
      <c r="G57" s="39" t="s">
        <v>21</v>
      </c>
      <c r="H57" s="40">
        <f>'[29]оценка Учреждения'!$H$56</f>
        <v>100</v>
      </c>
      <c r="I57" s="40">
        <f>'[29]оценка Учреждения'!$I$56</f>
        <v>100</v>
      </c>
      <c r="J57" s="41">
        <f t="shared" si="0"/>
        <v>100</v>
      </c>
      <c r="K57" s="47"/>
      <c r="L57" s="48"/>
      <c r="M57" s="17"/>
      <c r="N57" s="59"/>
      <c r="O57" s="50"/>
    </row>
    <row r="58" spans="1:15" ht="47.25" x14ac:dyDescent="0.25">
      <c r="A58" s="20"/>
      <c r="B58" s="35"/>
      <c r="C58" s="36"/>
      <c r="D58" s="46"/>
      <c r="E58" s="3" t="s">
        <v>19</v>
      </c>
      <c r="F58" s="38" t="s">
        <v>54</v>
      </c>
      <c r="G58" s="39" t="s">
        <v>21</v>
      </c>
      <c r="H58" s="40">
        <f>'[29]оценка Учреждения'!$H$57</f>
        <v>0</v>
      </c>
      <c r="I58" s="40">
        <f>'[29]оценка Учреждения'!$I$57</f>
        <v>0</v>
      </c>
      <c r="J58" s="41">
        <v>0</v>
      </c>
      <c r="K58" s="51"/>
      <c r="L58" s="48"/>
      <c r="M58" s="17"/>
      <c r="N58" s="59"/>
      <c r="O58" s="50"/>
    </row>
    <row r="59" spans="1:15" ht="31.5" x14ac:dyDescent="0.25">
      <c r="A59" s="20"/>
      <c r="B59" s="52"/>
      <c r="C59" s="53"/>
      <c r="D59" s="54"/>
      <c r="E59" s="3" t="s">
        <v>25</v>
      </c>
      <c r="F59" s="55" t="s">
        <v>26</v>
      </c>
      <c r="G59" s="39" t="s">
        <v>27</v>
      </c>
      <c r="H59" s="40">
        <f>'[29]оценка Учреждения'!$H$58</f>
        <v>11.11</v>
      </c>
      <c r="I59" s="40">
        <f>'[29]оценка Учреждения'!$I$58</f>
        <v>11.33</v>
      </c>
      <c r="J59" s="41">
        <f t="shared" si="0"/>
        <v>100</v>
      </c>
      <c r="K59" s="41">
        <f>J59</f>
        <v>100</v>
      </c>
      <c r="L59" s="56"/>
      <c r="M59" s="17"/>
      <c r="N59" s="41"/>
      <c r="O59" s="58"/>
    </row>
    <row r="60" spans="1:15" customFormat="1" ht="47.25" hidden="1" x14ac:dyDescent="0.25">
      <c r="A60" s="20"/>
      <c r="B60" s="112" t="s">
        <v>57</v>
      </c>
      <c r="C60" s="113" t="s">
        <v>58</v>
      </c>
      <c r="D60" s="114" t="s">
        <v>18</v>
      </c>
      <c r="E60" s="115" t="s">
        <v>19</v>
      </c>
      <c r="F60" s="116" t="s">
        <v>20</v>
      </c>
      <c r="G60" s="117" t="s">
        <v>21</v>
      </c>
      <c r="H60" s="118"/>
      <c r="I60" s="118"/>
      <c r="J60" s="119"/>
      <c r="K60" s="120"/>
      <c r="L60" s="121"/>
      <c r="M60" s="17"/>
      <c r="N60" s="122"/>
      <c r="O60" s="123">
        <v>15</v>
      </c>
    </row>
    <row r="61" spans="1:15" customFormat="1" ht="47.25" hidden="1" x14ac:dyDescent="0.25">
      <c r="A61" s="20"/>
      <c r="B61" s="112"/>
      <c r="C61" s="113"/>
      <c r="D61" s="124"/>
      <c r="E61" s="115" t="s">
        <v>19</v>
      </c>
      <c r="F61" s="116" t="s">
        <v>42</v>
      </c>
      <c r="G61" s="117" t="s">
        <v>21</v>
      </c>
      <c r="H61" s="118"/>
      <c r="I61" s="118"/>
      <c r="J61" s="119"/>
      <c r="K61" s="125"/>
      <c r="L61" s="126"/>
      <c r="M61" s="17"/>
      <c r="N61" s="122"/>
      <c r="O61" s="127"/>
    </row>
    <row r="62" spans="1:15" customFormat="1" ht="47.25" hidden="1" x14ac:dyDescent="0.25">
      <c r="A62" s="20"/>
      <c r="B62" s="112"/>
      <c r="C62" s="113"/>
      <c r="D62" s="124"/>
      <c r="E62" s="115" t="s">
        <v>19</v>
      </c>
      <c r="F62" s="116" t="s">
        <v>54</v>
      </c>
      <c r="G62" s="117" t="s">
        <v>21</v>
      </c>
      <c r="H62" s="118"/>
      <c r="I62" s="118"/>
      <c r="J62" s="119"/>
      <c r="K62" s="128"/>
      <c r="L62" s="126"/>
      <c r="M62" s="17"/>
      <c r="N62" s="122"/>
      <c r="O62" s="127"/>
    </row>
    <row r="63" spans="1:15" customFormat="1" ht="31.5" hidden="1" x14ac:dyDescent="0.25">
      <c r="A63" s="20"/>
      <c r="B63" s="129"/>
      <c r="C63" s="130"/>
      <c r="D63" s="131"/>
      <c r="E63" s="115" t="s">
        <v>25</v>
      </c>
      <c r="F63" s="132" t="s">
        <v>26</v>
      </c>
      <c r="G63" s="117" t="s">
        <v>27</v>
      </c>
      <c r="H63" s="118"/>
      <c r="I63" s="118"/>
      <c r="J63" s="119"/>
      <c r="K63" s="119"/>
      <c r="L63" s="133"/>
      <c r="M63" s="17"/>
      <c r="N63" s="119"/>
      <c r="O63" s="134"/>
    </row>
    <row r="64" spans="1:15" ht="47.25" x14ac:dyDescent="0.25">
      <c r="A64" s="20"/>
      <c r="B64" s="35" t="s">
        <v>59</v>
      </c>
      <c r="C64" s="36" t="s">
        <v>60</v>
      </c>
      <c r="D64" s="37" t="s">
        <v>18</v>
      </c>
      <c r="E64" s="3" t="s">
        <v>19</v>
      </c>
      <c r="F64" s="38" t="s">
        <v>20</v>
      </c>
      <c r="G64" s="39" t="s">
        <v>21</v>
      </c>
      <c r="H64" s="40">
        <f>'[29]оценка Учреждения'!$H$63</f>
        <v>100</v>
      </c>
      <c r="I64" s="40">
        <f>'[29]оценка Учреждения'!$I$63</f>
        <v>100</v>
      </c>
      <c r="J64" s="41">
        <f t="shared" si="0"/>
        <v>100</v>
      </c>
      <c r="K64" s="42">
        <f>(J64+J65+J66)/3</f>
        <v>100</v>
      </c>
      <c r="L64" s="43">
        <f>(K64+K67)/2</f>
        <v>100</v>
      </c>
      <c r="M64" s="17"/>
      <c r="N64" s="59"/>
      <c r="O64" s="45">
        <v>16</v>
      </c>
    </row>
    <row r="65" spans="1:15" ht="47.25" x14ac:dyDescent="0.25">
      <c r="A65" s="20"/>
      <c r="B65" s="35"/>
      <c r="C65" s="36"/>
      <c r="D65" s="46"/>
      <c r="E65" s="3" t="s">
        <v>19</v>
      </c>
      <c r="F65" s="38" t="s">
        <v>42</v>
      </c>
      <c r="G65" s="39" t="s">
        <v>21</v>
      </c>
      <c r="H65" s="40">
        <f>'[29]оценка Учреждения'!$H$64</f>
        <v>98</v>
      </c>
      <c r="I65" s="40">
        <f>'[29]оценка Учреждения'!$I$64</f>
        <v>100</v>
      </c>
      <c r="J65" s="41">
        <f t="shared" si="0"/>
        <v>100</v>
      </c>
      <c r="K65" s="47"/>
      <c r="L65" s="48"/>
      <c r="M65" s="17"/>
      <c r="N65" s="59"/>
      <c r="O65" s="50"/>
    </row>
    <row r="66" spans="1:15" ht="47.25" x14ac:dyDescent="0.25">
      <c r="A66" s="20"/>
      <c r="B66" s="35"/>
      <c r="C66" s="36"/>
      <c r="D66" s="46"/>
      <c r="E66" s="3" t="s">
        <v>19</v>
      </c>
      <c r="F66" s="38" t="s">
        <v>54</v>
      </c>
      <c r="G66" s="39" t="s">
        <v>21</v>
      </c>
      <c r="H66" s="40">
        <f>'[29]оценка Учреждения'!$H$65</f>
        <v>100</v>
      </c>
      <c r="I66" s="40">
        <f>'[29]оценка Учреждения'!$I$65</f>
        <v>100</v>
      </c>
      <c r="J66" s="41">
        <f t="shared" si="0"/>
        <v>100</v>
      </c>
      <c r="K66" s="51"/>
      <c r="L66" s="48"/>
      <c r="M66" s="17"/>
      <c r="N66" s="59"/>
      <c r="O66" s="50"/>
    </row>
    <row r="67" spans="1:15" ht="31.5" x14ac:dyDescent="0.25">
      <c r="A67" s="20"/>
      <c r="B67" s="52"/>
      <c r="C67" s="53"/>
      <c r="D67" s="54"/>
      <c r="E67" s="3" t="s">
        <v>25</v>
      </c>
      <c r="F67" s="55" t="s">
        <v>26</v>
      </c>
      <c r="G67" s="39" t="s">
        <v>27</v>
      </c>
      <c r="H67" s="40">
        <f>'[29]оценка Учреждения'!$H$66</f>
        <v>210.56</v>
      </c>
      <c r="I67" s="40">
        <f>'[29]оценка Учреждения'!$I$66</f>
        <v>212.78</v>
      </c>
      <c r="J67" s="41">
        <f t="shared" si="0"/>
        <v>100</v>
      </c>
      <c r="K67" s="41">
        <f>J67</f>
        <v>100</v>
      </c>
      <c r="L67" s="56"/>
      <c r="M67" s="17"/>
      <c r="N67" s="41"/>
      <c r="O67" s="58"/>
    </row>
    <row r="68" spans="1:15" ht="47.25" x14ac:dyDescent="0.25">
      <c r="A68" s="20"/>
      <c r="B68" s="35" t="s">
        <v>61</v>
      </c>
      <c r="C68" s="36" t="s">
        <v>62</v>
      </c>
      <c r="D68" s="37" t="s">
        <v>18</v>
      </c>
      <c r="E68" s="3" t="s">
        <v>19</v>
      </c>
      <c r="F68" s="38" t="s">
        <v>20</v>
      </c>
      <c r="G68" s="39" t="s">
        <v>21</v>
      </c>
      <c r="H68" s="40">
        <f>'[29]оценка Учреждения'!$H$67</f>
        <v>100</v>
      </c>
      <c r="I68" s="40">
        <f>'[29]оценка Учреждения'!$I$67</f>
        <v>100</v>
      </c>
      <c r="J68" s="41">
        <f t="shared" si="0"/>
        <v>100</v>
      </c>
      <c r="K68" s="42">
        <f>(J68+J69+J70)/2</f>
        <v>100</v>
      </c>
      <c r="L68" s="43">
        <f>(K68+K71)/2</f>
        <v>100</v>
      </c>
      <c r="M68" s="17"/>
      <c r="N68" s="59"/>
      <c r="O68" s="45">
        <v>17</v>
      </c>
    </row>
    <row r="69" spans="1:15" ht="47.25" x14ac:dyDescent="0.25">
      <c r="A69" s="20"/>
      <c r="B69" s="35"/>
      <c r="C69" s="36"/>
      <c r="D69" s="46"/>
      <c r="E69" s="3" t="s">
        <v>19</v>
      </c>
      <c r="F69" s="38" t="s">
        <v>42</v>
      </c>
      <c r="G69" s="39" t="s">
        <v>21</v>
      </c>
      <c r="H69" s="40">
        <f>'[29]оценка Учреждения'!$H$68</f>
        <v>100</v>
      </c>
      <c r="I69" s="40">
        <f>'[29]оценка Учреждения'!$I$68</f>
        <v>100</v>
      </c>
      <c r="J69" s="41">
        <f t="shared" si="0"/>
        <v>100</v>
      </c>
      <c r="K69" s="47"/>
      <c r="L69" s="48"/>
      <c r="M69" s="17"/>
      <c r="N69" s="59"/>
      <c r="O69" s="50"/>
    </row>
    <row r="70" spans="1:15" ht="47.25" x14ac:dyDescent="0.25">
      <c r="A70" s="20"/>
      <c r="B70" s="35"/>
      <c r="C70" s="36"/>
      <c r="D70" s="46"/>
      <c r="E70" s="3" t="s">
        <v>19</v>
      </c>
      <c r="F70" s="38" t="s">
        <v>54</v>
      </c>
      <c r="G70" s="39" t="s">
        <v>21</v>
      </c>
      <c r="H70" s="40">
        <f>'[29]оценка Учреждения'!$H$69</f>
        <v>0</v>
      </c>
      <c r="I70" s="40">
        <f>'[29]оценка Учреждения'!$I$69</f>
        <v>0</v>
      </c>
      <c r="J70" s="41">
        <v>0</v>
      </c>
      <c r="K70" s="51"/>
      <c r="L70" s="48"/>
      <c r="M70" s="17"/>
      <c r="N70" s="59"/>
      <c r="O70" s="50"/>
    </row>
    <row r="71" spans="1:15" ht="31.5" x14ac:dyDescent="0.25">
      <c r="A71" s="20"/>
      <c r="B71" s="52"/>
      <c r="C71" s="53"/>
      <c r="D71" s="54"/>
      <c r="E71" s="3" t="s">
        <v>25</v>
      </c>
      <c r="F71" s="55" t="s">
        <v>26</v>
      </c>
      <c r="G71" s="39" t="s">
        <v>27</v>
      </c>
      <c r="H71" s="40">
        <f>'[29]оценка Учреждения'!$H$70</f>
        <v>0.44</v>
      </c>
      <c r="I71" s="40">
        <f>'[29]оценка Учреждения'!$I$70</f>
        <v>0.44</v>
      </c>
      <c r="J71" s="41">
        <f t="shared" si="0"/>
        <v>100</v>
      </c>
      <c r="K71" s="41">
        <f>J71</f>
        <v>100</v>
      </c>
      <c r="L71" s="56"/>
      <c r="M71" s="17"/>
      <c r="N71" s="41"/>
      <c r="O71" s="58"/>
    </row>
    <row r="72" spans="1:15" ht="47.25" x14ac:dyDescent="0.25">
      <c r="A72" s="20"/>
      <c r="B72" s="35" t="s">
        <v>63</v>
      </c>
      <c r="C72" s="36" t="s">
        <v>64</v>
      </c>
      <c r="D72" s="37" t="s">
        <v>18</v>
      </c>
      <c r="E72" s="3" t="s">
        <v>19</v>
      </c>
      <c r="F72" s="38" t="s">
        <v>65</v>
      </c>
      <c r="G72" s="3" t="s">
        <v>21</v>
      </c>
      <c r="H72" s="40">
        <f>'[29]оценка Учреждения'!$H$71</f>
        <v>11.44</v>
      </c>
      <c r="I72" s="40">
        <f>'[29]оценка Учреждения'!$I$71</f>
        <v>11.3</v>
      </c>
      <c r="J72" s="41">
        <f t="shared" si="0"/>
        <v>98.776223776223787</v>
      </c>
      <c r="K72" s="42">
        <f>(J72+J73+J74)/3</f>
        <v>99.592074592074596</v>
      </c>
      <c r="L72" s="43">
        <f>(K72+K75)/2</f>
        <v>99.768549369165967</v>
      </c>
      <c r="M72" s="17"/>
      <c r="N72" s="59"/>
      <c r="O72" s="45">
        <v>18</v>
      </c>
    </row>
    <row r="73" spans="1:15" ht="63" x14ac:dyDescent="0.25">
      <c r="A73" s="20"/>
      <c r="B73" s="35"/>
      <c r="C73" s="36"/>
      <c r="D73" s="46"/>
      <c r="E73" s="3" t="s">
        <v>19</v>
      </c>
      <c r="F73" s="38" t="s">
        <v>66</v>
      </c>
      <c r="G73" s="3" t="s">
        <v>21</v>
      </c>
      <c r="H73" s="40">
        <f>'[29]оценка Учреждения'!$H$72</f>
        <v>100</v>
      </c>
      <c r="I73" s="40">
        <f>'[29]оценка Учреждения'!$I$72</f>
        <v>100</v>
      </c>
      <c r="J73" s="41">
        <f t="shared" si="0"/>
        <v>100</v>
      </c>
      <c r="K73" s="47"/>
      <c r="L73" s="48"/>
      <c r="M73" s="17"/>
      <c r="N73" s="59"/>
      <c r="O73" s="50"/>
    </row>
    <row r="74" spans="1:15" ht="47.25" x14ac:dyDescent="0.25">
      <c r="A74" s="20"/>
      <c r="B74" s="35"/>
      <c r="C74" s="36"/>
      <c r="D74" s="46"/>
      <c r="E74" s="3" t="s">
        <v>19</v>
      </c>
      <c r="F74" s="38" t="s">
        <v>42</v>
      </c>
      <c r="G74" s="3" t="s">
        <v>21</v>
      </c>
      <c r="H74" s="40">
        <f>'[29]оценка Учреждения'!$H$73</f>
        <v>100</v>
      </c>
      <c r="I74" s="40">
        <f>'[29]оценка Учреждения'!$I$73</f>
        <v>100</v>
      </c>
      <c r="J74" s="41">
        <f t="shared" si="0"/>
        <v>100</v>
      </c>
      <c r="K74" s="51"/>
      <c r="L74" s="48"/>
      <c r="M74" s="17"/>
      <c r="N74" s="59"/>
      <c r="O74" s="50"/>
    </row>
    <row r="75" spans="1:15" ht="31.5" x14ac:dyDescent="0.25">
      <c r="A75" s="20"/>
      <c r="B75" s="52"/>
      <c r="C75" s="53"/>
      <c r="D75" s="54"/>
      <c r="E75" s="3" t="s">
        <v>25</v>
      </c>
      <c r="F75" s="55" t="s">
        <v>67</v>
      </c>
      <c r="G75" s="3" t="s">
        <v>68</v>
      </c>
      <c r="H75" s="135">
        <f>'[29]оценка Учреждения'!$H$74</f>
        <v>23192</v>
      </c>
      <c r="I75" s="135">
        <f>'[29]оценка Учреждения'!$I$74</f>
        <v>23179.25</v>
      </c>
      <c r="J75" s="41">
        <f t="shared" si="0"/>
        <v>99.945024146257339</v>
      </c>
      <c r="K75" s="41">
        <f>J75</f>
        <v>99.945024146257339</v>
      </c>
      <c r="L75" s="56"/>
      <c r="M75" s="17"/>
      <c r="N75" s="41"/>
      <c r="O75" s="58"/>
    </row>
    <row r="76" spans="1:15" ht="47.25" customHeight="1" x14ac:dyDescent="0.25">
      <c r="A76" s="20"/>
      <c r="B76" s="35" t="s">
        <v>69</v>
      </c>
      <c r="C76" s="36" t="s">
        <v>70</v>
      </c>
      <c r="D76" s="37" t="s">
        <v>18</v>
      </c>
      <c r="E76" s="3" t="s">
        <v>19</v>
      </c>
      <c r="F76" s="38" t="s">
        <v>65</v>
      </c>
      <c r="G76" s="3" t="s">
        <v>21</v>
      </c>
      <c r="H76" s="40">
        <f>'[29]оценка Учреждения'!$H$75</f>
        <v>1.01</v>
      </c>
      <c r="I76" s="40">
        <f>'[29]оценка Учреждения'!$I$75</f>
        <v>1.02</v>
      </c>
      <c r="J76" s="41">
        <f t="shared" si="0"/>
        <v>100</v>
      </c>
      <c r="K76" s="42">
        <f>(J76+J77+J78)/3</f>
        <v>100</v>
      </c>
      <c r="L76" s="43">
        <f>(K76+K79)/2</f>
        <v>100</v>
      </c>
      <c r="M76" s="17"/>
      <c r="N76" s="44"/>
      <c r="O76" s="45">
        <v>19</v>
      </c>
    </row>
    <row r="77" spans="1:15" ht="63" x14ac:dyDescent="0.25">
      <c r="A77" s="20"/>
      <c r="B77" s="35"/>
      <c r="C77" s="36"/>
      <c r="D77" s="46"/>
      <c r="E77" s="3" t="s">
        <v>19</v>
      </c>
      <c r="F77" s="38" t="s">
        <v>66</v>
      </c>
      <c r="G77" s="3" t="s">
        <v>21</v>
      </c>
      <c r="H77" s="40">
        <f>'[29]оценка Учреждения'!$H$76</f>
        <v>44.6</v>
      </c>
      <c r="I77" s="40">
        <f>'[29]оценка Учреждения'!$I$76</f>
        <v>44.6</v>
      </c>
      <c r="J77" s="41">
        <f t="shared" si="0"/>
        <v>100</v>
      </c>
      <c r="K77" s="47"/>
      <c r="L77" s="48"/>
      <c r="M77" s="17"/>
      <c r="N77" s="49"/>
      <c r="O77" s="50"/>
    </row>
    <row r="78" spans="1:15" ht="47.25" x14ac:dyDescent="0.25">
      <c r="A78" s="20"/>
      <c r="B78" s="35"/>
      <c r="C78" s="36"/>
      <c r="D78" s="46"/>
      <c r="E78" s="3" t="s">
        <v>19</v>
      </c>
      <c r="F78" s="38" t="s">
        <v>42</v>
      </c>
      <c r="G78" s="3" t="s">
        <v>21</v>
      </c>
      <c r="H78" s="40">
        <f>'[29]оценка Учреждения'!$H$77</f>
        <v>100</v>
      </c>
      <c r="I78" s="40">
        <f>'[29]оценка Учреждения'!$I$77</f>
        <v>100</v>
      </c>
      <c r="J78" s="41">
        <f t="shared" si="0"/>
        <v>100</v>
      </c>
      <c r="K78" s="51"/>
      <c r="L78" s="48"/>
      <c r="M78" s="17"/>
      <c r="N78" s="49"/>
      <c r="O78" s="50"/>
    </row>
    <row r="79" spans="1:15" ht="31.5" x14ac:dyDescent="0.25">
      <c r="A79" s="20"/>
      <c r="B79" s="52"/>
      <c r="C79" s="53"/>
      <c r="D79" s="54"/>
      <c r="E79" s="3" t="s">
        <v>25</v>
      </c>
      <c r="F79" s="55" t="s">
        <v>67</v>
      </c>
      <c r="G79" s="3" t="s">
        <v>68</v>
      </c>
      <c r="H79" s="135">
        <f>'[29]оценка Учреждения'!$H$78</f>
        <v>1767.48</v>
      </c>
      <c r="I79" s="135">
        <f>'[29]оценка Учреждения'!$I$78</f>
        <v>1801.47</v>
      </c>
      <c r="J79" s="41">
        <f t="shared" si="0"/>
        <v>100</v>
      </c>
      <c r="K79" s="41">
        <f>J79</f>
        <v>100</v>
      </c>
      <c r="L79" s="56"/>
      <c r="M79" s="17"/>
      <c r="N79" s="57"/>
      <c r="O79" s="58"/>
    </row>
    <row r="80" spans="1:15" ht="47.25" x14ac:dyDescent="0.25">
      <c r="A80" s="20"/>
      <c r="B80" s="35" t="s">
        <v>71</v>
      </c>
      <c r="C80" s="36" t="s">
        <v>72</v>
      </c>
      <c r="D80" s="37" t="s">
        <v>18</v>
      </c>
      <c r="E80" s="3" t="s">
        <v>19</v>
      </c>
      <c r="F80" s="38" t="s">
        <v>65</v>
      </c>
      <c r="G80" s="3" t="s">
        <v>21</v>
      </c>
      <c r="H80" s="40">
        <f>'[29]оценка Учреждения'!$H$79</f>
        <v>56.45</v>
      </c>
      <c r="I80" s="40">
        <f>'[29]оценка Учреждения'!$I$79</f>
        <v>55.87</v>
      </c>
      <c r="J80" s="41">
        <f t="shared" si="0"/>
        <v>98.972542072630645</v>
      </c>
      <c r="K80" s="42">
        <f>(J80+J81+J82)/3</f>
        <v>95.957514024210226</v>
      </c>
      <c r="L80" s="43">
        <f>(K80+K83)/2</f>
        <v>97.97875701210512</v>
      </c>
      <c r="M80" s="17"/>
      <c r="N80" s="59"/>
      <c r="O80" s="45">
        <v>20</v>
      </c>
    </row>
    <row r="81" spans="1:15" ht="63" x14ac:dyDescent="0.25">
      <c r="A81" s="20"/>
      <c r="B81" s="35"/>
      <c r="C81" s="36"/>
      <c r="D81" s="46"/>
      <c r="E81" s="3" t="s">
        <v>19</v>
      </c>
      <c r="F81" s="38" t="s">
        <v>66</v>
      </c>
      <c r="G81" s="3" t="s">
        <v>21</v>
      </c>
      <c r="H81" s="40">
        <f>'[29]оценка Учреждения'!$H$80</f>
        <v>100</v>
      </c>
      <c r="I81" s="40">
        <f>'[29]оценка Учреждения'!$I$80</f>
        <v>88.9</v>
      </c>
      <c r="J81" s="41">
        <f t="shared" si="0"/>
        <v>88.9</v>
      </c>
      <c r="K81" s="47"/>
      <c r="L81" s="48"/>
      <c r="M81" s="17"/>
      <c r="N81" s="59"/>
      <c r="O81" s="50"/>
    </row>
    <row r="82" spans="1:15" ht="47.25" x14ac:dyDescent="0.25">
      <c r="A82" s="20"/>
      <c r="B82" s="35"/>
      <c r="C82" s="36"/>
      <c r="D82" s="46"/>
      <c r="E82" s="3" t="s">
        <v>19</v>
      </c>
      <c r="F82" s="38" t="s">
        <v>42</v>
      </c>
      <c r="G82" s="3" t="s">
        <v>21</v>
      </c>
      <c r="H82" s="40">
        <f>'[29]оценка Учреждения'!$H$81</f>
        <v>100</v>
      </c>
      <c r="I82" s="40">
        <f>'[29]оценка Учреждения'!$I$81</f>
        <v>100</v>
      </c>
      <c r="J82" s="41">
        <f t="shared" si="0"/>
        <v>100</v>
      </c>
      <c r="K82" s="51"/>
      <c r="L82" s="48"/>
      <c r="M82" s="17"/>
      <c r="N82" s="59"/>
      <c r="O82" s="50"/>
    </row>
    <row r="83" spans="1:15" ht="31.5" x14ac:dyDescent="0.25">
      <c r="A83" s="20"/>
      <c r="B83" s="52"/>
      <c r="C83" s="53"/>
      <c r="D83" s="54"/>
      <c r="E83" s="3" t="s">
        <v>25</v>
      </c>
      <c r="F83" s="55" t="s">
        <v>67</v>
      </c>
      <c r="G83" s="3" t="s">
        <v>68</v>
      </c>
      <c r="H83" s="135">
        <f>'[29]оценка Учреждения'!$H$82</f>
        <v>181643.52000000005</v>
      </c>
      <c r="I83" s="135">
        <f>'[29]оценка Учреждения'!$I$82</f>
        <v>181643.52000000005</v>
      </c>
      <c r="J83" s="41">
        <f t="shared" ref="J83:J97" si="1">IF(H83=0,100,IF(I83/H83*100&gt;100,100,I83/H83*100))</f>
        <v>100</v>
      </c>
      <c r="K83" s="41">
        <f>J83</f>
        <v>100</v>
      </c>
      <c r="L83" s="56"/>
      <c r="M83" s="17"/>
      <c r="N83" s="41"/>
      <c r="O83" s="58"/>
    </row>
    <row r="84" spans="1:15" ht="47.25" x14ac:dyDescent="0.25">
      <c r="A84" s="20"/>
      <c r="B84" s="35" t="s">
        <v>73</v>
      </c>
      <c r="C84" s="36" t="s">
        <v>74</v>
      </c>
      <c r="D84" s="37" t="s">
        <v>18</v>
      </c>
      <c r="E84" s="3" t="s">
        <v>19</v>
      </c>
      <c r="F84" s="38" t="s">
        <v>65</v>
      </c>
      <c r="G84" s="3" t="s">
        <v>21</v>
      </c>
      <c r="H84" s="40">
        <f>'[29]оценка Учреждения'!$H$83</f>
        <v>49.55</v>
      </c>
      <c r="I84" s="40">
        <f>'[29]оценка Учреждения'!$I$83</f>
        <v>48.61</v>
      </c>
      <c r="J84" s="41">
        <f t="shared" si="1"/>
        <v>98.102926337033296</v>
      </c>
      <c r="K84" s="42">
        <f>(J84+J85+J86)/3</f>
        <v>91.900975445677773</v>
      </c>
      <c r="L84" s="43">
        <f>(K84+K87)/2</f>
        <v>95.599483673483604</v>
      </c>
      <c r="M84" s="17"/>
      <c r="N84" s="59"/>
      <c r="O84" s="45">
        <v>21</v>
      </c>
    </row>
    <row r="85" spans="1:15" ht="63" x14ac:dyDescent="0.25">
      <c r="A85" s="20"/>
      <c r="B85" s="35"/>
      <c r="C85" s="36"/>
      <c r="D85" s="46"/>
      <c r="E85" s="3" t="s">
        <v>19</v>
      </c>
      <c r="F85" s="38" t="s">
        <v>66</v>
      </c>
      <c r="G85" s="3" t="s">
        <v>21</v>
      </c>
      <c r="H85" s="40">
        <f>'[29]оценка Учреждения'!$H$84</f>
        <v>100</v>
      </c>
      <c r="I85" s="40">
        <f>'[29]оценка Учреждения'!$I$84</f>
        <v>91.9</v>
      </c>
      <c r="J85" s="41">
        <f t="shared" si="1"/>
        <v>91.9</v>
      </c>
      <c r="K85" s="47"/>
      <c r="L85" s="48"/>
      <c r="M85" s="17"/>
      <c r="N85" s="59"/>
      <c r="O85" s="50"/>
    </row>
    <row r="86" spans="1:15" ht="47.25" x14ac:dyDescent="0.25">
      <c r="A86" s="20"/>
      <c r="B86" s="35"/>
      <c r="C86" s="36"/>
      <c r="D86" s="46"/>
      <c r="E86" s="3" t="s">
        <v>19</v>
      </c>
      <c r="F86" s="38" t="s">
        <v>42</v>
      </c>
      <c r="G86" s="3" t="s">
        <v>21</v>
      </c>
      <c r="H86" s="40">
        <f>'[29]оценка Учреждения'!$H$85</f>
        <v>100</v>
      </c>
      <c r="I86" s="40">
        <f>'[29]оценка Учреждения'!$I$85</f>
        <v>85.7</v>
      </c>
      <c r="J86" s="41">
        <f t="shared" si="1"/>
        <v>85.7</v>
      </c>
      <c r="K86" s="51"/>
      <c r="L86" s="48"/>
      <c r="M86" s="17"/>
      <c r="N86" s="59"/>
      <c r="O86" s="50"/>
    </row>
    <row r="87" spans="1:15" ht="31.5" x14ac:dyDescent="0.25">
      <c r="A87" s="20"/>
      <c r="B87" s="52"/>
      <c r="C87" s="53"/>
      <c r="D87" s="54"/>
      <c r="E87" s="3" t="s">
        <v>25</v>
      </c>
      <c r="F87" s="55" t="s">
        <v>67</v>
      </c>
      <c r="G87" s="3" t="s">
        <v>68</v>
      </c>
      <c r="H87" s="135">
        <f>'[29]оценка Учреждения'!$H$86</f>
        <v>100127.04999999999</v>
      </c>
      <c r="I87" s="135">
        <f>'[29]оценка Учреждения'!$I$86</f>
        <v>99424.15</v>
      </c>
      <c r="J87" s="41">
        <f t="shared" si="1"/>
        <v>99.297991901289421</v>
      </c>
      <c r="K87" s="41">
        <f>J87</f>
        <v>99.297991901289421</v>
      </c>
      <c r="L87" s="56"/>
      <c r="M87" s="17"/>
      <c r="N87" s="41"/>
      <c r="O87" s="58"/>
    </row>
    <row r="88" spans="1:15" ht="47.25" x14ac:dyDescent="0.25">
      <c r="A88" s="20"/>
      <c r="B88" s="35" t="s">
        <v>75</v>
      </c>
      <c r="C88" s="36" t="s">
        <v>76</v>
      </c>
      <c r="D88" s="37" t="s">
        <v>18</v>
      </c>
      <c r="E88" s="3" t="s">
        <v>19</v>
      </c>
      <c r="F88" s="38" t="s">
        <v>65</v>
      </c>
      <c r="G88" s="3" t="s">
        <v>21</v>
      </c>
      <c r="H88" s="40">
        <f>'[29]оценка Учреждения'!$H$87</f>
        <v>3.03</v>
      </c>
      <c r="I88" s="40">
        <f>'[29]оценка Учреждения'!$I$87</f>
        <v>3.03</v>
      </c>
      <c r="J88" s="41">
        <f t="shared" si="1"/>
        <v>100</v>
      </c>
      <c r="K88" s="42">
        <f>(J88+J89+J90)/2</f>
        <v>100</v>
      </c>
      <c r="L88" s="43">
        <f>(K88+K91)/2</f>
        <v>100</v>
      </c>
      <c r="M88" s="17"/>
      <c r="N88" s="59"/>
      <c r="O88" s="45">
        <v>22</v>
      </c>
    </row>
    <row r="89" spans="1:15" ht="63" x14ac:dyDescent="0.25">
      <c r="A89" s="20"/>
      <c r="B89" s="35"/>
      <c r="C89" s="36"/>
      <c r="D89" s="46"/>
      <c r="E89" s="3" t="s">
        <v>19</v>
      </c>
      <c r="F89" s="38" t="s">
        <v>66</v>
      </c>
      <c r="G89" s="3" t="s">
        <v>21</v>
      </c>
      <c r="H89" s="40">
        <f>'[29]оценка Учреждения'!$H$88</f>
        <v>0</v>
      </c>
      <c r="I89" s="40">
        <f>'[29]оценка Учреждения'!$I$88</f>
        <v>0</v>
      </c>
      <c r="J89" s="41">
        <v>0</v>
      </c>
      <c r="K89" s="47"/>
      <c r="L89" s="48"/>
      <c r="M89" s="17"/>
      <c r="N89" s="59"/>
      <c r="O89" s="50"/>
    </row>
    <row r="90" spans="1:15" ht="47.25" x14ac:dyDescent="0.25">
      <c r="A90" s="20"/>
      <c r="B90" s="35"/>
      <c r="C90" s="36"/>
      <c r="D90" s="46"/>
      <c r="E90" s="3" t="s">
        <v>19</v>
      </c>
      <c r="F90" s="38" t="s">
        <v>42</v>
      </c>
      <c r="G90" s="3" t="s">
        <v>21</v>
      </c>
      <c r="H90" s="40">
        <f>'[29]оценка Учреждения'!$H$89</f>
        <v>100</v>
      </c>
      <c r="I90" s="40">
        <f>'[29]оценка Учреждения'!$I$89</f>
        <v>100</v>
      </c>
      <c r="J90" s="41">
        <f t="shared" si="1"/>
        <v>100</v>
      </c>
      <c r="K90" s="51"/>
      <c r="L90" s="48"/>
      <c r="M90" s="17"/>
      <c r="N90" s="59"/>
      <c r="O90" s="50"/>
    </row>
    <row r="91" spans="1:15" ht="31.5" x14ac:dyDescent="0.25">
      <c r="A91" s="20"/>
      <c r="B91" s="52"/>
      <c r="C91" s="53"/>
      <c r="D91" s="54"/>
      <c r="E91" s="3" t="s">
        <v>25</v>
      </c>
      <c r="F91" s="55" t="s">
        <v>67</v>
      </c>
      <c r="G91" s="3" t="s">
        <v>68</v>
      </c>
      <c r="H91" s="135">
        <f>'[29]оценка Учреждения'!$H$90</f>
        <v>5302.44</v>
      </c>
      <c r="I91" s="135">
        <f>'[29]оценка Учреждения'!$I$90</f>
        <v>5359.09</v>
      </c>
      <c r="J91" s="41">
        <f t="shared" si="1"/>
        <v>100</v>
      </c>
      <c r="K91" s="41">
        <f>J91</f>
        <v>100</v>
      </c>
      <c r="L91" s="56"/>
      <c r="M91" s="17"/>
      <c r="N91" s="41"/>
      <c r="O91" s="58"/>
    </row>
    <row r="92" spans="1:15" ht="47.25" x14ac:dyDescent="0.25">
      <c r="A92" s="20"/>
      <c r="B92" s="35" t="s">
        <v>77</v>
      </c>
      <c r="C92" s="36" t="s">
        <v>78</v>
      </c>
      <c r="D92" s="37" t="s">
        <v>18</v>
      </c>
      <c r="E92" s="3" t="s">
        <v>19</v>
      </c>
      <c r="F92" s="38" t="s">
        <v>65</v>
      </c>
      <c r="G92" s="3" t="s">
        <v>21</v>
      </c>
      <c r="H92" s="40">
        <f>'[29]оценка Учреждения'!$H$91</f>
        <v>22.42</v>
      </c>
      <c r="I92" s="40">
        <f>'[29]оценка Учреждения'!$I$91</f>
        <v>22.18</v>
      </c>
      <c r="J92" s="41">
        <f t="shared" si="1"/>
        <v>98.929527207850114</v>
      </c>
      <c r="K92" s="42">
        <f>(J92+J93+J94)/3</f>
        <v>90.876509069283372</v>
      </c>
      <c r="L92" s="43">
        <f>(K92+K95)/2</f>
        <v>95.423628531522965</v>
      </c>
      <c r="M92" s="17"/>
      <c r="N92" s="44"/>
      <c r="O92" s="45">
        <v>23</v>
      </c>
    </row>
    <row r="93" spans="1:15" ht="63" x14ac:dyDescent="0.25">
      <c r="A93" s="20"/>
      <c r="B93" s="35"/>
      <c r="C93" s="36"/>
      <c r="D93" s="46"/>
      <c r="E93" s="3" t="s">
        <v>19</v>
      </c>
      <c r="F93" s="38" t="s">
        <v>66</v>
      </c>
      <c r="G93" s="3" t="s">
        <v>21</v>
      </c>
      <c r="H93" s="40">
        <f>'[29]оценка Учреждения'!$H$92</f>
        <v>100</v>
      </c>
      <c r="I93" s="40">
        <f>'[29]оценка Учреждения'!$I$92</f>
        <v>73.7</v>
      </c>
      <c r="J93" s="41">
        <f t="shared" si="1"/>
        <v>73.7</v>
      </c>
      <c r="K93" s="47"/>
      <c r="L93" s="48"/>
      <c r="M93" s="17"/>
      <c r="N93" s="49"/>
      <c r="O93" s="50"/>
    </row>
    <row r="94" spans="1:15" ht="47.25" x14ac:dyDescent="0.25">
      <c r="A94" s="20"/>
      <c r="B94" s="35"/>
      <c r="C94" s="36"/>
      <c r="D94" s="46"/>
      <c r="E94" s="3" t="s">
        <v>19</v>
      </c>
      <c r="F94" s="38" t="s">
        <v>42</v>
      </c>
      <c r="G94" s="3" t="s">
        <v>21</v>
      </c>
      <c r="H94" s="40">
        <f>'[29]оценка Учреждения'!$H$93</f>
        <v>100</v>
      </c>
      <c r="I94" s="40">
        <f>'[29]оценка Учреждения'!$I$93</f>
        <v>100</v>
      </c>
      <c r="J94" s="41">
        <f t="shared" si="1"/>
        <v>100</v>
      </c>
      <c r="K94" s="51"/>
      <c r="L94" s="48"/>
      <c r="M94" s="17"/>
      <c r="N94" s="49"/>
      <c r="O94" s="50"/>
    </row>
    <row r="95" spans="1:15" ht="31.5" x14ac:dyDescent="0.25">
      <c r="A95" s="20"/>
      <c r="B95" s="52"/>
      <c r="C95" s="53"/>
      <c r="D95" s="54"/>
      <c r="E95" s="3" t="s">
        <v>25</v>
      </c>
      <c r="F95" s="55" t="s">
        <v>67</v>
      </c>
      <c r="G95" s="3" t="s">
        <v>68</v>
      </c>
      <c r="H95" s="135">
        <f>'[29]оценка Учреждения'!$H$94</f>
        <v>49090.65</v>
      </c>
      <c r="I95" s="135">
        <f>'[29]оценка Учреждения'!$I$94</f>
        <v>49076.29</v>
      </c>
      <c r="J95" s="41">
        <f t="shared" si="1"/>
        <v>99.970747993762558</v>
      </c>
      <c r="K95" s="41">
        <f>J95</f>
        <v>99.970747993762558</v>
      </c>
      <c r="L95" s="56"/>
      <c r="M95" s="17"/>
      <c r="N95" s="57"/>
      <c r="O95" s="58"/>
    </row>
    <row r="96" spans="1:15" ht="47.25" x14ac:dyDescent="0.25">
      <c r="A96" s="20"/>
      <c r="B96" s="35" t="s">
        <v>79</v>
      </c>
      <c r="C96" s="36" t="s">
        <v>80</v>
      </c>
      <c r="D96" s="37" t="s">
        <v>18</v>
      </c>
      <c r="E96" s="3" t="s">
        <v>19</v>
      </c>
      <c r="F96" s="38" t="s">
        <v>65</v>
      </c>
      <c r="G96" s="3" t="s">
        <v>21</v>
      </c>
      <c r="H96" s="40">
        <f>'[29]оценка Учреждения'!$H$95</f>
        <v>18.12</v>
      </c>
      <c r="I96" s="40">
        <f>'[29]оценка Учреждения'!$I$95</f>
        <v>17.97</v>
      </c>
      <c r="J96" s="41">
        <f t="shared" si="1"/>
        <v>99.172185430463571</v>
      </c>
      <c r="K96" s="42">
        <f>(J96+J97+J98)/3</f>
        <v>99.724061810154524</v>
      </c>
      <c r="L96" s="43">
        <f>(K96+K99)/2</f>
        <v>99.862030905077262</v>
      </c>
      <c r="M96" s="17"/>
      <c r="N96" s="44"/>
      <c r="O96" s="45">
        <v>24</v>
      </c>
    </row>
    <row r="97" spans="1:15" ht="63" x14ac:dyDescent="0.25">
      <c r="A97" s="20"/>
      <c r="B97" s="35"/>
      <c r="C97" s="36"/>
      <c r="D97" s="46"/>
      <c r="E97" s="3" t="s">
        <v>19</v>
      </c>
      <c r="F97" s="38" t="s">
        <v>66</v>
      </c>
      <c r="G97" s="3" t="s">
        <v>21</v>
      </c>
      <c r="H97" s="40">
        <f>'[29]оценка Учреждения'!$H$96</f>
        <v>0</v>
      </c>
      <c r="I97" s="40">
        <f>'[29]оценка Учреждения'!$I$96</f>
        <v>0</v>
      </c>
      <c r="J97" s="41">
        <f t="shared" si="1"/>
        <v>100</v>
      </c>
      <c r="K97" s="47"/>
      <c r="L97" s="48"/>
      <c r="M97" s="17"/>
      <c r="N97" s="49"/>
      <c r="O97" s="50"/>
    </row>
    <row r="98" spans="1:15" ht="47.25" x14ac:dyDescent="0.25">
      <c r="A98" s="20"/>
      <c r="B98" s="35"/>
      <c r="C98" s="36"/>
      <c r="D98" s="46"/>
      <c r="E98" s="3" t="s">
        <v>19</v>
      </c>
      <c r="F98" s="38" t="s">
        <v>42</v>
      </c>
      <c r="G98" s="3" t="s">
        <v>21</v>
      </c>
      <c r="H98" s="40">
        <f>'[29]оценка Учреждения'!$H$97</f>
        <v>100</v>
      </c>
      <c r="I98" s="40">
        <f>'[29]оценка Учреждения'!$I$97</f>
        <v>100</v>
      </c>
      <c r="J98" s="41">
        <f>IF(I98/H98*100&gt;100,100,I98/H98*100)</f>
        <v>100</v>
      </c>
      <c r="K98" s="51"/>
      <c r="L98" s="48"/>
      <c r="M98" s="17"/>
      <c r="N98" s="49"/>
      <c r="O98" s="50"/>
    </row>
    <row r="99" spans="1:15" ht="31.5" x14ac:dyDescent="0.25">
      <c r="A99" s="159"/>
      <c r="B99" s="52"/>
      <c r="C99" s="53"/>
      <c r="D99" s="54"/>
      <c r="E99" s="3" t="s">
        <v>25</v>
      </c>
      <c r="F99" s="55" t="s">
        <v>67</v>
      </c>
      <c r="G99" s="3" t="s">
        <v>68</v>
      </c>
      <c r="H99" s="135">
        <f>'[29]оценка Учреждения'!$H$98</f>
        <v>33773.600000000006</v>
      </c>
      <c r="I99" s="135">
        <f>'[29]оценка Учреждения'!$I$98</f>
        <v>33841.58</v>
      </c>
      <c r="J99" s="41">
        <f>IF(I99/H99*100&gt;100,100,I99/H99*100)</f>
        <v>100</v>
      </c>
      <c r="K99" s="41">
        <f>J99</f>
        <v>100</v>
      </c>
      <c r="L99" s="56"/>
      <c r="M99" s="17"/>
      <c r="N99" s="57"/>
      <c r="O99" s="58"/>
    </row>
    <row r="100" spans="1:15" ht="15.75" x14ac:dyDescent="0.25">
      <c r="A100" s="161"/>
      <c r="B100" s="162"/>
      <c r="C100" s="161"/>
      <c r="D100" s="163"/>
      <c r="E100" s="164"/>
      <c r="F100" s="165"/>
      <c r="G100" s="164"/>
      <c r="H100" s="185"/>
      <c r="I100" s="185"/>
      <c r="J100" s="167"/>
      <c r="K100" s="167"/>
      <c r="L100" s="168"/>
      <c r="M100" s="169"/>
      <c r="N100" s="170"/>
      <c r="O100" s="171"/>
    </row>
    <row r="101" spans="1:15" ht="15.75" x14ac:dyDescent="0.25">
      <c r="A101" s="172" t="s">
        <v>81</v>
      </c>
      <c r="F101" s="173" t="s">
        <v>82</v>
      </c>
      <c r="G101" s="164"/>
      <c r="H101" s="185"/>
      <c r="I101" s="185"/>
      <c r="J101" s="167"/>
      <c r="K101" s="167"/>
      <c r="L101" s="168"/>
      <c r="M101" s="169"/>
      <c r="N101" s="170"/>
      <c r="O101" s="171"/>
    </row>
    <row r="103" spans="1:15" x14ac:dyDescent="0.25">
      <c r="A103" s="174" t="s">
        <v>83</v>
      </c>
    </row>
    <row r="105" spans="1:15" x14ac:dyDescent="0.25">
      <c r="H105" s="175">
        <f>H7+H11+H15+H19+H23+H27+H31+H35+H39+H43+H47+H51+H55+H59+H63+H67+H71</f>
        <v>1717.5499999999997</v>
      </c>
    </row>
    <row r="106" spans="1:15" x14ac:dyDescent="0.25">
      <c r="H106" s="175">
        <f>H75+H79+H83+H87+H91+H95+H99</f>
        <v>394896.74000000011</v>
      </c>
    </row>
    <row r="107" spans="1:15" x14ac:dyDescent="0.25">
      <c r="A107" s="174"/>
    </row>
  </sheetData>
  <autoFilter ref="A3:O99">
    <filterColumn colId="7">
      <customFilters>
        <customFilter operator="notEqual" val=" "/>
      </customFilters>
    </filterColumn>
  </autoFilter>
  <mergeCells count="152"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B88:B91"/>
    <mergeCell ref="C88:C91"/>
    <mergeCell ref="D88:D91"/>
    <mergeCell ref="K88:K90"/>
    <mergeCell ref="L88:L91"/>
    <mergeCell ref="O88:O91"/>
    <mergeCell ref="B84:B87"/>
    <mergeCell ref="C84:C87"/>
    <mergeCell ref="D84:D87"/>
    <mergeCell ref="K84:K86"/>
    <mergeCell ref="L84:L87"/>
    <mergeCell ref="O84:O87"/>
    <mergeCell ref="O76:O79"/>
    <mergeCell ref="B80:B83"/>
    <mergeCell ref="C80:C83"/>
    <mergeCell ref="D80:D83"/>
    <mergeCell ref="K80:K82"/>
    <mergeCell ref="L80:L83"/>
    <mergeCell ref="O80:O83"/>
    <mergeCell ref="B76:B79"/>
    <mergeCell ref="C76:C79"/>
    <mergeCell ref="D76:D79"/>
    <mergeCell ref="K76:K78"/>
    <mergeCell ref="L76:L79"/>
    <mergeCell ref="N76:N79"/>
    <mergeCell ref="B72:B75"/>
    <mergeCell ref="C72:C75"/>
    <mergeCell ref="D72:D75"/>
    <mergeCell ref="K72:K74"/>
    <mergeCell ref="L72:L75"/>
    <mergeCell ref="O72:O75"/>
    <mergeCell ref="B68:B71"/>
    <mergeCell ref="C68:C71"/>
    <mergeCell ref="D68:D71"/>
    <mergeCell ref="K68:K70"/>
    <mergeCell ref="L68:L71"/>
    <mergeCell ref="O68:O71"/>
    <mergeCell ref="B64:B67"/>
    <mergeCell ref="C64:C67"/>
    <mergeCell ref="D64:D67"/>
    <mergeCell ref="K64:K66"/>
    <mergeCell ref="L64:L67"/>
    <mergeCell ref="O64:O67"/>
    <mergeCell ref="B60:B63"/>
    <mergeCell ref="C60:C63"/>
    <mergeCell ref="D60:D63"/>
    <mergeCell ref="K60:K62"/>
    <mergeCell ref="L60:L63"/>
    <mergeCell ref="O60:O63"/>
    <mergeCell ref="B56:B59"/>
    <mergeCell ref="C56:C59"/>
    <mergeCell ref="D56:D59"/>
    <mergeCell ref="K56:K58"/>
    <mergeCell ref="L56:L59"/>
    <mergeCell ref="O56:O59"/>
    <mergeCell ref="B52:B55"/>
    <mergeCell ref="C52:C55"/>
    <mergeCell ref="D52:D55"/>
    <mergeCell ref="K52:K54"/>
    <mergeCell ref="L52:L55"/>
    <mergeCell ref="O52:O55"/>
    <mergeCell ref="B48:B51"/>
    <mergeCell ref="C48:C51"/>
    <mergeCell ref="D48:D51"/>
    <mergeCell ref="K48:K50"/>
    <mergeCell ref="L48:L51"/>
    <mergeCell ref="O48:O51"/>
    <mergeCell ref="B44:B47"/>
    <mergeCell ref="C44:C47"/>
    <mergeCell ref="D44:D47"/>
    <mergeCell ref="K44:K46"/>
    <mergeCell ref="L44:L47"/>
    <mergeCell ref="O44:O47"/>
    <mergeCell ref="B40:B43"/>
    <mergeCell ref="C40:C43"/>
    <mergeCell ref="D40:D43"/>
    <mergeCell ref="K40:K42"/>
    <mergeCell ref="L40:L43"/>
    <mergeCell ref="O40:O43"/>
    <mergeCell ref="B36:B39"/>
    <mergeCell ref="C36:C39"/>
    <mergeCell ref="D36:D39"/>
    <mergeCell ref="K36:K38"/>
    <mergeCell ref="L36:L39"/>
    <mergeCell ref="O36:O39"/>
    <mergeCell ref="B32:B35"/>
    <mergeCell ref="C32:C35"/>
    <mergeCell ref="D32:D35"/>
    <mergeCell ref="K32:K34"/>
    <mergeCell ref="L32:L35"/>
    <mergeCell ref="O32:O35"/>
    <mergeCell ref="B28:B31"/>
    <mergeCell ref="C28:C31"/>
    <mergeCell ref="D28:D31"/>
    <mergeCell ref="K28:K30"/>
    <mergeCell ref="L28:L31"/>
    <mergeCell ref="O28:O31"/>
    <mergeCell ref="B24:B27"/>
    <mergeCell ref="C24:C27"/>
    <mergeCell ref="D24:D27"/>
    <mergeCell ref="K24:K26"/>
    <mergeCell ref="L24:L27"/>
    <mergeCell ref="O24:O27"/>
    <mergeCell ref="B20:B23"/>
    <mergeCell ref="C20:C23"/>
    <mergeCell ref="D20:D23"/>
    <mergeCell ref="K20:K22"/>
    <mergeCell ref="L20:L23"/>
    <mergeCell ref="O20:O23"/>
    <mergeCell ref="L12:L15"/>
    <mergeCell ref="O12:O15"/>
    <mergeCell ref="B16:B19"/>
    <mergeCell ref="C16:C19"/>
    <mergeCell ref="D16:D19"/>
    <mergeCell ref="K16:K18"/>
    <mergeCell ref="L16:L19"/>
    <mergeCell ref="N16:N19"/>
    <mergeCell ref="O16:O19"/>
    <mergeCell ref="L4:L7"/>
    <mergeCell ref="M4:M99"/>
    <mergeCell ref="N4:N7"/>
    <mergeCell ref="O4:O7"/>
    <mergeCell ref="B8:B11"/>
    <mergeCell ref="C8:C11"/>
    <mergeCell ref="D8:D11"/>
    <mergeCell ref="K8:K10"/>
    <mergeCell ref="L8:L11"/>
    <mergeCell ref="O8:O11"/>
    <mergeCell ref="C1:F1"/>
    <mergeCell ref="A4:A99"/>
    <mergeCell ref="B4:B7"/>
    <mergeCell ref="C4:C7"/>
    <mergeCell ref="D4:D7"/>
    <mergeCell ref="K4:K6"/>
    <mergeCell ref="B12:B15"/>
    <mergeCell ref="C12:C15"/>
    <mergeCell ref="D12:D15"/>
    <mergeCell ref="K12:K14"/>
  </mergeCells>
  <printOptions horizontalCentered="1"/>
  <pageMargins left="0.11811023622047245" right="0.11811023622047245" top="0.15748031496062992" bottom="0" header="0.31496062992125984" footer="0.31496062992125984"/>
  <pageSetup paperSize="9" scale="42" orientation="landscape" r:id="rId1"/>
  <rowBreaks count="1" manualBreakCount="1">
    <brk id="71" max="14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214"/>
  <sheetViews>
    <sheetView view="pageBreakPreview" zoomScale="70" zoomScaleNormal="60" zoomScaleSheetLayoutView="70" workbookViewId="0">
      <pane xSplit="4" ySplit="3" topLeftCell="E16" activePane="bottomRight" state="frozen"/>
      <selection activeCell="E16" sqref="E16"/>
      <selection pane="topRight" activeCell="E16" sqref="E16"/>
      <selection pane="bottomLeft" activeCell="E16" sqref="E16"/>
      <selection pane="bottomRight" activeCell="E16" sqref="E16"/>
    </sheetView>
  </sheetViews>
  <sheetFormatPr defaultColWidth="8.85546875" defaultRowHeight="15" x14ac:dyDescent="0.25"/>
  <cols>
    <col min="1" max="1" width="19.140625" style="1" customWidth="1"/>
    <col min="2" max="2" width="20" style="1" customWidth="1"/>
    <col min="3" max="3" width="39.5703125" style="1" customWidth="1"/>
    <col min="4" max="4" width="10.140625" style="1" customWidth="1"/>
    <col min="5" max="5" width="17.85546875" style="1" customWidth="1"/>
    <col min="6" max="6" width="77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8.85546875" style="1"/>
  </cols>
  <sheetData>
    <row r="1" spans="1:15" ht="33.75" customHeight="1" x14ac:dyDescent="0.45">
      <c r="C1" s="2" t="s">
        <v>0</v>
      </c>
      <c r="D1" s="2"/>
      <c r="E1" s="2"/>
      <c r="F1" s="2"/>
    </row>
    <row r="2" spans="1:15" ht="195.75" customHeight="1" x14ac:dyDescent="0.25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2</v>
      </c>
      <c r="D3" s="5">
        <v>3</v>
      </c>
      <c r="E3" s="4">
        <v>4</v>
      </c>
      <c r="F3" s="5">
        <v>5</v>
      </c>
      <c r="G3" s="4">
        <v>6</v>
      </c>
      <c r="H3" s="5">
        <v>7</v>
      </c>
      <c r="I3" s="4">
        <v>8</v>
      </c>
      <c r="J3" s="5">
        <v>9</v>
      </c>
      <c r="K3" s="4">
        <v>10</v>
      </c>
      <c r="L3" s="5">
        <v>11</v>
      </c>
      <c r="M3" s="4">
        <v>12</v>
      </c>
      <c r="N3" s="5">
        <v>13</v>
      </c>
    </row>
    <row r="4" spans="1:15" customFormat="1" ht="56.25" hidden="1" customHeight="1" x14ac:dyDescent="0.25">
      <c r="A4" s="6" t="s">
        <v>111</v>
      </c>
      <c r="B4" s="7" t="s">
        <v>16</v>
      </c>
      <c r="C4" s="8" t="s">
        <v>17</v>
      </c>
      <c r="D4" s="9" t="s">
        <v>18</v>
      </c>
      <c r="E4" s="10" t="s">
        <v>19</v>
      </c>
      <c r="F4" s="11" t="s">
        <v>20</v>
      </c>
      <c r="G4" s="12" t="s">
        <v>21</v>
      </c>
      <c r="H4" s="13"/>
      <c r="I4" s="13"/>
      <c r="J4" s="14"/>
      <c r="K4" s="15"/>
      <c r="L4" s="16"/>
      <c r="M4" s="17" t="s">
        <v>22</v>
      </c>
      <c r="N4" s="18"/>
      <c r="O4" s="19">
        <v>1</v>
      </c>
    </row>
    <row r="5" spans="1:15" customFormat="1" ht="56.25" hidden="1" customHeight="1" x14ac:dyDescent="0.25">
      <c r="A5" s="20"/>
      <c r="B5" s="7"/>
      <c r="C5" s="8"/>
      <c r="D5" s="21"/>
      <c r="E5" s="10" t="s">
        <v>19</v>
      </c>
      <c r="F5" s="11" t="s">
        <v>23</v>
      </c>
      <c r="G5" s="12" t="s">
        <v>21</v>
      </c>
      <c r="H5" s="13"/>
      <c r="I5" s="13"/>
      <c r="J5" s="14"/>
      <c r="K5" s="22"/>
      <c r="L5" s="23"/>
      <c r="M5" s="17"/>
      <c r="N5" s="24"/>
      <c r="O5" s="25"/>
    </row>
    <row r="6" spans="1:15" customFormat="1" ht="87" hidden="1" customHeight="1" x14ac:dyDescent="0.25">
      <c r="A6" s="20"/>
      <c r="B6" s="7"/>
      <c r="C6" s="8"/>
      <c r="D6" s="21"/>
      <c r="E6" s="10" t="s">
        <v>19</v>
      </c>
      <c r="F6" s="11" t="s">
        <v>24</v>
      </c>
      <c r="G6" s="12" t="s">
        <v>21</v>
      </c>
      <c r="H6" s="13"/>
      <c r="I6" s="13"/>
      <c r="J6" s="14"/>
      <c r="K6" s="26"/>
      <c r="L6" s="23"/>
      <c r="M6" s="17"/>
      <c r="N6" s="24"/>
      <c r="O6" s="25"/>
    </row>
    <row r="7" spans="1:15" customFormat="1" ht="33" hidden="1" customHeight="1" x14ac:dyDescent="0.25">
      <c r="A7" s="20"/>
      <c r="B7" s="27"/>
      <c r="C7" s="28"/>
      <c r="D7" s="29"/>
      <c r="E7" s="10" t="s">
        <v>25</v>
      </c>
      <c r="F7" s="30" t="s">
        <v>26</v>
      </c>
      <c r="G7" s="12" t="s">
        <v>27</v>
      </c>
      <c r="H7" s="13"/>
      <c r="I7" s="13"/>
      <c r="J7" s="14"/>
      <c r="K7" s="14"/>
      <c r="L7" s="31"/>
      <c r="M7" s="17"/>
      <c r="N7" s="32"/>
      <c r="O7" s="33"/>
    </row>
    <row r="8" spans="1:15" customFormat="1" ht="56.25" hidden="1" customHeight="1" x14ac:dyDescent="0.25">
      <c r="A8" s="20"/>
      <c r="B8" s="7" t="s">
        <v>28</v>
      </c>
      <c r="C8" s="8" t="s">
        <v>29</v>
      </c>
      <c r="D8" s="9" t="s">
        <v>18</v>
      </c>
      <c r="E8" s="10" t="s">
        <v>19</v>
      </c>
      <c r="F8" s="11" t="s">
        <v>20</v>
      </c>
      <c r="G8" s="12" t="s">
        <v>21</v>
      </c>
      <c r="H8" s="13"/>
      <c r="I8" s="13"/>
      <c r="J8" s="14"/>
      <c r="K8" s="15"/>
      <c r="L8" s="16"/>
      <c r="M8" s="17"/>
      <c r="N8" s="34"/>
      <c r="O8" s="19">
        <v>2</v>
      </c>
    </row>
    <row r="9" spans="1:15" customFormat="1" ht="56.25" hidden="1" customHeight="1" x14ac:dyDescent="0.25">
      <c r="A9" s="20"/>
      <c r="B9" s="7"/>
      <c r="C9" s="8"/>
      <c r="D9" s="21"/>
      <c r="E9" s="10" t="s">
        <v>19</v>
      </c>
      <c r="F9" s="11" t="s">
        <v>23</v>
      </c>
      <c r="G9" s="12" t="s">
        <v>21</v>
      </c>
      <c r="H9" s="13"/>
      <c r="I9" s="13"/>
      <c r="J9" s="14"/>
      <c r="K9" s="22"/>
      <c r="L9" s="23"/>
      <c r="M9" s="17"/>
      <c r="N9" s="34"/>
      <c r="O9" s="25"/>
    </row>
    <row r="10" spans="1:15" customFormat="1" ht="87" hidden="1" customHeight="1" x14ac:dyDescent="0.25">
      <c r="A10" s="20"/>
      <c r="B10" s="7"/>
      <c r="C10" s="8"/>
      <c r="D10" s="21"/>
      <c r="E10" s="10" t="s">
        <v>19</v>
      </c>
      <c r="F10" s="11" t="s">
        <v>24</v>
      </c>
      <c r="G10" s="12" t="s">
        <v>21</v>
      </c>
      <c r="H10" s="13"/>
      <c r="I10" s="13"/>
      <c r="J10" s="14"/>
      <c r="K10" s="26"/>
      <c r="L10" s="23"/>
      <c r="M10" s="17"/>
      <c r="N10" s="34"/>
      <c r="O10" s="25"/>
    </row>
    <row r="11" spans="1:15" customFormat="1" ht="33" hidden="1" customHeight="1" x14ac:dyDescent="0.25">
      <c r="A11" s="20"/>
      <c r="B11" s="27"/>
      <c r="C11" s="28"/>
      <c r="D11" s="29"/>
      <c r="E11" s="10" t="s">
        <v>25</v>
      </c>
      <c r="F11" s="30" t="s">
        <v>26</v>
      </c>
      <c r="G11" s="12" t="s">
        <v>27</v>
      </c>
      <c r="H11" s="13"/>
      <c r="I11" s="13"/>
      <c r="J11" s="14"/>
      <c r="K11" s="14"/>
      <c r="L11" s="31"/>
      <c r="M11" s="17"/>
      <c r="N11" s="14"/>
      <c r="O11" s="33"/>
    </row>
    <row r="12" spans="1:15" customFormat="1" ht="56.25" hidden="1" customHeight="1" x14ac:dyDescent="0.25">
      <c r="A12" s="20"/>
      <c r="B12" s="7" t="s">
        <v>30</v>
      </c>
      <c r="C12" s="8" t="s">
        <v>31</v>
      </c>
      <c r="D12" s="9" t="s">
        <v>18</v>
      </c>
      <c r="E12" s="10" t="s">
        <v>19</v>
      </c>
      <c r="F12" s="11" t="s">
        <v>20</v>
      </c>
      <c r="G12" s="12" t="s">
        <v>21</v>
      </c>
      <c r="H12" s="13"/>
      <c r="I12" s="13"/>
      <c r="J12" s="14"/>
      <c r="K12" s="15"/>
      <c r="L12" s="16"/>
      <c r="M12" s="17"/>
      <c r="N12" s="34"/>
      <c r="O12" s="19">
        <v>3</v>
      </c>
    </row>
    <row r="13" spans="1:15" customFormat="1" ht="56.25" hidden="1" customHeight="1" x14ac:dyDescent="0.25">
      <c r="A13" s="20"/>
      <c r="B13" s="7"/>
      <c r="C13" s="8"/>
      <c r="D13" s="21"/>
      <c r="E13" s="10" t="s">
        <v>19</v>
      </c>
      <c r="F13" s="11" t="s">
        <v>23</v>
      </c>
      <c r="G13" s="12" t="s">
        <v>21</v>
      </c>
      <c r="H13" s="13"/>
      <c r="I13" s="13"/>
      <c r="J13" s="14"/>
      <c r="K13" s="22"/>
      <c r="L13" s="23"/>
      <c r="M13" s="17"/>
      <c r="N13" s="34"/>
      <c r="O13" s="25"/>
    </row>
    <row r="14" spans="1:15" customFormat="1" ht="87" hidden="1" customHeight="1" x14ac:dyDescent="0.25">
      <c r="A14" s="20"/>
      <c r="B14" s="7"/>
      <c r="C14" s="8"/>
      <c r="D14" s="21"/>
      <c r="E14" s="10" t="s">
        <v>19</v>
      </c>
      <c r="F14" s="11" t="s">
        <v>24</v>
      </c>
      <c r="G14" s="12" t="s">
        <v>21</v>
      </c>
      <c r="H14" s="13"/>
      <c r="I14" s="13"/>
      <c r="J14" s="14"/>
      <c r="K14" s="26"/>
      <c r="L14" s="23"/>
      <c r="M14" s="17"/>
      <c r="N14" s="34"/>
      <c r="O14" s="25"/>
    </row>
    <row r="15" spans="1:15" customFormat="1" ht="33" hidden="1" customHeight="1" x14ac:dyDescent="0.25">
      <c r="A15" s="20"/>
      <c r="B15" s="27"/>
      <c r="C15" s="28"/>
      <c r="D15" s="29"/>
      <c r="E15" s="10" t="s">
        <v>25</v>
      </c>
      <c r="F15" s="30" t="s">
        <v>26</v>
      </c>
      <c r="G15" s="12" t="s">
        <v>27</v>
      </c>
      <c r="H15" s="13"/>
      <c r="I15" s="13"/>
      <c r="J15" s="14"/>
      <c r="K15" s="14"/>
      <c r="L15" s="31"/>
      <c r="M15" s="17"/>
      <c r="N15" s="14"/>
      <c r="O15" s="33"/>
    </row>
    <row r="16" spans="1:15" ht="56.25" customHeight="1" x14ac:dyDescent="0.25">
      <c r="A16" s="20"/>
      <c r="B16" s="35" t="s">
        <v>32</v>
      </c>
      <c r="C16" s="36" t="s">
        <v>33</v>
      </c>
      <c r="D16" s="37" t="s">
        <v>18</v>
      </c>
      <c r="E16" s="3" t="s">
        <v>19</v>
      </c>
      <c r="F16" s="38" t="s">
        <v>20</v>
      </c>
      <c r="G16" s="39" t="s">
        <v>21</v>
      </c>
      <c r="H16" s="40">
        <f>'[30]оценка Учреждения'!$H$15</f>
        <v>100</v>
      </c>
      <c r="I16" s="40">
        <f>'[30]оценка Учреждения'!$I$15</f>
        <v>100</v>
      </c>
      <c r="J16" s="41">
        <f t="shared" ref="J16:J67" si="0">IF(I16/H16*100&gt;100,100,I16/H16*100)</f>
        <v>100</v>
      </c>
      <c r="K16" s="42">
        <f>(J16+J17+J18)/3</f>
        <v>99.333333333333329</v>
      </c>
      <c r="L16" s="43">
        <f>(K16+K19)/2</f>
        <v>99.666666666666657</v>
      </c>
      <c r="M16" s="17"/>
      <c r="N16" s="44"/>
      <c r="O16" s="45">
        <v>4</v>
      </c>
    </row>
    <row r="17" spans="1:15" ht="56.25" customHeight="1" x14ac:dyDescent="0.25">
      <c r="A17" s="20"/>
      <c r="B17" s="35"/>
      <c r="C17" s="36"/>
      <c r="D17" s="46"/>
      <c r="E17" s="3" t="s">
        <v>19</v>
      </c>
      <c r="F17" s="38" t="s">
        <v>23</v>
      </c>
      <c r="G17" s="39" t="s">
        <v>21</v>
      </c>
      <c r="H17" s="40">
        <f>'[30]оценка Учреждения'!$H$16</f>
        <v>100</v>
      </c>
      <c r="I17" s="40">
        <f>'[30]оценка Учреждения'!$I$16</f>
        <v>98</v>
      </c>
      <c r="J17" s="41">
        <f t="shared" si="0"/>
        <v>98</v>
      </c>
      <c r="K17" s="47"/>
      <c r="L17" s="48"/>
      <c r="M17" s="17"/>
      <c r="N17" s="49"/>
      <c r="O17" s="50"/>
    </row>
    <row r="18" spans="1:15" ht="87" customHeight="1" x14ac:dyDescent="0.25">
      <c r="A18" s="20"/>
      <c r="B18" s="35"/>
      <c r="C18" s="36"/>
      <c r="D18" s="46"/>
      <c r="E18" s="3" t="s">
        <v>19</v>
      </c>
      <c r="F18" s="38" t="s">
        <v>24</v>
      </c>
      <c r="G18" s="39" t="s">
        <v>21</v>
      </c>
      <c r="H18" s="40">
        <f>'[30]оценка Учреждения'!$H$17</f>
        <v>100</v>
      </c>
      <c r="I18" s="40">
        <f>'[30]оценка Учреждения'!$I$17</f>
        <v>100</v>
      </c>
      <c r="J18" s="41">
        <f t="shared" si="0"/>
        <v>100</v>
      </c>
      <c r="K18" s="51"/>
      <c r="L18" s="48"/>
      <c r="M18" s="17"/>
      <c r="N18" s="49"/>
      <c r="O18" s="50"/>
    </row>
    <row r="19" spans="1:15" ht="33" customHeight="1" x14ac:dyDescent="0.25">
      <c r="A19" s="20"/>
      <c r="B19" s="52"/>
      <c r="C19" s="53"/>
      <c r="D19" s="54"/>
      <c r="E19" s="3" t="s">
        <v>25</v>
      </c>
      <c r="F19" s="55" t="s">
        <v>26</v>
      </c>
      <c r="G19" s="39" t="s">
        <v>27</v>
      </c>
      <c r="H19" s="40">
        <f>'[30]оценка Учреждения'!$H$18</f>
        <v>21.11</v>
      </c>
      <c r="I19" s="40">
        <f>'[30]оценка Учреждения'!$I$18</f>
        <v>22.78</v>
      </c>
      <c r="J19" s="41">
        <f t="shared" si="0"/>
        <v>100</v>
      </c>
      <c r="K19" s="41">
        <f>J19</f>
        <v>100</v>
      </c>
      <c r="L19" s="56"/>
      <c r="M19" s="17"/>
      <c r="N19" s="57"/>
      <c r="O19" s="58"/>
    </row>
    <row r="20" spans="1:15" ht="56.25" customHeight="1" x14ac:dyDescent="0.25">
      <c r="A20" s="20"/>
      <c r="B20" s="35" t="s">
        <v>34</v>
      </c>
      <c r="C20" s="36" t="s">
        <v>35</v>
      </c>
      <c r="D20" s="37" t="s">
        <v>18</v>
      </c>
      <c r="E20" s="3" t="s">
        <v>19</v>
      </c>
      <c r="F20" s="38" t="s">
        <v>20</v>
      </c>
      <c r="G20" s="39" t="s">
        <v>21</v>
      </c>
      <c r="H20" s="40">
        <f>'[30]оценка Учреждения'!$H$19</f>
        <v>100</v>
      </c>
      <c r="I20" s="40">
        <f>'[30]оценка Учреждения'!$I$19</f>
        <v>100</v>
      </c>
      <c r="J20" s="41">
        <f t="shared" si="0"/>
        <v>100</v>
      </c>
      <c r="K20" s="42">
        <f>(J20+J21+J22)/2</f>
        <v>100</v>
      </c>
      <c r="L20" s="43">
        <f>(K20+K23)/2</f>
        <v>100</v>
      </c>
      <c r="M20" s="17"/>
      <c r="N20" s="59"/>
      <c r="O20" s="45">
        <v>5</v>
      </c>
    </row>
    <row r="21" spans="1:15" ht="56.25" customHeight="1" x14ac:dyDescent="0.25">
      <c r="A21" s="20"/>
      <c r="B21" s="35"/>
      <c r="C21" s="36"/>
      <c r="D21" s="46"/>
      <c r="E21" s="3" t="s">
        <v>19</v>
      </c>
      <c r="F21" s="38" t="s">
        <v>23</v>
      </c>
      <c r="G21" s="39" t="s">
        <v>21</v>
      </c>
      <c r="H21" s="40">
        <f>'[30]оценка Учреждения'!$H$20</f>
        <v>79.599999999999994</v>
      </c>
      <c r="I21" s="40">
        <f>'[30]оценка Учреждения'!$I$20</f>
        <v>100</v>
      </c>
      <c r="J21" s="41">
        <f t="shared" si="0"/>
        <v>100</v>
      </c>
      <c r="K21" s="47"/>
      <c r="L21" s="48"/>
      <c r="M21" s="17"/>
      <c r="N21" s="59"/>
      <c r="O21" s="50"/>
    </row>
    <row r="22" spans="1:15" ht="87" customHeight="1" x14ac:dyDescent="0.25">
      <c r="A22" s="20"/>
      <c r="B22" s="35"/>
      <c r="C22" s="36"/>
      <c r="D22" s="46"/>
      <c r="E22" s="3" t="s">
        <v>19</v>
      </c>
      <c r="F22" s="38" t="s">
        <v>24</v>
      </c>
      <c r="G22" s="39" t="s">
        <v>21</v>
      </c>
      <c r="H22" s="40">
        <f>'[30]оценка Учреждения'!$H$21</f>
        <v>0</v>
      </c>
      <c r="I22" s="40">
        <f>'[30]оценка Учреждения'!$I$21</f>
        <v>0</v>
      </c>
      <c r="J22" s="41">
        <v>0</v>
      </c>
      <c r="K22" s="51"/>
      <c r="L22" s="48"/>
      <c r="M22" s="17"/>
      <c r="N22" s="59"/>
      <c r="O22" s="50"/>
    </row>
    <row r="23" spans="1:15" ht="33" customHeight="1" x14ac:dyDescent="0.25">
      <c r="A23" s="20"/>
      <c r="B23" s="52"/>
      <c r="C23" s="53"/>
      <c r="D23" s="54"/>
      <c r="E23" s="3" t="s">
        <v>25</v>
      </c>
      <c r="F23" s="55" t="s">
        <v>26</v>
      </c>
      <c r="G23" s="39" t="s">
        <v>27</v>
      </c>
      <c r="H23" s="40">
        <f>'[30]оценка Учреждения'!$H$22</f>
        <v>1.44</v>
      </c>
      <c r="I23" s="40">
        <f>'[30]оценка Учреждения'!$I$22</f>
        <v>2</v>
      </c>
      <c r="J23" s="41">
        <f t="shared" si="0"/>
        <v>100</v>
      </c>
      <c r="K23" s="41">
        <f>J23</f>
        <v>100</v>
      </c>
      <c r="L23" s="56"/>
      <c r="M23" s="17"/>
      <c r="N23" s="41"/>
      <c r="O23" s="58"/>
    </row>
    <row r="24" spans="1:15" ht="56.25" customHeight="1" x14ac:dyDescent="0.25">
      <c r="A24" s="20"/>
      <c r="B24" s="35" t="s">
        <v>36</v>
      </c>
      <c r="C24" s="36" t="s">
        <v>37</v>
      </c>
      <c r="D24" s="37" t="s">
        <v>18</v>
      </c>
      <c r="E24" s="3" t="s">
        <v>19</v>
      </c>
      <c r="F24" s="38" t="s">
        <v>20</v>
      </c>
      <c r="G24" s="39" t="s">
        <v>21</v>
      </c>
      <c r="H24" s="40">
        <f>'[30]оценка Учреждения'!$H$23</f>
        <v>100</v>
      </c>
      <c r="I24" s="40">
        <f>'[30]оценка Учреждения'!$I$23</f>
        <v>100</v>
      </c>
      <c r="J24" s="41">
        <f t="shared" si="0"/>
        <v>100</v>
      </c>
      <c r="K24" s="42">
        <f>(J24+J25+J26)/3</f>
        <v>99.433333333333337</v>
      </c>
      <c r="L24" s="43">
        <f>(K24+K27)/2</f>
        <v>99.716666666666669</v>
      </c>
      <c r="M24" s="17"/>
      <c r="N24" s="59"/>
      <c r="O24" s="45">
        <v>6</v>
      </c>
    </row>
    <row r="25" spans="1:15" ht="56.25" customHeight="1" x14ac:dyDescent="0.25">
      <c r="A25" s="20"/>
      <c r="B25" s="35"/>
      <c r="C25" s="36"/>
      <c r="D25" s="46"/>
      <c r="E25" s="3" t="s">
        <v>19</v>
      </c>
      <c r="F25" s="38" t="s">
        <v>23</v>
      </c>
      <c r="G25" s="39" t="s">
        <v>21</v>
      </c>
      <c r="H25" s="40">
        <f>'[30]оценка Учреждения'!$H$24</f>
        <v>100</v>
      </c>
      <c r="I25" s="40">
        <f>'[30]оценка Учреждения'!$I$24</f>
        <v>98.3</v>
      </c>
      <c r="J25" s="41">
        <f t="shared" si="0"/>
        <v>98.3</v>
      </c>
      <c r="K25" s="47"/>
      <c r="L25" s="48"/>
      <c r="M25" s="17"/>
      <c r="N25" s="59"/>
      <c r="O25" s="50"/>
    </row>
    <row r="26" spans="1:15" ht="87" customHeight="1" x14ac:dyDescent="0.25">
      <c r="A26" s="20"/>
      <c r="B26" s="35"/>
      <c r="C26" s="36"/>
      <c r="D26" s="46"/>
      <c r="E26" s="3" t="s">
        <v>19</v>
      </c>
      <c r="F26" s="38" t="s">
        <v>24</v>
      </c>
      <c r="G26" s="39" t="s">
        <v>21</v>
      </c>
      <c r="H26" s="40">
        <f>'[30]оценка Учреждения'!$H$25</f>
        <v>100</v>
      </c>
      <c r="I26" s="40">
        <f>'[30]оценка Учреждения'!$I$25</f>
        <v>100</v>
      </c>
      <c r="J26" s="41">
        <f t="shared" si="0"/>
        <v>100</v>
      </c>
      <c r="K26" s="51"/>
      <c r="L26" s="48"/>
      <c r="M26" s="17"/>
      <c r="N26" s="59"/>
      <c r="O26" s="50"/>
    </row>
    <row r="27" spans="1:15" ht="33" customHeight="1" x14ac:dyDescent="0.25">
      <c r="A27" s="20"/>
      <c r="B27" s="52"/>
      <c r="C27" s="53"/>
      <c r="D27" s="54"/>
      <c r="E27" s="3" t="s">
        <v>25</v>
      </c>
      <c r="F27" s="55" t="s">
        <v>26</v>
      </c>
      <c r="G27" s="39" t="s">
        <v>27</v>
      </c>
      <c r="H27" s="40">
        <f>'[30]оценка Учреждения'!$H$26</f>
        <v>989.56</v>
      </c>
      <c r="I27" s="40">
        <f>'[30]оценка Учреждения'!$I$26</f>
        <v>990.78</v>
      </c>
      <c r="J27" s="41">
        <f t="shared" si="0"/>
        <v>100</v>
      </c>
      <c r="K27" s="41">
        <f>J27</f>
        <v>100</v>
      </c>
      <c r="L27" s="56"/>
      <c r="M27" s="17"/>
      <c r="N27" s="41"/>
      <c r="O27" s="58"/>
    </row>
    <row r="28" spans="1:15" ht="56.25" customHeight="1" x14ac:dyDescent="0.25">
      <c r="A28" s="20"/>
      <c r="B28" s="35" t="s">
        <v>38</v>
      </c>
      <c r="C28" s="36" t="s">
        <v>39</v>
      </c>
      <c r="D28" s="37" t="s">
        <v>18</v>
      </c>
      <c r="E28" s="3" t="s">
        <v>19</v>
      </c>
      <c r="F28" s="38" t="s">
        <v>20</v>
      </c>
      <c r="G28" s="39" t="s">
        <v>21</v>
      </c>
      <c r="H28" s="40">
        <f>'[30]оценка Учреждения'!$H$27</f>
        <v>100</v>
      </c>
      <c r="I28" s="40">
        <f>'[30]оценка Учреждения'!$I$27</f>
        <v>100</v>
      </c>
      <c r="J28" s="41">
        <f t="shared" si="0"/>
        <v>100</v>
      </c>
      <c r="K28" s="42">
        <f>(J28+J29+J30)/3</f>
        <v>100</v>
      </c>
      <c r="L28" s="43">
        <f>(K28+K31)/2</f>
        <v>100</v>
      </c>
      <c r="M28" s="17"/>
      <c r="N28" s="59"/>
      <c r="O28" s="45">
        <v>7</v>
      </c>
    </row>
    <row r="29" spans="1:15" ht="56.25" customHeight="1" x14ac:dyDescent="0.25">
      <c r="A29" s="20"/>
      <c r="B29" s="35"/>
      <c r="C29" s="36"/>
      <c r="D29" s="46"/>
      <c r="E29" s="3" t="s">
        <v>19</v>
      </c>
      <c r="F29" s="38" t="s">
        <v>23</v>
      </c>
      <c r="G29" s="39" t="s">
        <v>21</v>
      </c>
      <c r="H29" s="40">
        <f>'[30]оценка Учреждения'!$H$28</f>
        <v>100</v>
      </c>
      <c r="I29" s="40">
        <f>'[30]оценка Учреждения'!$I$28</f>
        <v>100</v>
      </c>
      <c r="J29" s="41">
        <f t="shared" si="0"/>
        <v>100</v>
      </c>
      <c r="K29" s="47"/>
      <c r="L29" s="48"/>
      <c r="M29" s="17"/>
      <c r="N29" s="59"/>
      <c r="O29" s="50"/>
    </row>
    <row r="30" spans="1:15" ht="87" customHeight="1" x14ac:dyDescent="0.25">
      <c r="A30" s="20"/>
      <c r="B30" s="35"/>
      <c r="C30" s="36"/>
      <c r="D30" s="46"/>
      <c r="E30" s="3" t="s">
        <v>19</v>
      </c>
      <c r="F30" s="38" t="s">
        <v>24</v>
      </c>
      <c r="G30" s="39" t="s">
        <v>21</v>
      </c>
      <c r="H30" s="40">
        <f>'[30]оценка Учреждения'!$H$29</f>
        <v>100</v>
      </c>
      <c r="I30" s="40">
        <f>'[30]оценка Учреждения'!$I$29</f>
        <v>100</v>
      </c>
      <c r="J30" s="41">
        <f t="shared" si="0"/>
        <v>100</v>
      </c>
      <c r="K30" s="51"/>
      <c r="L30" s="48"/>
      <c r="M30" s="17"/>
      <c r="N30" s="59"/>
      <c r="O30" s="50"/>
    </row>
    <row r="31" spans="1:15" ht="33" customHeight="1" x14ac:dyDescent="0.25">
      <c r="A31" s="20"/>
      <c r="B31" s="52"/>
      <c r="C31" s="53"/>
      <c r="D31" s="54"/>
      <c r="E31" s="3" t="s">
        <v>25</v>
      </c>
      <c r="F31" s="55" t="s">
        <v>26</v>
      </c>
      <c r="G31" s="39" t="s">
        <v>27</v>
      </c>
      <c r="H31" s="40">
        <f>'[30]оценка Учреждения'!$H$30</f>
        <v>1.56</v>
      </c>
      <c r="I31" s="40">
        <f>'[30]оценка Учреждения'!$I$30</f>
        <v>1.89</v>
      </c>
      <c r="J31" s="41">
        <f t="shared" si="0"/>
        <v>100</v>
      </c>
      <c r="K31" s="41">
        <f>J31</f>
        <v>100</v>
      </c>
      <c r="L31" s="56"/>
      <c r="M31" s="17"/>
      <c r="N31" s="41"/>
      <c r="O31" s="58"/>
    </row>
    <row r="32" spans="1:15" ht="56.25" customHeight="1" x14ac:dyDescent="0.25">
      <c r="A32" s="20"/>
      <c r="B32" s="35" t="s">
        <v>40</v>
      </c>
      <c r="C32" s="36" t="s">
        <v>41</v>
      </c>
      <c r="D32" s="37" t="s">
        <v>18</v>
      </c>
      <c r="E32" s="3" t="s">
        <v>19</v>
      </c>
      <c r="F32" s="38" t="s">
        <v>20</v>
      </c>
      <c r="G32" s="39" t="s">
        <v>21</v>
      </c>
      <c r="H32" s="40">
        <f>'[30]оценка Учреждения'!$H$31</f>
        <v>100</v>
      </c>
      <c r="I32" s="40">
        <f>'[30]оценка Учреждения'!$I$31</f>
        <v>100</v>
      </c>
      <c r="J32" s="41">
        <f t="shared" si="0"/>
        <v>100</v>
      </c>
      <c r="K32" s="42">
        <f>(J32+J33+J34)/3</f>
        <v>98.8</v>
      </c>
      <c r="L32" s="43">
        <f>(K32+K35)/2</f>
        <v>99.4</v>
      </c>
      <c r="M32" s="17"/>
      <c r="N32" s="59"/>
      <c r="O32" s="45">
        <v>8</v>
      </c>
    </row>
    <row r="33" spans="1:15" ht="56.25" customHeight="1" x14ac:dyDescent="0.25">
      <c r="A33" s="20"/>
      <c r="B33" s="35"/>
      <c r="C33" s="36"/>
      <c r="D33" s="46"/>
      <c r="E33" s="3" t="s">
        <v>19</v>
      </c>
      <c r="F33" s="38" t="s">
        <v>42</v>
      </c>
      <c r="G33" s="39" t="s">
        <v>21</v>
      </c>
      <c r="H33" s="40">
        <f>'[30]оценка Учреждения'!$H$32</f>
        <v>100</v>
      </c>
      <c r="I33" s="40">
        <f>'[30]оценка Учреждения'!$I$32</f>
        <v>96.4</v>
      </c>
      <c r="J33" s="41">
        <f t="shared" si="0"/>
        <v>96.4</v>
      </c>
      <c r="K33" s="47"/>
      <c r="L33" s="48"/>
      <c r="M33" s="17"/>
      <c r="N33" s="59"/>
      <c r="O33" s="50"/>
    </row>
    <row r="34" spans="1:15" ht="66.75" customHeight="1" x14ac:dyDescent="0.25">
      <c r="A34" s="20"/>
      <c r="B34" s="35"/>
      <c r="C34" s="36"/>
      <c r="D34" s="46"/>
      <c r="E34" s="3" t="s">
        <v>19</v>
      </c>
      <c r="F34" s="38" t="s">
        <v>43</v>
      </c>
      <c r="G34" s="39" t="s">
        <v>21</v>
      </c>
      <c r="H34" s="40">
        <f>'[30]оценка Учреждения'!$H$33</f>
        <v>100</v>
      </c>
      <c r="I34" s="40">
        <f>'[30]оценка Учреждения'!$I$33</f>
        <v>100</v>
      </c>
      <c r="J34" s="41">
        <f t="shared" si="0"/>
        <v>100</v>
      </c>
      <c r="K34" s="51"/>
      <c r="L34" s="48"/>
      <c r="M34" s="17"/>
      <c r="N34" s="59"/>
      <c r="O34" s="50"/>
    </row>
    <row r="35" spans="1:15" ht="33" customHeight="1" x14ac:dyDescent="0.25">
      <c r="A35" s="20"/>
      <c r="B35" s="52"/>
      <c r="C35" s="53"/>
      <c r="D35" s="54"/>
      <c r="E35" s="3" t="s">
        <v>25</v>
      </c>
      <c r="F35" s="55" t="s">
        <v>26</v>
      </c>
      <c r="G35" s="39" t="s">
        <v>27</v>
      </c>
      <c r="H35" s="40">
        <f>'[30]оценка Учреждения'!$H$34</f>
        <v>3.44</v>
      </c>
      <c r="I35" s="40">
        <f>'[30]оценка Учреждения'!$I$34</f>
        <v>4.4400000000000004</v>
      </c>
      <c r="J35" s="41">
        <f t="shared" si="0"/>
        <v>100</v>
      </c>
      <c r="K35" s="41">
        <f>J35</f>
        <v>100</v>
      </c>
      <c r="L35" s="56"/>
      <c r="M35" s="17"/>
      <c r="N35" s="41"/>
      <c r="O35" s="58"/>
    </row>
    <row r="36" spans="1:15" ht="56.25" customHeight="1" x14ac:dyDescent="0.25">
      <c r="A36" s="20"/>
      <c r="B36" s="35" t="s">
        <v>44</v>
      </c>
      <c r="C36" s="36" t="s">
        <v>45</v>
      </c>
      <c r="D36" s="37" t="s">
        <v>18</v>
      </c>
      <c r="E36" s="3" t="s">
        <v>19</v>
      </c>
      <c r="F36" s="38" t="s">
        <v>20</v>
      </c>
      <c r="G36" s="39" t="s">
        <v>21</v>
      </c>
      <c r="H36" s="40">
        <f>'[30]оценка Учреждения'!$H$35</f>
        <v>100</v>
      </c>
      <c r="I36" s="40">
        <f>'[30]оценка Учреждения'!$I$35</f>
        <v>100</v>
      </c>
      <c r="J36" s="41">
        <f t="shared" si="0"/>
        <v>100</v>
      </c>
      <c r="K36" s="42">
        <f>(J36+J37+J38)/3</f>
        <v>99.366666666666674</v>
      </c>
      <c r="L36" s="43">
        <f>(K36+K39)/2</f>
        <v>99.683333333333337</v>
      </c>
      <c r="M36" s="17"/>
      <c r="N36" s="59"/>
      <c r="O36" s="45">
        <v>9</v>
      </c>
    </row>
    <row r="37" spans="1:15" ht="56.25" customHeight="1" x14ac:dyDescent="0.25">
      <c r="A37" s="20"/>
      <c r="B37" s="35"/>
      <c r="C37" s="36"/>
      <c r="D37" s="46"/>
      <c r="E37" s="3" t="s">
        <v>19</v>
      </c>
      <c r="F37" s="38" t="s">
        <v>42</v>
      </c>
      <c r="G37" s="39" t="s">
        <v>21</v>
      </c>
      <c r="H37" s="40">
        <f>'[30]оценка Учреждения'!$H$36</f>
        <v>100</v>
      </c>
      <c r="I37" s="40">
        <f>'[30]оценка Учреждения'!$I$36</f>
        <v>98.1</v>
      </c>
      <c r="J37" s="41">
        <f t="shared" si="0"/>
        <v>98.1</v>
      </c>
      <c r="K37" s="47"/>
      <c r="L37" s="48"/>
      <c r="M37" s="17"/>
      <c r="N37" s="59"/>
      <c r="O37" s="50"/>
    </row>
    <row r="38" spans="1:15" ht="66.75" customHeight="1" x14ac:dyDescent="0.25">
      <c r="A38" s="20"/>
      <c r="B38" s="35"/>
      <c r="C38" s="36"/>
      <c r="D38" s="46"/>
      <c r="E38" s="3" t="s">
        <v>19</v>
      </c>
      <c r="F38" s="38" t="s">
        <v>43</v>
      </c>
      <c r="G38" s="39" t="s">
        <v>21</v>
      </c>
      <c r="H38" s="40">
        <f>'[30]оценка Учреждения'!$H$37</f>
        <v>100</v>
      </c>
      <c r="I38" s="40">
        <f>'[30]оценка Учреждения'!$I$37</f>
        <v>100</v>
      </c>
      <c r="J38" s="41">
        <f t="shared" si="0"/>
        <v>100</v>
      </c>
      <c r="K38" s="51"/>
      <c r="L38" s="48"/>
      <c r="M38" s="17"/>
      <c r="N38" s="59"/>
      <c r="O38" s="50"/>
    </row>
    <row r="39" spans="1:15" ht="33" customHeight="1" x14ac:dyDescent="0.25">
      <c r="A39" s="20"/>
      <c r="B39" s="52"/>
      <c r="C39" s="53"/>
      <c r="D39" s="54"/>
      <c r="E39" s="3" t="s">
        <v>25</v>
      </c>
      <c r="F39" s="55" t="s">
        <v>26</v>
      </c>
      <c r="G39" s="39" t="s">
        <v>27</v>
      </c>
      <c r="H39" s="40">
        <f>'[30]оценка Учреждения'!$H$38</f>
        <v>228.56</v>
      </c>
      <c r="I39" s="40">
        <f>'[30]оценка Учреждения'!$I$38</f>
        <v>230.56</v>
      </c>
      <c r="J39" s="41">
        <f t="shared" si="0"/>
        <v>100</v>
      </c>
      <c r="K39" s="41">
        <f>J39</f>
        <v>100</v>
      </c>
      <c r="L39" s="56"/>
      <c r="M39" s="17"/>
      <c r="N39" s="41"/>
      <c r="O39" s="58"/>
    </row>
    <row r="40" spans="1:15" customFormat="1" ht="56.25" hidden="1" customHeight="1" x14ac:dyDescent="0.25">
      <c r="A40" s="20"/>
      <c r="B40" s="83" t="s">
        <v>46</v>
      </c>
      <c r="C40" s="84" t="s">
        <v>47</v>
      </c>
      <c r="D40" s="85" t="s">
        <v>18</v>
      </c>
      <c r="E40" s="86" t="s">
        <v>19</v>
      </c>
      <c r="F40" s="87" t="s">
        <v>20</v>
      </c>
      <c r="G40" s="88" t="s">
        <v>21</v>
      </c>
      <c r="H40" s="89"/>
      <c r="I40" s="89"/>
      <c r="J40" s="90"/>
      <c r="K40" s="91"/>
      <c r="L40" s="92"/>
      <c r="M40" s="17"/>
      <c r="N40" s="93"/>
      <c r="O40" s="94">
        <v>10</v>
      </c>
    </row>
    <row r="41" spans="1:15" customFormat="1" ht="56.25" hidden="1" customHeight="1" x14ac:dyDescent="0.25">
      <c r="A41" s="20"/>
      <c r="B41" s="83"/>
      <c r="C41" s="84"/>
      <c r="D41" s="95"/>
      <c r="E41" s="86" t="s">
        <v>19</v>
      </c>
      <c r="F41" s="87" t="s">
        <v>42</v>
      </c>
      <c r="G41" s="88" t="s">
        <v>21</v>
      </c>
      <c r="H41" s="89"/>
      <c r="I41" s="89"/>
      <c r="J41" s="90"/>
      <c r="K41" s="96"/>
      <c r="L41" s="97"/>
      <c r="M41" s="17"/>
      <c r="N41" s="93"/>
      <c r="O41" s="98"/>
    </row>
    <row r="42" spans="1:15" customFormat="1" ht="66.75" hidden="1" customHeight="1" x14ac:dyDescent="0.25">
      <c r="A42" s="20"/>
      <c r="B42" s="83"/>
      <c r="C42" s="84"/>
      <c r="D42" s="95"/>
      <c r="E42" s="86" t="s">
        <v>19</v>
      </c>
      <c r="F42" s="87" t="s">
        <v>43</v>
      </c>
      <c r="G42" s="88" t="s">
        <v>21</v>
      </c>
      <c r="H42" s="89"/>
      <c r="I42" s="89"/>
      <c r="J42" s="90"/>
      <c r="K42" s="99"/>
      <c r="L42" s="97"/>
      <c r="M42" s="17"/>
      <c r="N42" s="93"/>
      <c r="O42" s="98"/>
    </row>
    <row r="43" spans="1:15" customFormat="1" ht="33" hidden="1" customHeight="1" x14ac:dyDescent="0.25">
      <c r="A43" s="20"/>
      <c r="B43" s="100"/>
      <c r="C43" s="101"/>
      <c r="D43" s="102"/>
      <c r="E43" s="86" t="s">
        <v>25</v>
      </c>
      <c r="F43" s="103" t="s">
        <v>26</v>
      </c>
      <c r="G43" s="88" t="s">
        <v>27</v>
      </c>
      <c r="H43" s="89"/>
      <c r="I43" s="89"/>
      <c r="J43" s="90"/>
      <c r="K43" s="90"/>
      <c r="L43" s="104"/>
      <c r="M43" s="17"/>
      <c r="N43" s="90"/>
      <c r="O43" s="105"/>
    </row>
    <row r="44" spans="1:15" ht="56.25" customHeight="1" x14ac:dyDescent="0.25">
      <c r="A44" s="20"/>
      <c r="B44" s="106" t="s">
        <v>48</v>
      </c>
      <c r="C44" s="107" t="s">
        <v>49</v>
      </c>
      <c r="D44" s="37" t="s">
        <v>18</v>
      </c>
      <c r="E44" s="3" t="s">
        <v>19</v>
      </c>
      <c r="F44" s="38" t="s">
        <v>20</v>
      </c>
      <c r="G44" s="39" t="s">
        <v>21</v>
      </c>
      <c r="H44" s="40">
        <f>'[30]оценка Учреждения'!$H$43</f>
        <v>100</v>
      </c>
      <c r="I44" s="40">
        <f>'[30]оценка Учреждения'!$I$43</f>
        <v>100</v>
      </c>
      <c r="J44" s="41">
        <f t="shared" si="0"/>
        <v>100</v>
      </c>
      <c r="K44" s="42">
        <f>(J44+J45+J46)/3</f>
        <v>99.399999999999991</v>
      </c>
      <c r="L44" s="43">
        <f>(K44+K47)/2</f>
        <v>99.122131294641235</v>
      </c>
      <c r="M44" s="17"/>
      <c r="N44" s="59"/>
      <c r="O44" s="45">
        <v>11</v>
      </c>
    </row>
    <row r="45" spans="1:15" ht="56.25" customHeight="1" x14ac:dyDescent="0.25">
      <c r="A45" s="20"/>
      <c r="B45" s="108"/>
      <c r="C45" s="109"/>
      <c r="D45" s="46"/>
      <c r="E45" s="3" t="s">
        <v>19</v>
      </c>
      <c r="F45" s="38" t="s">
        <v>42</v>
      </c>
      <c r="G45" s="39" t="s">
        <v>21</v>
      </c>
      <c r="H45" s="40">
        <f>'[30]оценка Учреждения'!$H$44</f>
        <v>100</v>
      </c>
      <c r="I45" s="40">
        <f>'[30]оценка Учреждения'!$I$44</f>
        <v>98.2</v>
      </c>
      <c r="J45" s="41">
        <f t="shared" si="0"/>
        <v>98.2</v>
      </c>
      <c r="K45" s="47"/>
      <c r="L45" s="48"/>
      <c r="M45" s="17"/>
      <c r="N45" s="59"/>
      <c r="O45" s="50"/>
    </row>
    <row r="46" spans="1:15" ht="66.75" customHeight="1" x14ac:dyDescent="0.25">
      <c r="A46" s="20"/>
      <c r="B46" s="108"/>
      <c r="C46" s="109"/>
      <c r="D46" s="46"/>
      <c r="E46" s="3" t="s">
        <v>19</v>
      </c>
      <c r="F46" s="38" t="s">
        <v>43</v>
      </c>
      <c r="G46" s="39" t="s">
        <v>21</v>
      </c>
      <c r="H46" s="40">
        <f>'[30]оценка Учреждения'!$H$45</f>
        <v>100</v>
      </c>
      <c r="I46" s="40">
        <f>'[30]оценка Учреждения'!$I$45</f>
        <v>100</v>
      </c>
      <c r="J46" s="41">
        <f t="shared" si="0"/>
        <v>100</v>
      </c>
      <c r="K46" s="51"/>
      <c r="L46" s="48"/>
      <c r="M46" s="17"/>
      <c r="N46" s="59"/>
      <c r="O46" s="50"/>
    </row>
    <row r="47" spans="1:15" ht="33" customHeight="1" x14ac:dyDescent="0.25">
      <c r="A47" s="20"/>
      <c r="B47" s="110"/>
      <c r="C47" s="111"/>
      <c r="D47" s="54"/>
      <c r="E47" s="3" t="s">
        <v>25</v>
      </c>
      <c r="F47" s="55" t="s">
        <v>26</v>
      </c>
      <c r="G47" s="39" t="s">
        <v>27</v>
      </c>
      <c r="H47" s="40">
        <f>'[30]оценка Учреждения'!$H$46</f>
        <v>557.22</v>
      </c>
      <c r="I47" s="40">
        <f>'[30]оценка Учреждения'!$I$46</f>
        <v>550.78</v>
      </c>
      <c r="J47" s="41">
        <f t="shared" si="0"/>
        <v>98.844262589282494</v>
      </c>
      <c r="K47" s="41">
        <f>J47</f>
        <v>98.844262589282494</v>
      </c>
      <c r="L47" s="56"/>
      <c r="M47" s="17"/>
      <c r="N47" s="41"/>
      <c r="O47" s="58"/>
    </row>
    <row r="48" spans="1:15" ht="56.25" customHeight="1" x14ac:dyDescent="0.25">
      <c r="A48" s="20"/>
      <c r="B48" s="106" t="s">
        <v>50</v>
      </c>
      <c r="C48" s="107" t="s">
        <v>51</v>
      </c>
      <c r="D48" s="37" t="s">
        <v>18</v>
      </c>
      <c r="E48" s="3" t="s">
        <v>19</v>
      </c>
      <c r="F48" s="38" t="s">
        <v>20</v>
      </c>
      <c r="G48" s="39" t="s">
        <v>21</v>
      </c>
      <c r="H48" s="40">
        <f>'[30]оценка Учреждения'!$H$47</f>
        <v>100</v>
      </c>
      <c r="I48" s="40">
        <f>'[30]оценка Учреждения'!$I$47</f>
        <v>100</v>
      </c>
      <c r="J48" s="41">
        <f t="shared" si="0"/>
        <v>100</v>
      </c>
      <c r="K48" s="42">
        <f>(J48+J49+J50)/2</f>
        <v>99.183673469387756</v>
      </c>
      <c r="L48" s="43">
        <f>(K48+K51)/2</f>
        <v>99.591836734693885</v>
      </c>
      <c r="M48" s="17"/>
      <c r="N48" s="59"/>
      <c r="O48" s="45">
        <v>12</v>
      </c>
    </row>
    <row r="49" spans="1:15" ht="56.25" customHeight="1" x14ac:dyDescent="0.25">
      <c r="A49" s="20"/>
      <c r="B49" s="108"/>
      <c r="C49" s="109"/>
      <c r="D49" s="46"/>
      <c r="E49" s="3" t="s">
        <v>19</v>
      </c>
      <c r="F49" s="38" t="s">
        <v>42</v>
      </c>
      <c r="G49" s="39" t="s">
        <v>21</v>
      </c>
      <c r="H49" s="40">
        <f>'[30]оценка Учреждения'!$H$48</f>
        <v>98</v>
      </c>
      <c r="I49" s="40">
        <f>'[30]оценка Учреждения'!$I$48</f>
        <v>96.4</v>
      </c>
      <c r="J49" s="41">
        <f t="shared" si="0"/>
        <v>98.367346938775512</v>
      </c>
      <c r="K49" s="47"/>
      <c r="L49" s="48"/>
      <c r="M49" s="17"/>
      <c r="N49" s="59"/>
      <c r="O49" s="50"/>
    </row>
    <row r="50" spans="1:15" ht="66.75" customHeight="1" x14ac:dyDescent="0.25">
      <c r="A50" s="20"/>
      <c r="B50" s="108"/>
      <c r="C50" s="109"/>
      <c r="D50" s="46"/>
      <c r="E50" s="3" t="s">
        <v>19</v>
      </c>
      <c r="F50" s="38" t="s">
        <v>43</v>
      </c>
      <c r="G50" s="39" t="s">
        <v>21</v>
      </c>
      <c r="H50" s="40">
        <f>'[30]оценка Учреждения'!$H$49</f>
        <v>0</v>
      </c>
      <c r="I50" s="40">
        <f>'[30]оценка Учреждения'!$I$49</f>
        <v>0</v>
      </c>
      <c r="J50" s="41">
        <v>0</v>
      </c>
      <c r="K50" s="51"/>
      <c r="L50" s="48"/>
      <c r="M50" s="17"/>
      <c r="N50" s="59"/>
      <c r="O50" s="50"/>
    </row>
    <row r="51" spans="1:15" ht="33" customHeight="1" x14ac:dyDescent="0.25">
      <c r="A51" s="20"/>
      <c r="B51" s="110"/>
      <c r="C51" s="111"/>
      <c r="D51" s="54"/>
      <c r="E51" s="3" t="s">
        <v>25</v>
      </c>
      <c r="F51" s="55" t="s">
        <v>26</v>
      </c>
      <c r="G51" s="39" t="s">
        <v>27</v>
      </c>
      <c r="H51" s="40">
        <f>'[30]оценка Учреждения'!$H$50</f>
        <v>0.44</v>
      </c>
      <c r="I51" s="40">
        <f>'[30]оценка Учреждения'!$I$50</f>
        <v>0.44</v>
      </c>
      <c r="J51" s="41">
        <f t="shared" si="0"/>
        <v>100</v>
      </c>
      <c r="K51" s="41">
        <f>J51</f>
        <v>100</v>
      </c>
      <c r="L51" s="56"/>
      <c r="M51" s="17"/>
      <c r="N51" s="41"/>
      <c r="O51" s="58"/>
    </row>
    <row r="52" spans="1:15" ht="47.25" x14ac:dyDescent="0.25">
      <c r="A52" s="20"/>
      <c r="B52" s="35" t="s">
        <v>52</v>
      </c>
      <c r="C52" s="36" t="s">
        <v>53</v>
      </c>
      <c r="D52" s="37" t="s">
        <v>18</v>
      </c>
      <c r="E52" s="3" t="s">
        <v>19</v>
      </c>
      <c r="F52" s="38" t="s">
        <v>20</v>
      </c>
      <c r="G52" s="39" t="s">
        <v>21</v>
      </c>
      <c r="H52" s="40">
        <f>'[30]оценка Учреждения'!$H$51</f>
        <v>100</v>
      </c>
      <c r="I52" s="40">
        <f>'[30]оценка Учреждения'!$I$51</f>
        <v>100</v>
      </c>
      <c r="J52" s="41">
        <f t="shared" si="0"/>
        <v>100</v>
      </c>
      <c r="K52" s="42">
        <f>(J52+J53+J54)/2</f>
        <v>100</v>
      </c>
      <c r="L52" s="43">
        <f>(K52+K55)/2</f>
        <v>100</v>
      </c>
      <c r="M52" s="17"/>
      <c r="N52" s="59"/>
      <c r="O52" s="45">
        <v>13</v>
      </c>
    </row>
    <row r="53" spans="1:15" ht="47.25" x14ac:dyDescent="0.25">
      <c r="A53" s="20"/>
      <c r="B53" s="35"/>
      <c r="C53" s="36"/>
      <c r="D53" s="46"/>
      <c r="E53" s="3" t="s">
        <v>19</v>
      </c>
      <c r="F53" s="38" t="s">
        <v>42</v>
      </c>
      <c r="G53" s="39" t="s">
        <v>21</v>
      </c>
      <c r="H53" s="40">
        <f>'[30]оценка Учреждения'!$H$52</f>
        <v>100</v>
      </c>
      <c r="I53" s="40">
        <f>'[30]оценка Учреждения'!$I$52</f>
        <v>100</v>
      </c>
      <c r="J53" s="41">
        <f t="shared" si="0"/>
        <v>100</v>
      </c>
      <c r="K53" s="47"/>
      <c r="L53" s="48"/>
      <c r="M53" s="17"/>
      <c r="N53" s="59"/>
      <c r="O53" s="50"/>
    </row>
    <row r="54" spans="1:15" ht="47.25" x14ac:dyDescent="0.25">
      <c r="A54" s="20"/>
      <c r="B54" s="35"/>
      <c r="C54" s="36"/>
      <c r="D54" s="46"/>
      <c r="E54" s="3" t="s">
        <v>19</v>
      </c>
      <c r="F54" s="38" t="s">
        <v>54</v>
      </c>
      <c r="G54" s="39" t="s">
        <v>21</v>
      </c>
      <c r="H54" s="40">
        <f>'[30]оценка Учреждения'!$H$53</f>
        <v>0</v>
      </c>
      <c r="I54" s="40">
        <f>'[30]оценка Учреждения'!$I$53</f>
        <v>0</v>
      </c>
      <c r="J54" s="41">
        <v>0</v>
      </c>
      <c r="K54" s="51"/>
      <c r="L54" s="48"/>
      <c r="M54" s="17"/>
      <c r="N54" s="59"/>
      <c r="O54" s="50"/>
    </row>
    <row r="55" spans="1:15" ht="31.5" x14ac:dyDescent="0.25">
      <c r="A55" s="20"/>
      <c r="B55" s="52"/>
      <c r="C55" s="53"/>
      <c r="D55" s="54"/>
      <c r="E55" s="3" t="s">
        <v>25</v>
      </c>
      <c r="F55" s="55" t="s">
        <v>26</v>
      </c>
      <c r="G55" s="39" t="s">
        <v>27</v>
      </c>
      <c r="H55" s="40">
        <f>'[30]оценка Учреждения'!$H$54</f>
        <v>0.44</v>
      </c>
      <c r="I55" s="40">
        <f>'[30]оценка Учреждения'!$I$54</f>
        <v>0.44</v>
      </c>
      <c r="J55" s="41">
        <f t="shared" si="0"/>
        <v>100</v>
      </c>
      <c r="K55" s="41">
        <f>J55</f>
        <v>100</v>
      </c>
      <c r="L55" s="56"/>
      <c r="M55" s="17"/>
      <c r="N55" s="41"/>
      <c r="O55" s="58"/>
    </row>
    <row r="56" spans="1:15" customFormat="1" ht="47.25" hidden="1" x14ac:dyDescent="0.25">
      <c r="A56" s="20"/>
      <c r="B56" s="112" t="s">
        <v>55</v>
      </c>
      <c r="C56" s="113" t="s">
        <v>56</v>
      </c>
      <c r="D56" s="114" t="s">
        <v>18</v>
      </c>
      <c r="E56" s="115" t="s">
        <v>19</v>
      </c>
      <c r="F56" s="116" t="s">
        <v>20</v>
      </c>
      <c r="G56" s="117" t="s">
        <v>21</v>
      </c>
      <c r="H56" s="118"/>
      <c r="I56" s="118"/>
      <c r="J56" s="119"/>
      <c r="K56" s="120"/>
      <c r="L56" s="121"/>
      <c r="M56" s="17"/>
      <c r="N56" s="122"/>
      <c r="O56" s="123">
        <v>14</v>
      </c>
    </row>
    <row r="57" spans="1:15" customFormat="1" ht="47.25" hidden="1" x14ac:dyDescent="0.25">
      <c r="A57" s="20"/>
      <c r="B57" s="112"/>
      <c r="C57" s="113"/>
      <c r="D57" s="124"/>
      <c r="E57" s="115" t="s">
        <v>19</v>
      </c>
      <c r="F57" s="116" t="s">
        <v>42</v>
      </c>
      <c r="G57" s="117" t="s">
        <v>21</v>
      </c>
      <c r="H57" s="118"/>
      <c r="I57" s="118"/>
      <c r="J57" s="119"/>
      <c r="K57" s="125"/>
      <c r="L57" s="126"/>
      <c r="M57" s="17"/>
      <c r="N57" s="122"/>
      <c r="O57" s="127"/>
    </row>
    <row r="58" spans="1:15" customFormat="1" ht="47.25" hidden="1" x14ac:dyDescent="0.25">
      <c r="A58" s="20"/>
      <c r="B58" s="112"/>
      <c r="C58" s="113"/>
      <c r="D58" s="124"/>
      <c r="E58" s="115" t="s">
        <v>19</v>
      </c>
      <c r="F58" s="116" t="s">
        <v>54</v>
      </c>
      <c r="G58" s="117" t="s">
        <v>21</v>
      </c>
      <c r="H58" s="118"/>
      <c r="I58" s="118"/>
      <c r="J58" s="119"/>
      <c r="K58" s="128"/>
      <c r="L58" s="126"/>
      <c r="M58" s="17"/>
      <c r="N58" s="122"/>
      <c r="O58" s="127"/>
    </row>
    <row r="59" spans="1:15" customFormat="1" ht="31.5" hidden="1" x14ac:dyDescent="0.25">
      <c r="A59" s="20"/>
      <c r="B59" s="129"/>
      <c r="C59" s="130"/>
      <c r="D59" s="131"/>
      <c r="E59" s="115" t="s">
        <v>25</v>
      </c>
      <c r="F59" s="132" t="s">
        <v>26</v>
      </c>
      <c r="G59" s="117" t="s">
        <v>27</v>
      </c>
      <c r="H59" s="118"/>
      <c r="I59" s="118"/>
      <c r="J59" s="119"/>
      <c r="K59" s="119"/>
      <c r="L59" s="133"/>
      <c r="M59" s="17"/>
      <c r="N59" s="119"/>
      <c r="O59" s="134"/>
    </row>
    <row r="60" spans="1:15" customFormat="1" ht="47.25" hidden="1" x14ac:dyDescent="0.25">
      <c r="A60" s="20"/>
      <c r="B60" s="112" t="s">
        <v>57</v>
      </c>
      <c r="C60" s="113" t="s">
        <v>58</v>
      </c>
      <c r="D60" s="114" t="s">
        <v>18</v>
      </c>
      <c r="E60" s="115" t="s">
        <v>19</v>
      </c>
      <c r="F60" s="116" t="s">
        <v>20</v>
      </c>
      <c r="G60" s="117" t="s">
        <v>21</v>
      </c>
      <c r="H60" s="118"/>
      <c r="I60" s="118"/>
      <c r="J60" s="119"/>
      <c r="K60" s="120"/>
      <c r="L60" s="121"/>
      <c r="M60" s="17"/>
      <c r="N60" s="122"/>
      <c r="O60" s="123">
        <v>15</v>
      </c>
    </row>
    <row r="61" spans="1:15" customFormat="1" ht="47.25" hidden="1" x14ac:dyDescent="0.25">
      <c r="A61" s="20"/>
      <c r="B61" s="112"/>
      <c r="C61" s="113"/>
      <c r="D61" s="124"/>
      <c r="E61" s="115" t="s">
        <v>19</v>
      </c>
      <c r="F61" s="116" t="s">
        <v>42</v>
      </c>
      <c r="G61" s="117" t="s">
        <v>21</v>
      </c>
      <c r="H61" s="118"/>
      <c r="I61" s="118"/>
      <c r="J61" s="119"/>
      <c r="K61" s="125"/>
      <c r="L61" s="126"/>
      <c r="M61" s="17"/>
      <c r="N61" s="122"/>
      <c r="O61" s="127"/>
    </row>
    <row r="62" spans="1:15" customFormat="1" ht="47.25" hidden="1" x14ac:dyDescent="0.25">
      <c r="A62" s="20"/>
      <c r="B62" s="112"/>
      <c r="C62" s="113"/>
      <c r="D62" s="124"/>
      <c r="E62" s="115" t="s">
        <v>19</v>
      </c>
      <c r="F62" s="116" t="s">
        <v>54</v>
      </c>
      <c r="G62" s="117" t="s">
        <v>21</v>
      </c>
      <c r="H62" s="118"/>
      <c r="I62" s="118"/>
      <c r="J62" s="119"/>
      <c r="K62" s="128"/>
      <c r="L62" s="126"/>
      <c r="M62" s="17"/>
      <c r="N62" s="122"/>
      <c r="O62" s="127"/>
    </row>
    <row r="63" spans="1:15" customFormat="1" ht="31.5" hidden="1" x14ac:dyDescent="0.25">
      <c r="A63" s="20"/>
      <c r="B63" s="129"/>
      <c r="C63" s="130"/>
      <c r="D63" s="131"/>
      <c r="E63" s="115" t="s">
        <v>25</v>
      </c>
      <c r="F63" s="132" t="s">
        <v>26</v>
      </c>
      <c r="G63" s="117" t="s">
        <v>27</v>
      </c>
      <c r="H63" s="118"/>
      <c r="I63" s="118"/>
      <c r="J63" s="119"/>
      <c r="K63" s="119"/>
      <c r="L63" s="133"/>
      <c r="M63" s="17"/>
      <c r="N63" s="119"/>
      <c r="O63" s="134"/>
    </row>
    <row r="64" spans="1:15" ht="47.25" x14ac:dyDescent="0.25">
      <c r="A64" s="20"/>
      <c r="B64" s="35" t="s">
        <v>59</v>
      </c>
      <c r="C64" s="36" t="s">
        <v>60</v>
      </c>
      <c r="D64" s="37" t="s">
        <v>18</v>
      </c>
      <c r="E64" s="3" t="s">
        <v>19</v>
      </c>
      <c r="F64" s="38" t="s">
        <v>20</v>
      </c>
      <c r="G64" s="39" t="s">
        <v>21</v>
      </c>
      <c r="H64" s="40">
        <f>'[30]оценка Учреждения'!$H$63</f>
        <v>100</v>
      </c>
      <c r="I64" s="40">
        <f>'[30]оценка Учреждения'!$I$63</f>
        <v>100</v>
      </c>
      <c r="J64" s="41">
        <f t="shared" si="0"/>
        <v>100</v>
      </c>
      <c r="K64" s="42">
        <f>(J64+J65+J66)/3</f>
        <v>100</v>
      </c>
      <c r="L64" s="43">
        <f>(K64+K67)/2</f>
        <v>100</v>
      </c>
      <c r="M64" s="17"/>
      <c r="N64" s="59"/>
      <c r="O64" s="45">
        <v>16</v>
      </c>
    </row>
    <row r="65" spans="1:15" ht="47.25" x14ac:dyDescent="0.25">
      <c r="A65" s="20"/>
      <c r="B65" s="35"/>
      <c r="C65" s="36"/>
      <c r="D65" s="46"/>
      <c r="E65" s="3" t="s">
        <v>19</v>
      </c>
      <c r="F65" s="38" t="s">
        <v>42</v>
      </c>
      <c r="G65" s="39" t="s">
        <v>21</v>
      </c>
      <c r="H65" s="40">
        <f>'[30]оценка Учреждения'!$H$64</f>
        <v>100</v>
      </c>
      <c r="I65" s="40">
        <f>'[30]оценка Учреждения'!$I$64</f>
        <v>100</v>
      </c>
      <c r="J65" s="41">
        <f t="shared" si="0"/>
        <v>100</v>
      </c>
      <c r="K65" s="47"/>
      <c r="L65" s="48"/>
      <c r="M65" s="17"/>
      <c r="N65" s="59"/>
      <c r="O65" s="50"/>
    </row>
    <row r="66" spans="1:15" ht="47.25" x14ac:dyDescent="0.25">
      <c r="A66" s="20"/>
      <c r="B66" s="35"/>
      <c r="C66" s="36"/>
      <c r="D66" s="46"/>
      <c r="E66" s="3" t="s">
        <v>19</v>
      </c>
      <c r="F66" s="38" t="s">
        <v>54</v>
      </c>
      <c r="G66" s="39" t="s">
        <v>21</v>
      </c>
      <c r="H66" s="40">
        <f>'[30]оценка Учреждения'!$H$65</f>
        <v>100</v>
      </c>
      <c r="I66" s="40">
        <f>'[30]оценка Учреждения'!$I$65</f>
        <v>100</v>
      </c>
      <c r="J66" s="41">
        <f t="shared" si="0"/>
        <v>100</v>
      </c>
      <c r="K66" s="51"/>
      <c r="L66" s="48"/>
      <c r="M66" s="17"/>
      <c r="N66" s="59"/>
      <c r="O66" s="50"/>
    </row>
    <row r="67" spans="1:15" ht="31.5" x14ac:dyDescent="0.25">
      <c r="A67" s="20"/>
      <c r="B67" s="52"/>
      <c r="C67" s="53"/>
      <c r="D67" s="54"/>
      <c r="E67" s="3" t="s">
        <v>25</v>
      </c>
      <c r="F67" s="55" t="s">
        <v>26</v>
      </c>
      <c r="G67" s="39" t="s">
        <v>27</v>
      </c>
      <c r="H67" s="40">
        <f>'[30]оценка Учреждения'!$H$66</f>
        <v>148.56</v>
      </c>
      <c r="I67" s="40">
        <f>'[30]оценка Учреждения'!$I$66</f>
        <v>149.22</v>
      </c>
      <c r="J67" s="41">
        <f t="shared" si="0"/>
        <v>100</v>
      </c>
      <c r="K67" s="41">
        <f>J67</f>
        <v>100</v>
      </c>
      <c r="L67" s="56"/>
      <c r="M67" s="17"/>
      <c r="N67" s="41"/>
      <c r="O67" s="58"/>
    </row>
    <row r="68" spans="1:15" customFormat="1" ht="47.25" hidden="1" x14ac:dyDescent="0.25">
      <c r="A68" s="20"/>
      <c r="B68" s="112" t="s">
        <v>61</v>
      </c>
      <c r="C68" s="113" t="s">
        <v>62</v>
      </c>
      <c r="D68" s="114" t="s">
        <v>18</v>
      </c>
      <c r="E68" s="115" t="s">
        <v>19</v>
      </c>
      <c r="F68" s="116" t="s">
        <v>20</v>
      </c>
      <c r="G68" s="117" t="s">
        <v>21</v>
      </c>
      <c r="H68" s="118"/>
      <c r="I68" s="118"/>
      <c r="J68" s="119"/>
      <c r="K68" s="120"/>
      <c r="L68" s="121"/>
      <c r="M68" s="17"/>
      <c r="N68" s="122"/>
      <c r="O68" s="123">
        <v>17</v>
      </c>
    </row>
    <row r="69" spans="1:15" customFormat="1" ht="47.25" hidden="1" x14ac:dyDescent="0.25">
      <c r="A69" s="20"/>
      <c r="B69" s="112"/>
      <c r="C69" s="113"/>
      <c r="D69" s="124"/>
      <c r="E69" s="115" t="s">
        <v>19</v>
      </c>
      <c r="F69" s="116" t="s">
        <v>42</v>
      </c>
      <c r="G69" s="117" t="s">
        <v>21</v>
      </c>
      <c r="H69" s="118"/>
      <c r="I69" s="118"/>
      <c r="J69" s="119"/>
      <c r="K69" s="125"/>
      <c r="L69" s="126"/>
      <c r="M69" s="17"/>
      <c r="N69" s="122"/>
      <c r="O69" s="127"/>
    </row>
    <row r="70" spans="1:15" customFormat="1" ht="47.25" hidden="1" x14ac:dyDescent="0.25">
      <c r="A70" s="20"/>
      <c r="B70" s="112"/>
      <c r="C70" s="113"/>
      <c r="D70" s="124"/>
      <c r="E70" s="115" t="s">
        <v>19</v>
      </c>
      <c r="F70" s="116" t="s">
        <v>54</v>
      </c>
      <c r="G70" s="117" t="s">
        <v>21</v>
      </c>
      <c r="H70" s="118"/>
      <c r="I70" s="118"/>
      <c r="J70" s="119"/>
      <c r="K70" s="128"/>
      <c r="L70" s="126"/>
      <c r="M70" s="17"/>
      <c r="N70" s="122"/>
      <c r="O70" s="127"/>
    </row>
    <row r="71" spans="1:15" customFormat="1" ht="31.5" hidden="1" x14ac:dyDescent="0.25">
      <c r="A71" s="20"/>
      <c r="B71" s="129"/>
      <c r="C71" s="130"/>
      <c r="D71" s="131"/>
      <c r="E71" s="115" t="s">
        <v>25</v>
      </c>
      <c r="F71" s="132" t="s">
        <v>26</v>
      </c>
      <c r="G71" s="117" t="s">
        <v>27</v>
      </c>
      <c r="H71" s="118"/>
      <c r="I71" s="118"/>
      <c r="J71" s="119"/>
      <c r="K71" s="119"/>
      <c r="L71" s="133"/>
      <c r="M71" s="17"/>
      <c r="N71" s="119"/>
      <c r="O71" s="134"/>
    </row>
    <row r="72" spans="1:15" ht="47.25" x14ac:dyDescent="0.25">
      <c r="A72" s="20"/>
      <c r="B72" s="35" t="s">
        <v>63</v>
      </c>
      <c r="C72" s="36" t="s">
        <v>64</v>
      </c>
      <c r="D72" s="37" t="s">
        <v>18</v>
      </c>
      <c r="E72" s="3" t="s">
        <v>19</v>
      </c>
      <c r="F72" s="38" t="s">
        <v>65</v>
      </c>
      <c r="G72" s="3" t="s">
        <v>21</v>
      </c>
      <c r="H72" s="40">
        <f>'[30]оценка Учреждения'!$H$71</f>
        <v>17.649999999999999</v>
      </c>
      <c r="I72" s="40">
        <f>'[30]оценка Учреждения'!$I$71</f>
        <v>17.100000000000001</v>
      </c>
      <c r="J72" s="41">
        <f t="shared" ref="J72:J99" si="1">IF(I72/H72*100&gt;100,100,I72/H72*100)</f>
        <v>96.883852691218138</v>
      </c>
      <c r="K72" s="42">
        <f>(J72+J73+J74)/3</f>
        <v>95.286070555192381</v>
      </c>
      <c r="L72" s="43">
        <f>(K72+K75)/2</f>
        <v>97.643035277596198</v>
      </c>
      <c r="M72" s="17"/>
      <c r="N72" s="59"/>
      <c r="O72" s="45">
        <v>18</v>
      </c>
    </row>
    <row r="73" spans="1:15" ht="63" x14ac:dyDescent="0.25">
      <c r="A73" s="20"/>
      <c r="B73" s="35"/>
      <c r="C73" s="36"/>
      <c r="D73" s="46"/>
      <c r="E73" s="3" t="s">
        <v>19</v>
      </c>
      <c r="F73" s="38" t="s">
        <v>66</v>
      </c>
      <c r="G73" s="3" t="s">
        <v>21</v>
      </c>
      <c r="H73" s="40">
        <f>'[30]оценка Учреждения'!$H$72</f>
        <v>78</v>
      </c>
      <c r="I73" s="40">
        <f>'[30]оценка Учреждения'!$I$72</f>
        <v>69.400000000000006</v>
      </c>
      <c r="J73" s="41">
        <f t="shared" si="1"/>
        <v>88.974358974358978</v>
      </c>
      <c r="K73" s="47"/>
      <c r="L73" s="48"/>
      <c r="M73" s="17"/>
      <c r="N73" s="59"/>
      <c r="O73" s="50"/>
    </row>
    <row r="74" spans="1:15" ht="47.25" x14ac:dyDescent="0.25">
      <c r="A74" s="20"/>
      <c r="B74" s="35"/>
      <c r="C74" s="36"/>
      <c r="D74" s="46"/>
      <c r="E74" s="3" t="s">
        <v>19</v>
      </c>
      <c r="F74" s="38" t="s">
        <v>42</v>
      </c>
      <c r="G74" s="3" t="s">
        <v>21</v>
      </c>
      <c r="H74" s="40">
        <f>'[30]оценка Учреждения'!$H$73</f>
        <v>100</v>
      </c>
      <c r="I74" s="40">
        <f>'[30]оценка Учреждения'!$I$73</f>
        <v>100</v>
      </c>
      <c r="J74" s="41">
        <f t="shared" si="1"/>
        <v>100</v>
      </c>
      <c r="K74" s="51"/>
      <c r="L74" s="48"/>
      <c r="M74" s="17"/>
      <c r="N74" s="59"/>
      <c r="O74" s="50"/>
    </row>
    <row r="75" spans="1:15" ht="31.5" x14ac:dyDescent="0.25">
      <c r="A75" s="20"/>
      <c r="B75" s="52"/>
      <c r="C75" s="53"/>
      <c r="D75" s="54"/>
      <c r="E75" s="3" t="s">
        <v>25</v>
      </c>
      <c r="F75" s="55" t="s">
        <v>67</v>
      </c>
      <c r="G75" s="3" t="s">
        <v>68</v>
      </c>
      <c r="H75" s="135">
        <f>'[30]оценка Учреждения'!$H$74</f>
        <v>17917.830000000002</v>
      </c>
      <c r="I75" s="135">
        <f>'[30]оценка Учреждения'!$I$74</f>
        <v>18059.990000000002</v>
      </c>
      <c r="J75" s="41">
        <f t="shared" si="1"/>
        <v>100</v>
      </c>
      <c r="K75" s="41">
        <f>J75</f>
        <v>100</v>
      </c>
      <c r="L75" s="56"/>
      <c r="M75" s="17"/>
      <c r="N75" s="41"/>
      <c r="O75" s="58"/>
    </row>
    <row r="76" spans="1:15" ht="47.25" customHeight="1" x14ac:dyDescent="0.25">
      <c r="A76" s="20"/>
      <c r="B76" s="35" t="s">
        <v>69</v>
      </c>
      <c r="C76" s="36" t="s">
        <v>70</v>
      </c>
      <c r="D76" s="37" t="s">
        <v>18</v>
      </c>
      <c r="E76" s="3" t="s">
        <v>19</v>
      </c>
      <c r="F76" s="38" t="s">
        <v>65</v>
      </c>
      <c r="G76" s="3" t="s">
        <v>21</v>
      </c>
      <c r="H76" s="40">
        <f>'[30]оценка Учреждения'!$H$75</f>
        <v>26.43</v>
      </c>
      <c r="I76" s="40">
        <f>'[30]оценка Учреждения'!$I$75</f>
        <v>26.43</v>
      </c>
      <c r="J76" s="41">
        <f t="shared" si="1"/>
        <v>100</v>
      </c>
      <c r="K76" s="42">
        <f>(J76+J77+J78)/3</f>
        <v>100</v>
      </c>
      <c r="L76" s="43">
        <f>(K76+K79)/2</f>
        <v>100</v>
      </c>
      <c r="M76" s="17"/>
      <c r="N76" s="44"/>
      <c r="O76" s="45">
        <v>19</v>
      </c>
    </row>
    <row r="77" spans="1:15" ht="63" x14ac:dyDescent="0.25">
      <c r="A77" s="20"/>
      <c r="B77" s="35"/>
      <c r="C77" s="36"/>
      <c r="D77" s="46"/>
      <c r="E77" s="3" t="s">
        <v>19</v>
      </c>
      <c r="F77" s="38" t="s">
        <v>66</v>
      </c>
      <c r="G77" s="3" t="s">
        <v>21</v>
      </c>
      <c r="H77" s="40">
        <f>'[30]оценка Учреждения'!$H$76</f>
        <v>44.6</v>
      </c>
      <c r="I77" s="40">
        <f>'[30]оценка Учреждения'!$I$76</f>
        <v>54.2</v>
      </c>
      <c r="J77" s="41">
        <f t="shared" si="1"/>
        <v>100</v>
      </c>
      <c r="K77" s="47"/>
      <c r="L77" s="48"/>
      <c r="M77" s="17"/>
      <c r="N77" s="49"/>
      <c r="O77" s="50"/>
    </row>
    <row r="78" spans="1:15" ht="47.25" x14ac:dyDescent="0.25">
      <c r="A78" s="20"/>
      <c r="B78" s="35"/>
      <c r="C78" s="36"/>
      <c r="D78" s="46"/>
      <c r="E78" s="3" t="s">
        <v>19</v>
      </c>
      <c r="F78" s="38" t="s">
        <v>42</v>
      </c>
      <c r="G78" s="3" t="s">
        <v>21</v>
      </c>
      <c r="H78" s="40">
        <f>'[30]оценка Учреждения'!$H$77</f>
        <v>100</v>
      </c>
      <c r="I78" s="40">
        <f>'[30]оценка Учреждения'!$I$77</f>
        <v>100</v>
      </c>
      <c r="J78" s="41">
        <f t="shared" si="1"/>
        <v>100</v>
      </c>
      <c r="K78" s="51"/>
      <c r="L78" s="48"/>
      <c r="M78" s="17"/>
      <c r="N78" s="49"/>
      <c r="O78" s="50"/>
    </row>
    <row r="79" spans="1:15" ht="31.5" x14ac:dyDescent="0.25">
      <c r="A79" s="20"/>
      <c r="B79" s="52"/>
      <c r="C79" s="53"/>
      <c r="D79" s="54"/>
      <c r="E79" s="3" t="s">
        <v>25</v>
      </c>
      <c r="F79" s="55" t="s">
        <v>67</v>
      </c>
      <c r="G79" s="3" t="s">
        <v>68</v>
      </c>
      <c r="H79" s="135">
        <f>'[30]оценка Учреждения'!$H$78</f>
        <v>62518.400000000001</v>
      </c>
      <c r="I79" s="135">
        <f>'[30]оценка Учреждения'!$I$78</f>
        <v>66180.08</v>
      </c>
      <c r="J79" s="41">
        <f t="shared" si="1"/>
        <v>100</v>
      </c>
      <c r="K79" s="41">
        <f>J79</f>
        <v>100</v>
      </c>
      <c r="L79" s="56"/>
      <c r="M79" s="17"/>
      <c r="N79" s="57"/>
      <c r="O79" s="58"/>
    </row>
    <row r="80" spans="1:15" ht="47.25" x14ac:dyDescent="0.25">
      <c r="A80" s="20"/>
      <c r="B80" s="35" t="s">
        <v>71</v>
      </c>
      <c r="C80" s="36" t="s">
        <v>72</v>
      </c>
      <c r="D80" s="37" t="s">
        <v>18</v>
      </c>
      <c r="E80" s="3" t="s">
        <v>19</v>
      </c>
      <c r="F80" s="38" t="s">
        <v>65</v>
      </c>
      <c r="G80" s="3" t="s">
        <v>21</v>
      </c>
      <c r="H80" s="40">
        <f>'[30]оценка Учреждения'!$H$79</f>
        <v>34.44</v>
      </c>
      <c r="I80" s="40">
        <f>'[30]оценка Учреждения'!$I$79</f>
        <v>33.35</v>
      </c>
      <c r="J80" s="41">
        <f t="shared" si="1"/>
        <v>96.835075493612095</v>
      </c>
      <c r="K80" s="42">
        <f>(J80+J81+J82)/3</f>
        <v>98.945025164537356</v>
      </c>
      <c r="L80" s="43">
        <f>(K80+K83)/2</f>
        <v>99.255496046344859</v>
      </c>
      <c r="M80" s="17"/>
      <c r="N80" s="59"/>
      <c r="O80" s="45">
        <v>20</v>
      </c>
    </row>
    <row r="81" spans="1:15" ht="63" x14ac:dyDescent="0.25">
      <c r="A81" s="20"/>
      <c r="B81" s="35"/>
      <c r="C81" s="36"/>
      <c r="D81" s="46"/>
      <c r="E81" s="3" t="s">
        <v>19</v>
      </c>
      <c r="F81" s="38" t="s">
        <v>66</v>
      </c>
      <c r="G81" s="3" t="s">
        <v>21</v>
      </c>
      <c r="H81" s="40">
        <f>'[30]оценка Учреждения'!$H$80</f>
        <v>50.6</v>
      </c>
      <c r="I81" s="40">
        <f>'[30]оценка Учреждения'!$I$80</f>
        <v>58.3</v>
      </c>
      <c r="J81" s="41">
        <f t="shared" si="1"/>
        <v>100</v>
      </c>
      <c r="K81" s="47"/>
      <c r="L81" s="48"/>
      <c r="M81" s="17"/>
      <c r="N81" s="59"/>
      <c r="O81" s="50"/>
    </row>
    <row r="82" spans="1:15" ht="47.25" x14ac:dyDescent="0.25">
      <c r="A82" s="20"/>
      <c r="B82" s="35"/>
      <c r="C82" s="36"/>
      <c r="D82" s="46"/>
      <c r="E82" s="3" t="s">
        <v>19</v>
      </c>
      <c r="F82" s="38" t="s">
        <v>42</v>
      </c>
      <c r="G82" s="3" t="s">
        <v>21</v>
      </c>
      <c r="H82" s="40">
        <f>'[30]оценка Учреждения'!$H$81</f>
        <v>100</v>
      </c>
      <c r="I82" s="40">
        <f>'[30]оценка Учреждения'!$I$81</f>
        <v>100</v>
      </c>
      <c r="J82" s="41">
        <f t="shared" si="1"/>
        <v>100</v>
      </c>
      <c r="K82" s="51"/>
      <c r="L82" s="48"/>
      <c r="M82" s="17"/>
      <c r="N82" s="59"/>
      <c r="O82" s="50"/>
    </row>
    <row r="83" spans="1:15" ht="31.5" x14ac:dyDescent="0.25">
      <c r="A83" s="20"/>
      <c r="B83" s="52"/>
      <c r="C83" s="53"/>
      <c r="D83" s="54"/>
      <c r="E83" s="3" t="s">
        <v>25</v>
      </c>
      <c r="F83" s="55" t="s">
        <v>67</v>
      </c>
      <c r="G83" s="3" t="s">
        <v>68</v>
      </c>
      <c r="H83" s="135">
        <f>'[30]оценка Учреждения'!$H$82</f>
        <v>82311.7</v>
      </c>
      <c r="I83" s="135">
        <f>'[30]оценка Учреждения'!$I$82</f>
        <v>81954.439999999988</v>
      </c>
      <c r="J83" s="41">
        <f t="shared" si="1"/>
        <v>99.565966928152363</v>
      </c>
      <c r="K83" s="41">
        <f>J83</f>
        <v>99.565966928152363</v>
      </c>
      <c r="L83" s="56"/>
      <c r="M83" s="17"/>
      <c r="N83" s="41"/>
      <c r="O83" s="58"/>
    </row>
    <row r="84" spans="1:15" ht="47.25" x14ac:dyDescent="0.25">
      <c r="A84" s="20"/>
      <c r="B84" s="35" t="s">
        <v>73</v>
      </c>
      <c r="C84" s="36" t="s">
        <v>74</v>
      </c>
      <c r="D84" s="37" t="s">
        <v>18</v>
      </c>
      <c r="E84" s="3" t="s">
        <v>19</v>
      </c>
      <c r="F84" s="38" t="s">
        <v>65</v>
      </c>
      <c r="G84" s="3" t="s">
        <v>21</v>
      </c>
      <c r="H84" s="40">
        <f>'[30]оценка Учреждения'!$H$83</f>
        <v>18.11</v>
      </c>
      <c r="I84" s="40">
        <f>'[30]оценка Учреждения'!$I$83</f>
        <v>17.510000000000002</v>
      </c>
      <c r="J84" s="41">
        <f t="shared" si="1"/>
        <v>96.686913307564893</v>
      </c>
      <c r="K84" s="42">
        <f>(J84+J85+J86)/3</f>
        <v>98.895637769188298</v>
      </c>
      <c r="L84" s="43">
        <f>(K84+K87)/2</f>
        <v>99.252771068114185</v>
      </c>
      <c r="M84" s="17"/>
      <c r="N84" s="59"/>
      <c r="O84" s="45">
        <v>21</v>
      </c>
    </row>
    <row r="85" spans="1:15" ht="63" x14ac:dyDescent="0.25">
      <c r="A85" s="20"/>
      <c r="B85" s="35"/>
      <c r="C85" s="36"/>
      <c r="D85" s="46"/>
      <c r="E85" s="3" t="s">
        <v>19</v>
      </c>
      <c r="F85" s="38" t="s">
        <v>66</v>
      </c>
      <c r="G85" s="3" t="s">
        <v>21</v>
      </c>
      <c r="H85" s="40">
        <f>'[30]оценка Учреждения'!$H$84</f>
        <v>59.7</v>
      </c>
      <c r="I85" s="40">
        <f>'[30]оценка Учреждения'!$I$84</f>
        <v>59.7</v>
      </c>
      <c r="J85" s="41">
        <f t="shared" si="1"/>
        <v>100</v>
      </c>
      <c r="K85" s="47"/>
      <c r="L85" s="48"/>
      <c r="M85" s="17"/>
      <c r="N85" s="59"/>
      <c r="O85" s="50"/>
    </row>
    <row r="86" spans="1:15" ht="47.25" x14ac:dyDescent="0.25">
      <c r="A86" s="20"/>
      <c r="B86" s="35"/>
      <c r="C86" s="36"/>
      <c r="D86" s="46"/>
      <c r="E86" s="3" t="s">
        <v>19</v>
      </c>
      <c r="F86" s="38" t="s">
        <v>42</v>
      </c>
      <c r="G86" s="3" t="s">
        <v>21</v>
      </c>
      <c r="H86" s="40">
        <f>'[30]оценка Учреждения'!$H$85</f>
        <v>100</v>
      </c>
      <c r="I86" s="40">
        <f>'[30]оценка Учреждения'!$I$85</f>
        <v>100</v>
      </c>
      <c r="J86" s="41">
        <f t="shared" si="1"/>
        <v>100</v>
      </c>
      <c r="K86" s="51"/>
      <c r="L86" s="48"/>
      <c r="M86" s="17"/>
      <c r="N86" s="59"/>
      <c r="O86" s="50"/>
    </row>
    <row r="87" spans="1:15" ht="31.5" x14ac:dyDescent="0.25">
      <c r="A87" s="20"/>
      <c r="B87" s="52"/>
      <c r="C87" s="53"/>
      <c r="D87" s="54"/>
      <c r="E87" s="3" t="s">
        <v>25</v>
      </c>
      <c r="F87" s="55" t="s">
        <v>67</v>
      </c>
      <c r="G87" s="3" t="s">
        <v>68</v>
      </c>
      <c r="H87" s="135">
        <f>'[30]оценка Учреждения'!$H$86</f>
        <v>45691.360000000008</v>
      </c>
      <c r="I87" s="135">
        <f>'[30]оценка Учреждения'!$I$86</f>
        <v>45513.12000000001</v>
      </c>
      <c r="J87" s="41">
        <f t="shared" si="1"/>
        <v>99.609904367040073</v>
      </c>
      <c r="K87" s="41">
        <f>J87</f>
        <v>99.609904367040073</v>
      </c>
      <c r="L87" s="56"/>
      <c r="M87" s="17"/>
      <c r="N87" s="41"/>
      <c r="O87" s="58"/>
    </row>
    <row r="88" spans="1:15" ht="47.25" x14ac:dyDescent="0.25">
      <c r="A88" s="20"/>
      <c r="B88" s="35" t="s">
        <v>75</v>
      </c>
      <c r="C88" s="36" t="s">
        <v>76</v>
      </c>
      <c r="D88" s="37" t="s">
        <v>18</v>
      </c>
      <c r="E88" s="3" t="s">
        <v>19</v>
      </c>
      <c r="F88" s="38" t="s">
        <v>65</v>
      </c>
      <c r="G88" s="3" t="s">
        <v>21</v>
      </c>
      <c r="H88" s="40">
        <f>'[30]оценка Учреждения'!$H$87</f>
        <v>2.12</v>
      </c>
      <c r="I88" s="40">
        <f>'[30]оценка Учреждения'!$I$87</f>
        <v>2.0099999999999998</v>
      </c>
      <c r="J88" s="41">
        <f t="shared" si="1"/>
        <v>94.811320754716959</v>
      </c>
      <c r="K88" s="42">
        <f>(J88+J89+J90)/3</f>
        <v>98.270440251572325</v>
      </c>
      <c r="L88" s="43">
        <f>(K88+K91)/2</f>
        <v>99.135220125786162</v>
      </c>
      <c r="M88" s="17"/>
      <c r="N88" s="59"/>
      <c r="O88" s="45">
        <v>22</v>
      </c>
    </row>
    <row r="89" spans="1:15" ht="63" x14ac:dyDescent="0.25">
      <c r="A89" s="20"/>
      <c r="B89" s="35"/>
      <c r="C89" s="36"/>
      <c r="D89" s="46"/>
      <c r="E89" s="3" t="s">
        <v>19</v>
      </c>
      <c r="F89" s="38" t="s">
        <v>66</v>
      </c>
      <c r="G89" s="3" t="s">
        <v>21</v>
      </c>
      <c r="H89" s="40">
        <f>'[30]оценка Учреждения'!$H$88</f>
        <v>27</v>
      </c>
      <c r="I89" s="40">
        <f>'[30]оценка Учреждения'!$I$88</f>
        <v>29.5</v>
      </c>
      <c r="J89" s="41">
        <f t="shared" si="1"/>
        <v>100</v>
      </c>
      <c r="K89" s="47"/>
      <c r="L89" s="48"/>
      <c r="M89" s="17"/>
      <c r="N89" s="59"/>
      <c r="O89" s="50"/>
    </row>
    <row r="90" spans="1:15" ht="47.25" x14ac:dyDescent="0.25">
      <c r="A90" s="20"/>
      <c r="B90" s="35"/>
      <c r="C90" s="36"/>
      <c r="D90" s="46"/>
      <c r="E90" s="3" t="s">
        <v>19</v>
      </c>
      <c r="F90" s="38" t="s">
        <v>42</v>
      </c>
      <c r="G90" s="3" t="s">
        <v>21</v>
      </c>
      <c r="H90" s="40">
        <f>'[30]оценка Учреждения'!$H$89</f>
        <v>100</v>
      </c>
      <c r="I90" s="40">
        <f>'[30]оценка Учреждения'!$I$89</f>
        <v>100</v>
      </c>
      <c r="J90" s="41">
        <f t="shared" si="1"/>
        <v>100</v>
      </c>
      <c r="K90" s="51"/>
      <c r="L90" s="48"/>
      <c r="M90" s="17"/>
      <c r="N90" s="59"/>
      <c r="O90" s="50"/>
    </row>
    <row r="91" spans="1:15" ht="31.5" x14ac:dyDescent="0.25">
      <c r="A91" s="20"/>
      <c r="B91" s="52"/>
      <c r="C91" s="53"/>
      <c r="D91" s="54"/>
      <c r="E91" s="3" t="s">
        <v>25</v>
      </c>
      <c r="F91" s="55" t="s">
        <v>67</v>
      </c>
      <c r="G91" s="3" t="s">
        <v>68</v>
      </c>
      <c r="H91" s="135">
        <f>'[30]оценка Учреждения'!$H$90</f>
        <v>6006.5999999999985</v>
      </c>
      <c r="I91" s="135">
        <f>'[30]оценка Учреждения'!$I$90</f>
        <v>6012.8999999999987</v>
      </c>
      <c r="J91" s="41">
        <f t="shared" si="1"/>
        <v>100</v>
      </c>
      <c r="K91" s="41">
        <f>J91</f>
        <v>100</v>
      </c>
      <c r="L91" s="56"/>
      <c r="M91" s="17"/>
      <c r="N91" s="41"/>
      <c r="O91" s="58"/>
    </row>
    <row r="92" spans="1:15" ht="47.25" x14ac:dyDescent="0.25">
      <c r="A92" s="20"/>
      <c r="B92" s="35" t="s">
        <v>77</v>
      </c>
      <c r="C92" s="36" t="s">
        <v>78</v>
      </c>
      <c r="D92" s="37" t="s">
        <v>18</v>
      </c>
      <c r="E92" s="3" t="s">
        <v>19</v>
      </c>
      <c r="F92" s="38" t="s">
        <v>65</v>
      </c>
      <c r="G92" s="3" t="s">
        <v>21</v>
      </c>
      <c r="H92" s="40">
        <f>'[30]оценка Учреждения'!$H$91</f>
        <v>1.88</v>
      </c>
      <c r="I92" s="40">
        <f>'[30]оценка Учреждения'!$I$91</f>
        <v>1.82</v>
      </c>
      <c r="J92" s="41">
        <f t="shared" si="1"/>
        <v>96.808510638297889</v>
      </c>
      <c r="K92" s="42">
        <f>(J92+J93+J94)/3</f>
        <v>89.488495794161324</v>
      </c>
      <c r="L92" s="43">
        <f>(K92+K95)/2</f>
        <v>94.744247897080669</v>
      </c>
      <c r="M92" s="17"/>
      <c r="N92" s="44"/>
      <c r="O92" s="45">
        <v>23</v>
      </c>
    </row>
    <row r="93" spans="1:15" ht="63" x14ac:dyDescent="0.25">
      <c r="A93" s="20"/>
      <c r="B93" s="35"/>
      <c r="C93" s="36"/>
      <c r="D93" s="46"/>
      <c r="E93" s="3" t="s">
        <v>19</v>
      </c>
      <c r="F93" s="38" t="s">
        <v>66</v>
      </c>
      <c r="G93" s="3" t="s">
        <v>21</v>
      </c>
      <c r="H93" s="40">
        <f>'[30]оценка Учреждения'!$H$92</f>
        <v>8.6</v>
      </c>
      <c r="I93" s="40">
        <f>'[30]оценка Учреждения'!$I$92</f>
        <v>6.7</v>
      </c>
      <c r="J93" s="41">
        <f t="shared" si="1"/>
        <v>77.906976744186053</v>
      </c>
      <c r="K93" s="47"/>
      <c r="L93" s="48"/>
      <c r="M93" s="17"/>
      <c r="N93" s="49"/>
      <c r="O93" s="50"/>
    </row>
    <row r="94" spans="1:15" ht="47.25" x14ac:dyDescent="0.25">
      <c r="A94" s="20"/>
      <c r="B94" s="35"/>
      <c r="C94" s="36"/>
      <c r="D94" s="46"/>
      <c r="E94" s="3" t="s">
        <v>19</v>
      </c>
      <c r="F94" s="38" t="s">
        <v>42</v>
      </c>
      <c r="G94" s="3" t="s">
        <v>21</v>
      </c>
      <c r="H94" s="40">
        <f>'[30]оценка Учреждения'!$H$93</f>
        <v>80</v>
      </c>
      <c r="I94" s="40">
        <f>'[30]оценка Учреждения'!$I$93</f>
        <v>75</v>
      </c>
      <c r="J94" s="41">
        <f t="shared" si="1"/>
        <v>93.75</v>
      </c>
      <c r="K94" s="51"/>
      <c r="L94" s="48"/>
      <c r="M94" s="17"/>
      <c r="N94" s="49"/>
      <c r="O94" s="50"/>
    </row>
    <row r="95" spans="1:15" ht="31.5" x14ac:dyDescent="0.25">
      <c r="A95" s="20"/>
      <c r="B95" s="52"/>
      <c r="C95" s="53"/>
      <c r="D95" s="54"/>
      <c r="E95" s="3" t="s">
        <v>25</v>
      </c>
      <c r="F95" s="55" t="s">
        <v>67</v>
      </c>
      <c r="G95" s="3" t="s">
        <v>68</v>
      </c>
      <c r="H95" s="135">
        <f>'[30]оценка Учреждения'!$H$94</f>
        <v>3625.6</v>
      </c>
      <c r="I95" s="135">
        <f>'[30]оценка Учреждения'!$I$94</f>
        <v>3625.6</v>
      </c>
      <c r="J95" s="41">
        <f t="shared" si="1"/>
        <v>100</v>
      </c>
      <c r="K95" s="41">
        <f>J95</f>
        <v>100</v>
      </c>
      <c r="L95" s="56"/>
      <c r="M95" s="17"/>
      <c r="N95" s="57"/>
      <c r="O95" s="58"/>
    </row>
    <row r="96" spans="1:15" ht="47.25" x14ac:dyDescent="0.25">
      <c r="A96" s="20"/>
      <c r="B96" s="35" t="s">
        <v>79</v>
      </c>
      <c r="C96" s="36" t="s">
        <v>80</v>
      </c>
      <c r="D96" s="37" t="s">
        <v>18</v>
      </c>
      <c r="E96" s="3" t="s">
        <v>19</v>
      </c>
      <c r="F96" s="38" t="s">
        <v>65</v>
      </c>
      <c r="G96" s="3" t="s">
        <v>21</v>
      </c>
      <c r="H96" s="40">
        <f>'[30]оценка Учреждения'!$H$95</f>
        <v>2.34</v>
      </c>
      <c r="I96" s="40">
        <f>'[30]оценка Учреждения'!$I$95</f>
        <v>2.2599999999999998</v>
      </c>
      <c r="J96" s="41">
        <f t="shared" si="1"/>
        <v>96.581196581196579</v>
      </c>
      <c r="K96" s="42">
        <f>(J96+J97+J98)/3</f>
        <v>98.86039886039886</v>
      </c>
      <c r="L96" s="43">
        <f>(K96+K99)/2</f>
        <v>99.302003067557564</v>
      </c>
      <c r="M96" s="17"/>
      <c r="N96" s="44"/>
      <c r="O96" s="45">
        <v>24</v>
      </c>
    </row>
    <row r="97" spans="1:15" ht="63" x14ac:dyDescent="0.25">
      <c r="A97" s="20"/>
      <c r="B97" s="35"/>
      <c r="C97" s="36"/>
      <c r="D97" s="46"/>
      <c r="E97" s="3" t="s">
        <v>19</v>
      </c>
      <c r="F97" s="38" t="s">
        <v>66</v>
      </c>
      <c r="G97" s="3" t="s">
        <v>21</v>
      </c>
      <c r="H97" s="40">
        <f>'[30]оценка Учреждения'!$H$96</f>
        <v>24.4</v>
      </c>
      <c r="I97" s="40">
        <f>'[30]оценка Учреждения'!$I$96</f>
        <v>31.7</v>
      </c>
      <c r="J97" s="41">
        <f t="shared" si="1"/>
        <v>100</v>
      </c>
      <c r="K97" s="47"/>
      <c r="L97" s="48"/>
      <c r="M97" s="17"/>
      <c r="N97" s="49"/>
      <c r="O97" s="50"/>
    </row>
    <row r="98" spans="1:15" ht="47.25" x14ac:dyDescent="0.25">
      <c r="A98" s="20"/>
      <c r="B98" s="35"/>
      <c r="C98" s="36"/>
      <c r="D98" s="46"/>
      <c r="E98" s="3" t="s">
        <v>19</v>
      </c>
      <c r="F98" s="38" t="s">
        <v>42</v>
      </c>
      <c r="G98" s="3" t="s">
        <v>21</v>
      </c>
      <c r="H98" s="40">
        <f>'[30]оценка Учреждения'!$H$97</f>
        <v>100</v>
      </c>
      <c r="I98" s="40">
        <f>'[30]оценка Учреждения'!$I$97</f>
        <v>100</v>
      </c>
      <c r="J98" s="41">
        <f t="shared" si="1"/>
        <v>100</v>
      </c>
      <c r="K98" s="51"/>
      <c r="L98" s="48"/>
      <c r="M98" s="17"/>
      <c r="N98" s="49"/>
      <c r="O98" s="50"/>
    </row>
    <row r="99" spans="1:15" ht="31.5" x14ac:dyDescent="0.25">
      <c r="A99" s="159"/>
      <c r="B99" s="52"/>
      <c r="C99" s="53"/>
      <c r="D99" s="54"/>
      <c r="E99" s="3" t="s">
        <v>25</v>
      </c>
      <c r="F99" s="55" t="s">
        <v>67</v>
      </c>
      <c r="G99" s="3" t="s">
        <v>68</v>
      </c>
      <c r="H99" s="135">
        <f>'[30]оценка Учреждения'!$H$98</f>
        <v>9360.64</v>
      </c>
      <c r="I99" s="135">
        <f>'[30]оценка Учреждения'!$I$98</f>
        <v>9336.64</v>
      </c>
      <c r="J99" s="41">
        <f t="shared" si="1"/>
        <v>99.743607274716268</v>
      </c>
      <c r="K99" s="41">
        <f>J99</f>
        <v>99.743607274716268</v>
      </c>
      <c r="L99" s="56"/>
      <c r="M99" s="17"/>
      <c r="N99" s="57"/>
      <c r="O99" s="58"/>
    </row>
    <row r="100" spans="1:15" customFormat="1" ht="47.25" hidden="1" customHeight="1" x14ac:dyDescent="0.25">
      <c r="A100" s="161"/>
      <c r="B100" s="189" t="s">
        <v>112</v>
      </c>
      <c r="C100" s="190" t="s">
        <v>113</v>
      </c>
      <c r="D100" s="191" t="s">
        <v>18</v>
      </c>
      <c r="E100" s="192" t="s">
        <v>19</v>
      </c>
      <c r="F100" s="193" t="s">
        <v>114</v>
      </c>
      <c r="G100" s="194" t="s">
        <v>21</v>
      </c>
      <c r="H100" s="195"/>
      <c r="I100" s="195"/>
      <c r="J100" s="196"/>
      <c r="K100" s="197"/>
      <c r="L100" s="198"/>
      <c r="M100" s="169"/>
      <c r="N100" s="170"/>
      <c r="O100" s="171"/>
    </row>
    <row r="101" spans="1:15" customFormat="1" ht="47.25" hidden="1" x14ac:dyDescent="0.25">
      <c r="A101" s="161"/>
      <c r="B101" s="189"/>
      <c r="C101" s="190"/>
      <c r="D101" s="199"/>
      <c r="E101" s="192" t="s">
        <v>19</v>
      </c>
      <c r="F101" s="193" t="s">
        <v>115</v>
      </c>
      <c r="G101" s="194" t="s">
        <v>21</v>
      </c>
      <c r="H101" s="195"/>
      <c r="I101" s="195"/>
      <c r="J101" s="196"/>
      <c r="K101" s="200"/>
      <c r="L101" s="201"/>
      <c r="M101" s="169"/>
      <c r="N101" s="170"/>
      <c r="O101" s="171"/>
    </row>
    <row r="102" spans="1:15" customFormat="1" ht="47.25" hidden="1" x14ac:dyDescent="0.25">
      <c r="A102" s="161"/>
      <c r="B102" s="189"/>
      <c r="C102" s="190"/>
      <c r="D102" s="199"/>
      <c r="E102" s="192" t="s">
        <v>19</v>
      </c>
      <c r="F102" s="193" t="s">
        <v>116</v>
      </c>
      <c r="G102" s="194" t="s">
        <v>21</v>
      </c>
      <c r="H102" s="195"/>
      <c r="I102" s="195"/>
      <c r="J102" s="196"/>
      <c r="K102" s="202"/>
      <c r="L102" s="201"/>
      <c r="M102" s="169"/>
      <c r="N102" s="170"/>
      <c r="O102" s="171"/>
    </row>
    <row r="103" spans="1:15" customFormat="1" ht="31.5" hidden="1" x14ac:dyDescent="0.25">
      <c r="A103" s="161"/>
      <c r="B103" s="203"/>
      <c r="C103" s="204"/>
      <c r="D103" s="199"/>
      <c r="E103" s="192" t="s">
        <v>25</v>
      </c>
      <c r="F103" s="205" t="s">
        <v>117</v>
      </c>
      <c r="G103" s="194" t="s">
        <v>27</v>
      </c>
      <c r="H103" s="195"/>
      <c r="I103" s="195"/>
      <c r="J103" s="196"/>
      <c r="K103" s="206"/>
      <c r="L103" s="207"/>
      <c r="M103" s="169"/>
      <c r="N103" s="170"/>
      <c r="O103" s="171"/>
    </row>
    <row r="104" spans="1:15" customFormat="1" ht="47.25" hidden="1" customHeight="1" x14ac:dyDescent="0.25">
      <c r="A104" s="161"/>
      <c r="B104" s="189" t="s">
        <v>118</v>
      </c>
      <c r="C104" s="190" t="s">
        <v>119</v>
      </c>
      <c r="D104" s="191" t="s">
        <v>18</v>
      </c>
      <c r="E104" s="192" t="s">
        <v>19</v>
      </c>
      <c r="F104" s="193" t="s">
        <v>114</v>
      </c>
      <c r="G104" s="194" t="s">
        <v>21</v>
      </c>
      <c r="H104" s="135"/>
      <c r="I104" s="135"/>
      <c r="J104" s="41"/>
      <c r="K104" s="167"/>
      <c r="L104" s="168"/>
      <c r="M104" s="169"/>
      <c r="N104" s="170"/>
      <c r="O104" s="171"/>
    </row>
    <row r="105" spans="1:15" customFormat="1" ht="47.25" hidden="1" x14ac:dyDescent="0.25">
      <c r="A105" s="161"/>
      <c r="B105" s="189"/>
      <c r="C105" s="190"/>
      <c r="D105" s="199"/>
      <c r="E105" s="192" t="s">
        <v>19</v>
      </c>
      <c r="F105" s="193" t="s">
        <v>115</v>
      </c>
      <c r="G105" s="194" t="s">
        <v>21</v>
      </c>
      <c r="H105" s="135"/>
      <c r="I105" s="135"/>
      <c r="J105" s="41"/>
      <c r="K105" s="167"/>
      <c r="L105" s="168"/>
      <c r="M105" s="169"/>
      <c r="N105" s="170"/>
      <c r="O105" s="171"/>
    </row>
    <row r="106" spans="1:15" customFormat="1" ht="47.25" hidden="1" x14ac:dyDescent="0.25">
      <c r="A106" s="161"/>
      <c r="B106" s="189"/>
      <c r="C106" s="190"/>
      <c r="D106" s="199"/>
      <c r="E106" s="192" t="s">
        <v>19</v>
      </c>
      <c r="F106" s="193" t="s">
        <v>116</v>
      </c>
      <c r="G106" s="194" t="s">
        <v>21</v>
      </c>
      <c r="H106" s="135"/>
      <c r="I106" s="135"/>
      <c r="J106" s="41"/>
      <c r="K106" s="167"/>
      <c r="L106" s="168"/>
      <c r="M106" s="169"/>
      <c r="N106" s="170"/>
      <c r="O106" s="171"/>
    </row>
    <row r="107" spans="1:15" customFormat="1" ht="31.5" hidden="1" x14ac:dyDescent="0.25">
      <c r="A107" s="161"/>
      <c r="B107" s="203"/>
      <c r="C107" s="204"/>
      <c r="D107" s="199"/>
      <c r="E107" s="192" t="s">
        <v>25</v>
      </c>
      <c r="F107" s="205" t="s">
        <v>117</v>
      </c>
      <c r="G107" s="194" t="s">
        <v>27</v>
      </c>
      <c r="H107" s="135"/>
      <c r="I107" s="135"/>
      <c r="J107" s="41"/>
      <c r="K107" s="167"/>
      <c r="L107" s="168"/>
      <c r="M107" s="169"/>
      <c r="N107" s="170"/>
      <c r="O107" s="171"/>
    </row>
    <row r="108" spans="1:15" customFormat="1" ht="47.25" hidden="1" customHeight="1" x14ac:dyDescent="0.25">
      <c r="A108" s="161"/>
      <c r="B108" s="189" t="s">
        <v>120</v>
      </c>
      <c r="C108" s="190" t="s">
        <v>121</v>
      </c>
      <c r="D108" s="191" t="s">
        <v>18</v>
      </c>
      <c r="E108" s="192" t="s">
        <v>19</v>
      </c>
      <c r="F108" s="193" t="s">
        <v>114</v>
      </c>
      <c r="G108" s="194" t="s">
        <v>21</v>
      </c>
      <c r="H108" s="135"/>
      <c r="I108" s="135"/>
      <c r="J108" s="41"/>
      <c r="K108" s="167"/>
      <c r="L108" s="168"/>
      <c r="M108" s="169"/>
      <c r="N108" s="170"/>
      <c r="O108" s="171"/>
    </row>
    <row r="109" spans="1:15" customFormat="1" ht="47.25" hidden="1" x14ac:dyDescent="0.25">
      <c r="A109" s="161"/>
      <c r="B109" s="189"/>
      <c r="C109" s="190"/>
      <c r="D109" s="199"/>
      <c r="E109" s="192" t="s">
        <v>19</v>
      </c>
      <c r="F109" s="193" t="s">
        <v>115</v>
      </c>
      <c r="G109" s="194" t="s">
        <v>21</v>
      </c>
      <c r="H109" s="135"/>
      <c r="I109" s="135"/>
      <c r="J109" s="41"/>
      <c r="K109" s="167"/>
      <c r="L109" s="168"/>
      <c r="M109" s="169"/>
      <c r="N109" s="170"/>
      <c r="O109" s="171"/>
    </row>
    <row r="110" spans="1:15" customFormat="1" ht="47.25" hidden="1" x14ac:dyDescent="0.25">
      <c r="A110" s="161"/>
      <c r="B110" s="189"/>
      <c r="C110" s="190"/>
      <c r="D110" s="199"/>
      <c r="E110" s="192" t="s">
        <v>19</v>
      </c>
      <c r="F110" s="193" t="s">
        <v>116</v>
      </c>
      <c r="G110" s="194" t="s">
        <v>21</v>
      </c>
      <c r="H110" s="135"/>
      <c r="I110" s="135"/>
      <c r="J110" s="41"/>
      <c r="K110" s="167"/>
      <c r="L110" s="168"/>
      <c r="M110" s="169"/>
      <c r="N110" s="170"/>
      <c r="O110" s="171"/>
    </row>
    <row r="111" spans="1:15" customFormat="1" ht="31.5" hidden="1" x14ac:dyDescent="0.25">
      <c r="A111" s="161"/>
      <c r="B111" s="203"/>
      <c r="C111" s="204"/>
      <c r="D111" s="199"/>
      <c r="E111" s="192" t="s">
        <v>25</v>
      </c>
      <c r="F111" s="205" t="s">
        <v>117</v>
      </c>
      <c r="G111" s="194" t="s">
        <v>27</v>
      </c>
      <c r="H111" s="135"/>
      <c r="I111" s="135"/>
      <c r="J111" s="41"/>
      <c r="K111" s="167"/>
      <c r="L111" s="168"/>
      <c r="M111" s="169"/>
      <c r="N111" s="170"/>
      <c r="O111" s="171"/>
    </row>
    <row r="112" spans="1:15" customFormat="1" ht="47.25" hidden="1" customHeight="1" x14ac:dyDescent="0.25">
      <c r="A112" s="161"/>
      <c r="B112" s="189" t="s">
        <v>122</v>
      </c>
      <c r="C112" s="36" t="s">
        <v>123</v>
      </c>
      <c r="D112" s="208" t="s">
        <v>18</v>
      </c>
      <c r="E112" s="3" t="s">
        <v>19</v>
      </c>
      <c r="F112" s="38" t="s">
        <v>114</v>
      </c>
      <c r="G112" s="39" t="s">
        <v>21</v>
      </c>
      <c r="H112" s="135"/>
      <c r="I112" s="135"/>
      <c r="J112" s="41"/>
      <c r="K112" s="167"/>
      <c r="L112" s="168"/>
      <c r="M112" s="169"/>
      <c r="N112" s="170"/>
      <c r="O112" s="171"/>
    </row>
    <row r="113" spans="1:15" customFormat="1" ht="47.25" hidden="1" x14ac:dyDescent="0.25">
      <c r="A113" s="161"/>
      <c r="B113" s="189"/>
      <c r="C113" s="36"/>
      <c r="D113" s="209"/>
      <c r="E113" s="3" t="s">
        <v>19</v>
      </c>
      <c r="F113" s="38" t="s">
        <v>115</v>
      </c>
      <c r="G113" s="39" t="s">
        <v>21</v>
      </c>
      <c r="H113" s="135"/>
      <c r="I113" s="135"/>
      <c r="J113" s="41"/>
      <c r="K113" s="167"/>
      <c r="L113" s="168"/>
      <c r="M113" s="169"/>
      <c r="N113" s="170"/>
      <c r="O113" s="171"/>
    </row>
    <row r="114" spans="1:15" customFormat="1" ht="47.25" hidden="1" x14ac:dyDescent="0.25">
      <c r="A114" s="161"/>
      <c r="B114" s="189"/>
      <c r="C114" s="36"/>
      <c r="D114" s="209"/>
      <c r="E114" s="3" t="s">
        <v>19</v>
      </c>
      <c r="F114" s="38" t="s">
        <v>116</v>
      </c>
      <c r="G114" s="39" t="s">
        <v>21</v>
      </c>
      <c r="H114" s="135"/>
      <c r="I114" s="135"/>
      <c r="J114" s="41"/>
      <c r="K114" s="167"/>
      <c r="L114" s="168"/>
      <c r="M114" s="169"/>
      <c r="N114" s="170"/>
      <c r="O114" s="171"/>
    </row>
    <row r="115" spans="1:15" customFormat="1" ht="31.5" hidden="1" x14ac:dyDescent="0.25">
      <c r="A115" s="161"/>
      <c r="B115" s="203"/>
      <c r="C115" s="53"/>
      <c r="D115" s="209"/>
      <c r="E115" s="3" t="s">
        <v>25</v>
      </c>
      <c r="F115" s="55" t="s">
        <v>117</v>
      </c>
      <c r="G115" s="39" t="s">
        <v>27</v>
      </c>
      <c r="H115" s="135"/>
      <c r="I115" s="135"/>
      <c r="J115" s="41"/>
      <c r="K115" s="167"/>
      <c r="L115" s="168"/>
      <c r="M115" s="169"/>
      <c r="N115" s="170"/>
      <c r="O115" s="171"/>
    </row>
    <row r="116" spans="1:15" ht="47.25" customHeight="1" x14ac:dyDescent="0.25">
      <c r="A116" s="161"/>
      <c r="B116" s="35" t="s">
        <v>124</v>
      </c>
      <c r="C116" s="36" t="s">
        <v>125</v>
      </c>
      <c r="D116" s="208" t="s">
        <v>18</v>
      </c>
      <c r="E116" s="3" t="s">
        <v>19</v>
      </c>
      <c r="F116" s="38" t="s">
        <v>114</v>
      </c>
      <c r="G116" s="39" t="s">
        <v>21</v>
      </c>
      <c r="H116" s="135">
        <v>10</v>
      </c>
      <c r="I116" s="135">
        <v>9.9</v>
      </c>
      <c r="J116" s="41">
        <v>100</v>
      </c>
      <c r="K116" s="43">
        <f>(J116+J117+J118)/3</f>
        <v>100</v>
      </c>
      <c r="L116" s="210">
        <f>(K116+K119)/2</f>
        <v>93.75</v>
      </c>
      <c r="M116" s="169"/>
      <c r="N116" s="44"/>
      <c r="O116" s="45"/>
    </row>
    <row r="117" spans="1:15" ht="47.25" x14ac:dyDescent="0.25">
      <c r="A117" s="161"/>
      <c r="B117" s="35"/>
      <c r="C117" s="36"/>
      <c r="D117" s="209"/>
      <c r="E117" s="3" t="s">
        <v>19</v>
      </c>
      <c r="F117" s="38" t="s">
        <v>115</v>
      </c>
      <c r="G117" s="39" t="s">
        <v>21</v>
      </c>
      <c r="H117" s="135">
        <v>100</v>
      </c>
      <c r="I117" s="135">
        <v>100</v>
      </c>
      <c r="J117" s="41">
        <v>100</v>
      </c>
      <c r="K117" s="211"/>
      <c r="L117" s="48"/>
      <c r="M117" s="169"/>
      <c r="N117" s="49"/>
      <c r="O117" s="50"/>
    </row>
    <row r="118" spans="1:15" ht="47.25" x14ac:dyDescent="0.25">
      <c r="A118" s="161"/>
      <c r="B118" s="35"/>
      <c r="C118" s="36"/>
      <c r="D118" s="209"/>
      <c r="E118" s="3" t="s">
        <v>19</v>
      </c>
      <c r="F118" s="38" t="s">
        <v>116</v>
      </c>
      <c r="G118" s="39" t="s">
        <v>21</v>
      </c>
      <c r="H118" s="135">
        <v>80.7</v>
      </c>
      <c r="I118" s="135">
        <v>81.3</v>
      </c>
      <c r="J118" s="41">
        <v>100</v>
      </c>
      <c r="K118" s="212"/>
      <c r="L118" s="48"/>
      <c r="M118" s="169"/>
      <c r="N118" s="49"/>
      <c r="O118" s="50"/>
    </row>
    <row r="119" spans="1:15" ht="31.5" x14ac:dyDescent="0.25">
      <c r="A119" s="161"/>
      <c r="B119" s="52"/>
      <c r="C119" s="53"/>
      <c r="D119" s="209"/>
      <c r="E119" s="3" t="s">
        <v>25</v>
      </c>
      <c r="F119" s="55" t="s">
        <v>26</v>
      </c>
      <c r="G119" s="39" t="s">
        <v>27</v>
      </c>
      <c r="H119" s="135">
        <v>6</v>
      </c>
      <c r="I119" s="135">
        <v>5.25</v>
      </c>
      <c r="J119" s="41">
        <v>87.5</v>
      </c>
      <c r="K119" s="41">
        <f>J119</f>
        <v>87.5</v>
      </c>
      <c r="L119" s="56"/>
      <c r="M119" s="169"/>
      <c r="N119" s="57"/>
      <c r="O119" s="58"/>
    </row>
    <row r="120" spans="1:15" ht="47.25" customHeight="1" x14ac:dyDescent="0.25">
      <c r="A120" s="161"/>
      <c r="B120" s="35" t="s">
        <v>126</v>
      </c>
      <c r="C120" s="36" t="s">
        <v>127</v>
      </c>
      <c r="D120" s="208" t="s">
        <v>18</v>
      </c>
      <c r="E120" s="3" t="s">
        <v>19</v>
      </c>
      <c r="F120" s="38" t="s">
        <v>114</v>
      </c>
      <c r="G120" s="39" t="s">
        <v>21</v>
      </c>
      <c r="H120" s="135">
        <v>10</v>
      </c>
      <c r="I120" s="135">
        <v>10.8</v>
      </c>
      <c r="J120" s="41">
        <v>92.592592592592581</v>
      </c>
      <c r="K120" s="43">
        <f>(J120+J121+J122)/3</f>
        <v>95.176465188856753</v>
      </c>
      <c r="L120" s="213">
        <f>(K120+K123)/2</f>
        <v>97.588232594428376</v>
      </c>
      <c r="M120" s="169"/>
      <c r="N120" s="44"/>
      <c r="O120" s="45"/>
    </row>
    <row r="121" spans="1:15" ht="47.25" x14ac:dyDescent="0.25">
      <c r="A121" s="161"/>
      <c r="B121" s="35"/>
      <c r="C121" s="36"/>
      <c r="D121" s="209"/>
      <c r="E121" s="3" t="s">
        <v>19</v>
      </c>
      <c r="F121" s="38" t="s">
        <v>115</v>
      </c>
      <c r="G121" s="39" t="s">
        <v>21</v>
      </c>
      <c r="H121" s="135">
        <v>100</v>
      </c>
      <c r="I121" s="135">
        <v>100</v>
      </c>
      <c r="J121" s="41">
        <v>100</v>
      </c>
      <c r="K121" s="211"/>
      <c r="L121" s="214"/>
      <c r="M121" s="169"/>
      <c r="N121" s="49"/>
      <c r="O121" s="50"/>
    </row>
    <row r="122" spans="1:15" ht="47.25" x14ac:dyDescent="0.25">
      <c r="A122" s="161"/>
      <c r="B122" s="35"/>
      <c r="C122" s="36"/>
      <c r="D122" s="209"/>
      <c r="E122" s="3" t="s">
        <v>19</v>
      </c>
      <c r="F122" s="38" t="s">
        <v>116</v>
      </c>
      <c r="G122" s="39" t="s">
        <v>21</v>
      </c>
      <c r="H122" s="135">
        <v>80.7</v>
      </c>
      <c r="I122" s="135">
        <v>75</v>
      </c>
      <c r="J122" s="41">
        <v>92.936802973977692</v>
      </c>
      <c r="K122" s="212"/>
      <c r="L122" s="214"/>
      <c r="M122" s="169"/>
      <c r="N122" s="49"/>
      <c r="O122" s="50"/>
    </row>
    <row r="123" spans="1:15" ht="31.5" x14ac:dyDescent="0.25">
      <c r="A123" s="161"/>
      <c r="B123" s="52"/>
      <c r="C123" s="53"/>
      <c r="D123" s="209"/>
      <c r="E123" s="3" t="s">
        <v>25</v>
      </c>
      <c r="F123" s="55" t="s">
        <v>26</v>
      </c>
      <c r="G123" s="39" t="s">
        <v>27</v>
      </c>
      <c r="H123" s="135">
        <v>17</v>
      </c>
      <c r="I123" s="135">
        <v>22.17</v>
      </c>
      <c r="J123" s="41">
        <v>100</v>
      </c>
      <c r="K123" s="41">
        <f>J123</f>
        <v>100</v>
      </c>
      <c r="L123" s="215"/>
      <c r="M123" s="169"/>
      <c r="N123" s="57"/>
      <c r="O123" s="58"/>
    </row>
    <row r="124" spans="1:15" ht="47.25" customHeight="1" x14ac:dyDescent="0.25">
      <c r="A124" s="161"/>
      <c r="B124" s="35" t="s">
        <v>128</v>
      </c>
      <c r="C124" s="36" t="s">
        <v>129</v>
      </c>
      <c r="D124" s="208" t="s">
        <v>18</v>
      </c>
      <c r="E124" s="3" t="s">
        <v>19</v>
      </c>
      <c r="F124" s="38" t="s">
        <v>114</v>
      </c>
      <c r="G124" s="39" t="s">
        <v>21</v>
      </c>
      <c r="H124" s="216">
        <v>10</v>
      </c>
      <c r="I124" s="216">
        <v>10.4</v>
      </c>
      <c r="J124" s="41">
        <v>96.153846153846146</v>
      </c>
      <c r="K124" s="43">
        <f>(J124+J125+J126)/3</f>
        <v>98.717948717948715</v>
      </c>
      <c r="L124" s="213">
        <f>(K124+K127)/2</f>
        <v>91.546474358974365</v>
      </c>
      <c r="M124" s="169"/>
      <c r="N124" s="44"/>
      <c r="O124" s="45"/>
    </row>
    <row r="125" spans="1:15" ht="47.25" x14ac:dyDescent="0.25">
      <c r="A125" s="161"/>
      <c r="B125" s="35"/>
      <c r="C125" s="36"/>
      <c r="D125" s="209"/>
      <c r="E125" s="3" t="s">
        <v>19</v>
      </c>
      <c r="F125" s="38" t="s">
        <v>115</v>
      </c>
      <c r="G125" s="39" t="s">
        <v>21</v>
      </c>
      <c r="H125" s="135">
        <v>100</v>
      </c>
      <c r="I125" s="135">
        <v>100</v>
      </c>
      <c r="J125" s="41">
        <v>100</v>
      </c>
      <c r="K125" s="211"/>
      <c r="L125" s="214"/>
      <c r="M125" s="169"/>
      <c r="N125" s="49"/>
      <c r="O125" s="50"/>
    </row>
    <row r="126" spans="1:15" ht="47.25" x14ac:dyDescent="0.25">
      <c r="A126" s="161"/>
      <c r="B126" s="35"/>
      <c r="C126" s="36"/>
      <c r="D126" s="209"/>
      <c r="E126" s="3" t="s">
        <v>19</v>
      </c>
      <c r="F126" s="38" t="s">
        <v>116</v>
      </c>
      <c r="G126" s="39" t="s">
        <v>21</v>
      </c>
      <c r="H126" s="135">
        <v>80.7</v>
      </c>
      <c r="I126" s="135">
        <v>81.3</v>
      </c>
      <c r="J126" s="41">
        <v>100</v>
      </c>
      <c r="K126" s="212"/>
      <c r="L126" s="214"/>
      <c r="M126" s="169"/>
      <c r="N126" s="49"/>
      <c r="O126" s="50"/>
    </row>
    <row r="127" spans="1:15" ht="31.5" x14ac:dyDescent="0.25">
      <c r="A127" s="161"/>
      <c r="B127" s="52"/>
      <c r="C127" s="53"/>
      <c r="D127" s="209"/>
      <c r="E127" s="3" t="s">
        <v>25</v>
      </c>
      <c r="F127" s="55" t="s">
        <v>26</v>
      </c>
      <c r="G127" s="39" t="s">
        <v>27</v>
      </c>
      <c r="H127" s="135">
        <v>8</v>
      </c>
      <c r="I127" s="135">
        <v>6.75</v>
      </c>
      <c r="J127" s="41">
        <v>84.375</v>
      </c>
      <c r="K127" s="41">
        <f>J127</f>
        <v>84.375</v>
      </c>
      <c r="L127" s="215"/>
      <c r="M127" s="169"/>
      <c r="N127" s="57"/>
      <c r="O127" s="58"/>
    </row>
    <row r="128" spans="1:15" ht="47.25" customHeight="1" x14ac:dyDescent="0.25">
      <c r="A128" s="161"/>
      <c r="B128" s="35" t="s">
        <v>130</v>
      </c>
      <c r="C128" s="36" t="s">
        <v>131</v>
      </c>
      <c r="D128" s="37" t="s">
        <v>18</v>
      </c>
      <c r="E128" s="3" t="s">
        <v>19</v>
      </c>
      <c r="F128" s="38" t="s">
        <v>114</v>
      </c>
      <c r="G128" s="39" t="s">
        <v>21</v>
      </c>
      <c r="H128" s="135">
        <v>10</v>
      </c>
      <c r="I128" s="135">
        <v>7</v>
      </c>
      <c r="J128" s="41">
        <v>100</v>
      </c>
      <c r="K128" s="43">
        <f>(J128+J129+J130)/3</f>
        <v>100</v>
      </c>
      <c r="L128" s="213">
        <f>(K128+K131)/2</f>
        <v>99.337301587301582</v>
      </c>
      <c r="M128" s="169"/>
      <c r="N128" s="44"/>
      <c r="O128" s="45"/>
    </row>
    <row r="129" spans="1:15" ht="47.25" x14ac:dyDescent="0.25">
      <c r="A129" s="161"/>
      <c r="B129" s="35"/>
      <c r="C129" s="36"/>
      <c r="D129" s="217"/>
      <c r="E129" s="3" t="s">
        <v>19</v>
      </c>
      <c r="F129" s="38" t="s">
        <v>115</v>
      </c>
      <c r="G129" s="39" t="s">
        <v>21</v>
      </c>
      <c r="H129" s="135">
        <v>100</v>
      </c>
      <c r="I129" s="135">
        <v>100</v>
      </c>
      <c r="J129" s="41">
        <v>100</v>
      </c>
      <c r="K129" s="211"/>
      <c r="L129" s="214"/>
      <c r="M129" s="169"/>
      <c r="N129" s="49"/>
      <c r="O129" s="50"/>
    </row>
    <row r="130" spans="1:15" ht="47.25" x14ac:dyDescent="0.25">
      <c r="A130" s="161"/>
      <c r="B130" s="35"/>
      <c r="C130" s="36"/>
      <c r="D130" s="217"/>
      <c r="E130" s="3" t="s">
        <v>19</v>
      </c>
      <c r="F130" s="38" t="s">
        <v>116</v>
      </c>
      <c r="G130" s="39" t="s">
        <v>21</v>
      </c>
      <c r="H130" s="135">
        <v>80.7</v>
      </c>
      <c r="I130" s="135">
        <v>81.3</v>
      </c>
      <c r="J130" s="41">
        <v>100</v>
      </c>
      <c r="K130" s="212"/>
      <c r="L130" s="214"/>
      <c r="M130" s="169"/>
      <c r="N130" s="49"/>
      <c r="O130" s="50"/>
    </row>
    <row r="131" spans="1:15" ht="31.5" x14ac:dyDescent="0.25">
      <c r="A131" s="161"/>
      <c r="B131" s="52"/>
      <c r="C131" s="53"/>
      <c r="D131" s="218"/>
      <c r="E131" s="3" t="s">
        <v>25</v>
      </c>
      <c r="F131" s="55" t="s">
        <v>26</v>
      </c>
      <c r="G131" s="39" t="s">
        <v>27</v>
      </c>
      <c r="H131" s="135">
        <v>126</v>
      </c>
      <c r="I131" s="135">
        <v>124.33</v>
      </c>
      <c r="J131" s="41">
        <v>98.674603174603163</v>
      </c>
      <c r="K131" s="41">
        <f>J131</f>
        <v>98.674603174603163</v>
      </c>
      <c r="L131" s="215"/>
      <c r="M131" s="169"/>
      <c r="N131" s="57"/>
      <c r="O131" s="58"/>
    </row>
    <row r="132" spans="1:15" customFormat="1" ht="47.25" hidden="1" customHeight="1" x14ac:dyDescent="0.25">
      <c r="A132" s="161"/>
      <c r="B132" s="189" t="s">
        <v>132</v>
      </c>
      <c r="C132" s="190" t="s">
        <v>133</v>
      </c>
      <c r="D132" s="191" t="s">
        <v>18</v>
      </c>
      <c r="E132" s="192" t="s">
        <v>19</v>
      </c>
      <c r="F132" s="193" t="s">
        <v>114</v>
      </c>
      <c r="G132" s="194" t="s">
        <v>21</v>
      </c>
      <c r="H132" s="135"/>
      <c r="I132" s="135"/>
      <c r="J132" s="41"/>
      <c r="K132" s="167"/>
      <c r="L132" s="168"/>
      <c r="M132" s="169"/>
      <c r="N132" s="182"/>
      <c r="O132" s="146"/>
    </row>
    <row r="133" spans="1:15" customFormat="1" ht="47.25" hidden="1" x14ac:dyDescent="0.25">
      <c r="A133" s="161"/>
      <c r="B133" s="189"/>
      <c r="C133" s="190"/>
      <c r="D133" s="199"/>
      <c r="E133" s="192" t="s">
        <v>19</v>
      </c>
      <c r="F133" s="193" t="s">
        <v>115</v>
      </c>
      <c r="G133" s="194" t="s">
        <v>21</v>
      </c>
      <c r="H133" s="135"/>
      <c r="I133" s="135"/>
      <c r="J133" s="41"/>
      <c r="K133" s="167"/>
      <c r="L133" s="168"/>
      <c r="M133" s="169"/>
      <c r="N133" s="183"/>
      <c r="O133" s="150"/>
    </row>
    <row r="134" spans="1:15" customFormat="1" ht="47.25" hidden="1" x14ac:dyDescent="0.25">
      <c r="A134" s="161"/>
      <c r="B134" s="189"/>
      <c r="C134" s="190"/>
      <c r="D134" s="199"/>
      <c r="E134" s="192" t="s">
        <v>19</v>
      </c>
      <c r="F134" s="193" t="s">
        <v>116</v>
      </c>
      <c r="G134" s="194" t="s">
        <v>21</v>
      </c>
      <c r="H134" s="135"/>
      <c r="I134" s="135"/>
      <c r="J134" s="41"/>
      <c r="K134" s="167"/>
      <c r="L134" s="168"/>
      <c r="M134" s="169"/>
      <c r="N134" s="183"/>
      <c r="O134" s="150"/>
    </row>
    <row r="135" spans="1:15" customFormat="1" ht="31.5" hidden="1" x14ac:dyDescent="0.25">
      <c r="A135" s="161"/>
      <c r="B135" s="203"/>
      <c r="C135" s="204"/>
      <c r="D135" s="199"/>
      <c r="E135" s="192" t="s">
        <v>25</v>
      </c>
      <c r="F135" s="205" t="s">
        <v>117</v>
      </c>
      <c r="G135" s="194" t="s">
        <v>27</v>
      </c>
      <c r="H135" s="135"/>
      <c r="I135" s="135"/>
      <c r="J135" s="41"/>
      <c r="K135" s="167"/>
      <c r="L135" s="168"/>
      <c r="M135" s="169"/>
      <c r="N135" s="184"/>
      <c r="O135" s="158"/>
    </row>
    <row r="136" spans="1:15" customFormat="1" ht="47.25" hidden="1" customHeight="1" x14ac:dyDescent="0.25">
      <c r="A136" s="161"/>
      <c r="B136" s="189" t="s">
        <v>134</v>
      </c>
      <c r="C136" s="36" t="s">
        <v>135</v>
      </c>
      <c r="D136" s="208" t="s">
        <v>18</v>
      </c>
      <c r="E136" s="3" t="s">
        <v>19</v>
      </c>
      <c r="F136" s="38" t="s">
        <v>114</v>
      </c>
      <c r="G136" s="39" t="s">
        <v>21</v>
      </c>
      <c r="H136" s="135"/>
      <c r="I136" s="135"/>
      <c r="J136" s="41"/>
      <c r="K136" s="167"/>
      <c r="L136" s="168"/>
      <c r="M136" s="169"/>
      <c r="N136" s="182"/>
      <c r="O136" s="146"/>
    </row>
    <row r="137" spans="1:15" customFormat="1" ht="47.25" hidden="1" x14ac:dyDescent="0.25">
      <c r="A137" s="161"/>
      <c r="B137" s="189"/>
      <c r="C137" s="36"/>
      <c r="D137" s="209"/>
      <c r="E137" s="3" t="s">
        <v>19</v>
      </c>
      <c r="F137" s="38" t="s">
        <v>115</v>
      </c>
      <c r="G137" s="39" t="s">
        <v>21</v>
      </c>
      <c r="H137" s="135"/>
      <c r="I137" s="135"/>
      <c r="J137" s="41"/>
      <c r="K137" s="167"/>
      <c r="L137" s="168"/>
      <c r="M137" s="169"/>
      <c r="N137" s="183"/>
      <c r="O137" s="150"/>
    </row>
    <row r="138" spans="1:15" customFormat="1" ht="47.25" hidden="1" x14ac:dyDescent="0.25">
      <c r="A138" s="161"/>
      <c r="B138" s="189"/>
      <c r="C138" s="36"/>
      <c r="D138" s="209"/>
      <c r="E138" s="3" t="s">
        <v>19</v>
      </c>
      <c r="F138" s="38" t="s">
        <v>116</v>
      </c>
      <c r="G138" s="39" t="s">
        <v>21</v>
      </c>
      <c r="H138" s="135"/>
      <c r="I138" s="135"/>
      <c r="J138" s="41"/>
      <c r="K138" s="167"/>
      <c r="L138" s="168"/>
      <c r="M138" s="169"/>
      <c r="N138" s="183"/>
      <c r="O138" s="150"/>
    </row>
    <row r="139" spans="1:15" customFormat="1" ht="31.5" hidden="1" x14ac:dyDescent="0.25">
      <c r="A139" s="161"/>
      <c r="B139" s="203"/>
      <c r="C139" s="53"/>
      <c r="D139" s="209"/>
      <c r="E139" s="3" t="s">
        <v>25</v>
      </c>
      <c r="F139" s="55" t="s">
        <v>117</v>
      </c>
      <c r="G139" s="39" t="s">
        <v>27</v>
      </c>
      <c r="H139" s="135"/>
      <c r="I139" s="135"/>
      <c r="J139" s="41"/>
      <c r="K139" s="167"/>
      <c r="L139" s="168"/>
      <c r="M139" s="169"/>
      <c r="N139" s="184"/>
      <c r="O139" s="158"/>
    </row>
    <row r="140" spans="1:15" customFormat="1" ht="47.25" hidden="1" customHeight="1" x14ac:dyDescent="0.25">
      <c r="A140" s="161"/>
      <c r="B140" s="189" t="s">
        <v>136</v>
      </c>
      <c r="C140" s="190" t="s">
        <v>137</v>
      </c>
      <c r="D140" s="191" t="s">
        <v>18</v>
      </c>
      <c r="E140" s="192" t="s">
        <v>19</v>
      </c>
      <c r="F140" s="193" t="s">
        <v>114</v>
      </c>
      <c r="G140" s="194" t="s">
        <v>21</v>
      </c>
      <c r="H140" s="135"/>
      <c r="I140" s="135"/>
      <c r="J140" s="41"/>
      <c r="K140" s="167"/>
      <c r="L140" s="168"/>
      <c r="M140" s="169"/>
      <c r="N140" s="182"/>
      <c r="O140" s="146"/>
    </row>
    <row r="141" spans="1:15" customFormat="1" ht="47.25" hidden="1" x14ac:dyDescent="0.25">
      <c r="A141" s="161"/>
      <c r="B141" s="189"/>
      <c r="C141" s="190"/>
      <c r="D141" s="199"/>
      <c r="E141" s="192" t="s">
        <v>19</v>
      </c>
      <c r="F141" s="193" t="s">
        <v>115</v>
      </c>
      <c r="G141" s="194" t="s">
        <v>21</v>
      </c>
      <c r="H141" s="135"/>
      <c r="I141" s="135"/>
      <c r="J141" s="41"/>
      <c r="K141" s="167"/>
      <c r="L141" s="168"/>
      <c r="M141" s="169"/>
      <c r="N141" s="183"/>
      <c r="O141" s="150"/>
    </row>
    <row r="142" spans="1:15" customFormat="1" ht="47.25" hidden="1" x14ac:dyDescent="0.25">
      <c r="A142" s="161"/>
      <c r="B142" s="189"/>
      <c r="C142" s="190"/>
      <c r="D142" s="199"/>
      <c r="E142" s="192" t="s">
        <v>19</v>
      </c>
      <c r="F142" s="193" t="s">
        <v>116</v>
      </c>
      <c r="G142" s="194" t="s">
        <v>21</v>
      </c>
      <c r="H142" s="135"/>
      <c r="I142" s="135"/>
      <c r="J142" s="41"/>
      <c r="K142" s="167"/>
      <c r="L142" s="168"/>
      <c r="M142" s="169"/>
      <c r="N142" s="183"/>
      <c r="O142" s="150"/>
    </row>
    <row r="143" spans="1:15" customFormat="1" ht="31.5" hidden="1" x14ac:dyDescent="0.25">
      <c r="A143" s="161"/>
      <c r="B143" s="203"/>
      <c r="C143" s="204"/>
      <c r="D143" s="199"/>
      <c r="E143" s="192" t="s">
        <v>25</v>
      </c>
      <c r="F143" s="205" t="s">
        <v>117</v>
      </c>
      <c r="G143" s="194" t="s">
        <v>27</v>
      </c>
      <c r="H143" s="135"/>
      <c r="I143" s="135"/>
      <c r="J143" s="41"/>
      <c r="K143" s="167"/>
      <c r="L143" s="168"/>
      <c r="M143" s="169"/>
      <c r="N143" s="184"/>
      <c r="O143" s="158"/>
    </row>
    <row r="144" spans="1:15" customFormat="1" ht="47.25" hidden="1" customHeight="1" x14ac:dyDescent="0.25">
      <c r="A144" s="161"/>
      <c r="B144" s="189" t="s">
        <v>138</v>
      </c>
      <c r="C144" s="190" t="s">
        <v>139</v>
      </c>
      <c r="D144" s="191" t="s">
        <v>18</v>
      </c>
      <c r="E144" s="192" t="s">
        <v>19</v>
      </c>
      <c r="F144" s="193" t="s">
        <v>114</v>
      </c>
      <c r="G144" s="194" t="s">
        <v>21</v>
      </c>
      <c r="H144" s="135"/>
      <c r="I144" s="135"/>
      <c r="J144" s="41"/>
      <c r="K144" s="167"/>
      <c r="L144" s="168"/>
      <c r="M144" s="169"/>
      <c r="N144" s="182"/>
      <c r="O144" s="146"/>
    </row>
    <row r="145" spans="1:15" customFormat="1" ht="47.25" hidden="1" x14ac:dyDescent="0.25">
      <c r="A145" s="161"/>
      <c r="B145" s="189"/>
      <c r="C145" s="190"/>
      <c r="D145" s="199"/>
      <c r="E145" s="192" t="s">
        <v>19</v>
      </c>
      <c r="F145" s="193" t="s">
        <v>115</v>
      </c>
      <c r="G145" s="194" t="s">
        <v>21</v>
      </c>
      <c r="H145" s="135"/>
      <c r="I145" s="135"/>
      <c r="J145" s="41"/>
      <c r="K145" s="167"/>
      <c r="L145" s="168"/>
      <c r="M145" s="169"/>
      <c r="N145" s="183"/>
      <c r="O145" s="150"/>
    </row>
    <row r="146" spans="1:15" customFormat="1" ht="47.25" hidden="1" x14ac:dyDescent="0.25">
      <c r="A146" s="161"/>
      <c r="B146" s="189"/>
      <c r="C146" s="190"/>
      <c r="D146" s="199"/>
      <c r="E146" s="192" t="s">
        <v>19</v>
      </c>
      <c r="F146" s="193" t="s">
        <v>116</v>
      </c>
      <c r="G146" s="194" t="s">
        <v>21</v>
      </c>
      <c r="H146" s="135"/>
      <c r="I146" s="135"/>
      <c r="J146" s="41"/>
      <c r="K146" s="167"/>
      <c r="L146" s="168"/>
      <c r="M146" s="169"/>
      <c r="N146" s="183"/>
      <c r="O146" s="150"/>
    </row>
    <row r="147" spans="1:15" customFormat="1" ht="31.5" hidden="1" x14ac:dyDescent="0.25">
      <c r="A147" s="161"/>
      <c r="B147" s="203"/>
      <c r="C147" s="204"/>
      <c r="D147" s="199"/>
      <c r="E147" s="192" t="s">
        <v>25</v>
      </c>
      <c r="F147" s="205" t="s">
        <v>117</v>
      </c>
      <c r="G147" s="194" t="s">
        <v>27</v>
      </c>
      <c r="H147" s="135"/>
      <c r="I147" s="135"/>
      <c r="J147" s="41"/>
      <c r="K147" s="167"/>
      <c r="L147" s="168"/>
      <c r="M147" s="169"/>
      <c r="N147" s="184"/>
      <c r="O147" s="158"/>
    </row>
    <row r="148" spans="1:15" customFormat="1" ht="47.25" hidden="1" customHeight="1" x14ac:dyDescent="0.25">
      <c r="A148" s="161"/>
      <c r="B148" s="189" t="s">
        <v>140</v>
      </c>
      <c r="C148" s="190" t="s">
        <v>141</v>
      </c>
      <c r="D148" s="191" t="s">
        <v>18</v>
      </c>
      <c r="E148" s="192" t="s">
        <v>19</v>
      </c>
      <c r="F148" s="193" t="s">
        <v>114</v>
      </c>
      <c r="G148" s="194" t="s">
        <v>21</v>
      </c>
      <c r="H148" s="135"/>
      <c r="I148" s="135"/>
      <c r="J148" s="41"/>
      <c r="K148" s="167"/>
      <c r="L148" s="168"/>
      <c r="M148" s="169"/>
      <c r="N148" s="182"/>
      <c r="O148" s="146"/>
    </row>
    <row r="149" spans="1:15" customFormat="1" ht="47.25" hidden="1" x14ac:dyDescent="0.25">
      <c r="A149" s="161"/>
      <c r="B149" s="189"/>
      <c r="C149" s="190"/>
      <c r="D149" s="199"/>
      <c r="E149" s="192" t="s">
        <v>19</v>
      </c>
      <c r="F149" s="193" t="s">
        <v>115</v>
      </c>
      <c r="G149" s="194" t="s">
        <v>21</v>
      </c>
      <c r="H149" s="135"/>
      <c r="I149" s="135"/>
      <c r="J149" s="41"/>
      <c r="K149" s="167"/>
      <c r="L149" s="168"/>
      <c r="M149" s="169"/>
      <c r="N149" s="183"/>
      <c r="O149" s="150"/>
    </row>
    <row r="150" spans="1:15" customFormat="1" ht="47.25" hidden="1" x14ac:dyDescent="0.25">
      <c r="A150" s="161"/>
      <c r="B150" s="189"/>
      <c r="C150" s="190"/>
      <c r="D150" s="199"/>
      <c r="E150" s="192" t="s">
        <v>19</v>
      </c>
      <c r="F150" s="193" t="s">
        <v>116</v>
      </c>
      <c r="G150" s="194" t="s">
        <v>21</v>
      </c>
      <c r="H150" s="135"/>
      <c r="I150" s="135"/>
      <c r="J150" s="41"/>
      <c r="K150" s="167"/>
      <c r="L150" s="168"/>
      <c r="M150" s="169"/>
      <c r="N150" s="183"/>
      <c r="O150" s="150"/>
    </row>
    <row r="151" spans="1:15" customFormat="1" ht="31.5" hidden="1" x14ac:dyDescent="0.25">
      <c r="A151" s="161"/>
      <c r="B151" s="203"/>
      <c r="C151" s="204"/>
      <c r="D151" s="199"/>
      <c r="E151" s="192" t="s">
        <v>25</v>
      </c>
      <c r="F151" s="205" t="s">
        <v>117</v>
      </c>
      <c r="G151" s="194" t="s">
        <v>27</v>
      </c>
      <c r="H151" s="135"/>
      <c r="I151" s="135"/>
      <c r="J151" s="41"/>
      <c r="K151" s="167"/>
      <c r="L151" s="168"/>
      <c r="M151" s="169"/>
      <c r="N151" s="184"/>
      <c r="O151" s="158"/>
    </row>
    <row r="152" spans="1:15" customFormat="1" ht="47.25" hidden="1" customHeight="1" x14ac:dyDescent="0.25">
      <c r="A152" s="161"/>
      <c r="B152" s="189" t="s">
        <v>142</v>
      </c>
      <c r="C152" s="36" t="s">
        <v>143</v>
      </c>
      <c r="D152" s="208" t="s">
        <v>18</v>
      </c>
      <c r="E152" s="3" t="s">
        <v>19</v>
      </c>
      <c r="F152" s="38" t="s">
        <v>114</v>
      </c>
      <c r="G152" s="39" t="s">
        <v>21</v>
      </c>
      <c r="H152" s="135"/>
      <c r="I152" s="135"/>
      <c r="J152" s="41"/>
      <c r="K152" s="167"/>
      <c r="L152" s="168"/>
      <c r="M152" s="169"/>
      <c r="N152" s="182"/>
      <c r="O152" s="146"/>
    </row>
    <row r="153" spans="1:15" customFormat="1" ht="47.25" hidden="1" x14ac:dyDescent="0.25">
      <c r="A153" s="161"/>
      <c r="B153" s="189"/>
      <c r="C153" s="36"/>
      <c r="D153" s="209"/>
      <c r="E153" s="3" t="s">
        <v>19</v>
      </c>
      <c r="F153" s="38" t="s">
        <v>115</v>
      </c>
      <c r="G153" s="39" t="s">
        <v>21</v>
      </c>
      <c r="H153" s="135"/>
      <c r="I153" s="135"/>
      <c r="J153" s="41"/>
      <c r="K153" s="167"/>
      <c r="L153" s="168"/>
      <c r="M153" s="169"/>
      <c r="N153" s="183"/>
      <c r="O153" s="150"/>
    </row>
    <row r="154" spans="1:15" customFormat="1" ht="47.25" hidden="1" x14ac:dyDescent="0.25">
      <c r="A154" s="161"/>
      <c r="B154" s="189"/>
      <c r="C154" s="36"/>
      <c r="D154" s="209"/>
      <c r="E154" s="3" t="s">
        <v>19</v>
      </c>
      <c r="F154" s="38" t="s">
        <v>116</v>
      </c>
      <c r="G154" s="39" t="s">
        <v>21</v>
      </c>
      <c r="H154" s="135"/>
      <c r="I154" s="135"/>
      <c r="J154" s="41"/>
      <c r="K154" s="167"/>
      <c r="L154" s="168"/>
      <c r="M154" s="169"/>
      <c r="N154" s="183"/>
      <c r="O154" s="150"/>
    </row>
    <row r="155" spans="1:15" customFormat="1" ht="31.5" hidden="1" x14ac:dyDescent="0.25">
      <c r="A155" s="161"/>
      <c r="B155" s="203"/>
      <c r="C155" s="53"/>
      <c r="D155" s="209"/>
      <c r="E155" s="3" t="s">
        <v>25</v>
      </c>
      <c r="F155" s="55" t="s">
        <v>117</v>
      </c>
      <c r="G155" s="39" t="s">
        <v>27</v>
      </c>
      <c r="H155" s="135"/>
      <c r="I155" s="135"/>
      <c r="J155" s="41"/>
      <c r="K155" s="167"/>
      <c r="L155" s="168"/>
      <c r="M155" s="169"/>
      <c r="N155" s="184"/>
      <c r="O155" s="158"/>
    </row>
    <row r="156" spans="1:15" customFormat="1" ht="47.25" hidden="1" customHeight="1" x14ac:dyDescent="0.25">
      <c r="A156" s="161"/>
      <c r="B156" s="189" t="s">
        <v>144</v>
      </c>
      <c r="C156" s="190" t="s">
        <v>145</v>
      </c>
      <c r="D156" s="191" t="s">
        <v>18</v>
      </c>
      <c r="E156" s="192" t="s">
        <v>19</v>
      </c>
      <c r="F156" s="193" t="s">
        <v>114</v>
      </c>
      <c r="G156" s="194" t="s">
        <v>21</v>
      </c>
      <c r="H156" s="135"/>
      <c r="I156" s="135"/>
      <c r="J156" s="41"/>
      <c r="K156" s="167"/>
      <c r="L156" s="168"/>
      <c r="M156" s="169"/>
      <c r="N156" s="182"/>
      <c r="O156" s="146"/>
    </row>
    <row r="157" spans="1:15" customFormat="1" ht="47.25" hidden="1" x14ac:dyDescent="0.25">
      <c r="A157" s="161"/>
      <c r="B157" s="189"/>
      <c r="C157" s="190"/>
      <c r="D157" s="199"/>
      <c r="E157" s="192" t="s">
        <v>19</v>
      </c>
      <c r="F157" s="193" t="s">
        <v>115</v>
      </c>
      <c r="G157" s="194" t="s">
        <v>21</v>
      </c>
      <c r="H157" s="135"/>
      <c r="I157" s="135"/>
      <c r="J157" s="41"/>
      <c r="K157" s="167"/>
      <c r="L157" s="168"/>
      <c r="M157" s="169"/>
      <c r="N157" s="183"/>
      <c r="O157" s="150"/>
    </row>
    <row r="158" spans="1:15" customFormat="1" ht="47.25" hidden="1" x14ac:dyDescent="0.25">
      <c r="A158" s="161"/>
      <c r="B158" s="189"/>
      <c r="C158" s="190"/>
      <c r="D158" s="199"/>
      <c r="E158" s="192" t="s">
        <v>19</v>
      </c>
      <c r="F158" s="193" t="s">
        <v>116</v>
      </c>
      <c r="G158" s="194" t="s">
        <v>21</v>
      </c>
      <c r="H158" s="135"/>
      <c r="I158" s="135"/>
      <c r="J158" s="41"/>
      <c r="K158" s="167"/>
      <c r="L158" s="168"/>
      <c r="M158" s="169"/>
      <c r="N158" s="183"/>
      <c r="O158" s="150"/>
    </row>
    <row r="159" spans="1:15" customFormat="1" ht="31.5" hidden="1" x14ac:dyDescent="0.25">
      <c r="A159" s="161"/>
      <c r="B159" s="203"/>
      <c r="C159" s="204"/>
      <c r="D159" s="199"/>
      <c r="E159" s="192" t="s">
        <v>25</v>
      </c>
      <c r="F159" s="205" t="s">
        <v>117</v>
      </c>
      <c r="G159" s="194" t="s">
        <v>27</v>
      </c>
      <c r="H159" s="135"/>
      <c r="I159" s="135"/>
      <c r="J159" s="41"/>
      <c r="K159" s="167"/>
      <c r="L159" s="168"/>
      <c r="M159" s="169"/>
      <c r="N159" s="184"/>
      <c r="O159" s="158"/>
    </row>
    <row r="160" spans="1:15" customFormat="1" ht="47.25" hidden="1" customHeight="1" x14ac:dyDescent="0.25">
      <c r="A160" s="161"/>
      <c r="B160" s="189" t="s">
        <v>146</v>
      </c>
      <c r="C160" s="36" t="s">
        <v>147</v>
      </c>
      <c r="D160" s="208" t="s">
        <v>18</v>
      </c>
      <c r="E160" s="3" t="s">
        <v>19</v>
      </c>
      <c r="F160" s="38" t="s">
        <v>114</v>
      </c>
      <c r="G160" s="39" t="s">
        <v>21</v>
      </c>
      <c r="H160" s="135"/>
      <c r="I160" s="135"/>
      <c r="J160" s="41"/>
      <c r="K160" s="167"/>
      <c r="L160" s="168"/>
      <c r="M160" s="169"/>
      <c r="N160" s="182"/>
      <c r="O160" s="146"/>
    </row>
    <row r="161" spans="1:15" customFormat="1" ht="47.25" hidden="1" x14ac:dyDescent="0.25">
      <c r="A161" s="161"/>
      <c r="B161" s="189"/>
      <c r="C161" s="36"/>
      <c r="D161" s="209"/>
      <c r="E161" s="3" t="s">
        <v>19</v>
      </c>
      <c r="F161" s="38" t="s">
        <v>115</v>
      </c>
      <c r="G161" s="39" t="s">
        <v>21</v>
      </c>
      <c r="H161" s="135"/>
      <c r="I161" s="135"/>
      <c r="J161" s="41"/>
      <c r="K161" s="167"/>
      <c r="L161" s="168"/>
      <c r="M161" s="169"/>
      <c r="N161" s="183"/>
      <c r="O161" s="150"/>
    </row>
    <row r="162" spans="1:15" customFormat="1" ht="47.25" hidden="1" x14ac:dyDescent="0.25">
      <c r="A162" s="161"/>
      <c r="B162" s="189"/>
      <c r="C162" s="36"/>
      <c r="D162" s="209"/>
      <c r="E162" s="3" t="s">
        <v>19</v>
      </c>
      <c r="F162" s="38" t="s">
        <v>116</v>
      </c>
      <c r="G162" s="39" t="s">
        <v>21</v>
      </c>
      <c r="H162" s="135"/>
      <c r="I162" s="135"/>
      <c r="J162" s="41"/>
      <c r="K162" s="167"/>
      <c r="L162" s="168"/>
      <c r="M162" s="169"/>
      <c r="N162" s="183"/>
      <c r="O162" s="150"/>
    </row>
    <row r="163" spans="1:15" customFormat="1" ht="31.5" hidden="1" x14ac:dyDescent="0.25">
      <c r="A163" s="161"/>
      <c r="B163" s="203"/>
      <c r="C163" s="53"/>
      <c r="D163" s="209"/>
      <c r="E163" s="3" t="s">
        <v>25</v>
      </c>
      <c r="F163" s="55" t="s">
        <v>117</v>
      </c>
      <c r="G163" s="39" t="s">
        <v>27</v>
      </c>
      <c r="H163" s="135"/>
      <c r="I163" s="135"/>
      <c r="J163" s="41"/>
      <c r="K163" s="167"/>
      <c r="L163" s="168"/>
      <c r="M163" s="169"/>
      <c r="N163" s="184"/>
      <c r="O163" s="158"/>
    </row>
    <row r="164" spans="1:15" customFormat="1" ht="47.25" hidden="1" x14ac:dyDescent="0.25">
      <c r="A164" s="161"/>
      <c r="B164" s="189" t="s">
        <v>148</v>
      </c>
      <c r="C164" s="190" t="s">
        <v>149</v>
      </c>
      <c r="D164" s="191" t="s">
        <v>18</v>
      </c>
      <c r="E164" s="192" t="s">
        <v>19</v>
      </c>
      <c r="F164" s="193" t="s">
        <v>150</v>
      </c>
      <c r="G164" s="194" t="s">
        <v>21</v>
      </c>
      <c r="H164" s="135"/>
      <c r="I164" s="135"/>
      <c r="J164" s="41"/>
      <c r="K164" s="167"/>
      <c r="L164" s="168"/>
      <c r="M164" s="169"/>
      <c r="N164" s="182"/>
      <c r="O164" s="146"/>
    </row>
    <row r="165" spans="1:15" customFormat="1" ht="47.25" hidden="1" x14ac:dyDescent="0.25">
      <c r="A165" s="161"/>
      <c r="B165" s="189"/>
      <c r="C165" s="190"/>
      <c r="D165" s="199"/>
      <c r="E165" s="192" t="s">
        <v>19</v>
      </c>
      <c r="F165" s="193" t="s">
        <v>151</v>
      </c>
      <c r="G165" s="194" t="s">
        <v>21</v>
      </c>
      <c r="H165" s="135"/>
      <c r="I165" s="135"/>
      <c r="J165" s="41"/>
      <c r="K165" s="167"/>
      <c r="L165" s="168"/>
      <c r="M165" s="169"/>
      <c r="N165" s="183"/>
      <c r="O165" s="150"/>
    </row>
    <row r="166" spans="1:15" customFormat="1" ht="31.5" hidden="1" x14ac:dyDescent="0.25">
      <c r="A166" s="161"/>
      <c r="B166" s="189"/>
      <c r="C166" s="190"/>
      <c r="D166" s="199"/>
      <c r="E166" s="192" t="s">
        <v>19</v>
      </c>
      <c r="F166" s="193" t="s">
        <v>152</v>
      </c>
      <c r="G166" s="194" t="s">
        <v>21</v>
      </c>
      <c r="H166" s="135"/>
      <c r="I166" s="135"/>
      <c r="J166" s="41"/>
      <c r="K166" s="167"/>
      <c r="L166" s="168"/>
      <c r="M166" s="169"/>
      <c r="N166" s="183"/>
      <c r="O166" s="150"/>
    </row>
    <row r="167" spans="1:15" customFormat="1" ht="31.5" hidden="1" x14ac:dyDescent="0.25">
      <c r="A167" s="161"/>
      <c r="B167" s="203"/>
      <c r="C167" s="204"/>
      <c r="D167" s="199"/>
      <c r="E167" s="192" t="s">
        <v>25</v>
      </c>
      <c r="F167" s="205" t="s">
        <v>117</v>
      </c>
      <c r="G167" s="194" t="s">
        <v>27</v>
      </c>
      <c r="H167" s="135"/>
      <c r="I167" s="135"/>
      <c r="J167" s="41"/>
      <c r="K167" s="167"/>
      <c r="L167" s="168"/>
      <c r="M167" s="169"/>
      <c r="N167" s="184"/>
      <c r="O167" s="158"/>
    </row>
    <row r="168" spans="1:15" customFormat="1" ht="47.25" hidden="1" x14ac:dyDescent="0.25">
      <c r="A168" s="161"/>
      <c r="B168" s="189" t="s">
        <v>153</v>
      </c>
      <c r="C168" s="36" t="s">
        <v>154</v>
      </c>
      <c r="D168" s="208" t="s">
        <v>18</v>
      </c>
      <c r="E168" s="3" t="s">
        <v>19</v>
      </c>
      <c r="F168" s="38" t="s">
        <v>150</v>
      </c>
      <c r="G168" s="39" t="s">
        <v>21</v>
      </c>
      <c r="H168" s="135"/>
      <c r="I168" s="135"/>
      <c r="J168" s="41"/>
      <c r="K168" s="167"/>
      <c r="L168" s="168"/>
      <c r="M168" s="169"/>
      <c r="N168" s="182"/>
      <c r="O168" s="146"/>
    </row>
    <row r="169" spans="1:15" customFormat="1" ht="47.25" hidden="1" x14ac:dyDescent="0.25">
      <c r="A169" s="161"/>
      <c r="B169" s="189"/>
      <c r="C169" s="36"/>
      <c r="D169" s="209"/>
      <c r="E169" s="3" t="s">
        <v>19</v>
      </c>
      <c r="F169" s="38" t="s">
        <v>151</v>
      </c>
      <c r="G169" s="39" t="s">
        <v>21</v>
      </c>
      <c r="H169" s="135"/>
      <c r="I169" s="135"/>
      <c r="J169" s="41"/>
      <c r="K169" s="167"/>
      <c r="L169" s="168"/>
      <c r="M169" s="169"/>
      <c r="N169" s="183"/>
      <c r="O169" s="150"/>
    </row>
    <row r="170" spans="1:15" customFormat="1" ht="31.5" hidden="1" x14ac:dyDescent="0.25">
      <c r="A170" s="161"/>
      <c r="B170" s="189"/>
      <c r="C170" s="36"/>
      <c r="D170" s="209"/>
      <c r="E170" s="3" t="s">
        <v>19</v>
      </c>
      <c r="F170" s="219" t="s">
        <v>152</v>
      </c>
      <c r="G170" s="39" t="s">
        <v>21</v>
      </c>
      <c r="H170" s="135"/>
      <c r="I170" s="135"/>
      <c r="J170" s="41"/>
      <c r="K170" s="167"/>
      <c r="L170" s="168"/>
      <c r="M170" s="169"/>
      <c r="N170" s="183"/>
      <c r="O170" s="150"/>
    </row>
    <row r="171" spans="1:15" customFormat="1" ht="31.5" hidden="1" x14ac:dyDescent="0.25">
      <c r="A171" s="161"/>
      <c r="B171" s="203"/>
      <c r="C171" s="53"/>
      <c r="D171" s="209"/>
      <c r="E171" s="3" t="s">
        <v>25</v>
      </c>
      <c r="F171" s="55" t="s">
        <v>117</v>
      </c>
      <c r="G171" s="39" t="s">
        <v>27</v>
      </c>
      <c r="H171" s="135"/>
      <c r="I171" s="135"/>
      <c r="J171" s="41"/>
      <c r="K171" s="167"/>
      <c r="L171" s="168"/>
      <c r="M171" s="169"/>
      <c r="N171" s="184"/>
      <c r="O171" s="158"/>
    </row>
    <row r="172" spans="1:15" customFormat="1" ht="47.25" hidden="1" x14ac:dyDescent="0.25">
      <c r="A172" s="161"/>
      <c r="B172" s="189" t="s">
        <v>155</v>
      </c>
      <c r="C172" s="190" t="s">
        <v>156</v>
      </c>
      <c r="D172" s="191" t="s">
        <v>18</v>
      </c>
      <c r="E172" s="192" t="s">
        <v>19</v>
      </c>
      <c r="F172" s="193" t="s">
        <v>150</v>
      </c>
      <c r="G172" s="194" t="s">
        <v>21</v>
      </c>
      <c r="H172" s="135"/>
      <c r="I172" s="135"/>
      <c r="J172" s="41"/>
      <c r="K172" s="167"/>
      <c r="L172" s="168"/>
      <c r="M172" s="169"/>
      <c r="N172" s="182"/>
      <c r="O172" s="146"/>
    </row>
    <row r="173" spans="1:15" customFormat="1" ht="47.25" hidden="1" x14ac:dyDescent="0.25">
      <c r="A173" s="161"/>
      <c r="B173" s="189"/>
      <c r="C173" s="190"/>
      <c r="D173" s="199"/>
      <c r="E173" s="192" t="s">
        <v>19</v>
      </c>
      <c r="F173" s="193" t="s">
        <v>151</v>
      </c>
      <c r="G173" s="194" t="s">
        <v>21</v>
      </c>
      <c r="H173" s="135"/>
      <c r="I173" s="135"/>
      <c r="J173" s="41"/>
      <c r="K173" s="167"/>
      <c r="L173" s="168"/>
      <c r="M173" s="169"/>
      <c r="N173" s="183"/>
      <c r="O173" s="150"/>
    </row>
    <row r="174" spans="1:15" customFormat="1" ht="31.5" hidden="1" x14ac:dyDescent="0.25">
      <c r="A174" s="161"/>
      <c r="B174" s="189"/>
      <c r="C174" s="190"/>
      <c r="D174" s="199"/>
      <c r="E174" s="192" t="s">
        <v>19</v>
      </c>
      <c r="F174" s="220" t="s">
        <v>152</v>
      </c>
      <c r="G174" s="194" t="s">
        <v>21</v>
      </c>
      <c r="H174" s="135"/>
      <c r="I174" s="135"/>
      <c r="J174" s="41"/>
      <c r="K174" s="167"/>
      <c r="L174" s="168"/>
      <c r="M174" s="169"/>
      <c r="N174" s="183"/>
      <c r="O174" s="150"/>
    </row>
    <row r="175" spans="1:15" customFormat="1" ht="31.5" hidden="1" x14ac:dyDescent="0.25">
      <c r="A175" s="161"/>
      <c r="B175" s="203"/>
      <c r="C175" s="204"/>
      <c r="D175" s="199"/>
      <c r="E175" s="192" t="s">
        <v>25</v>
      </c>
      <c r="F175" s="205" t="s">
        <v>117</v>
      </c>
      <c r="G175" s="194" t="s">
        <v>27</v>
      </c>
      <c r="H175" s="135"/>
      <c r="I175" s="135"/>
      <c r="J175" s="41"/>
      <c r="K175" s="167"/>
      <c r="L175" s="168"/>
      <c r="M175" s="169"/>
      <c r="N175" s="184"/>
      <c r="O175" s="158"/>
    </row>
    <row r="176" spans="1:15" customFormat="1" ht="47.25" hidden="1" x14ac:dyDescent="0.25">
      <c r="A176" s="161"/>
      <c r="B176" s="189" t="s">
        <v>157</v>
      </c>
      <c r="C176" s="36" t="s">
        <v>158</v>
      </c>
      <c r="D176" s="208" t="s">
        <v>18</v>
      </c>
      <c r="E176" s="3" t="s">
        <v>19</v>
      </c>
      <c r="F176" s="38" t="s">
        <v>150</v>
      </c>
      <c r="G176" s="39" t="s">
        <v>21</v>
      </c>
      <c r="H176" s="135"/>
      <c r="I176" s="135"/>
      <c r="J176" s="41"/>
      <c r="K176" s="167"/>
      <c r="L176" s="168"/>
      <c r="M176" s="169"/>
      <c r="N176" s="182"/>
      <c r="O176" s="146"/>
    </row>
    <row r="177" spans="1:15" customFormat="1" ht="47.25" hidden="1" x14ac:dyDescent="0.25">
      <c r="A177" s="161"/>
      <c r="B177" s="189"/>
      <c r="C177" s="36"/>
      <c r="D177" s="209"/>
      <c r="E177" s="3" t="s">
        <v>19</v>
      </c>
      <c r="F177" s="38" t="s">
        <v>151</v>
      </c>
      <c r="G177" s="39" t="s">
        <v>21</v>
      </c>
      <c r="H177" s="135"/>
      <c r="I177" s="135"/>
      <c r="J177" s="41"/>
      <c r="K177" s="167"/>
      <c r="L177" s="168"/>
      <c r="M177" s="169"/>
      <c r="N177" s="183"/>
      <c r="O177" s="150"/>
    </row>
    <row r="178" spans="1:15" customFormat="1" ht="31.5" hidden="1" x14ac:dyDescent="0.25">
      <c r="A178" s="161"/>
      <c r="B178" s="189"/>
      <c r="C178" s="36"/>
      <c r="D178" s="209"/>
      <c r="E178" s="3" t="s">
        <v>19</v>
      </c>
      <c r="F178" s="219" t="s">
        <v>152</v>
      </c>
      <c r="G178" s="39" t="s">
        <v>21</v>
      </c>
      <c r="H178" s="135"/>
      <c r="I178" s="135"/>
      <c r="J178" s="41"/>
      <c r="K178" s="167"/>
      <c r="L178" s="168"/>
      <c r="M178" s="169"/>
      <c r="N178" s="183"/>
      <c r="O178" s="150"/>
    </row>
    <row r="179" spans="1:15" customFormat="1" ht="31.5" hidden="1" x14ac:dyDescent="0.25">
      <c r="A179" s="161"/>
      <c r="B179" s="203"/>
      <c r="C179" s="53"/>
      <c r="D179" s="209"/>
      <c r="E179" s="3" t="s">
        <v>25</v>
      </c>
      <c r="F179" s="55" t="s">
        <v>117</v>
      </c>
      <c r="G179" s="39" t="s">
        <v>27</v>
      </c>
      <c r="H179" s="135"/>
      <c r="I179" s="135"/>
      <c r="J179" s="41"/>
      <c r="K179" s="167"/>
      <c r="L179" s="168"/>
      <c r="M179" s="169"/>
      <c r="N179" s="184"/>
      <c r="O179" s="158"/>
    </row>
    <row r="180" spans="1:15" customFormat="1" ht="47.25" hidden="1" x14ac:dyDescent="0.25">
      <c r="A180" s="161"/>
      <c r="B180" s="189" t="s">
        <v>159</v>
      </c>
      <c r="C180" s="190" t="s">
        <v>160</v>
      </c>
      <c r="D180" s="191" t="s">
        <v>18</v>
      </c>
      <c r="E180" s="192" t="s">
        <v>19</v>
      </c>
      <c r="F180" s="193" t="s">
        <v>150</v>
      </c>
      <c r="G180" s="194" t="s">
        <v>21</v>
      </c>
      <c r="H180" s="135"/>
      <c r="I180" s="135"/>
      <c r="J180" s="41"/>
      <c r="K180" s="167"/>
      <c r="L180" s="168"/>
      <c r="M180" s="169"/>
      <c r="N180" s="182"/>
      <c r="O180" s="146"/>
    </row>
    <row r="181" spans="1:15" customFormat="1" ht="47.25" hidden="1" x14ac:dyDescent="0.25">
      <c r="A181" s="161"/>
      <c r="B181" s="189"/>
      <c r="C181" s="190"/>
      <c r="D181" s="199"/>
      <c r="E181" s="192" t="s">
        <v>19</v>
      </c>
      <c r="F181" s="193" t="s">
        <v>151</v>
      </c>
      <c r="G181" s="194" t="s">
        <v>21</v>
      </c>
      <c r="H181" s="135"/>
      <c r="I181" s="135"/>
      <c r="J181" s="41"/>
      <c r="K181" s="167"/>
      <c r="L181" s="168"/>
      <c r="M181" s="169"/>
      <c r="N181" s="183"/>
      <c r="O181" s="150"/>
    </row>
    <row r="182" spans="1:15" customFormat="1" ht="31.5" hidden="1" x14ac:dyDescent="0.25">
      <c r="A182" s="161"/>
      <c r="B182" s="189"/>
      <c r="C182" s="190"/>
      <c r="D182" s="199"/>
      <c r="E182" s="192" t="s">
        <v>19</v>
      </c>
      <c r="F182" s="220" t="s">
        <v>152</v>
      </c>
      <c r="G182" s="194" t="s">
        <v>21</v>
      </c>
      <c r="H182" s="135"/>
      <c r="I182" s="135"/>
      <c r="J182" s="41"/>
      <c r="K182" s="167"/>
      <c r="L182" s="168"/>
      <c r="M182" s="169"/>
      <c r="N182" s="183"/>
      <c r="O182" s="150"/>
    </row>
    <row r="183" spans="1:15" customFormat="1" ht="31.5" hidden="1" x14ac:dyDescent="0.25">
      <c r="A183" s="161"/>
      <c r="B183" s="203"/>
      <c r="C183" s="204"/>
      <c r="D183" s="199"/>
      <c r="E183" s="192" t="s">
        <v>25</v>
      </c>
      <c r="F183" s="205" t="s">
        <v>117</v>
      </c>
      <c r="G183" s="194" t="s">
        <v>27</v>
      </c>
      <c r="H183" s="135"/>
      <c r="I183" s="135"/>
      <c r="J183" s="41"/>
      <c r="K183" s="167"/>
      <c r="L183" s="168"/>
      <c r="M183" s="169"/>
      <c r="N183" s="184"/>
      <c r="O183" s="158"/>
    </row>
    <row r="184" spans="1:15" customFormat="1" ht="47.25" hidden="1" x14ac:dyDescent="0.25">
      <c r="A184" s="161"/>
      <c r="B184" s="189" t="s">
        <v>161</v>
      </c>
      <c r="C184" s="190" t="s">
        <v>162</v>
      </c>
      <c r="D184" s="191" t="s">
        <v>18</v>
      </c>
      <c r="E184" s="192" t="s">
        <v>19</v>
      </c>
      <c r="F184" s="193" t="s">
        <v>150</v>
      </c>
      <c r="G184" s="194" t="s">
        <v>21</v>
      </c>
      <c r="H184" s="135"/>
      <c r="I184" s="135"/>
      <c r="J184" s="41"/>
      <c r="K184" s="167"/>
      <c r="L184" s="168"/>
      <c r="M184" s="169"/>
      <c r="N184" s="182"/>
      <c r="O184" s="146"/>
    </row>
    <row r="185" spans="1:15" customFormat="1" ht="47.25" hidden="1" x14ac:dyDescent="0.25">
      <c r="A185" s="161"/>
      <c r="B185" s="189"/>
      <c r="C185" s="190"/>
      <c r="D185" s="199"/>
      <c r="E185" s="192" t="s">
        <v>19</v>
      </c>
      <c r="F185" s="193" t="s">
        <v>151</v>
      </c>
      <c r="G185" s="194" t="s">
        <v>21</v>
      </c>
      <c r="H185" s="135"/>
      <c r="I185" s="135"/>
      <c r="J185" s="41"/>
      <c r="K185" s="167"/>
      <c r="L185" s="168"/>
      <c r="M185" s="169"/>
      <c r="N185" s="183"/>
      <c r="O185" s="150"/>
    </row>
    <row r="186" spans="1:15" customFormat="1" ht="31.5" hidden="1" x14ac:dyDescent="0.25">
      <c r="A186" s="161"/>
      <c r="B186" s="189"/>
      <c r="C186" s="190"/>
      <c r="D186" s="199"/>
      <c r="E186" s="192" t="s">
        <v>19</v>
      </c>
      <c r="F186" s="220" t="s">
        <v>152</v>
      </c>
      <c r="G186" s="194" t="s">
        <v>21</v>
      </c>
      <c r="H186" s="135"/>
      <c r="I186" s="135"/>
      <c r="J186" s="41"/>
      <c r="K186" s="167"/>
      <c r="L186" s="168"/>
      <c r="M186" s="169"/>
      <c r="N186" s="183"/>
      <c r="O186" s="150"/>
    </row>
    <row r="187" spans="1:15" customFormat="1" ht="31.5" hidden="1" x14ac:dyDescent="0.25">
      <c r="A187" s="161"/>
      <c r="B187" s="203"/>
      <c r="C187" s="204"/>
      <c r="D187" s="199"/>
      <c r="E187" s="192" t="s">
        <v>25</v>
      </c>
      <c r="F187" s="205" t="s">
        <v>117</v>
      </c>
      <c r="G187" s="194" t="s">
        <v>27</v>
      </c>
      <c r="H187" s="135"/>
      <c r="I187" s="135"/>
      <c r="J187" s="41"/>
      <c r="K187" s="167"/>
      <c r="L187" s="168"/>
      <c r="M187" s="169"/>
      <c r="N187" s="184"/>
      <c r="O187" s="158"/>
    </row>
    <row r="188" spans="1:15" ht="47.25" x14ac:dyDescent="0.25">
      <c r="A188" s="161"/>
      <c r="B188" s="35" t="s">
        <v>163</v>
      </c>
      <c r="C188" s="36" t="s">
        <v>164</v>
      </c>
      <c r="D188" s="208" t="s">
        <v>18</v>
      </c>
      <c r="E188" s="3" t="s">
        <v>19</v>
      </c>
      <c r="F188" s="38" t="s">
        <v>150</v>
      </c>
      <c r="G188" s="39" t="s">
        <v>21</v>
      </c>
      <c r="H188" s="135">
        <v>100</v>
      </c>
      <c r="I188" s="135">
        <v>100</v>
      </c>
      <c r="J188" s="41">
        <v>100</v>
      </c>
      <c r="K188" s="43">
        <f>(J188+J189+J190)/3</f>
        <v>100</v>
      </c>
      <c r="L188" s="213">
        <f>(K188+K191)/2</f>
        <v>93.75</v>
      </c>
      <c r="M188" s="169"/>
      <c r="N188" s="44"/>
      <c r="O188" s="45"/>
    </row>
    <row r="189" spans="1:15" ht="47.25" x14ac:dyDescent="0.25">
      <c r="A189" s="161"/>
      <c r="B189" s="35"/>
      <c r="C189" s="36"/>
      <c r="D189" s="209"/>
      <c r="E189" s="3" t="s">
        <v>19</v>
      </c>
      <c r="F189" s="38" t="s">
        <v>151</v>
      </c>
      <c r="G189" s="39" t="s">
        <v>21</v>
      </c>
      <c r="H189" s="135">
        <v>10</v>
      </c>
      <c r="I189" s="135">
        <v>9.9</v>
      </c>
      <c r="J189" s="41">
        <v>100</v>
      </c>
      <c r="K189" s="211"/>
      <c r="L189" s="214"/>
      <c r="M189" s="169"/>
      <c r="N189" s="49"/>
      <c r="O189" s="50"/>
    </row>
    <row r="190" spans="1:15" ht="31.5" x14ac:dyDescent="0.25">
      <c r="A190" s="161"/>
      <c r="B190" s="35"/>
      <c r="C190" s="36"/>
      <c r="D190" s="209"/>
      <c r="E190" s="3" t="s">
        <v>19</v>
      </c>
      <c r="F190" s="219" t="s">
        <v>152</v>
      </c>
      <c r="G190" s="39" t="s">
        <v>21</v>
      </c>
      <c r="H190" s="135">
        <v>100</v>
      </c>
      <c r="I190" s="135">
        <v>100</v>
      </c>
      <c r="J190" s="41">
        <v>100</v>
      </c>
      <c r="K190" s="212"/>
      <c r="L190" s="214"/>
      <c r="M190" s="169"/>
      <c r="N190" s="49"/>
      <c r="O190" s="50"/>
    </row>
    <row r="191" spans="1:15" ht="31.5" x14ac:dyDescent="0.25">
      <c r="A191" s="161"/>
      <c r="B191" s="52"/>
      <c r="C191" s="53"/>
      <c r="D191" s="209"/>
      <c r="E191" s="3" t="s">
        <v>25</v>
      </c>
      <c r="F191" s="55" t="s">
        <v>26</v>
      </c>
      <c r="G191" s="39" t="s">
        <v>27</v>
      </c>
      <c r="H191" s="135">
        <v>6</v>
      </c>
      <c r="I191" s="135">
        <v>5.25</v>
      </c>
      <c r="J191" s="41">
        <v>87.5</v>
      </c>
      <c r="K191" s="41">
        <f>J191</f>
        <v>87.5</v>
      </c>
      <c r="L191" s="215"/>
      <c r="M191" s="169"/>
      <c r="N191" s="57"/>
      <c r="O191" s="58"/>
    </row>
    <row r="192" spans="1:15" ht="47.25" x14ac:dyDescent="0.25">
      <c r="A192" s="161"/>
      <c r="B192" s="35" t="s">
        <v>165</v>
      </c>
      <c r="C192" s="36" t="s">
        <v>166</v>
      </c>
      <c r="D192" s="208" t="s">
        <v>18</v>
      </c>
      <c r="E192" s="3" t="s">
        <v>19</v>
      </c>
      <c r="F192" s="38" t="s">
        <v>150</v>
      </c>
      <c r="G192" s="39" t="s">
        <v>21</v>
      </c>
      <c r="H192" s="135">
        <v>100</v>
      </c>
      <c r="I192" s="135">
        <v>100</v>
      </c>
      <c r="J192" s="41">
        <v>100</v>
      </c>
      <c r="K192" s="43">
        <f>(J192+J193+J194)/3</f>
        <v>97.530864197530875</v>
      </c>
      <c r="L192" s="213">
        <f>(K192+K195)/2</f>
        <v>98.765432098765444</v>
      </c>
      <c r="M192" s="169"/>
      <c r="N192" s="44"/>
      <c r="O192" s="45"/>
    </row>
    <row r="193" spans="1:15" ht="47.25" x14ac:dyDescent="0.25">
      <c r="A193" s="161"/>
      <c r="B193" s="35"/>
      <c r="C193" s="36"/>
      <c r="D193" s="209"/>
      <c r="E193" s="3" t="s">
        <v>19</v>
      </c>
      <c r="F193" s="38" t="s">
        <v>151</v>
      </c>
      <c r="G193" s="39" t="s">
        <v>21</v>
      </c>
      <c r="H193" s="135">
        <v>10</v>
      </c>
      <c r="I193" s="135">
        <v>10.8</v>
      </c>
      <c r="J193" s="41">
        <v>92.592592592592581</v>
      </c>
      <c r="K193" s="211"/>
      <c r="L193" s="214"/>
      <c r="M193" s="169"/>
      <c r="N193" s="49"/>
      <c r="O193" s="50"/>
    </row>
    <row r="194" spans="1:15" ht="31.5" x14ac:dyDescent="0.25">
      <c r="A194" s="161"/>
      <c r="B194" s="35"/>
      <c r="C194" s="36"/>
      <c r="D194" s="209"/>
      <c r="E194" s="3" t="s">
        <v>19</v>
      </c>
      <c r="F194" s="219" t="s">
        <v>152</v>
      </c>
      <c r="G194" s="39" t="s">
        <v>21</v>
      </c>
      <c r="H194" s="135">
        <v>100</v>
      </c>
      <c r="I194" s="135">
        <v>100</v>
      </c>
      <c r="J194" s="41">
        <v>100</v>
      </c>
      <c r="K194" s="212"/>
      <c r="L194" s="214"/>
      <c r="M194" s="169"/>
      <c r="N194" s="49"/>
      <c r="O194" s="50"/>
    </row>
    <row r="195" spans="1:15" ht="31.5" x14ac:dyDescent="0.25">
      <c r="A195" s="161"/>
      <c r="B195" s="52"/>
      <c r="C195" s="53"/>
      <c r="D195" s="209"/>
      <c r="E195" s="3" t="s">
        <v>25</v>
      </c>
      <c r="F195" s="55" t="s">
        <v>26</v>
      </c>
      <c r="G195" s="39" t="s">
        <v>27</v>
      </c>
      <c r="H195" s="135">
        <v>17</v>
      </c>
      <c r="I195" s="135">
        <v>22.17</v>
      </c>
      <c r="J195" s="41">
        <v>100</v>
      </c>
      <c r="K195" s="41">
        <f>J195</f>
        <v>100</v>
      </c>
      <c r="L195" s="215"/>
      <c r="M195" s="169"/>
      <c r="N195" s="57"/>
      <c r="O195" s="58"/>
    </row>
    <row r="196" spans="1:15" ht="47.25" x14ac:dyDescent="0.25">
      <c r="A196" s="161"/>
      <c r="B196" s="35" t="s">
        <v>167</v>
      </c>
      <c r="C196" s="36" t="s">
        <v>168</v>
      </c>
      <c r="D196" s="208" t="s">
        <v>18</v>
      </c>
      <c r="E196" s="3" t="s">
        <v>19</v>
      </c>
      <c r="F196" s="38" t="s">
        <v>150</v>
      </c>
      <c r="G196" s="39" t="s">
        <v>21</v>
      </c>
      <c r="H196" s="135">
        <v>100</v>
      </c>
      <c r="I196" s="135">
        <v>100</v>
      </c>
      <c r="J196" s="41">
        <v>100</v>
      </c>
      <c r="K196" s="43">
        <f>(J196+J197+J198)/3</f>
        <v>98.717948717948715</v>
      </c>
      <c r="L196" s="213">
        <f>(K196+K199)/2</f>
        <v>91.546474358974365</v>
      </c>
      <c r="M196" s="169"/>
      <c r="N196" s="44"/>
      <c r="O196" s="45"/>
    </row>
    <row r="197" spans="1:15" ht="47.25" x14ac:dyDescent="0.25">
      <c r="A197" s="161"/>
      <c r="B197" s="35"/>
      <c r="C197" s="36"/>
      <c r="D197" s="209"/>
      <c r="E197" s="3" t="s">
        <v>19</v>
      </c>
      <c r="F197" s="38" t="s">
        <v>151</v>
      </c>
      <c r="G197" s="39" t="s">
        <v>21</v>
      </c>
      <c r="H197" s="216">
        <v>10</v>
      </c>
      <c r="I197" s="216">
        <v>10.4</v>
      </c>
      <c r="J197" s="41">
        <v>96.153846153846146</v>
      </c>
      <c r="K197" s="211"/>
      <c r="L197" s="214"/>
      <c r="M197" s="169"/>
      <c r="N197" s="49"/>
      <c r="O197" s="50"/>
    </row>
    <row r="198" spans="1:15" ht="31.5" x14ac:dyDescent="0.25">
      <c r="A198" s="161"/>
      <c r="B198" s="35"/>
      <c r="C198" s="36"/>
      <c r="D198" s="209"/>
      <c r="E198" s="3" t="s">
        <v>19</v>
      </c>
      <c r="F198" s="219" t="s">
        <v>152</v>
      </c>
      <c r="G198" s="39" t="s">
        <v>21</v>
      </c>
      <c r="H198" s="135">
        <v>100</v>
      </c>
      <c r="I198" s="135">
        <v>100</v>
      </c>
      <c r="J198" s="41">
        <v>100</v>
      </c>
      <c r="K198" s="212"/>
      <c r="L198" s="214"/>
      <c r="M198" s="169"/>
      <c r="N198" s="49"/>
      <c r="O198" s="50"/>
    </row>
    <row r="199" spans="1:15" ht="31.5" x14ac:dyDescent="0.25">
      <c r="A199" s="161"/>
      <c r="B199" s="52"/>
      <c r="C199" s="53"/>
      <c r="D199" s="209"/>
      <c r="E199" s="3" t="s">
        <v>25</v>
      </c>
      <c r="F199" s="55" t="s">
        <v>26</v>
      </c>
      <c r="G199" s="39" t="s">
        <v>27</v>
      </c>
      <c r="H199" s="216">
        <v>8</v>
      </c>
      <c r="I199" s="216">
        <v>6.75</v>
      </c>
      <c r="J199" s="41">
        <v>84.375</v>
      </c>
      <c r="K199" s="41">
        <f>J199</f>
        <v>84.375</v>
      </c>
      <c r="L199" s="215"/>
      <c r="M199" s="169"/>
      <c r="N199" s="57"/>
      <c r="O199" s="58"/>
    </row>
    <row r="200" spans="1:15" ht="47.25" x14ac:dyDescent="0.25">
      <c r="A200" s="161"/>
      <c r="B200" s="35" t="s">
        <v>169</v>
      </c>
      <c r="C200" s="36" t="s">
        <v>170</v>
      </c>
      <c r="D200" s="208" t="s">
        <v>18</v>
      </c>
      <c r="E200" s="3" t="s">
        <v>19</v>
      </c>
      <c r="F200" s="38" t="s">
        <v>150</v>
      </c>
      <c r="G200" s="39" t="s">
        <v>21</v>
      </c>
      <c r="H200" s="135">
        <v>100</v>
      </c>
      <c r="I200" s="135">
        <v>100</v>
      </c>
      <c r="J200" s="41">
        <v>100</v>
      </c>
      <c r="K200" s="43">
        <f>(J200+J201+J202)/3</f>
        <v>100</v>
      </c>
      <c r="L200" s="213">
        <f>(K200+K203)/2</f>
        <v>99.337301587301582</v>
      </c>
      <c r="M200" s="169"/>
      <c r="N200" s="44"/>
      <c r="O200" s="45"/>
    </row>
    <row r="201" spans="1:15" ht="47.25" x14ac:dyDescent="0.25">
      <c r="A201" s="161"/>
      <c r="B201" s="35"/>
      <c r="C201" s="36"/>
      <c r="D201" s="209"/>
      <c r="E201" s="3" t="s">
        <v>19</v>
      </c>
      <c r="F201" s="38" t="s">
        <v>151</v>
      </c>
      <c r="G201" s="39" t="s">
        <v>21</v>
      </c>
      <c r="H201" s="135">
        <v>10</v>
      </c>
      <c r="I201" s="135">
        <v>7</v>
      </c>
      <c r="J201" s="41">
        <v>100</v>
      </c>
      <c r="K201" s="211"/>
      <c r="L201" s="214"/>
      <c r="M201" s="169"/>
      <c r="N201" s="49"/>
      <c r="O201" s="50"/>
    </row>
    <row r="202" spans="1:15" ht="31.5" x14ac:dyDescent="0.25">
      <c r="A202" s="161"/>
      <c r="B202" s="35"/>
      <c r="C202" s="36"/>
      <c r="D202" s="209"/>
      <c r="E202" s="3" t="s">
        <v>19</v>
      </c>
      <c r="F202" s="219" t="s">
        <v>152</v>
      </c>
      <c r="G202" s="39" t="s">
        <v>21</v>
      </c>
      <c r="H202" s="135">
        <v>100</v>
      </c>
      <c r="I202" s="135">
        <v>100</v>
      </c>
      <c r="J202" s="41">
        <v>100</v>
      </c>
      <c r="K202" s="212"/>
      <c r="L202" s="214"/>
      <c r="M202" s="169"/>
      <c r="N202" s="49"/>
      <c r="O202" s="50"/>
    </row>
    <row r="203" spans="1:15" ht="31.5" x14ac:dyDescent="0.25">
      <c r="A203" s="161"/>
      <c r="B203" s="52"/>
      <c r="C203" s="53"/>
      <c r="D203" s="209"/>
      <c r="E203" s="3" t="s">
        <v>25</v>
      </c>
      <c r="F203" s="55" t="s">
        <v>26</v>
      </c>
      <c r="G203" s="39" t="s">
        <v>27</v>
      </c>
      <c r="H203" s="135">
        <v>126</v>
      </c>
      <c r="I203" s="135">
        <v>124.33</v>
      </c>
      <c r="J203" s="41">
        <v>98.674603174603163</v>
      </c>
      <c r="K203" s="41">
        <f>J203</f>
        <v>98.674603174603163</v>
      </c>
      <c r="L203" s="215"/>
      <c r="M203" s="221"/>
      <c r="N203" s="57"/>
      <c r="O203" s="58"/>
    </row>
    <row r="204" spans="1:15" ht="15.75" x14ac:dyDescent="0.25">
      <c r="A204" s="161"/>
      <c r="B204" s="162"/>
      <c r="C204" s="161"/>
      <c r="D204" s="163"/>
      <c r="E204" s="164"/>
      <c r="F204" s="165"/>
      <c r="G204" s="164"/>
      <c r="H204" s="185"/>
      <c r="I204" s="185"/>
      <c r="J204" s="167"/>
      <c r="K204" s="167"/>
      <c r="L204" s="168"/>
      <c r="M204" s="169"/>
      <c r="N204" s="170"/>
      <c r="O204" s="171"/>
    </row>
    <row r="205" spans="1:15" ht="15.75" x14ac:dyDescent="0.25">
      <c r="A205" s="172" t="s">
        <v>81</v>
      </c>
      <c r="B205" s="162"/>
      <c r="C205" s="161"/>
      <c r="D205" s="163"/>
      <c r="E205" s="164" t="s">
        <v>82</v>
      </c>
      <c r="F205" s="165"/>
      <c r="G205" s="164"/>
      <c r="H205" s="185"/>
      <c r="I205" s="185"/>
      <c r="J205" s="167"/>
      <c r="K205" s="167"/>
      <c r="L205" s="168"/>
      <c r="M205" s="169"/>
      <c r="N205" s="170"/>
      <c r="O205" s="171"/>
    </row>
    <row r="206" spans="1:15" ht="15.75" x14ac:dyDescent="0.25">
      <c r="B206" s="162"/>
      <c r="C206" s="161"/>
      <c r="D206" s="163"/>
      <c r="E206" s="164"/>
      <c r="F206" s="165"/>
      <c r="G206" s="164"/>
      <c r="H206" s="185"/>
      <c r="I206" s="185"/>
      <c r="J206" s="167"/>
      <c r="K206" s="167"/>
      <c r="L206" s="168"/>
    </row>
    <row r="207" spans="1:15" ht="15.75" x14ac:dyDescent="0.25">
      <c r="A207" s="174" t="s">
        <v>83</v>
      </c>
      <c r="B207" s="162"/>
      <c r="C207" s="161"/>
      <c r="D207" s="163"/>
      <c r="E207" s="164"/>
      <c r="F207" s="165"/>
      <c r="G207" s="164"/>
      <c r="H207" s="185"/>
      <c r="I207" s="185"/>
      <c r="J207" s="167"/>
      <c r="K207" s="167"/>
      <c r="L207" s="168"/>
    </row>
    <row r="208" spans="1:15" ht="15.75" x14ac:dyDescent="0.25">
      <c r="B208" s="162"/>
      <c r="C208" s="161"/>
      <c r="D208" s="163"/>
      <c r="E208" s="164"/>
      <c r="F208" s="165"/>
      <c r="G208" s="164"/>
      <c r="H208" s="185"/>
      <c r="I208" s="185"/>
      <c r="J208" s="167"/>
      <c r="K208" s="167"/>
      <c r="L208" s="168"/>
    </row>
    <row r="209" spans="1:12" ht="15.75" x14ac:dyDescent="0.25">
      <c r="F209" s="173"/>
      <c r="G209" s="164"/>
      <c r="H209" s="185"/>
      <c r="I209" s="185"/>
      <c r="J209" s="167"/>
      <c r="K209" s="167"/>
      <c r="L209" s="168"/>
    </row>
    <row r="211" spans="1:12" x14ac:dyDescent="0.25">
      <c r="A211" s="174"/>
    </row>
    <row r="213" spans="1:12" x14ac:dyDescent="0.25">
      <c r="H213" s="175">
        <f>H7+H11+H15+H19+H23+H27+H31+H35+H39+H43+H47+H51+H55+H59+H63+H67+H71</f>
        <v>1952.33</v>
      </c>
    </row>
    <row r="214" spans="1:12" x14ac:dyDescent="0.25">
      <c r="H214" s="175">
        <f>H75+H79+H83+H87+H91+H95+H99</f>
        <v>227432.13</v>
      </c>
    </row>
  </sheetData>
  <autoFilter ref="A3:O203">
    <filterColumn colId="7">
      <customFilters>
        <customFilter operator="notEqual" val=" "/>
      </customFilters>
    </filterColumn>
  </autoFilter>
  <mergeCells count="292">
    <mergeCell ref="O196:O199"/>
    <mergeCell ref="B200:B203"/>
    <mergeCell ref="C200:C203"/>
    <mergeCell ref="D200:D203"/>
    <mergeCell ref="K200:K202"/>
    <mergeCell ref="L200:L203"/>
    <mergeCell ref="N200:N203"/>
    <mergeCell ref="O200:O203"/>
    <mergeCell ref="B196:B199"/>
    <mergeCell ref="C196:C199"/>
    <mergeCell ref="D196:D199"/>
    <mergeCell ref="K196:K198"/>
    <mergeCell ref="L196:L199"/>
    <mergeCell ref="N196:N199"/>
    <mergeCell ref="O188:O191"/>
    <mergeCell ref="B192:B195"/>
    <mergeCell ref="C192:C195"/>
    <mergeCell ref="D192:D195"/>
    <mergeCell ref="K192:K194"/>
    <mergeCell ref="L192:L195"/>
    <mergeCell ref="N192:N195"/>
    <mergeCell ref="O192:O195"/>
    <mergeCell ref="B188:B191"/>
    <mergeCell ref="C188:C191"/>
    <mergeCell ref="D188:D191"/>
    <mergeCell ref="K188:K190"/>
    <mergeCell ref="L188:L191"/>
    <mergeCell ref="N188:N191"/>
    <mergeCell ref="B180:B183"/>
    <mergeCell ref="C180:C183"/>
    <mergeCell ref="D180:D183"/>
    <mergeCell ref="N180:N183"/>
    <mergeCell ref="O180:O183"/>
    <mergeCell ref="B184:B187"/>
    <mergeCell ref="C184:C187"/>
    <mergeCell ref="D184:D187"/>
    <mergeCell ref="N184:N187"/>
    <mergeCell ref="O184:O187"/>
    <mergeCell ref="B172:B175"/>
    <mergeCell ref="C172:C175"/>
    <mergeCell ref="D172:D175"/>
    <mergeCell ref="N172:N175"/>
    <mergeCell ref="O172:O175"/>
    <mergeCell ref="B176:B179"/>
    <mergeCell ref="C176:C179"/>
    <mergeCell ref="D176:D179"/>
    <mergeCell ref="N176:N179"/>
    <mergeCell ref="O176:O179"/>
    <mergeCell ref="B164:B167"/>
    <mergeCell ref="C164:C167"/>
    <mergeCell ref="D164:D167"/>
    <mergeCell ref="N164:N167"/>
    <mergeCell ref="O164:O167"/>
    <mergeCell ref="B168:B171"/>
    <mergeCell ref="C168:C171"/>
    <mergeCell ref="D168:D171"/>
    <mergeCell ref="N168:N171"/>
    <mergeCell ref="O168:O171"/>
    <mergeCell ref="B156:B159"/>
    <mergeCell ref="C156:C159"/>
    <mergeCell ref="D156:D159"/>
    <mergeCell ref="N156:N159"/>
    <mergeCell ref="O156:O159"/>
    <mergeCell ref="B160:B163"/>
    <mergeCell ref="C160:C163"/>
    <mergeCell ref="D160:D163"/>
    <mergeCell ref="N160:N163"/>
    <mergeCell ref="O160:O163"/>
    <mergeCell ref="B148:B151"/>
    <mergeCell ref="C148:C151"/>
    <mergeCell ref="D148:D151"/>
    <mergeCell ref="N148:N151"/>
    <mergeCell ref="O148:O151"/>
    <mergeCell ref="B152:B155"/>
    <mergeCell ref="C152:C155"/>
    <mergeCell ref="D152:D155"/>
    <mergeCell ref="N152:N155"/>
    <mergeCell ref="O152:O155"/>
    <mergeCell ref="B140:B143"/>
    <mergeCell ref="C140:C143"/>
    <mergeCell ref="D140:D143"/>
    <mergeCell ref="N140:N143"/>
    <mergeCell ref="O140:O143"/>
    <mergeCell ref="B144:B147"/>
    <mergeCell ref="C144:C147"/>
    <mergeCell ref="D144:D147"/>
    <mergeCell ref="N144:N147"/>
    <mergeCell ref="O144:O147"/>
    <mergeCell ref="B132:B135"/>
    <mergeCell ref="C132:C135"/>
    <mergeCell ref="D132:D135"/>
    <mergeCell ref="N132:N135"/>
    <mergeCell ref="O132:O135"/>
    <mergeCell ref="B136:B139"/>
    <mergeCell ref="C136:C139"/>
    <mergeCell ref="D136:D139"/>
    <mergeCell ref="N136:N139"/>
    <mergeCell ref="O136:O139"/>
    <mergeCell ref="O124:O127"/>
    <mergeCell ref="B128:B131"/>
    <mergeCell ref="C128:C131"/>
    <mergeCell ref="D128:D131"/>
    <mergeCell ref="K128:K130"/>
    <mergeCell ref="L128:L131"/>
    <mergeCell ref="N128:N131"/>
    <mergeCell ref="O128:O131"/>
    <mergeCell ref="B124:B127"/>
    <mergeCell ref="C124:C127"/>
    <mergeCell ref="D124:D127"/>
    <mergeCell ref="K124:K126"/>
    <mergeCell ref="L124:L127"/>
    <mergeCell ref="N124:N127"/>
    <mergeCell ref="O116:O119"/>
    <mergeCell ref="B120:B123"/>
    <mergeCell ref="C120:C123"/>
    <mergeCell ref="D120:D123"/>
    <mergeCell ref="K120:K122"/>
    <mergeCell ref="L120:L123"/>
    <mergeCell ref="N120:N123"/>
    <mergeCell ref="O120:O123"/>
    <mergeCell ref="B116:B119"/>
    <mergeCell ref="C116:C119"/>
    <mergeCell ref="D116:D119"/>
    <mergeCell ref="K116:K118"/>
    <mergeCell ref="L116:L119"/>
    <mergeCell ref="N116:N119"/>
    <mergeCell ref="B108:B111"/>
    <mergeCell ref="C108:C111"/>
    <mergeCell ref="D108:D111"/>
    <mergeCell ref="B112:B115"/>
    <mergeCell ref="C112:C115"/>
    <mergeCell ref="D112:D115"/>
    <mergeCell ref="B100:B103"/>
    <mergeCell ref="C100:C103"/>
    <mergeCell ref="D100:D103"/>
    <mergeCell ref="K100:K102"/>
    <mergeCell ref="L100:L103"/>
    <mergeCell ref="B104:B107"/>
    <mergeCell ref="C104:C107"/>
    <mergeCell ref="D104:D107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B88:B91"/>
    <mergeCell ref="C88:C91"/>
    <mergeCell ref="D88:D91"/>
    <mergeCell ref="K88:K90"/>
    <mergeCell ref="L88:L91"/>
    <mergeCell ref="O88:O91"/>
    <mergeCell ref="B84:B87"/>
    <mergeCell ref="C84:C87"/>
    <mergeCell ref="D84:D87"/>
    <mergeCell ref="K84:K86"/>
    <mergeCell ref="L84:L87"/>
    <mergeCell ref="O84:O87"/>
    <mergeCell ref="O76:O79"/>
    <mergeCell ref="B80:B83"/>
    <mergeCell ref="C80:C83"/>
    <mergeCell ref="D80:D83"/>
    <mergeCell ref="K80:K82"/>
    <mergeCell ref="L80:L83"/>
    <mergeCell ref="O80:O83"/>
    <mergeCell ref="B76:B79"/>
    <mergeCell ref="C76:C79"/>
    <mergeCell ref="D76:D79"/>
    <mergeCell ref="K76:K78"/>
    <mergeCell ref="L76:L79"/>
    <mergeCell ref="N76:N79"/>
    <mergeCell ref="B72:B75"/>
    <mergeCell ref="C72:C75"/>
    <mergeCell ref="D72:D75"/>
    <mergeCell ref="K72:K74"/>
    <mergeCell ref="L72:L75"/>
    <mergeCell ref="O72:O75"/>
    <mergeCell ref="B68:B71"/>
    <mergeCell ref="C68:C71"/>
    <mergeCell ref="D68:D71"/>
    <mergeCell ref="K68:K70"/>
    <mergeCell ref="L68:L71"/>
    <mergeCell ref="O68:O71"/>
    <mergeCell ref="B64:B67"/>
    <mergeCell ref="C64:C67"/>
    <mergeCell ref="D64:D67"/>
    <mergeCell ref="K64:K66"/>
    <mergeCell ref="L64:L67"/>
    <mergeCell ref="O64:O67"/>
    <mergeCell ref="B60:B63"/>
    <mergeCell ref="C60:C63"/>
    <mergeCell ref="D60:D63"/>
    <mergeCell ref="K60:K62"/>
    <mergeCell ref="L60:L63"/>
    <mergeCell ref="O60:O63"/>
    <mergeCell ref="B56:B59"/>
    <mergeCell ref="C56:C59"/>
    <mergeCell ref="D56:D59"/>
    <mergeCell ref="K56:K58"/>
    <mergeCell ref="L56:L59"/>
    <mergeCell ref="O56:O59"/>
    <mergeCell ref="B52:B55"/>
    <mergeCell ref="C52:C55"/>
    <mergeCell ref="D52:D55"/>
    <mergeCell ref="K52:K54"/>
    <mergeCell ref="L52:L55"/>
    <mergeCell ref="O52:O55"/>
    <mergeCell ref="B48:B51"/>
    <mergeCell ref="C48:C51"/>
    <mergeCell ref="D48:D51"/>
    <mergeCell ref="K48:K50"/>
    <mergeCell ref="L48:L51"/>
    <mergeCell ref="O48:O51"/>
    <mergeCell ref="B44:B47"/>
    <mergeCell ref="C44:C47"/>
    <mergeCell ref="D44:D47"/>
    <mergeCell ref="K44:K46"/>
    <mergeCell ref="L44:L47"/>
    <mergeCell ref="O44:O47"/>
    <mergeCell ref="B40:B43"/>
    <mergeCell ref="C40:C43"/>
    <mergeCell ref="D40:D43"/>
    <mergeCell ref="K40:K42"/>
    <mergeCell ref="L40:L43"/>
    <mergeCell ref="O40:O43"/>
    <mergeCell ref="B36:B39"/>
    <mergeCell ref="C36:C39"/>
    <mergeCell ref="D36:D39"/>
    <mergeCell ref="K36:K38"/>
    <mergeCell ref="L36:L39"/>
    <mergeCell ref="O36:O39"/>
    <mergeCell ref="B32:B35"/>
    <mergeCell ref="C32:C35"/>
    <mergeCell ref="D32:D35"/>
    <mergeCell ref="K32:K34"/>
    <mergeCell ref="L32:L35"/>
    <mergeCell ref="O32:O35"/>
    <mergeCell ref="B28:B31"/>
    <mergeCell ref="C28:C31"/>
    <mergeCell ref="D28:D31"/>
    <mergeCell ref="K28:K30"/>
    <mergeCell ref="L28:L31"/>
    <mergeCell ref="O28:O31"/>
    <mergeCell ref="B24:B27"/>
    <mergeCell ref="C24:C27"/>
    <mergeCell ref="D24:D27"/>
    <mergeCell ref="K24:K26"/>
    <mergeCell ref="L24:L27"/>
    <mergeCell ref="O24:O27"/>
    <mergeCell ref="B20:B23"/>
    <mergeCell ref="C20:C23"/>
    <mergeCell ref="D20:D23"/>
    <mergeCell ref="K20:K22"/>
    <mergeCell ref="L20:L23"/>
    <mergeCell ref="O20:O23"/>
    <mergeCell ref="L12:L15"/>
    <mergeCell ref="O12:O15"/>
    <mergeCell ref="B16:B19"/>
    <mergeCell ref="C16:C19"/>
    <mergeCell ref="D16:D19"/>
    <mergeCell ref="K16:K18"/>
    <mergeCell ref="L16:L19"/>
    <mergeCell ref="N16:N19"/>
    <mergeCell ref="O16:O19"/>
    <mergeCell ref="L4:L7"/>
    <mergeCell ref="M4:M99"/>
    <mergeCell ref="N4:N7"/>
    <mergeCell ref="O4:O7"/>
    <mergeCell ref="B8:B11"/>
    <mergeCell ref="C8:C11"/>
    <mergeCell ref="D8:D11"/>
    <mergeCell ref="K8:K10"/>
    <mergeCell ref="L8:L11"/>
    <mergeCell ref="O8:O11"/>
    <mergeCell ref="C1:F1"/>
    <mergeCell ref="A4:A99"/>
    <mergeCell ref="B4:B7"/>
    <mergeCell ref="C4:C7"/>
    <mergeCell ref="D4:D7"/>
    <mergeCell ref="K4:K6"/>
    <mergeCell ref="B12:B15"/>
    <mergeCell ref="C12:C15"/>
    <mergeCell ref="D12:D15"/>
    <mergeCell ref="K12:K14"/>
  </mergeCells>
  <printOptions horizontalCentered="1"/>
  <pageMargins left="0.11811023622047245" right="0.11811023622047245" top="0.15748031496062992" bottom="0" header="0.31496062992125984" footer="0.31496062992125984"/>
  <pageSetup paperSize="9" scale="42" orientation="landscape" r:id="rId1"/>
  <rowBreaks count="1" manualBreakCount="1">
    <brk id="71" max="1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07"/>
  <sheetViews>
    <sheetView view="pageBreakPreview" zoomScale="70" zoomScaleNormal="60" zoomScaleSheetLayoutView="70" workbookViewId="0">
      <pane xSplit="4" ySplit="3" topLeftCell="E16" activePane="bottomRight" state="frozen"/>
      <selection activeCell="E16" sqref="E16"/>
      <selection pane="topRight" activeCell="E16" sqref="E16"/>
      <selection pane="bottomLeft" activeCell="E16" sqref="E16"/>
      <selection pane="bottomRight" activeCell="E16" sqref="E16"/>
    </sheetView>
  </sheetViews>
  <sheetFormatPr defaultColWidth="8.85546875" defaultRowHeight="15" x14ac:dyDescent="0.25"/>
  <cols>
    <col min="1" max="1" width="19.140625" style="1" customWidth="1"/>
    <col min="2" max="2" width="20" style="1" customWidth="1"/>
    <col min="3" max="3" width="39.5703125" style="1" customWidth="1"/>
    <col min="4" max="4" width="10.140625" style="1" customWidth="1"/>
    <col min="5" max="5" width="17.85546875" style="1" customWidth="1"/>
    <col min="6" max="6" width="77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8.85546875" style="1"/>
  </cols>
  <sheetData>
    <row r="1" spans="1:15" ht="33.75" customHeight="1" x14ac:dyDescent="0.45">
      <c r="C1" s="2" t="s">
        <v>0</v>
      </c>
      <c r="D1" s="2"/>
      <c r="E1" s="2"/>
      <c r="F1" s="2"/>
    </row>
    <row r="2" spans="1:15" ht="195.75" customHeight="1" x14ac:dyDescent="0.25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2</v>
      </c>
      <c r="D3" s="5">
        <v>3</v>
      </c>
      <c r="E3" s="4">
        <v>4</v>
      </c>
      <c r="F3" s="5">
        <v>5</v>
      </c>
      <c r="G3" s="4">
        <v>6</v>
      </c>
      <c r="H3" s="5">
        <v>7</v>
      </c>
      <c r="I3" s="4">
        <v>8</v>
      </c>
      <c r="J3" s="5">
        <v>9</v>
      </c>
      <c r="K3" s="4">
        <v>10</v>
      </c>
      <c r="L3" s="5">
        <v>11</v>
      </c>
      <c r="M3" s="4">
        <v>12</v>
      </c>
      <c r="N3" s="5">
        <v>13</v>
      </c>
    </row>
    <row r="4" spans="1:15" customFormat="1" ht="56.25" hidden="1" customHeight="1" x14ac:dyDescent="0.25">
      <c r="A4" s="6" t="s">
        <v>85</v>
      </c>
      <c r="B4" s="7" t="s">
        <v>16</v>
      </c>
      <c r="C4" s="8" t="s">
        <v>17</v>
      </c>
      <c r="D4" s="9" t="s">
        <v>18</v>
      </c>
      <c r="E4" s="10" t="s">
        <v>19</v>
      </c>
      <c r="F4" s="11" t="s">
        <v>20</v>
      </c>
      <c r="G4" s="12" t="s">
        <v>21</v>
      </c>
      <c r="H4" s="13"/>
      <c r="I4" s="13"/>
      <c r="J4" s="14"/>
      <c r="K4" s="15"/>
      <c r="L4" s="16"/>
      <c r="M4" s="17" t="s">
        <v>22</v>
      </c>
      <c r="N4" s="18"/>
      <c r="O4" s="19">
        <v>1</v>
      </c>
    </row>
    <row r="5" spans="1:15" customFormat="1" ht="56.25" hidden="1" customHeight="1" x14ac:dyDescent="0.25">
      <c r="A5" s="20"/>
      <c r="B5" s="7"/>
      <c r="C5" s="8"/>
      <c r="D5" s="21"/>
      <c r="E5" s="10" t="s">
        <v>19</v>
      </c>
      <c r="F5" s="11" t="s">
        <v>23</v>
      </c>
      <c r="G5" s="12" t="s">
        <v>21</v>
      </c>
      <c r="H5" s="13"/>
      <c r="I5" s="13"/>
      <c r="J5" s="14"/>
      <c r="K5" s="22"/>
      <c r="L5" s="23"/>
      <c r="M5" s="17"/>
      <c r="N5" s="24"/>
      <c r="O5" s="25"/>
    </row>
    <row r="6" spans="1:15" customFormat="1" ht="87" hidden="1" customHeight="1" x14ac:dyDescent="0.25">
      <c r="A6" s="20"/>
      <c r="B6" s="7"/>
      <c r="C6" s="8"/>
      <c r="D6" s="21"/>
      <c r="E6" s="10" t="s">
        <v>19</v>
      </c>
      <c r="F6" s="11" t="s">
        <v>24</v>
      </c>
      <c r="G6" s="12" t="s">
        <v>21</v>
      </c>
      <c r="H6" s="13"/>
      <c r="I6" s="13"/>
      <c r="J6" s="14"/>
      <c r="K6" s="26"/>
      <c r="L6" s="23"/>
      <c r="M6" s="17"/>
      <c r="N6" s="24"/>
      <c r="O6" s="25"/>
    </row>
    <row r="7" spans="1:15" customFormat="1" ht="33" hidden="1" customHeight="1" x14ac:dyDescent="0.25">
      <c r="A7" s="20"/>
      <c r="B7" s="27"/>
      <c r="C7" s="28"/>
      <c r="D7" s="29"/>
      <c r="E7" s="10" t="s">
        <v>25</v>
      </c>
      <c r="F7" s="30" t="s">
        <v>26</v>
      </c>
      <c r="G7" s="12" t="s">
        <v>27</v>
      </c>
      <c r="H7" s="13"/>
      <c r="I7" s="13"/>
      <c r="J7" s="14"/>
      <c r="K7" s="14"/>
      <c r="L7" s="31"/>
      <c r="M7" s="17"/>
      <c r="N7" s="32"/>
      <c r="O7" s="33"/>
    </row>
    <row r="8" spans="1:15" customFormat="1" ht="56.25" hidden="1" customHeight="1" x14ac:dyDescent="0.25">
      <c r="A8" s="20"/>
      <c r="B8" s="7" t="s">
        <v>28</v>
      </c>
      <c r="C8" s="8" t="s">
        <v>29</v>
      </c>
      <c r="D8" s="9" t="s">
        <v>18</v>
      </c>
      <c r="E8" s="10" t="s">
        <v>19</v>
      </c>
      <c r="F8" s="11" t="s">
        <v>20</v>
      </c>
      <c r="G8" s="12" t="s">
        <v>21</v>
      </c>
      <c r="H8" s="13"/>
      <c r="I8" s="13"/>
      <c r="J8" s="14"/>
      <c r="K8" s="15"/>
      <c r="L8" s="16"/>
      <c r="M8" s="17"/>
      <c r="N8" s="34"/>
      <c r="O8" s="19">
        <v>2</v>
      </c>
    </row>
    <row r="9" spans="1:15" customFormat="1" ht="56.25" hidden="1" customHeight="1" x14ac:dyDescent="0.25">
      <c r="A9" s="20"/>
      <c r="B9" s="7"/>
      <c r="C9" s="8"/>
      <c r="D9" s="21"/>
      <c r="E9" s="10" t="s">
        <v>19</v>
      </c>
      <c r="F9" s="11" t="s">
        <v>23</v>
      </c>
      <c r="G9" s="12" t="s">
        <v>21</v>
      </c>
      <c r="H9" s="13"/>
      <c r="I9" s="13"/>
      <c r="J9" s="14"/>
      <c r="K9" s="22"/>
      <c r="L9" s="23"/>
      <c r="M9" s="17"/>
      <c r="N9" s="34"/>
      <c r="O9" s="25"/>
    </row>
    <row r="10" spans="1:15" customFormat="1" ht="87" hidden="1" customHeight="1" x14ac:dyDescent="0.25">
      <c r="A10" s="20"/>
      <c r="B10" s="7"/>
      <c r="C10" s="8"/>
      <c r="D10" s="21"/>
      <c r="E10" s="10" t="s">
        <v>19</v>
      </c>
      <c r="F10" s="11" t="s">
        <v>24</v>
      </c>
      <c r="G10" s="12" t="s">
        <v>21</v>
      </c>
      <c r="H10" s="13"/>
      <c r="I10" s="13"/>
      <c r="J10" s="14"/>
      <c r="K10" s="26"/>
      <c r="L10" s="23"/>
      <c r="M10" s="17"/>
      <c r="N10" s="34"/>
      <c r="O10" s="25"/>
    </row>
    <row r="11" spans="1:15" customFormat="1" ht="33" hidden="1" customHeight="1" x14ac:dyDescent="0.25">
      <c r="A11" s="20"/>
      <c r="B11" s="27"/>
      <c r="C11" s="28"/>
      <c r="D11" s="29"/>
      <c r="E11" s="10" t="s">
        <v>25</v>
      </c>
      <c r="F11" s="30" t="s">
        <v>26</v>
      </c>
      <c r="G11" s="12" t="s">
        <v>27</v>
      </c>
      <c r="H11" s="13"/>
      <c r="I11" s="13"/>
      <c r="J11" s="14"/>
      <c r="K11" s="14"/>
      <c r="L11" s="31"/>
      <c r="M11" s="17"/>
      <c r="N11" s="14"/>
      <c r="O11" s="33"/>
    </row>
    <row r="12" spans="1:15" customFormat="1" ht="56.25" hidden="1" customHeight="1" x14ac:dyDescent="0.25">
      <c r="A12" s="20"/>
      <c r="B12" s="7" t="s">
        <v>30</v>
      </c>
      <c r="C12" s="8" t="s">
        <v>31</v>
      </c>
      <c r="D12" s="9" t="s">
        <v>18</v>
      </c>
      <c r="E12" s="10" t="s">
        <v>19</v>
      </c>
      <c r="F12" s="11" t="s">
        <v>20</v>
      </c>
      <c r="G12" s="12" t="s">
        <v>21</v>
      </c>
      <c r="H12" s="13"/>
      <c r="I12" s="13"/>
      <c r="J12" s="14"/>
      <c r="K12" s="15"/>
      <c r="L12" s="16"/>
      <c r="M12" s="17"/>
      <c r="N12" s="34"/>
      <c r="O12" s="19">
        <v>3</v>
      </c>
    </row>
    <row r="13" spans="1:15" customFormat="1" ht="56.25" hidden="1" customHeight="1" x14ac:dyDescent="0.25">
      <c r="A13" s="20"/>
      <c r="B13" s="7"/>
      <c r="C13" s="8"/>
      <c r="D13" s="21"/>
      <c r="E13" s="10" t="s">
        <v>19</v>
      </c>
      <c r="F13" s="11" t="s">
        <v>23</v>
      </c>
      <c r="G13" s="12" t="s">
        <v>21</v>
      </c>
      <c r="H13" s="13"/>
      <c r="I13" s="13"/>
      <c r="J13" s="14"/>
      <c r="K13" s="22"/>
      <c r="L13" s="23"/>
      <c r="M13" s="17"/>
      <c r="N13" s="34"/>
      <c r="O13" s="25"/>
    </row>
    <row r="14" spans="1:15" customFormat="1" ht="87" hidden="1" customHeight="1" x14ac:dyDescent="0.25">
      <c r="A14" s="20"/>
      <c r="B14" s="7"/>
      <c r="C14" s="8"/>
      <c r="D14" s="21"/>
      <c r="E14" s="10" t="s">
        <v>19</v>
      </c>
      <c r="F14" s="11" t="s">
        <v>24</v>
      </c>
      <c r="G14" s="12" t="s">
        <v>21</v>
      </c>
      <c r="H14" s="13"/>
      <c r="I14" s="13"/>
      <c r="J14" s="14"/>
      <c r="K14" s="26"/>
      <c r="L14" s="23"/>
      <c r="M14" s="17"/>
      <c r="N14" s="34"/>
      <c r="O14" s="25"/>
    </row>
    <row r="15" spans="1:15" customFormat="1" ht="33" hidden="1" customHeight="1" x14ac:dyDescent="0.25">
      <c r="A15" s="20"/>
      <c r="B15" s="27"/>
      <c r="C15" s="28"/>
      <c r="D15" s="29"/>
      <c r="E15" s="10" t="s">
        <v>25</v>
      </c>
      <c r="F15" s="30" t="s">
        <v>26</v>
      </c>
      <c r="G15" s="12" t="s">
        <v>27</v>
      </c>
      <c r="H15" s="13"/>
      <c r="I15" s="13"/>
      <c r="J15" s="14"/>
      <c r="K15" s="14"/>
      <c r="L15" s="31"/>
      <c r="M15" s="17"/>
      <c r="N15" s="14"/>
      <c r="O15" s="33"/>
    </row>
    <row r="16" spans="1:15" ht="56.25" customHeight="1" x14ac:dyDescent="0.25">
      <c r="A16" s="20"/>
      <c r="B16" s="35" t="s">
        <v>32</v>
      </c>
      <c r="C16" s="36" t="s">
        <v>33</v>
      </c>
      <c r="D16" s="37" t="s">
        <v>18</v>
      </c>
      <c r="E16" s="3" t="s">
        <v>19</v>
      </c>
      <c r="F16" s="38" t="s">
        <v>20</v>
      </c>
      <c r="G16" s="39" t="s">
        <v>21</v>
      </c>
      <c r="H16" s="40">
        <f>'[3]оценка Учреждения'!$H$15</f>
        <v>100</v>
      </c>
      <c r="I16" s="40">
        <f>'[3]оценка Учреждения'!$I$15</f>
        <v>100</v>
      </c>
      <c r="J16" s="41">
        <f t="shared" ref="J16:J67" si="0">IF(I16/H16*100&gt;100,100,I16/H16*100)</f>
        <v>100</v>
      </c>
      <c r="K16" s="42">
        <f>(J16+J17+J18)/3</f>
        <v>100</v>
      </c>
      <c r="L16" s="43">
        <f>(K16+K19)/2</f>
        <v>100</v>
      </c>
      <c r="M16" s="17"/>
      <c r="N16" s="44"/>
      <c r="O16" s="45">
        <v>4</v>
      </c>
    </row>
    <row r="17" spans="1:15" ht="56.25" customHeight="1" x14ac:dyDescent="0.25">
      <c r="A17" s="20"/>
      <c r="B17" s="35"/>
      <c r="C17" s="36"/>
      <c r="D17" s="46"/>
      <c r="E17" s="3" t="s">
        <v>19</v>
      </c>
      <c r="F17" s="38" t="s">
        <v>23</v>
      </c>
      <c r="G17" s="39" t="s">
        <v>21</v>
      </c>
      <c r="H17" s="40">
        <f>'[3]оценка Учреждения'!$H$16</f>
        <v>100</v>
      </c>
      <c r="I17" s="40">
        <f>'[3]оценка Учреждения'!$I$16</f>
        <v>100</v>
      </c>
      <c r="J17" s="41">
        <f t="shared" si="0"/>
        <v>100</v>
      </c>
      <c r="K17" s="47"/>
      <c r="L17" s="48"/>
      <c r="M17" s="17"/>
      <c r="N17" s="49"/>
      <c r="O17" s="50"/>
    </row>
    <row r="18" spans="1:15" ht="87" customHeight="1" x14ac:dyDescent="0.25">
      <c r="A18" s="20"/>
      <c r="B18" s="35"/>
      <c r="C18" s="36"/>
      <c r="D18" s="46"/>
      <c r="E18" s="3" t="s">
        <v>19</v>
      </c>
      <c r="F18" s="38" t="s">
        <v>24</v>
      </c>
      <c r="G18" s="39" t="s">
        <v>21</v>
      </c>
      <c r="H18" s="40">
        <f>'[3]оценка Учреждения'!$H$17</f>
        <v>100</v>
      </c>
      <c r="I18" s="40">
        <f>'[3]оценка Учреждения'!$I$17</f>
        <v>100</v>
      </c>
      <c r="J18" s="41">
        <f t="shared" si="0"/>
        <v>100</v>
      </c>
      <c r="K18" s="51"/>
      <c r="L18" s="48"/>
      <c r="M18" s="17"/>
      <c r="N18" s="49"/>
      <c r="O18" s="50"/>
    </row>
    <row r="19" spans="1:15" ht="33" customHeight="1" x14ac:dyDescent="0.25">
      <c r="A19" s="20"/>
      <c r="B19" s="52"/>
      <c r="C19" s="53"/>
      <c r="D19" s="54"/>
      <c r="E19" s="3" t="s">
        <v>25</v>
      </c>
      <c r="F19" s="55" t="s">
        <v>26</v>
      </c>
      <c r="G19" s="39" t="s">
        <v>27</v>
      </c>
      <c r="H19" s="40">
        <f>'[3]оценка Учреждения'!$H$18</f>
        <v>10</v>
      </c>
      <c r="I19" s="40">
        <f>'[3]оценка Учреждения'!$I$18</f>
        <v>10</v>
      </c>
      <c r="J19" s="41">
        <f t="shared" si="0"/>
        <v>100</v>
      </c>
      <c r="K19" s="41">
        <f>J19</f>
        <v>100</v>
      </c>
      <c r="L19" s="56"/>
      <c r="M19" s="17"/>
      <c r="N19" s="57"/>
      <c r="O19" s="58"/>
    </row>
    <row r="20" spans="1:15" ht="56.25" customHeight="1" x14ac:dyDescent="0.25">
      <c r="A20" s="20"/>
      <c r="B20" s="35" t="s">
        <v>34</v>
      </c>
      <c r="C20" s="36" t="s">
        <v>35</v>
      </c>
      <c r="D20" s="37" t="s">
        <v>18</v>
      </c>
      <c r="E20" s="3" t="s">
        <v>19</v>
      </c>
      <c r="F20" s="38" t="s">
        <v>20</v>
      </c>
      <c r="G20" s="39" t="s">
        <v>21</v>
      </c>
      <c r="H20" s="40">
        <f>'[3]оценка Учреждения'!$H$19</f>
        <v>100</v>
      </c>
      <c r="I20" s="40">
        <f>'[3]оценка Учреждения'!$I$19</f>
        <v>100</v>
      </c>
      <c r="J20" s="41">
        <f t="shared" si="0"/>
        <v>100</v>
      </c>
      <c r="K20" s="42">
        <f>(J20+J21+J22)/3</f>
        <v>100</v>
      </c>
      <c r="L20" s="43">
        <f>(K20+K23)/2</f>
        <v>100</v>
      </c>
      <c r="M20" s="17"/>
      <c r="N20" s="59"/>
      <c r="O20" s="45">
        <v>5</v>
      </c>
    </row>
    <row r="21" spans="1:15" ht="56.25" customHeight="1" x14ac:dyDescent="0.25">
      <c r="A21" s="20"/>
      <c r="B21" s="35"/>
      <c r="C21" s="36"/>
      <c r="D21" s="46"/>
      <c r="E21" s="3" t="s">
        <v>19</v>
      </c>
      <c r="F21" s="38" t="s">
        <v>23</v>
      </c>
      <c r="G21" s="39" t="s">
        <v>21</v>
      </c>
      <c r="H21" s="40">
        <f>'[3]оценка Учреждения'!$H$20</f>
        <v>100</v>
      </c>
      <c r="I21" s="40">
        <f>'[3]оценка Учреждения'!$I$20</f>
        <v>100</v>
      </c>
      <c r="J21" s="41">
        <f t="shared" si="0"/>
        <v>100</v>
      </c>
      <c r="K21" s="47"/>
      <c r="L21" s="48"/>
      <c r="M21" s="17"/>
      <c r="N21" s="59"/>
      <c r="O21" s="50"/>
    </row>
    <row r="22" spans="1:15" ht="87" customHeight="1" x14ac:dyDescent="0.25">
      <c r="A22" s="20"/>
      <c r="B22" s="35"/>
      <c r="C22" s="36"/>
      <c r="D22" s="46"/>
      <c r="E22" s="3" t="s">
        <v>19</v>
      </c>
      <c r="F22" s="38" t="s">
        <v>24</v>
      </c>
      <c r="G22" s="39" t="s">
        <v>21</v>
      </c>
      <c r="H22" s="40">
        <f>'[3]оценка Учреждения'!$H$21</f>
        <v>100</v>
      </c>
      <c r="I22" s="40">
        <f>'[3]оценка Учреждения'!$I$21</f>
        <v>100</v>
      </c>
      <c r="J22" s="41">
        <f t="shared" si="0"/>
        <v>100</v>
      </c>
      <c r="K22" s="51"/>
      <c r="L22" s="48"/>
      <c r="M22" s="17"/>
      <c r="N22" s="59"/>
      <c r="O22" s="50"/>
    </row>
    <row r="23" spans="1:15" ht="33" customHeight="1" x14ac:dyDescent="0.25">
      <c r="A23" s="20"/>
      <c r="B23" s="52"/>
      <c r="C23" s="53"/>
      <c r="D23" s="54"/>
      <c r="E23" s="3" t="s">
        <v>25</v>
      </c>
      <c r="F23" s="55" t="s">
        <v>26</v>
      </c>
      <c r="G23" s="39" t="s">
        <v>27</v>
      </c>
      <c r="H23" s="40">
        <f>'[3]оценка Учреждения'!$H$22</f>
        <v>0.56000000000000005</v>
      </c>
      <c r="I23" s="40">
        <f>'[3]оценка Учреждения'!$I$22</f>
        <v>0.56000000000000005</v>
      </c>
      <c r="J23" s="41">
        <f t="shared" si="0"/>
        <v>100</v>
      </c>
      <c r="K23" s="41">
        <f>J23</f>
        <v>100</v>
      </c>
      <c r="L23" s="56"/>
      <c r="M23" s="17"/>
      <c r="N23" s="41"/>
      <c r="O23" s="58"/>
    </row>
    <row r="24" spans="1:15" ht="56.25" customHeight="1" x14ac:dyDescent="0.25">
      <c r="A24" s="20"/>
      <c r="B24" s="35" t="s">
        <v>36</v>
      </c>
      <c r="C24" s="36" t="s">
        <v>37</v>
      </c>
      <c r="D24" s="37" t="s">
        <v>18</v>
      </c>
      <c r="E24" s="3" t="s">
        <v>19</v>
      </c>
      <c r="F24" s="38" t="s">
        <v>20</v>
      </c>
      <c r="G24" s="39" t="s">
        <v>21</v>
      </c>
      <c r="H24" s="40">
        <f>'[3]оценка Учреждения'!$H$23</f>
        <v>100</v>
      </c>
      <c r="I24" s="40">
        <f>'[3]оценка Учреждения'!$I$23</f>
        <v>100</v>
      </c>
      <c r="J24" s="41">
        <f t="shared" si="0"/>
        <v>100</v>
      </c>
      <c r="K24" s="42">
        <f>(J24+J25+J26)/3</f>
        <v>100</v>
      </c>
      <c r="L24" s="43">
        <f>(K24+K27)/2</f>
        <v>100</v>
      </c>
      <c r="M24" s="17"/>
      <c r="N24" s="59"/>
      <c r="O24" s="45">
        <v>6</v>
      </c>
    </row>
    <row r="25" spans="1:15" ht="56.25" customHeight="1" x14ac:dyDescent="0.25">
      <c r="A25" s="20"/>
      <c r="B25" s="35"/>
      <c r="C25" s="36"/>
      <c r="D25" s="46"/>
      <c r="E25" s="3" t="s">
        <v>19</v>
      </c>
      <c r="F25" s="38" t="s">
        <v>23</v>
      </c>
      <c r="G25" s="39" t="s">
        <v>21</v>
      </c>
      <c r="H25" s="40">
        <f>'[3]оценка Учреждения'!$H$24</f>
        <v>92.9</v>
      </c>
      <c r="I25" s="40">
        <f>'[3]оценка Учреждения'!$I$24</f>
        <v>92.9</v>
      </c>
      <c r="J25" s="41">
        <f t="shared" si="0"/>
        <v>100</v>
      </c>
      <c r="K25" s="47"/>
      <c r="L25" s="48"/>
      <c r="M25" s="17"/>
      <c r="N25" s="59"/>
      <c r="O25" s="50"/>
    </row>
    <row r="26" spans="1:15" ht="87" customHeight="1" x14ac:dyDescent="0.25">
      <c r="A26" s="20"/>
      <c r="B26" s="35"/>
      <c r="C26" s="36"/>
      <c r="D26" s="46"/>
      <c r="E26" s="3" t="s">
        <v>19</v>
      </c>
      <c r="F26" s="38" t="s">
        <v>24</v>
      </c>
      <c r="G26" s="39" t="s">
        <v>21</v>
      </c>
      <c r="H26" s="40">
        <f>'[3]оценка Учреждения'!$H$25</f>
        <v>100</v>
      </c>
      <c r="I26" s="40">
        <f>'[3]оценка Учреждения'!$I$25</f>
        <v>100</v>
      </c>
      <c r="J26" s="41">
        <f t="shared" si="0"/>
        <v>100</v>
      </c>
      <c r="K26" s="51"/>
      <c r="L26" s="48"/>
      <c r="M26" s="17"/>
      <c r="N26" s="59"/>
      <c r="O26" s="50"/>
    </row>
    <row r="27" spans="1:15" ht="33" customHeight="1" x14ac:dyDescent="0.25">
      <c r="A27" s="20"/>
      <c r="B27" s="52"/>
      <c r="C27" s="53"/>
      <c r="D27" s="54"/>
      <c r="E27" s="3" t="s">
        <v>25</v>
      </c>
      <c r="F27" s="55" t="s">
        <v>26</v>
      </c>
      <c r="G27" s="39" t="s">
        <v>27</v>
      </c>
      <c r="H27" s="40">
        <f>'[3]оценка Учреждения'!$H$26</f>
        <v>406.67</v>
      </c>
      <c r="I27" s="40">
        <f>'[3]оценка Учреждения'!$I$26</f>
        <v>408.22</v>
      </c>
      <c r="J27" s="41">
        <f t="shared" si="0"/>
        <v>100</v>
      </c>
      <c r="K27" s="41">
        <f>J27</f>
        <v>100</v>
      </c>
      <c r="L27" s="56"/>
      <c r="M27" s="17"/>
      <c r="N27" s="41"/>
      <c r="O27" s="58"/>
    </row>
    <row r="28" spans="1:15" ht="56.25" customHeight="1" x14ac:dyDescent="0.25">
      <c r="A28" s="20"/>
      <c r="B28" s="35" t="s">
        <v>38</v>
      </c>
      <c r="C28" s="36" t="s">
        <v>39</v>
      </c>
      <c r="D28" s="37" t="s">
        <v>18</v>
      </c>
      <c r="E28" s="3" t="s">
        <v>19</v>
      </c>
      <c r="F28" s="38" t="s">
        <v>20</v>
      </c>
      <c r="G28" s="39" t="s">
        <v>21</v>
      </c>
      <c r="H28" s="40">
        <f>'[3]оценка Учреждения'!$H$27</f>
        <v>100</v>
      </c>
      <c r="I28" s="40">
        <f>'[3]оценка Учреждения'!$I$27</f>
        <v>100</v>
      </c>
      <c r="J28" s="41">
        <f t="shared" si="0"/>
        <v>100</v>
      </c>
      <c r="K28" s="42">
        <f>(J28+J29+J30)/3</f>
        <v>100</v>
      </c>
      <c r="L28" s="43">
        <f>(K28+K31)/2</f>
        <v>100</v>
      </c>
      <c r="M28" s="17"/>
      <c r="N28" s="59"/>
      <c r="O28" s="45">
        <v>7</v>
      </c>
    </row>
    <row r="29" spans="1:15" ht="56.25" customHeight="1" x14ac:dyDescent="0.25">
      <c r="A29" s="20"/>
      <c r="B29" s="35"/>
      <c r="C29" s="36"/>
      <c r="D29" s="46"/>
      <c r="E29" s="3" t="s">
        <v>19</v>
      </c>
      <c r="F29" s="38" t="s">
        <v>23</v>
      </c>
      <c r="G29" s="39" t="s">
        <v>21</v>
      </c>
      <c r="H29" s="40">
        <f>'[3]оценка Учреждения'!$H$28</f>
        <v>100</v>
      </c>
      <c r="I29" s="40">
        <f>'[3]оценка Учреждения'!$I$28</f>
        <v>100</v>
      </c>
      <c r="J29" s="41">
        <f t="shared" si="0"/>
        <v>100</v>
      </c>
      <c r="K29" s="47"/>
      <c r="L29" s="48"/>
      <c r="M29" s="17"/>
      <c r="N29" s="59"/>
      <c r="O29" s="50"/>
    </row>
    <row r="30" spans="1:15" ht="87" customHeight="1" x14ac:dyDescent="0.25">
      <c r="A30" s="20"/>
      <c r="B30" s="35"/>
      <c r="C30" s="36"/>
      <c r="D30" s="46"/>
      <c r="E30" s="3" t="s">
        <v>19</v>
      </c>
      <c r="F30" s="38" t="s">
        <v>24</v>
      </c>
      <c r="G30" s="39" t="s">
        <v>21</v>
      </c>
      <c r="H30" s="40">
        <f>'[3]оценка Учреждения'!$H$29</f>
        <v>100</v>
      </c>
      <c r="I30" s="40">
        <f>'[3]оценка Учреждения'!$I$29</f>
        <v>100</v>
      </c>
      <c r="J30" s="41">
        <f t="shared" si="0"/>
        <v>100</v>
      </c>
      <c r="K30" s="51"/>
      <c r="L30" s="48"/>
      <c r="M30" s="17"/>
      <c r="N30" s="59"/>
      <c r="O30" s="50"/>
    </row>
    <row r="31" spans="1:15" ht="33" customHeight="1" x14ac:dyDescent="0.25">
      <c r="A31" s="20"/>
      <c r="B31" s="52"/>
      <c r="C31" s="53"/>
      <c r="D31" s="54"/>
      <c r="E31" s="3" t="s">
        <v>25</v>
      </c>
      <c r="F31" s="55" t="s">
        <v>26</v>
      </c>
      <c r="G31" s="39" t="s">
        <v>27</v>
      </c>
      <c r="H31" s="40">
        <f>'[3]оценка Учреждения'!$H$30</f>
        <v>0.56000000000000005</v>
      </c>
      <c r="I31" s="40">
        <f>'[3]оценка Учреждения'!$I$30</f>
        <v>0.56000000000000005</v>
      </c>
      <c r="J31" s="41">
        <f t="shared" si="0"/>
        <v>100</v>
      </c>
      <c r="K31" s="41">
        <f>J31</f>
        <v>100</v>
      </c>
      <c r="L31" s="56"/>
      <c r="M31" s="17"/>
      <c r="N31" s="41"/>
      <c r="O31" s="58"/>
    </row>
    <row r="32" spans="1:15" ht="56.25" customHeight="1" x14ac:dyDescent="0.25">
      <c r="A32" s="20"/>
      <c r="B32" s="35" t="s">
        <v>40</v>
      </c>
      <c r="C32" s="36" t="s">
        <v>41</v>
      </c>
      <c r="D32" s="37" t="s">
        <v>18</v>
      </c>
      <c r="E32" s="3" t="s">
        <v>19</v>
      </c>
      <c r="F32" s="38" t="s">
        <v>20</v>
      </c>
      <c r="G32" s="39" t="s">
        <v>21</v>
      </c>
      <c r="H32" s="40">
        <f>'[3]оценка Учреждения'!$H$31</f>
        <v>100</v>
      </c>
      <c r="I32" s="40">
        <f>'[3]оценка Учреждения'!$I$31</f>
        <v>100</v>
      </c>
      <c r="J32" s="41">
        <f t="shared" si="0"/>
        <v>100</v>
      </c>
      <c r="K32" s="42">
        <f>(J32+J33+J34)/3</f>
        <v>100</v>
      </c>
      <c r="L32" s="43">
        <f>(K32+K35)/2</f>
        <v>100</v>
      </c>
      <c r="M32" s="17"/>
      <c r="N32" s="59"/>
      <c r="O32" s="45">
        <v>8</v>
      </c>
    </row>
    <row r="33" spans="1:15" ht="56.25" customHeight="1" x14ac:dyDescent="0.25">
      <c r="A33" s="20"/>
      <c r="B33" s="35"/>
      <c r="C33" s="36"/>
      <c r="D33" s="46"/>
      <c r="E33" s="3" t="s">
        <v>19</v>
      </c>
      <c r="F33" s="38" t="s">
        <v>42</v>
      </c>
      <c r="G33" s="39" t="s">
        <v>21</v>
      </c>
      <c r="H33" s="40">
        <f>'[3]оценка Учреждения'!$H$32</f>
        <v>100</v>
      </c>
      <c r="I33" s="40">
        <f>'[3]оценка Учреждения'!$I$32</f>
        <v>100</v>
      </c>
      <c r="J33" s="41">
        <f t="shared" si="0"/>
        <v>100</v>
      </c>
      <c r="K33" s="47"/>
      <c r="L33" s="48"/>
      <c r="M33" s="17"/>
      <c r="N33" s="59"/>
      <c r="O33" s="50"/>
    </row>
    <row r="34" spans="1:15" ht="66.75" customHeight="1" x14ac:dyDescent="0.25">
      <c r="A34" s="20"/>
      <c r="B34" s="35"/>
      <c r="C34" s="36"/>
      <c r="D34" s="46"/>
      <c r="E34" s="3" t="s">
        <v>19</v>
      </c>
      <c r="F34" s="38" t="s">
        <v>43</v>
      </c>
      <c r="G34" s="39" t="s">
        <v>21</v>
      </c>
      <c r="H34" s="40">
        <f>'[3]оценка Учреждения'!$H$33</f>
        <v>100</v>
      </c>
      <c r="I34" s="40">
        <f>'[3]оценка Учреждения'!$I$33</f>
        <v>100</v>
      </c>
      <c r="J34" s="41">
        <f t="shared" si="0"/>
        <v>100</v>
      </c>
      <c r="K34" s="51"/>
      <c r="L34" s="48"/>
      <c r="M34" s="17"/>
      <c r="N34" s="59"/>
      <c r="O34" s="50"/>
    </row>
    <row r="35" spans="1:15" ht="33" customHeight="1" x14ac:dyDescent="0.25">
      <c r="A35" s="20"/>
      <c r="B35" s="52"/>
      <c r="C35" s="53"/>
      <c r="D35" s="54"/>
      <c r="E35" s="3" t="s">
        <v>25</v>
      </c>
      <c r="F35" s="55" t="s">
        <v>26</v>
      </c>
      <c r="G35" s="39" t="s">
        <v>27</v>
      </c>
      <c r="H35" s="40">
        <f>'[3]оценка Учреждения'!$H$34</f>
        <v>2</v>
      </c>
      <c r="I35" s="40">
        <f>'[3]оценка Учреждения'!$I$34</f>
        <v>3</v>
      </c>
      <c r="J35" s="41">
        <f t="shared" si="0"/>
        <v>100</v>
      </c>
      <c r="K35" s="41">
        <f>J35</f>
        <v>100</v>
      </c>
      <c r="L35" s="56"/>
      <c r="M35" s="17"/>
      <c r="N35" s="41"/>
      <c r="O35" s="58"/>
    </row>
    <row r="36" spans="1:15" ht="56.25" customHeight="1" x14ac:dyDescent="0.25">
      <c r="A36" s="20"/>
      <c r="B36" s="35" t="s">
        <v>44</v>
      </c>
      <c r="C36" s="36" t="s">
        <v>45</v>
      </c>
      <c r="D36" s="37" t="s">
        <v>18</v>
      </c>
      <c r="E36" s="3" t="s">
        <v>19</v>
      </c>
      <c r="F36" s="38" t="s">
        <v>20</v>
      </c>
      <c r="G36" s="39" t="s">
        <v>21</v>
      </c>
      <c r="H36" s="40">
        <f>'[3]оценка Учреждения'!$H$35</f>
        <v>100</v>
      </c>
      <c r="I36" s="40">
        <f>'[3]оценка Учреждения'!$I$35</f>
        <v>100</v>
      </c>
      <c r="J36" s="41">
        <f t="shared" si="0"/>
        <v>100</v>
      </c>
      <c r="K36" s="42">
        <f>(J36+J37+J38)/3</f>
        <v>98.133333333333326</v>
      </c>
      <c r="L36" s="43">
        <f>(K36+K39)/2</f>
        <v>99.066666666666663</v>
      </c>
      <c r="M36" s="17"/>
      <c r="N36" s="59"/>
      <c r="O36" s="45">
        <v>9</v>
      </c>
    </row>
    <row r="37" spans="1:15" ht="56.25" customHeight="1" x14ac:dyDescent="0.25">
      <c r="A37" s="20"/>
      <c r="B37" s="35"/>
      <c r="C37" s="36"/>
      <c r="D37" s="46"/>
      <c r="E37" s="3" t="s">
        <v>19</v>
      </c>
      <c r="F37" s="38" t="s">
        <v>42</v>
      </c>
      <c r="G37" s="39" t="s">
        <v>21</v>
      </c>
      <c r="H37" s="40">
        <f>'[3]оценка Учреждения'!$H$36</f>
        <v>100</v>
      </c>
      <c r="I37" s="40">
        <f>'[3]оценка Учреждения'!$I$36</f>
        <v>100</v>
      </c>
      <c r="J37" s="41">
        <f t="shared" si="0"/>
        <v>100</v>
      </c>
      <c r="K37" s="47"/>
      <c r="L37" s="48"/>
      <c r="M37" s="17"/>
      <c r="N37" s="59"/>
      <c r="O37" s="50"/>
    </row>
    <row r="38" spans="1:15" ht="66.75" customHeight="1" x14ac:dyDescent="0.25">
      <c r="A38" s="20"/>
      <c r="B38" s="35"/>
      <c r="C38" s="36"/>
      <c r="D38" s="46"/>
      <c r="E38" s="3" t="s">
        <v>19</v>
      </c>
      <c r="F38" s="38" t="s">
        <v>43</v>
      </c>
      <c r="G38" s="39" t="s">
        <v>21</v>
      </c>
      <c r="H38" s="40">
        <f>'[3]оценка Учреждения'!$H$37</f>
        <v>100</v>
      </c>
      <c r="I38" s="40">
        <f>'[3]оценка Учреждения'!$I$37</f>
        <v>94.4</v>
      </c>
      <c r="J38" s="41">
        <f t="shared" si="0"/>
        <v>94.4</v>
      </c>
      <c r="K38" s="51"/>
      <c r="L38" s="48"/>
      <c r="M38" s="17"/>
      <c r="N38" s="59"/>
      <c r="O38" s="50"/>
    </row>
    <row r="39" spans="1:15" ht="33" customHeight="1" x14ac:dyDescent="0.25">
      <c r="A39" s="20"/>
      <c r="B39" s="52"/>
      <c r="C39" s="53"/>
      <c r="D39" s="54"/>
      <c r="E39" s="3" t="s">
        <v>25</v>
      </c>
      <c r="F39" s="55" t="s">
        <v>26</v>
      </c>
      <c r="G39" s="39" t="s">
        <v>27</v>
      </c>
      <c r="H39" s="40">
        <f>'[3]оценка Учреждения'!$H$38</f>
        <v>347.11</v>
      </c>
      <c r="I39" s="40">
        <f>'[3]оценка Учреждения'!$I$38</f>
        <v>354.22</v>
      </c>
      <c r="J39" s="41">
        <f t="shared" si="0"/>
        <v>100</v>
      </c>
      <c r="K39" s="41">
        <f>J39</f>
        <v>100</v>
      </c>
      <c r="L39" s="56"/>
      <c r="M39" s="17"/>
      <c r="N39" s="41"/>
      <c r="O39" s="58"/>
    </row>
    <row r="40" spans="1:15" ht="56.25" customHeight="1" x14ac:dyDescent="0.25">
      <c r="A40" s="20"/>
      <c r="B40" s="35" t="s">
        <v>46</v>
      </c>
      <c r="C40" s="36" t="s">
        <v>47</v>
      </c>
      <c r="D40" s="37" t="s">
        <v>18</v>
      </c>
      <c r="E40" s="3" t="s">
        <v>19</v>
      </c>
      <c r="F40" s="38" t="s">
        <v>20</v>
      </c>
      <c r="G40" s="39" t="s">
        <v>21</v>
      </c>
      <c r="H40" s="40">
        <f>'[3]оценка Учреждения'!$H$39</f>
        <v>100</v>
      </c>
      <c r="I40" s="40">
        <f>'[3]оценка Учреждения'!$I$39</f>
        <v>100</v>
      </c>
      <c r="J40" s="41">
        <f t="shared" si="0"/>
        <v>100</v>
      </c>
      <c r="K40" s="42">
        <f>(J40+J41+J42)/2</f>
        <v>100</v>
      </c>
      <c r="L40" s="43">
        <f>(K40+K43)/2</f>
        <v>100</v>
      </c>
      <c r="M40" s="17"/>
      <c r="N40" s="59"/>
      <c r="O40" s="45">
        <v>10</v>
      </c>
    </row>
    <row r="41" spans="1:15" ht="56.25" customHeight="1" x14ac:dyDescent="0.25">
      <c r="A41" s="20"/>
      <c r="B41" s="35"/>
      <c r="C41" s="36"/>
      <c r="D41" s="46"/>
      <c r="E41" s="3" t="s">
        <v>19</v>
      </c>
      <c r="F41" s="38" t="s">
        <v>42</v>
      </c>
      <c r="G41" s="39" t="s">
        <v>21</v>
      </c>
      <c r="H41" s="40">
        <f>'[3]оценка Учреждения'!$H$40</f>
        <v>100</v>
      </c>
      <c r="I41" s="40">
        <f>'[3]оценка Учреждения'!$I$40</f>
        <v>100</v>
      </c>
      <c r="J41" s="41">
        <f t="shared" si="0"/>
        <v>100</v>
      </c>
      <c r="K41" s="47"/>
      <c r="L41" s="48"/>
      <c r="M41" s="17"/>
      <c r="N41" s="59"/>
      <c r="O41" s="50"/>
    </row>
    <row r="42" spans="1:15" ht="66.75" customHeight="1" x14ac:dyDescent="0.25">
      <c r="A42" s="20"/>
      <c r="B42" s="35"/>
      <c r="C42" s="36"/>
      <c r="D42" s="46"/>
      <c r="E42" s="3" t="s">
        <v>19</v>
      </c>
      <c r="F42" s="38" t="s">
        <v>43</v>
      </c>
      <c r="G42" s="39" t="s">
        <v>21</v>
      </c>
      <c r="H42" s="40">
        <f>'[3]оценка Учреждения'!$H$41</f>
        <v>0</v>
      </c>
      <c r="I42" s="40">
        <f>'[3]оценка Учреждения'!$I$41</f>
        <v>0</v>
      </c>
      <c r="J42" s="41">
        <v>0</v>
      </c>
      <c r="K42" s="51"/>
      <c r="L42" s="48"/>
      <c r="M42" s="17"/>
      <c r="N42" s="59"/>
      <c r="O42" s="50"/>
    </row>
    <row r="43" spans="1:15" ht="33" customHeight="1" x14ac:dyDescent="0.25">
      <c r="A43" s="20"/>
      <c r="B43" s="52"/>
      <c r="C43" s="53"/>
      <c r="D43" s="54"/>
      <c r="E43" s="3" t="s">
        <v>25</v>
      </c>
      <c r="F43" s="55" t="s">
        <v>26</v>
      </c>
      <c r="G43" s="39" t="s">
        <v>27</v>
      </c>
      <c r="H43" s="40">
        <f>'[3]оценка Учреждения'!$H$42</f>
        <v>2</v>
      </c>
      <c r="I43" s="40">
        <f>'[3]оценка Учреждения'!$I$42</f>
        <v>2</v>
      </c>
      <c r="J43" s="41">
        <f t="shared" ref="J43:J49" si="1">IF(H43=0,100,IF(I43/H43*100&gt;100,100,I43/H43*100))</f>
        <v>100</v>
      </c>
      <c r="K43" s="41">
        <f>J43</f>
        <v>100</v>
      </c>
      <c r="L43" s="56"/>
      <c r="M43" s="17"/>
      <c r="N43" s="41"/>
      <c r="O43" s="58"/>
    </row>
    <row r="44" spans="1:15" ht="56.25" customHeight="1" x14ac:dyDescent="0.25">
      <c r="A44" s="20"/>
      <c r="B44" s="106" t="s">
        <v>48</v>
      </c>
      <c r="C44" s="107" t="s">
        <v>49</v>
      </c>
      <c r="D44" s="37" t="s">
        <v>18</v>
      </c>
      <c r="E44" s="3" t="s">
        <v>19</v>
      </c>
      <c r="F44" s="38" t="s">
        <v>20</v>
      </c>
      <c r="G44" s="39" t="s">
        <v>21</v>
      </c>
      <c r="H44" s="40">
        <f>'[3]оценка Учреждения'!$H$43</f>
        <v>100</v>
      </c>
      <c r="I44" s="40">
        <f>'[3]оценка Учреждения'!$I$43</f>
        <v>100</v>
      </c>
      <c r="J44" s="41">
        <f t="shared" si="1"/>
        <v>100</v>
      </c>
      <c r="K44" s="42">
        <f>(J44+J45+J46)/3</f>
        <v>97.766666666666666</v>
      </c>
      <c r="L44" s="43">
        <f>(K44+K47)/2</f>
        <v>97.883333333333326</v>
      </c>
      <c r="M44" s="17"/>
      <c r="N44" s="59"/>
      <c r="O44" s="45">
        <v>11</v>
      </c>
    </row>
    <row r="45" spans="1:15" ht="56.25" customHeight="1" x14ac:dyDescent="0.25">
      <c r="A45" s="20"/>
      <c r="B45" s="108"/>
      <c r="C45" s="109"/>
      <c r="D45" s="46"/>
      <c r="E45" s="3" t="s">
        <v>19</v>
      </c>
      <c r="F45" s="38" t="s">
        <v>42</v>
      </c>
      <c r="G45" s="39" t="s">
        <v>21</v>
      </c>
      <c r="H45" s="40">
        <f>'[3]оценка Учреждения'!$H$44</f>
        <v>100</v>
      </c>
      <c r="I45" s="40">
        <f>'[3]оценка Учреждения'!$I$44</f>
        <v>100</v>
      </c>
      <c r="J45" s="41">
        <f t="shared" si="1"/>
        <v>100</v>
      </c>
      <c r="K45" s="47"/>
      <c r="L45" s="48"/>
      <c r="M45" s="17"/>
      <c r="N45" s="59"/>
      <c r="O45" s="50"/>
    </row>
    <row r="46" spans="1:15" ht="66.75" customHeight="1" x14ac:dyDescent="0.25">
      <c r="A46" s="20"/>
      <c r="B46" s="108"/>
      <c r="C46" s="109"/>
      <c r="D46" s="46"/>
      <c r="E46" s="3" t="s">
        <v>19</v>
      </c>
      <c r="F46" s="38" t="s">
        <v>43</v>
      </c>
      <c r="G46" s="39" t="s">
        <v>21</v>
      </c>
      <c r="H46" s="40">
        <f>'[3]оценка Учреждения'!$H$45</f>
        <v>100</v>
      </c>
      <c r="I46" s="40">
        <f>'[3]оценка Учреждения'!$I$45</f>
        <v>93.3</v>
      </c>
      <c r="J46" s="41">
        <f t="shared" si="1"/>
        <v>93.3</v>
      </c>
      <c r="K46" s="51"/>
      <c r="L46" s="48"/>
      <c r="M46" s="17"/>
      <c r="N46" s="59"/>
      <c r="O46" s="50"/>
    </row>
    <row r="47" spans="1:15" ht="33" customHeight="1" x14ac:dyDescent="0.25">
      <c r="A47" s="20"/>
      <c r="B47" s="110"/>
      <c r="C47" s="111"/>
      <c r="D47" s="54"/>
      <c r="E47" s="3" t="s">
        <v>25</v>
      </c>
      <c r="F47" s="55" t="s">
        <v>26</v>
      </c>
      <c r="G47" s="39" t="s">
        <v>27</v>
      </c>
      <c r="H47" s="40">
        <f>'[3]оценка Учреждения'!$H$46</f>
        <v>150</v>
      </c>
      <c r="I47" s="40">
        <f>'[3]оценка Учреждения'!$I$46</f>
        <v>147</v>
      </c>
      <c r="J47" s="41">
        <f t="shared" si="1"/>
        <v>98</v>
      </c>
      <c r="K47" s="41">
        <f>J47</f>
        <v>98</v>
      </c>
      <c r="L47" s="56"/>
      <c r="M47" s="17"/>
      <c r="N47" s="41"/>
      <c r="O47" s="58"/>
    </row>
    <row r="48" spans="1:15" ht="56.25" customHeight="1" x14ac:dyDescent="0.25">
      <c r="A48" s="20"/>
      <c r="B48" s="106" t="s">
        <v>50</v>
      </c>
      <c r="C48" s="107" t="s">
        <v>51</v>
      </c>
      <c r="D48" s="37" t="s">
        <v>18</v>
      </c>
      <c r="E48" s="3" t="s">
        <v>19</v>
      </c>
      <c r="F48" s="38" t="s">
        <v>20</v>
      </c>
      <c r="G48" s="39" t="s">
        <v>21</v>
      </c>
      <c r="H48" s="40">
        <f>'[3]оценка Учреждения'!$H$47</f>
        <v>100</v>
      </c>
      <c r="I48" s="40">
        <f>'[3]оценка Учреждения'!$I$47</f>
        <v>100</v>
      </c>
      <c r="J48" s="41">
        <f t="shared" si="1"/>
        <v>100</v>
      </c>
      <c r="K48" s="42">
        <f>(J48+J49+J50)/2</f>
        <v>100</v>
      </c>
      <c r="L48" s="43">
        <f>(K48+K51)/2</f>
        <v>100</v>
      </c>
      <c r="M48" s="17"/>
      <c r="N48" s="59"/>
      <c r="O48" s="45">
        <v>12</v>
      </c>
    </row>
    <row r="49" spans="1:15" ht="56.25" customHeight="1" x14ac:dyDescent="0.25">
      <c r="A49" s="20"/>
      <c r="B49" s="108"/>
      <c r="C49" s="109"/>
      <c r="D49" s="46"/>
      <c r="E49" s="3" t="s">
        <v>19</v>
      </c>
      <c r="F49" s="38" t="s">
        <v>42</v>
      </c>
      <c r="G49" s="39" t="s">
        <v>21</v>
      </c>
      <c r="H49" s="40">
        <f>'[3]оценка Учреждения'!$H$48</f>
        <v>100</v>
      </c>
      <c r="I49" s="40">
        <f>'[3]оценка Учреждения'!$I$48</f>
        <v>100</v>
      </c>
      <c r="J49" s="41">
        <f t="shared" si="1"/>
        <v>100</v>
      </c>
      <c r="K49" s="47"/>
      <c r="L49" s="48"/>
      <c r="M49" s="17"/>
      <c r="N49" s="59"/>
      <c r="O49" s="50"/>
    </row>
    <row r="50" spans="1:15" ht="66.75" customHeight="1" x14ac:dyDescent="0.25">
      <c r="A50" s="20"/>
      <c r="B50" s="108"/>
      <c r="C50" s="109"/>
      <c r="D50" s="46"/>
      <c r="E50" s="3" t="s">
        <v>19</v>
      </c>
      <c r="F50" s="38" t="s">
        <v>43</v>
      </c>
      <c r="G50" s="39" t="s">
        <v>21</v>
      </c>
      <c r="H50" s="40">
        <f>'[3]оценка Учреждения'!$H$49</f>
        <v>0</v>
      </c>
      <c r="I50" s="40">
        <f>'[3]оценка Учреждения'!$I$49</f>
        <v>0</v>
      </c>
      <c r="J50" s="41">
        <v>0</v>
      </c>
      <c r="K50" s="51"/>
      <c r="L50" s="48"/>
      <c r="M50" s="17"/>
      <c r="N50" s="59"/>
      <c r="O50" s="50"/>
    </row>
    <row r="51" spans="1:15" ht="33" customHeight="1" x14ac:dyDescent="0.25">
      <c r="A51" s="20"/>
      <c r="B51" s="110"/>
      <c r="C51" s="111"/>
      <c r="D51" s="54"/>
      <c r="E51" s="3" t="s">
        <v>25</v>
      </c>
      <c r="F51" s="55" t="s">
        <v>26</v>
      </c>
      <c r="G51" s="39" t="s">
        <v>27</v>
      </c>
      <c r="H51" s="40">
        <f>'[3]оценка Учреждения'!$H$50</f>
        <v>1.56</v>
      </c>
      <c r="I51" s="40">
        <f>'[3]оценка Учреждения'!$I$50</f>
        <v>1.67</v>
      </c>
      <c r="J51" s="41">
        <f t="shared" si="0"/>
        <v>100</v>
      </c>
      <c r="K51" s="41">
        <f>J51</f>
        <v>100</v>
      </c>
      <c r="L51" s="56"/>
      <c r="M51" s="17"/>
      <c r="N51" s="41"/>
      <c r="O51" s="58"/>
    </row>
    <row r="52" spans="1:15" customFormat="1" ht="47.25" hidden="1" x14ac:dyDescent="0.25">
      <c r="A52" s="20"/>
      <c r="B52" s="112" t="s">
        <v>52</v>
      </c>
      <c r="C52" s="113" t="s">
        <v>53</v>
      </c>
      <c r="D52" s="114" t="s">
        <v>18</v>
      </c>
      <c r="E52" s="115" t="s">
        <v>19</v>
      </c>
      <c r="F52" s="116" t="s">
        <v>20</v>
      </c>
      <c r="G52" s="117" t="s">
        <v>21</v>
      </c>
      <c r="H52" s="118"/>
      <c r="I52" s="118"/>
      <c r="J52" s="119"/>
      <c r="K52" s="120"/>
      <c r="L52" s="121"/>
      <c r="M52" s="17"/>
      <c r="N52" s="122"/>
      <c r="O52" s="123">
        <v>13</v>
      </c>
    </row>
    <row r="53" spans="1:15" customFormat="1" ht="47.25" hidden="1" x14ac:dyDescent="0.25">
      <c r="A53" s="20"/>
      <c r="B53" s="112"/>
      <c r="C53" s="113"/>
      <c r="D53" s="124"/>
      <c r="E53" s="115" t="s">
        <v>19</v>
      </c>
      <c r="F53" s="116" t="s">
        <v>42</v>
      </c>
      <c r="G53" s="117" t="s">
        <v>21</v>
      </c>
      <c r="H53" s="118"/>
      <c r="I53" s="118"/>
      <c r="J53" s="119"/>
      <c r="K53" s="125"/>
      <c r="L53" s="126"/>
      <c r="M53" s="17"/>
      <c r="N53" s="122"/>
      <c r="O53" s="127"/>
    </row>
    <row r="54" spans="1:15" customFormat="1" ht="47.25" hidden="1" x14ac:dyDescent="0.25">
      <c r="A54" s="20"/>
      <c r="B54" s="112"/>
      <c r="C54" s="113"/>
      <c r="D54" s="124"/>
      <c r="E54" s="115" t="s">
        <v>19</v>
      </c>
      <c r="F54" s="116" t="s">
        <v>54</v>
      </c>
      <c r="G54" s="117" t="s">
        <v>21</v>
      </c>
      <c r="H54" s="118"/>
      <c r="I54" s="118"/>
      <c r="J54" s="119"/>
      <c r="K54" s="128"/>
      <c r="L54" s="126"/>
      <c r="M54" s="17"/>
      <c r="N54" s="122"/>
      <c r="O54" s="127"/>
    </row>
    <row r="55" spans="1:15" customFormat="1" ht="31.5" hidden="1" x14ac:dyDescent="0.25">
      <c r="A55" s="20"/>
      <c r="B55" s="129"/>
      <c r="C55" s="130"/>
      <c r="D55" s="131"/>
      <c r="E55" s="115" t="s">
        <v>25</v>
      </c>
      <c r="F55" s="132" t="s">
        <v>26</v>
      </c>
      <c r="G55" s="117" t="s">
        <v>27</v>
      </c>
      <c r="H55" s="118"/>
      <c r="I55" s="118"/>
      <c r="J55" s="119"/>
      <c r="K55" s="119"/>
      <c r="L55" s="133"/>
      <c r="M55" s="17"/>
      <c r="N55" s="119"/>
      <c r="O55" s="134"/>
    </row>
    <row r="56" spans="1:15" ht="47.25" x14ac:dyDescent="0.25">
      <c r="A56" s="20"/>
      <c r="B56" s="35" t="s">
        <v>55</v>
      </c>
      <c r="C56" s="36" t="s">
        <v>56</v>
      </c>
      <c r="D56" s="37" t="s">
        <v>18</v>
      </c>
      <c r="E56" s="3" t="s">
        <v>19</v>
      </c>
      <c r="F56" s="38" t="s">
        <v>20</v>
      </c>
      <c r="G56" s="39" t="s">
        <v>21</v>
      </c>
      <c r="H56" s="40">
        <f>'[3]оценка Учреждения'!$H$55</f>
        <v>100</v>
      </c>
      <c r="I56" s="40">
        <f>'[3]оценка Учреждения'!$I$55</f>
        <v>100</v>
      </c>
      <c r="J56" s="41">
        <f t="shared" si="0"/>
        <v>100</v>
      </c>
      <c r="K56" s="42">
        <f>(J56+J57+J58)/3</f>
        <v>100</v>
      </c>
      <c r="L56" s="43">
        <f>(K56+K59)/2</f>
        <v>100</v>
      </c>
      <c r="M56" s="17"/>
      <c r="N56" s="59"/>
      <c r="O56" s="45">
        <v>14</v>
      </c>
    </row>
    <row r="57" spans="1:15" ht="47.25" x14ac:dyDescent="0.25">
      <c r="A57" s="20"/>
      <c r="B57" s="35"/>
      <c r="C57" s="36"/>
      <c r="D57" s="46"/>
      <c r="E57" s="3" t="s">
        <v>19</v>
      </c>
      <c r="F57" s="38" t="s">
        <v>42</v>
      </c>
      <c r="G57" s="39" t="s">
        <v>21</v>
      </c>
      <c r="H57" s="40">
        <f>'[3]оценка Учреждения'!$H$56</f>
        <v>100</v>
      </c>
      <c r="I57" s="40">
        <f>'[3]оценка Учреждения'!$I$56</f>
        <v>100</v>
      </c>
      <c r="J57" s="41">
        <f t="shared" si="0"/>
        <v>100</v>
      </c>
      <c r="K57" s="47"/>
      <c r="L57" s="48"/>
      <c r="M57" s="17"/>
      <c r="N57" s="59"/>
      <c r="O57" s="50"/>
    </row>
    <row r="58" spans="1:15" ht="47.25" x14ac:dyDescent="0.25">
      <c r="A58" s="20"/>
      <c r="B58" s="35"/>
      <c r="C58" s="36"/>
      <c r="D58" s="46"/>
      <c r="E58" s="3" t="s">
        <v>19</v>
      </c>
      <c r="F58" s="38" t="s">
        <v>54</v>
      </c>
      <c r="G58" s="39" t="s">
        <v>21</v>
      </c>
      <c r="H58" s="40">
        <f>'[3]оценка Учреждения'!$H$57</f>
        <v>100</v>
      </c>
      <c r="I58" s="40">
        <f>'[3]оценка Учреждения'!$I$57</f>
        <v>100</v>
      </c>
      <c r="J58" s="41">
        <f t="shared" si="0"/>
        <v>100</v>
      </c>
      <c r="K58" s="51"/>
      <c r="L58" s="48"/>
      <c r="M58" s="17"/>
      <c r="N58" s="59"/>
      <c r="O58" s="50"/>
    </row>
    <row r="59" spans="1:15" ht="31.5" x14ac:dyDescent="0.25">
      <c r="A59" s="20"/>
      <c r="B59" s="52"/>
      <c r="C59" s="53"/>
      <c r="D59" s="54"/>
      <c r="E59" s="3" t="s">
        <v>25</v>
      </c>
      <c r="F59" s="55" t="s">
        <v>26</v>
      </c>
      <c r="G59" s="39" t="s">
        <v>27</v>
      </c>
      <c r="H59" s="40">
        <f>'[3]оценка Учреждения'!$H$58</f>
        <v>33.33</v>
      </c>
      <c r="I59" s="40">
        <f>'[3]оценка Учреждения'!$I$58</f>
        <v>33.33</v>
      </c>
      <c r="J59" s="41">
        <f t="shared" si="0"/>
        <v>100</v>
      </c>
      <c r="K59" s="41">
        <f>J59</f>
        <v>100</v>
      </c>
      <c r="L59" s="56"/>
      <c r="M59" s="17"/>
      <c r="N59" s="41"/>
      <c r="O59" s="58"/>
    </row>
    <row r="60" spans="1:15" ht="47.25" x14ac:dyDescent="0.25">
      <c r="A60" s="20"/>
      <c r="B60" s="35" t="s">
        <v>57</v>
      </c>
      <c r="C60" s="36" t="s">
        <v>58</v>
      </c>
      <c r="D60" s="37" t="s">
        <v>18</v>
      </c>
      <c r="E60" s="3" t="s">
        <v>19</v>
      </c>
      <c r="F60" s="38" t="s">
        <v>20</v>
      </c>
      <c r="G60" s="39" t="s">
        <v>21</v>
      </c>
      <c r="H60" s="40">
        <f>'[3]оценка Учреждения'!$H$59</f>
        <v>100</v>
      </c>
      <c r="I60" s="40">
        <f>'[3]оценка Учреждения'!$I$59</f>
        <v>100</v>
      </c>
      <c r="J60" s="41">
        <f t="shared" si="0"/>
        <v>100</v>
      </c>
      <c r="K60" s="42">
        <f>(J60+J61+J62)/3</f>
        <v>100</v>
      </c>
      <c r="L60" s="43">
        <f>(K60+K63)/2</f>
        <v>100</v>
      </c>
      <c r="M60" s="17"/>
      <c r="N60" s="59"/>
      <c r="O60" s="45">
        <v>15</v>
      </c>
    </row>
    <row r="61" spans="1:15" ht="47.25" x14ac:dyDescent="0.25">
      <c r="A61" s="20"/>
      <c r="B61" s="35"/>
      <c r="C61" s="36"/>
      <c r="D61" s="46"/>
      <c r="E61" s="3" t="s">
        <v>19</v>
      </c>
      <c r="F61" s="38" t="s">
        <v>42</v>
      </c>
      <c r="G61" s="39" t="s">
        <v>21</v>
      </c>
      <c r="H61" s="40">
        <f>'[3]оценка Учреждения'!$H$60</f>
        <v>100</v>
      </c>
      <c r="I61" s="40">
        <f>'[3]оценка Учреждения'!$I$60</f>
        <v>100</v>
      </c>
      <c r="J61" s="41">
        <f t="shared" si="0"/>
        <v>100</v>
      </c>
      <c r="K61" s="47"/>
      <c r="L61" s="48"/>
      <c r="M61" s="17"/>
      <c r="N61" s="59"/>
      <c r="O61" s="50"/>
    </row>
    <row r="62" spans="1:15" ht="47.25" x14ac:dyDescent="0.25">
      <c r="A62" s="20"/>
      <c r="B62" s="35"/>
      <c r="C62" s="36"/>
      <c r="D62" s="46"/>
      <c r="E62" s="3" t="s">
        <v>19</v>
      </c>
      <c r="F62" s="38" t="s">
        <v>54</v>
      </c>
      <c r="G62" s="39" t="s">
        <v>21</v>
      </c>
      <c r="H62" s="40">
        <f>'[3]оценка Учреждения'!$H$61</f>
        <v>100</v>
      </c>
      <c r="I62" s="40">
        <f>'[3]оценка Учреждения'!$I$61</f>
        <v>100</v>
      </c>
      <c r="J62" s="41">
        <f t="shared" si="0"/>
        <v>100</v>
      </c>
      <c r="K62" s="51"/>
      <c r="L62" s="48"/>
      <c r="M62" s="17"/>
      <c r="N62" s="59"/>
      <c r="O62" s="50"/>
    </row>
    <row r="63" spans="1:15" ht="31.5" x14ac:dyDescent="0.25">
      <c r="A63" s="20"/>
      <c r="B63" s="52"/>
      <c r="C63" s="53"/>
      <c r="D63" s="54"/>
      <c r="E63" s="3" t="s">
        <v>25</v>
      </c>
      <c r="F63" s="55" t="s">
        <v>26</v>
      </c>
      <c r="G63" s="39" t="s">
        <v>27</v>
      </c>
      <c r="H63" s="40">
        <f>'[3]оценка Учреждения'!$H$62</f>
        <v>0.56000000000000005</v>
      </c>
      <c r="I63" s="40">
        <f>'[3]оценка Учреждения'!$I$62</f>
        <v>0.56000000000000005</v>
      </c>
      <c r="J63" s="41">
        <f t="shared" si="0"/>
        <v>100</v>
      </c>
      <c r="K63" s="41">
        <f>J63</f>
        <v>100</v>
      </c>
      <c r="L63" s="56"/>
      <c r="M63" s="17"/>
      <c r="N63" s="41"/>
      <c r="O63" s="58"/>
    </row>
    <row r="64" spans="1:15" ht="47.25" x14ac:dyDescent="0.25">
      <c r="A64" s="20"/>
      <c r="B64" s="35" t="s">
        <v>59</v>
      </c>
      <c r="C64" s="36" t="s">
        <v>60</v>
      </c>
      <c r="D64" s="37" t="s">
        <v>18</v>
      </c>
      <c r="E64" s="3" t="s">
        <v>19</v>
      </c>
      <c r="F64" s="38" t="s">
        <v>20</v>
      </c>
      <c r="G64" s="39" t="s">
        <v>21</v>
      </c>
      <c r="H64" s="40">
        <f>'[3]оценка Учреждения'!$H$63</f>
        <v>100</v>
      </c>
      <c r="I64" s="40">
        <f>'[3]оценка Учреждения'!$I$63</f>
        <v>100</v>
      </c>
      <c r="J64" s="41">
        <f t="shared" si="0"/>
        <v>100</v>
      </c>
      <c r="K64" s="42">
        <f>(J64+J65+J66)/3</f>
        <v>100</v>
      </c>
      <c r="L64" s="43">
        <f>(K64+K67)/2</f>
        <v>99.94542567969836</v>
      </c>
      <c r="M64" s="17"/>
      <c r="N64" s="59"/>
      <c r="O64" s="45">
        <v>16</v>
      </c>
    </row>
    <row r="65" spans="1:15" ht="47.25" x14ac:dyDescent="0.25">
      <c r="A65" s="20"/>
      <c r="B65" s="35"/>
      <c r="C65" s="36"/>
      <c r="D65" s="46"/>
      <c r="E65" s="3" t="s">
        <v>19</v>
      </c>
      <c r="F65" s="38" t="s">
        <v>42</v>
      </c>
      <c r="G65" s="39" t="s">
        <v>21</v>
      </c>
      <c r="H65" s="40">
        <f>'[3]оценка Учреждения'!$H$64</f>
        <v>98</v>
      </c>
      <c r="I65" s="40">
        <f>'[3]оценка Учреждения'!$I$64</f>
        <v>100</v>
      </c>
      <c r="J65" s="41">
        <f t="shared" si="0"/>
        <v>100</v>
      </c>
      <c r="K65" s="47"/>
      <c r="L65" s="48"/>
      <c r="M65" s="17"/>
      <c r="N65" s="59"/>
      <c r="O65" s="50"/>
    </row>
    <row r="66" spans="1:15" ht="47.25" x14ac:dyDescent="0.25">
      <c r="A66" s="20"/>
      <c r="B66" s="35"/>
      <c r="C66" s="36"/>
      <c r="D66" s="46"/>
      <c r="E66" s="3" t="s">
        <v>19</v>
      </c>
      <c r="F66" s="38" t="s">
        <v>54</v>
      </c>
      <c r="G66" s="39" t="s">
        <v>21</v>
      </c>
      <c r="H66" s="40">
        <f>'[3]оценка Учреждения'!$H$65</f>
        <v>100</v>
      </c>
      <c r="I66" s="40">
        <f>'[3]оценка Учреждения'!$I$65</f>
        <v>100</v>
      </c>
      <c r="J66" s="41">
        <f t="shared" si="0"/>
        <v>100</v>
      </c>
      <c r="K66" s="51"/>
      <c r="L66" s="48"/>
      <c r="M66" s="17"/>
      <c r="N66" s="59"/>
      <c r="O66" s="50"/>
    </row>
    <row r="67" spans="1:15" ht="31.5" x14ac:dyDescent="0.25">
      <c r="A67" s="20"/>
      <c r="B67" s="52"/>
      <c r="C67" s="53"/>
      <c r="D67" s="54"/>
      <c r="E67" s="3" t="s">
        <v>25</v>
      </c>
      <c r="F67" s="55" t="s">
        <v>26</v>
      </c>
      <c r="G67" s="39" t="s">
        <v>27</v>
      </c>
      <c r="H67" s="40">
        <f>'[3]оценка Учреждения'!$H$66</f>
        <v>100.78</v>
      </c>
      <c r="I67" s="40">
        <f>'[3]оценка Учреждения'!$I$66</f>
        <v>100.67</v>
      </c>
      <c r="J67" s="41">
        <f t="shared" si="0"/>
        <v>99.890851359396706</v>
      </c>
      <c r="K67" s="41">
        <f>J67</f>
        <v>99.890851359396706</v>
      </c>
      <c r="L67" s="56"/>
      <c r="M67" s="17"/>
      <c r="N67" s="41"/>
      <c r="O67" s="58"/>
    </row>
    <row r="68" spans="1:15" customFormat="1" ht="47.25" hidden="1" x14ac:dyDescent="0.25">
      <c r="A68" s="20"/>
      <c r="B68" s="112" t="s">
        <v>61</v>
      </c>
      <c r="C68" s="113" t="s">
        <v>62</v>
      </c>
      <c r="D68" s="114" t="s">
        <v>18</v>
      </c>
      <c r="E68" s="115" t="s">
        <v>19</v>
      </c>
      <c r="F68" s="116" t="s">
        <v>20</v>
      </c>
      <c r="G68" s="117" t="s">
        <v>21</v>
      </c>
      <c r="H68" s="118"/>
      <c r="I68" s="118"/>
      <c r="J68" s="119"/>
      <c r="K68" s="120"/>
      <c r="L68" s="121"/>
      <c r="M68" s="17"/>
      <c r="N68" s="122"/>
      <c r="O68" s="123">
        <v>17</v>
      </c>
    </row>
    <row r="69" spans="1:15" customFormat="1" ht="47.25" hidden="1" x14ac:dyDescent="0.25">
      <c r="A69" s="20"/>
      <c r="B69" s="112"/>
      <c r="C69" s="113"/>
      <c r="D69" s="124"/>
      <c r="E69" s="115" t="s">
        <v>19</v>
      </c>
      <c r="F69" s="116" t="s">
        <v>42</v>
      </c>
      <c r="G69" s="117" t="s">
        <v>21</v>
      </c>
      <c r="H69" s="118"/>
      <c r="I69" s="118"/>
      <c r="J69" s="119"/>
      <c r="K69" s="125"/>
      <c r="L69" s="126"/>
      <c r="M69" s="17"/>
      <c r="N69" s="122"/>
      <c r="O69" s="127"/>
    </row>
    <row r="70" spans="1:15" customFormat="1" ht="47.25" hidden="1" x14ac:dyDescent="0.25">
      <c r="A70" s="20"/>
      <c r="B70" s="112"/>
      <c r="C70" s="113"/>
      <c r="D70" s="124"/>
      <c r="E70" s="115" t="s">
        <v>19</v>
      </c>
      <c r="F70" s="116" t="s">
        <v>54</v>
      </c>
      <c r="G70" s="117" t="s">
        <v>21</v>
      </c>
      <c r="H70" s="118"/>
      <c r="I70" s="118"/>
      <c r="J70" s="119"/>
      <c r="K70" s="128"/>
      <c r="L70" s="126"/>
      <c r="M70" s="17"/>
      <c r="N70" s="122"/>
      <c r="O70" s="127"/>
    </row>
    <row r="71" spans="1:15" customFormat="1" ht="31.5" hidden="1" x14ac:dyDescent="0.25">
      <c r="A71" s="20"/>
      <c r="B71" s="129"/>
      <c r="C71" s="130"/>
      <c r="D71" s="131"/>
      <c r="E71" s="115" t="s">
        <v>25</v>
      </c>
      <c r="F71" s="132" t="s">
        <v>26</v>
      </c>
      <c r="G71" s="117" t="s">
        <v>27</v>
      </c>
      <c r="H71" s="118"/>
      <c r="I71" s="118"/>
      <c r="J71" s="119"/>
      <c r="K71" s="119"/>
      <c r="L71" s="133"/>
      <c r="M71" s="17"/>
      <c r="N71" s="119"/>
      <c r="O71" s="134"/>
    </row>
    <row r="72" spans="1:15" ht="47.25" x14ac:dyDescent="0.25">
      <c r="A72" s="20"/>
      <c r="B72" s="35" t="s">
        <v>63</v>
      </c>
      <c r="C72" s="36" t="s">
        <v>64</v>
      </c>
      <c r="D72" s="37" t="s">
        <v>18</v>
      </c>
      <c r="E72" s="3" t="s">
        <v>19</v>
      </c>
      <c r="F72" s="38" t="s">
        <v>65</v>
      </c>
      <c r="G72" s="3" t="s">
        <v>21</v>
      </c>
      <c r="H72" s="40">
        <f>'[3]оценка Учреждения'!$H$71</f>
        <v>5.71</v>
      </c>
      <c r="I72" s="40">
        <f>'[3]оценка Учреждения'!$I$71</f>
        <v>6.2</v>
      </c>
      <c r="J72" s="41">
        <f t="shared" ref="J72:J99" si="2">IF(I72/H72*100&gt;100,100,I72/H72*100)</f>
        <v>100</v>
      </c>
      <c r="K72" s="42">
        <f>(J72+J73+J74)/3</f>
        <v>100</v>
      </c>
      <c r="L72" s="43">
        <f>(K72+K75)/2</f>
        <v>100</v>
      </c>
      <c r="M72" s="17"/>
      <c r="N72" s="59"/>
      <c r="O72" s="45">
        <v>18</v>
      </c>
    </row>
    <row r="73" spans="1:15" ht="63" x14ac:dyDescent="0.25">
      <c r="A73" s="20"/>
      <c r="B73" s="35"/>
      <c r="C73" s="36"/>
      <c r="D73" s="46"/>
      <c r="E73" s="3" t="s">
        <v>19</v>
      </c>
      <c r="F73" s="38" t="s">
        <v>66</v>
      </c>
      <c r="G73" s="3" t="s">
        <v>21</v>
      </c>
      <c r="H73" s="40">
        <f>'[3]оценка Учреждения'!$H$72</f>
        <v>65.8</v>
      </c>
      <c r="I73" s="40">
        <f>'[3]оценка Учреждения'!$I$72</f>
        <v>65.8</v>
      </c>
      <c r="J73" s="41">
        <f t="shared" si="2"/>
        <v>100</v>
      </c>
      <c r="K73" s="47"/>
      <c r="L73" s="48"/>
      <c r="M73" s="17"/>
      <c r="N73" s="59"/>
      <c r="O73" s="50"/>
    </row>
    <row r="74" spans="1:15" ht="47.25" x14ac:dyDescent="0.25">
      <c r="A74" s="20"/>
      <c r="B74" s="35"/>
      <c r="C74" s="36"/>
      <c r="D74" s="46"/>
      <c r="E74" s="3" t="s">
        <v>19</v>
      </c>
      <c r="F74" s="38" t="s">
        <v>42</v>
      </c>
      <c r="G74" s="3" t="s">
        <v>21</v>
      </c>
      <c r="H74" s="40">
        <f>'[3]оценка Учреждения'!$H$73</f>
        <v>100</v>
      </c>
      <c r="I74" s="40">
        <f>'[3]оценка Учреждения'!$I$73</f>
        <v>100</v>
      </c>
      <c r="J74" s="41">
        <f t="shared" si="2"/>
        <v>100</v>
      </c>
      <c r="K74" s="51"/>
      <c r="L74" s="48"/>
      <c r="M74" s="17"/>
      <c r="N74" s="59"/>
      <c r="O74" s="50"/>
    </row>
    <row r="75" spans="1:15" ht="31.5" x14ac:dyDescent="0.25">
      <c r="A75" s="20"/>
      <c r="B75" s="52"/>
      <c r="C75" s="53"/>
      <c r="D75" s="54"/>
      <c r="E75" s="3" t="s">
        <v>25</v>
      </c>
      <c r="F75" s="55" t="s">
        <v>67</v>
      </c>
      <c r="G75" s="3" t="s">
        <v>68</v>
      </c>
      <c r="H75" s="135">
        <f>'[3]оценка Учреждения'!$H$74</f>
        <v>4004.3999999999996</v>
      </c>
      <c r="I75" s="135">
        <f>'[3]оценка Учреждения'!$I$74</f>
        <v>4004.3999999999996</v>
      </c>
      <c r="J75" s="41">
        <f t="shared" si="2"/>
        <v>100</v>
      </c>
      <c r="K75" s="41">
        <f>J75</f>
        <v>100</v>
      </c>
      <c r="L75" s="56"/>
      <c r="M75" s="17"/>
      <c r="N75" s="41"/>
      <c r="O75" s="58"/>
    </row>
    <row r="76" spans="1:15" ht="47.25" customHeight="1" x14ac:dyDescent="0.25">
      <c r="A76" s="20"/>
      <c r="B76" s="35" t="s">
        <v>69</v>
      </c>
      <c r="C76" s="36" t="s">
        <v>70</v>
      </c>
      <c r="D76" s="37" t="s">
        <v>18</v>
      </c>
      <c r="E76" s="3" t="s">
        <v>19</v>
      </c>
      <c r="F76" s="38" t="s">
        <v>65</v>
      </c>
      <c r="G76" s="3" t="s">
        <v>21</v>
      </c>
      <c r="H76" s="40">
        <f>'[3]оценка Учреждения'!$H$75</f>
        <v>1.64</v>
      </c>
      <c r="I76" s="40">
        <f>'[3]оценка Учреждения'!$I$75</f>
        <v>1.79</v>
      </c>
      <c r="J76" s="41">
        <f t="shared" si="2"/>
        <v>100</v>
      </c>
      <c r="K76" s="42">
        <f>(J76+J77+J78)/3</f>
        <v>100</v>
      </c>
      <c r="L76" s="43">
        <f>(K76+K79)/2</f>
        <v>100</v>
      </c>
      <c r="M76" s="17"/>
      <c r="N76" s="44"/>
      <c r="O76" s="45">
        <v>19</v>
      </c>
    </row>
    <row r="77" spans="1:15" ht="63" x14ac:dyDescent="0.25">
      <c r="A77" s="20"/>
      <c r="B77" s="35"/>
      <c r="C77" s="36"/>
      <c r="D77" s="46"/>
      <c r="E77" s="3" t="s">
        <v>19</v>
      </c>
      <c r="F77" s="38" t="s">
        <v>66</v>
      </c>
      <c r="G77" s="3" t="s">
        <v>21</v>
      </c>
      <c r="H77" s="40">
        <f>'[3]оценка Учреждения'!$H$76</f>
        <v>40</v>
      </c>
      <c r="I77" s="40">
        <f>'[3]оценка Учреждения'!$I$76</f>
        <v>86.4</v>
      </c>
      <c r="J77" s="41">
        <f t="shared" si="2"/>
        <v>100</v>
      </c>
      <c r="K77" s="47"/>
      <c r="L77" s="48"/>
      <c r="M77" s="17"/>
      <c r="N77" s="49"/>
      <c r="O77" s="50"/>
    </row>
    <row r="78" spans="1:15" ht="47.25" x14ac:dyDescent="0.25">
      <c r="A78" s="20"/>
      <c r="B78" s="35"/>
      <c r="C78" s="36"/>
      <c r="D78" s="46"/>
      <c r="E78" s="3" t="s">
        <v>19</v>
      </c>
      <c r="F78" s="38" t="s">
        <v>42</v>
      </c>
      <c r="G78" s="3" t="s">
        <v>21</v>
      </c>
      <c r="H78" s="40">
        <f>'[3]оценка Учреждения'!$H$77</f>
        <v>100</v>
      </c>
      <c r="I78" s="40">
        <f>'[3]оценка Учреждения'!$I$77</f>
        <v>100</v>
      </c>
      <c r="J78" s="41">
        <f t="shared" si="2"/>
        <v>100</v>
      </c>
      <c r="K78" s="51"/>
      <c r="L78" s="48"/>
      <c r="M78" s="17"/>
      <c r="N78" s="49"/>
      <c r="O78" s="50"/>
    </row>
    <row r="79" spans="1:15" ht="31.5" x14ac:dyDescent="0.25">
      <c r="A79" s="20"/>
      <c r="B79" s="52"/>
      <c r="C79" s="53"/>
      <c r="D79" s="54"/>
      <c r="E79" s="3" t="s">
        <v>25</v>
      </c>
      <c r="F79" s="55" t="s">
        <v>67</v>
      </c>
      <c r="G79" s="3" t="s">
        <v>68</v>
      </c>
      <c r="H79" s="135">
        <f>'[3]оценка Учреждения'!$H$78</f>
        <v>1756.1499999999996</v>
      </c>
      <c r="I79" s="135">
        <f>'[3]оценка Учреждения'!$I$78</f>
        <v>1756.1499999999996</v>
      </c>
      <c r="J79" s="41">
        <f t="shared" si="2"/>
        <v>100</v>
      </c>
      <c r="K79" s="41">
        <f>J79</f>
        <v>100</v>
      </c>
      <c r="L79" s="56"/>
      <c r="M79" s="17"/>
      <c r="N79" s="57"/>
      <c r="O79" s="58"/>
    </row>
    <row r="80" spans="1:15" ht="47.25" x14ac:dyDescent="0.25">
      <c r="A80" s="20"/>
      <c r="B80" s="35" t="s">
        <v>71</v>
      </c>
      <c r="C80" s="36" t="s">
        <v>72</v>
      </c>
      <c r="D80" s="37" t="s">
        <v>18</v>
      </c>
      <c r="E80" s="3" t="s">
        <v>19</v>
      </c>
      <c r="F80" s="38" t="s">
        <v>65</v>
      </c>
      <c r="G80" s="3" t="s">
        <v>21</v>
      </c>
      <c r="H80" s="40">
        <f>'[3]оценка Учреждения'!$H$79</f>
        <v>11.32</v>
      </c>
      <c r="I80" s="40">
        <f>'[3]оценка Учреждения'!$I$79</f>
        <v>12.38</v>
      </c>
      <c r="J80" s="41">
        <f t="shared" si="2"/>
        <v>100</v>
      </c>
      <c r="K80" s="42">
        <f>(J80+J81+J82)/3</f>
        <v>100</v>
      </c>
      <c r="L80" s="43">
        <f>(K80+K83)/2</f>
        <v>100</v>
      </c>
      <c r="M80" s="17"/>
      <c r="N80" s="59"/>
      <c r="O80" s="45">
        <v>20</v>
      </c>
    </row>
    <row r="81" spans="1:15" ht="63" x14ac:dyDescent="0.25">
      <c r="A81" s="20"/>
      <c r="B81" s="35"/>
      <c r="C81" s="36"/>
      <c r="D81" s="46"/>
      <c r="E81" s="3" t="s">
        <v>19</v>
      </c>
      <c r="F81" s="38" t="s">
        <v>66</v>
      </c>
      <c r="G81" s="3" t="s">
        <v>21</v>
      </c>
      <c r="H81" s="40">
        <f>'[3]оценка Учреждения'!$H$80</f>
        <v>30.6</v>
      </c>
      <c r="I81" s="40">
        <f>'[3]оценка Учреждения'!$I$80</f>
        <v>34.6</v>
      </c>
      <c r="J81" s="41">
        <f t="shared" si="2"/>
        <v>100</v>
      </c>
      <c r="K81" s="47"/>
      <c r="L81" s="48"/>
      <c r="M81" s="17"/>
      <c r="N81" s="59"/>
      <c r="O81" s="50"/>
    </row>
    <row r="82" spans="1:15" ht="47.25" x14ac:dyDescent="0.25">
      <c r="A82" s="20"/>
      <c r="B82" s="35"/>
      <c r="C82" s="36"/>
      <c r="D82" s="46"/>
      <c r="E82" s="3" t="s">
        <v>19</v>
      </c>
      <c r="F82" s="38" t="s">
        <v>42</v>
      </c>
      <c r="G82" s="3" t="s">
        <v>21</v>
      </c>
      <c r="H82" s="40">
        <f>'[3]оценка Учреждения'!$H$81</f>
        <v>100</v>
      </c>
      <c r="I82" s="40">
        <f>'[3]оценка Учреждения'!$I$81</f>
        <v>100</v>
      </c>
      <c r="J82" s="41">
        <f t="shared" si="2"/>
        <v>100</v>
      </c>
      <c r="K82" s="51"/>
      <c r="L82" s="48"/>
      <c r="M82" s="17"/>
      <c r="N82" s="59"/>
      <c r="O82" s="50"/>
    </row>
    <row r="83" spans="1:15" ht="31.5" x14ac:dyDescent="0.25">
      <c r="A83" s="20"/>
      <c r="B83" s="52"/>
      <c r="C83" s="53"/>
      <c r="D83" s="54"/>
      <c r="E83" s="3" t="s">
        <v>25</v>
      </c>
      <c r="F83" s="55" t="s">
        <v>67</v>
      </c>
      <c r="G83" s="3" t="s">
        <v>68</v>
      </c>
      <c r="H83" s="135">
        <f>'[3]оценка Учреждения'!$H$82</f>
        <v>12809.160000000002</v>
      </c>
      <c r="I83" s="135">
        <f>'[3]оценка Учреждения'!$I$82</f>
        <v>12809.160000000002</v>
      </c>
      <c r="J83" s="41">
        <f t="shared" si="2"/>
        <v>100</v>
      </c>
      <c r="K83" s="41">
        <f>J83</f>
        <v>100</v>
      </c>
      <c r="L83" s="56"/>
      <c r="M83" s="17"/>
      <c r="N83" s="41"/>
      <c r="O83" s="58"/>
    </row>
    <row r="84" spans="1:15" ht="47.25" x14ac:dyDescent="0.25">
      <c r="A84" s="20"/>
      <c r="B84" s="35" t="s">
        <v>73</v>
      </c>
      <c r="C84" s="36" t="s">
        <v>74</v>
      </c>
      <c r="D84" s="37" t="s">
        <v>18</v>
      </c>
      <c r="E84" s="3" t="s">
        <v>19</v>
      </c>
      <c r="F84" s="38" t="s">
        <v>65</v>
      </c>
      <c r="G84" s="3" t="s">
        <v>21</v>
      </c>
      <c r="H84" s="40">
        <f>'[3]оценка Учреждения'!$H$83</f>
        <v>59.64</v>
      </c>
      <c r="I84" s="40">
        <f>'[3]оценка Учреждения'!$I$83</f>
        <v>65.239999999999995</v>
      </c>
      <c r="J84" s="41">
        <f t="shared" si="2"/>
        <v>100</v>
      </c>
      <c r="K84" s="42">
        <f>(J84+J85+J86)/3</f>
        <v>100</v>
      </c>
      <c r="L84" s="43">
        <f>(K84+K87)/2</f>
        <v>100</v>
      </c>
      <c r="M84" s="17"/>
      <c r="N84" s="59"/>
      <c r="O84" s="45">
        <v>21</v>
      </c>
    </row>
    <row r="85" spans="1:15" ht="63" x14ac:dyDescent="0.25">
      <c r="A85" s="20"/>
      <c r="B85" s="35"/>
      <c r="C85" s="36"/>
      <c r="D85" s="46"/>
      <c r="E85" s="3" t="s">
        <v>19</v>
      </c>
      <c r="F85" s="38" t="s">
        <v>66</v>
      </c>
      <c r="G85" s="3" t="s">
        <v>21</v>
      </c>
      <c r="H85" s="40">
        <f>'[3]оценка Учреждения'!$H$84</f>
        <v>28.3</v>
      </c>
      <c r="I85" s="40">
        <f>'[3]оценка Учреждения'!$I$84</f>
        <v>31.5</v>
      </c>
      <c r="J85" s="41">
        <f t="shared" si="2"/>
        <v>100</v>
      </c>
      <c r="K85" s="47"/>
      <c r="L85" s="48"/>
      <c r="M85" s="17"/>
      <c r="N85" s="59"/>
      <c r="O85" s="50"/>
    </row>
    <row r="86" spans="1:15" ht="47.25" x14ac:dyDescent="0.25">
      <c r="A86" s="20"/>
      <c r="B86" s="35"/>
      <c r="C86" s="36"/>
      <c r="D86" s="46"/>
      <c r="E86" s="3" t="s">
        <v>19</v>
      </c>
      <c r="F86" s="38" t="s">
        <v>42</v>
      </c>
      <c r="G86" s="3" t="s">
        <v>21</v>
      </c>
      <c r="H86" s="40">
        <f>'[3]оценка Учреждения'!$H$85</f>
        <v>100</v>
      </c>
      <c r="I86" s="40">
        <f>'[3]оценка Учреждения'!$I$85</f>
        <v>100</v>
      </c>
      <c r="J86" s="41">
        <f t="shared" si="2"/>
        <v>100</v>
      </c>
      <c r="K86" s="51"/>
      <c r="L86" s="48"/>
      <c r="M86" s="17"/>
      <c r="N86" s="59"/>
      <c r="O86" s="50"/>
    </row>
    <row r="87" spans="1:15" ht="31.5" x14ac:dyDescent="0.25">
      <c r="A87" s="20"/>
      <c r="B87" s="52"/>
      <c r="C87" s="53"/>
      <c r="D87" s="54"/>
      <c r="E87" s="3" t="s">
        <v>25</v>
      </c>
      <c r="F87" s="55" t="s">
        <v>67</v>
      </c>
      <c r="G87" s="3" t="s">
        <v>68</v>
      </c>
      <c r="H87" s="135">
        <f>'[3]оценка Учреждения'!$H$86</f>
        <v>48630.12000000001</v>
      </c>
      <c r="I87" s="135">
        <f>'[3]оценка Учреждения'!$I$86</f>
        <v>48630.12000000001</v>
      </c>
      <c r="J87" s="41">
        <f t="shared" si="2"/>
        <v>100</v>
      </c>
      <c r="K87" s="41">
        <f>J87</f>
        <v>100</v>
      </c>
      <c r="L87" s="56"/>
      <c r="M87" s="17"/>
      <c r="N87" s="41"/>
      <c r="O87" s="58"/>
    </row>
    <row r="88" spans="1:15" customFormat="1" ht="47.25" hidden="1" x14ac:dyDescent="0.25">
      <c r="A88" s="20"/>
      <c r="B88" s="136" t="s">
        <v>75</v>
      </c>
      <c r="C88" s="137" t="s">
        <v>76</v>
      </c>
      <c r="D88" s="138" t="s">
        <v>18</v>
      </c>
      <c r="E88" s="139" t="s">
        <v>19</v>
      </c>
      <c r="F88" s="140" t="s">
        <v>65</v>
      </c>
      <c r="G88" s="139" t="s">
        <v>21</v>
      </c>
      <c r="H88" s="141"/>
      <c r="I88" s="141"/>
      <c r="J88" s="142"/>
      <c r="K88" s="143"/>
      <c r="L88" s="144"/>
      <c r="M88" s="17"/>
      <c r="N88" s="145"/>
      <c r="O88" s="146">
        <v>22</v>
      </c>
    </row>
    <row r="89" spans="1:15" customFormat="1" ht="63" hidden="1" x14ac:dyDescent="0.25">
      <c r="A89" s="20"/>
      <c r="B89" s="136"/>
      <c r="C89" s="137"/>
      <c r="D89" s="147"/>
      <c r="E89" s="139" t="s">
        <v>19</v>
      </c>
      <c r="F89" s="140" t="s">
        <v>66</v>
      </c>
      <c r="G89" s="139" t="s">
        <v>21</v>
      </c>
      <c r="H89" s="141"/>
      <c r="I89" s="141"/>
      <c r="J89" s="142"/>
      <c r="K89" s="148"/>
      <c r="L89" s="149"/>
      <c r="M89" s="17"/>
      <c r="N89" s="145"/>
      <c r="O89" s="150"/>
    </row>
    <row r="90" spans="1:15" customFormat="1" ht="47.25" hidden="1" x14ac:dyDescent="0.25">
      <c r="A90" s="20"/>
      <c r="B90" s="136"/>
      <c r="C90" s="137"/>
      <c r="D90" s="147"/>
      <c r="E90" s="139" t="s">
        <v>19</v>
      </c>
      <c r="F90" s="140" t="s">
        <v>42</v>
      </c>
      <c r="G90" s="139" t="s">
        <v>21</v>
      </c>
      <c r="H90" s="141"/>
      <c r="I90" s="141"/>
      <c r="J90" s="142"/>
      <c r="K90" s="151"/>
      <c r="L90" s="149"/>
      <c r="M90" s="17"/>
      <c r="N90" s="145"/>
      <c r="O90" s="150"/>
    </row>
    <row r="91" spans="1:15" customFormat="1" ht="31.5" hidden="1" x14ac:dyDescent="0.25">
      <c r="A91" s="20"/>
      <c r="B91" s="152"/>
      <c r="C91" s="153"/>
      <c r="D91" s="154"/>
      <c r="E91" s="139" t="s">
        <v>25</v>
      </c>
      <c r="F91" s="155" t="s">
        <v>67</v>
      </c>
      <c r="G91" s="139" t="s">
        <v>68</v>
      </c>
      <c r="H91" s="156"/>
      <c r="I91" s="156"/>
      <c r="J91" s="142"/>
      <c r="K91" s="142"/>
      <c r="L91" s="157"/>
      <c r="M91" s="17"/>
      <c r="N91" s="142"/>
      <c r="O91" s="158"/>
    </row>
    <row r="92" spans="1:15" ht="47.25" x14ac:dyDescent="0.25">
      <c r="A92" s="20"/>
      <c r="B92" s="35" t="s">
        <v>77</v>
      </c>
      <c r="C92" s="36" t="s">
        <v>78</v>
      </c>
      <c r="D92" s="37" t="s">
        <v>18</v>
      </c>
      <c r="E92" s="3" t="s">
        <v>19</v>
      </c>
      <c r="F92" s="38" t="s">
        <v>65</v>
      </c>
      <c r="G92" s="3" t="s">
        <v>21</v>
      </c>
      <c r="H92" s="40">
        <f>'[3]оценка Учреждения'!$H$91</f>
        <v>3.02</v>
      </c>
      <c r="I92" s="40">
        <f>'[3]оценка Учреждения'!$I$91</f>
        <v>3.12</v>
      </c>
      <c r="J92" s="41">
        <f t="shared" si="2"/>
        <v>100</v>
      </c>
      <c r="K92" s="42">
        <f>(J92+J93+J94)/3</f>
        <v>100</v>
      </c>
      <c r="L92" s="43">
        <f>(K92+K95)/2</f>
        <v>96.932534006877461</v>
      </c>
      <c r="M92" s="17"/>
      <c r="N92" s="44"/>
      <c r="O92" s="45">
        <v>23</v>
      </c>
    </row>
    <row r="93" spans="1:15" ht="63" x14ac:dyDescent="0.25">
      <c r="A93" s="20"/>
      <c r="B93" s="35"/>
      <c r="C93" s="36"/>
      <c r="D93" s="46"/>
      <c r="E93" s="3" t="s">
        <v>19</v>
      </c>
      <c r="F93" s="38" t="s">
        <v>66</v>
      </c>
      <c r="G93" s="3" t="s">
        <v>21</v>
      </c>
      <c r="H93" s="40">
        <f>'[3]оценка Учреждения'!$H$92</f>
        <v>40</v>
      </c>
      <c r="I93" s="40">
        <f>'[3]оценка Учреждения'!$I$92</f>
        <v>40</v>
      </c>
      <c r="J93" s="41">
        <f t="shared" si="2"/>
        <v>100</v>
      </c>
      <c r="K93" s="47"/>
      <c r="L93" s="48"/>
      <c r="M93" s="17"/>
      <c r="N93" s="49"/>
      <c r="O93" s="50"/>
    </row>
    <row r="94" spans="1:15" ht="47.25" x14ac:dyDescent="0.25">
      <c r="A94" s="20"/>
      <c r="B94" s="35"/>
      <c r="C94" s="36"/>
      <c r="D94" s="46"/>
      <c r="E94" s="3" t="s">
        <v>19</v>
      </c>
      <c r="F94" s="38" t="s">
        <v>42</v>
      </c>
      <c r="G94" s="3" t="s">
        <v>21</v>
      </c>
      <c r="H94" s="40">
        <f>'[3]оценка Учреждения'!$H$93</f>
        <v>100</v>
      </c>
      <c r="I94" s="40">
        <f>'[3]оценка Учреждения'!$I$93</f>
        <v>100</v>
      </c>
      <c r="J94" s="41">
        <f t="shared" si="2"/>
        <v>100</v>
      </c>
      <c r="K94" s="51"/>
      <c r="L94" s="48"/>
      <c r="M94" s="17"/>
      <c r="N94" s="49"/>
      <c r="O94" s="50"/>
    </row>
    <row r="95" spans="1:15" ht="31.5" x14ac:dyDescent="0.25">
      <c r="A95" s="20"/>
      <c r="B95" s="52"/>
      <c r="C95" s="53"/>
      <c r="D95" s="54"/>
      <c r="E95" s="3" t="s">
        <v>25</v>
      </c>
      <c r="F95" s="55" t="s">
        <v>67</v>
      </c>
      <c r="G95" s="3" t="s">
        <v>68</v>
      </c>
      <c r="H95" s="135">
        <f>'[3]оценка Учреждения'!$H$94</f>
        <v>1971.6599999999999</v>
      </c>
      <c r="I95" s="135">
        <f>'[3]оценка Учреждения'!$I$94</f>
        <v>1850.6999999999998</v>
      </c>
      <c r="J95" s="41">
        <f t="shared" si="2"/>
        <v>93.865068013754907</v>
      </c>
      <c r="K95" s="41">
        <f>J95</f>
        <v>93.865068013754907</v>
      </c>
      <c r="L95" s="56"/>
      <c r="M95" s="17"/>
      <c r="N95" s="57"/>
      <c r="O95" s="58"/>
    </row>
    <row r="96" spans="1:15" ht="47.25" x14ac:dyDescent="0.25">
      <c r="A96" s="20"/>
      <c r="B96" s="35" t="s">
        <v>79</v>
      </c>
      <c r="C96" s="36" t="s">
        <v>80</v>
      </c>
      <c r="D96" s="37" t="s">
        <v>18</v>
      </c>
      <c r="E96" s="3" t="s">
        <v>19</v>
      </c>
      <c r="F96" s="38" t="s">
        <v>65</v>
      </c>
      <c r="G96" s="3" t="s">
        <v>21</v>
      </c>
      <c r="H96" s="40">
        <f>'[3]оценка Учреждения'!$H$95</f>
        <v>8.73</v>
      </c>
      <c r="I96" s="40">
        <f>'[3]оценка Учреждения'!$I$95</f>
        <v>9.5500000000000007</v>
      </c>
      <c r="J96" s="41">
        <f t="shared" si="2"/>
        <v>100</v>
      </c>
      <c r="K96" s="42">
        <f>(J96+J97+J98)/3</f>
        <v>100</v>
      </c>
      <c r="L96" s="43">
        <f>(K96+K99)/2</f>
        <v>100</v>
      </c>
      <c r="M96" s="17"/>
      <c r="N96" s="44"/>
      <c r="O96" s="45">
        <v>24</v>
      </c>
    </row>
    <row r="97" spans="1:15" ht="63" x14ac:dyDescent="0.25">
      <c r="A97" s="20"/>
      <c r="B97" s="35"/>
      <c r="C97" s="36"/>
      <c r="D97" s="46"/>
      <c r="E97" s="3" t="s">
        <v>19</v>
      </c>
      <c r="F97" s="38" t="s">
        <v>66</v>
      </c>
      <c r="G97" s="3" t="s">
        <v>21</v>
      </c>
      <c r="H97" s="40">
        <f>'[3]оценка Учреждения'!$H$96</f>
        <v>50</v>
      </c>
      <c r="I97" s="40">
        <f>'[3]оценка Учреждения'!$I$96</f>
        <v>50</v>
      </c>
      <c r="J97" s="41">
        <f t="shared" si="2"/>
        <v>100</v>
      </c>
      <c r="K97" s="47"/>
      <c r="L97" s="48"/>
      <c r="M97" s="17"/>
      <c r="N97" s="49"/>
      <c r="O97" s="50"/>
    </row>
    <row r="98" spans="1:15" ht="47.25" x14ac:dyDescent="0.25">
      <c r="A98" s="20"/>
      <c r="B98" s="35"/>
      <c r="C98" s="36"/>
      <c r="D98" s="46"/>
      <c r="E98" s="3" t="s">
        <v>19</v>
      </c>
      <c r="F98" s="38" t="s">
        <v>42</v>
      </c>
      <c r="G98" s="3" t="s">
        <v>21</v>
      </c>
      <c r="H98" s="40">
        <f>'[3]оценка Учреждения'!$H$97</f>
        <v>100</v>
      </c>
      <c r="I98" s="40">
        <f>'[3]оценка Учреждения'!$I$97</f>
        <v>100</v>
      </c>
      <c r="J98" s="41">
        <f t="shared" si="2"/>
        <v>100</v>
      </c>
      <c r="K98" s="51"/>
      <c r="L98" s="48"/>
      <c r="M98" s="17"/>
      <c r="N98" s="49"/>
      <c r="O98" s="50"/>
    </row>
    <row r="99" spans="1:15" ht="31.5" x14ac:dyDescent="0.25">
      <c r="A99" s="159"/>
      <c r="B99" s="52"/>
      <c r="C99" s="53"/>
      <c r="D99" s="54"/>
      <c r="E99" s="3" t="s">
        <v>25</v>
      </c>
      <c r="F99" s="55" t="s">
        <v>67</v>
      </c>
      <c r="G99" s="3" t="s">
        <v>68</v>
      </c>
      <c r="H99" s="135">
        <f>'[3]оценка Учреждения'!$H$98</f>
        <v>7849.619999999999</v>
      </c>
      <c r="I99" s="135">
        <f>'[3]оценка Учреждения'!$I$98</f>
        <v>7849.619999999999</v>
      </c>
      <c r="J99" s="41">
        <f t="shared" si="2"/>
        <v>100</v>
      </c>
      <c r="K99" s="41">
        <f>J99</f>
        <v>100</v>
      </c>
      <c r="L99" s="56"/>
      <c r="M99" s="17"/>
      <c r="N99" s="57"/>
      <c r="O99" s="58"/>
    </row>
    <row r="100" spans="1:15" ht="15.75" x14ac:dyDescent="0.25">
      <c r="A100" s="161"/>
      <c r="B100" s="162"/>
      <c r="C100" s="161"/>
      <c r="D100" s="163"/>
      <c r="E100" s="164"/>
      <c r="F100" s="165"/>
      <c r="G100" s="164"/>
      <c r="H100" s="185"/>
      <c r="I100" s="185"/>
      <c r="J100" s="167"/>
      <c r="K100" s="167"/>
      <c r="L100" s="168"/>
      <c r="M100" s="169"/>
      <c r="N100" s="170"/>
      <c r="O100" s="171"/>
    </row>
    <row r="101" spans="1:15" ht="15.75" x14ac:dyDescent="0.25">
      <c r="A101" s="172" t="s">
        <v>81</v>
      </c>
      <c r="F101" s="173" t="s">
        <v>82</v>
      </c>
      <c r="G101" s="164"/>
      <c r="H101" s="185"/>
      <c r="I101" s="185"/>
      <c r="J101" s="167"/>
      <c r="K101" s="167"/>
      <c r="L101" s="168"/>
      <c r="M101" s="169"/>
      <c r="N101" s="170"/>
      <c r="O101" s="171"/>
    </row>
    <row r="103" spans="1:15" x14ac:dyDescent="0.25">
      <c r="A103" s="174" t="s">
        <v>83</v>
      </c>
    </row>
    <row r="105" spans="1:15" x14ac:dyDescent="0.25">
      <c r="H105" s="175">
        <f>H7+H11+H15+H19+H23+H27+H31+H35+H39+H43+H47+H51+H55+H59+H63+H67+H71</f>
        <v>1055.1300000000001</v>
      </c>
    </row>
    <row r="106" spans="1:15" x14ac:dyDescent="0.25">
      <c r="H106" s="175">
        <f>H75+H79+H83+H87+H91+H95+H99</f>
        <v>77021.110000000015</v>
      </c>
    </row>
    <row r="107" spans="1:15" x14ac:dyDescent="0.25">
      <c r="A107" s="174"/>
    </row>
  </sheetData>
  <autoFilter ref="A3:O99">
    <filterColumn colId="7">
      <customFilters>
        <customFilter operator="notEqual" val=" "/>
      </customFilters>
    </filterColumn>
  </autoFilter>
  <mergeCells count="152"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B88:B91"/>
    <mergeCell ref="C88:C91"/>
    <mergeCell ref="D88:D91"/>
    <mergeCell ref="K88:K90"/>
    <mergeCell ref="L88:L91"/>
    <mergeCell ref="O88:O91"/>
    <mergeCell ref="B84:B87"/>
    <mergeCell ref="C84:C87"/>
    <mergeCell ref="D84:D87"/>
    <mergeCell ref="K84:K86"/>
    <mergeCell ref="L84:L87"/>
    <mergeCell ref="O84:O87"/>
    <mergeCell ref="O76:O79"/>
    <mergeCell ref="B80:B83"/>
    <mergeCell ref="C80:C83"/>
    <mergeCell ref="D80:D83"/>
    <mergeCell ref="K80:K82"/>
    <mergeCell ref="L80:L83"/>
    <mergeCell ref="O80:O83"/>
    <mergeCell ref="B76:B79"/>
    <mergeCell ref="C76:C79"/>
    <mergeCell ref="D76:D79"/>
    <mergeCell ref="K76:K78"/>
    <mergeCell ref="L76:L79"/>
    <mergeCell ref="N76:N79"/>
    <mergeCell ref="B72:B75"/>
    <mergeCell ref="C72:C75"/>
    <mergeCell ref="D72:D75"/>
    <mergeCell ref="K72:K74"/>
    <mergeCell ref="L72:L75"/>
    <mergeCell ref="O72:O75"/>
    <mergeCell ref="B68:B71"/>
    <mergeCell ref="C68:C71"/>
    <mergeCell ref="D68:D71"/>
    <mergeCell ref="K68:K70"/>
    <mergeCell ref="L68:L71"/>
    <mergeCell ref="O68:O71"/>
    <mergeCell ref="B64:B67"/>
    <mergeCell ref="C64:C67"/>
    <mergeCell ref="D64:D67"/>
    <mergeCell ref="K64:K66"/>
    <mergeCell ref="L64:L67"/>
    <mergeCell ref="O64:O67"/>
    <mergeCell ref="B60:B63"/>
    <mergeCell ref="C60:C63"/>
    <mergeCell ref="D60:D63"/>
    <mergeCell ref="K60:K62"/>
    <mergeCell ref="L60:L63"/>
    <mergeCell ref="O60:O63"/>
    <mergeCell ref="B56:B59"/>
    <mergeCell ref="C56:C59"/>
    <mergeCell ref="D56:D59"/>
    <mergeCell ref="K56:K58"/>
    <mergeCell ref="L56:L59"/>
    <mergeCell ref="O56:O59"/>
    <mergeCell ref="B52:B55"/>
    <mergeCell ref="C52:C55"/>
    <mergeCell ref="D52:D55"/>
    <mergeCell ref="K52:K54"/>
    <mergeCell ref="L52:L55"/>
    <mergeCell ref="O52:O55"/>
    <mergeCell ref="B48:B51"/>
    <mergeCell ref="C48:C51"/>
    <mergeCell ref="D48:D51"/>
    <mergeCell ref="K48:K50"/>
    <mergeCell ref="L48:L51"/>
    <mergeCell ref="O48:O51"/>
    <mergeCell ref="B44:B47"/>
    <mergeCell ref="C44:C47"/>
    <mergeCell ref="D44:D47"/>
    <mergeCell ref="K44:K46"/>
    <mergeCell ref="L44:L47"/>
    <mergeCell ref="O44:O47"/>
    <mergeCell ref="B40:B43"/>
    <mergeCell ref="C40:C43"/>
    <mergeCell ref="D40:D43"/>
    <mergeCell ref="K40:K42"/>
    <mergeCell ref="L40:L43"/>
    <mergeCell ref="O40:O43"/>
    <mergeCell ref="B36:B39"/>
    <mergeCell ref="C36:C39"/>
    <mergeCell ref="D36:D39"/>
    <mergeCell ref="K36:K38"/>
    <mergeCell ref="L36:L39"/>
    <mergeCell ref="O36:O39"/>
    <mergeCell ref="B32:B35"/>
    <mergeCell ref="C32:C35"/>
    <mergeCell ref="D32:D35"/>
    <mergeCell ref="K32:K34"/>
    <mergeCell ref="L32:L35"/>
    <mergeCell ref="O32:O35"/>
    <mergeCell ref="B28:B31"/>
    <mergeCell ref="C28:C31"/>
    <mergeCell ref="D28:D31"/>
    <mergeCell ref="K28:K30"/>
    <mergeCell ref="L28:L31"/>
    <mergeCell ref="O28:O31"/>
    <mergeCell ref="B24:B27"/>
    <mergeCell ref="C24:C27"/>
    <mergeCell ref="D24:D27"/>
    <mergeCell ref="K24:K26"/>
    <mergeCell ref="L24:L27"/>
    <mergeCell ref="O24:O27"/>
    <mergeCell ref="B20:B23"/>
    <mergeCell ref="C20:C23"/>
    <mergeCell ref="D20:D23"/>
    <mergeCell ref="K20:K22"/>
    <mergeCell ref="L20:L23"/>
    <mergeCell ref="O20:O23"/>
    <mergeCell ref="L12:L15"/>
    <mergeCell ref="O12:O15"/>
    <mergeCell ref="B16:B19"/>
    <mergeCell ref="C16:C19"/>
    <mergeCell ref="D16:D19"/>
    <mergeCell ref="K16:K18"/>
    <mergeCell ref="L16:L19"/>
    <mergeCell ref="N16:N19"/>
    <mergeCell ref="O16:O19"/>
    <mergeCell ref="L4:L7"/>
    <mergeCell ref="M4:M99"/>
    <mergeCell ref="N4:N7"/>
    <mergeCell ref="O4:O7"/>
    <mergeCell ref="B8:B11"/>
    <mergeCell ref="C8:C11"/>
    <mergeCell ref="D8:D11"/>
    <mergeCell ref="K8:K10"/>
    <mergeCell ref="L8:L11"/>
    <mergeCell ref="O8:O11"/>
    <mergeCell ref="C1:F1"/>
    <mergeCell ref="A4:A99"/>
    <mergeCell ref="B4:B7"/>
    <mergeCell ref="C4:C7"/>
    <mergeCell ref="D4:D7"/>
    <mergeCell ref="K4:K6"/>
    <mergeCell ref="B12:B15"/>
    <mergeCell ref="C12:C15"/>
    <mergeCell ref="D12:D15"/>
    <mergeCell ref="K12:K14"/>
  </mergeCells>
  <printOptions horizontalCentered="1"/>
  <pageMargins left="0.11811023622047245" right="0.11811023622047245" top="0.15748031496062992" bottom="0" header="0.31496062992125984" footer="0.31496062992125984"/>
  <pageSetup paperSize="9" scale="43" orientation="landscape" r:id="rId1"/>
  <rowBreaks count="1" manualBreakCount="1">
    <brk id="71" max="14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07"/>
  <sheetViews>
    <sheetView view="pageBreakPreview" zoomScale="70" zoomScaleNormal="60" zoomScaleSheetLayoutView="70" workbookViewId="0">
      <pane xSplit="4" ySplit="3" topLeftCell="E12" activePane="bottomRight" state="frozen"/>
      <selection activeCell="E16" sqref="E16"/>
      <selection pane="topRight" activeCell="E16" sqref="E16"/>
      <selection pane="bottomLeft" activeCell="E16" sqref="E16"/>
      <selection pane="bottomRight" activeCell="E16" sqref="E16"/>
    </sheetView>
  </sheetViews>
  <sheetFormatPr defaultColWidth="8.85546875" defaultRowHeight="15" x14ac:dyDescent="0.25"/>
  <cols>
    <col min="1" max="1" width="19.140625" style="1" customWidth="1"/>
    <col min="2" max="2" width="20" style="1" customWidth="1"/>
    <col min="3" max="3" width="39.5703125" style="1" customWidth="1"/>
    <col min="4" max="4" width="10.140625" style="1" customWidth="1"/>
    <col min="5" max="5" width="17.85546875" style="1" customWidth="1"/>
    <col min="6" max="6" width="77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8.85546875" style="1"/>
  </cols>
  <sheetData>
    <row r="1" spans="1:15" ht="33.75" customHeight="1" x14ac:dyDescent="0.45">
      <c r="C1" s="2" t="s">
        <v>0</v>
      </c>
      <c r="D1" s="2"/>
      <c r="E1" s="2"/>
      <c r="F1" s="2"/>
    </row>
    <row r="2" spans="1:15" ht="195.75" customHeight="1" x14ac:dyDescent="0.25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2</v>
      </c>
      <c r="D3" s="5">
        <v>3</v>
      </c>
      <c r="E3" s="4">
        <v>4</v>
      </c>
      <c r="F3" s="5">
        <v>5</v>
      </c>
      <c r="G3" s="4">
        <v>6</v>
      </c>
      <c r="H3" s="5">
        <v>7</v>
      </c>
      <c r="I3" s="4">
        <v>8</v>
      </c>
      <c r="J3" s="5">
        <v>9</v>
      </c>
      <c r="K3" s="4">
        <v>10</v>
      </c>
      <c r="L3" s="5">
        <v>11</v>
      </c>
      <c r="M3" s="4">
        <v>12</v>
      </c>
      <c r="N3" s="5">
        <v>13</v>
      </c>
    </row>
    <row r="4" spans="1:15" customFormat="1" ht="56.25" hidden="1" customHeight="1" x14ac:dyDescent="0.25">
      <c r="A4" s="6" t="s">
        <v>171</v>
      </c>
      <c r="B4" s="7" t="s">
        <v>16</v>
      </c>
      <c r="C4" s="8" t="s">
        <v>17</v>
      </c>
      <c r="D4" s="9" t="s">
        <v>18</v>
      </c>
      <c r="E4" s="10" t="s">
        <v>19</v>
      </c>
      <c r="F4" s="11" t="s">
        <v>20</v>
      </c>
      <c r="G4" s="12" t="s">
        <v>21</v>
      </c>
      <c r="H4" s="13"/>
      <c r="I4" s="13"/>
      <c r="J4" s="14"/>
      <c r="K4" s="15"/>
      <c r="L4" s="16"/>
      <c r="M4" s="17" t="s">
        <v>22</v>
      </c>
      <c r="N4" s="18"/>
      <c r="O4" s="19">
        <v>1</v>
      </c>
    </row>
    <row r="5" spans="1:15" customFormat="1" ht="56.25" hidden="1" customHeight="1" x14ac:dyDescent="0.25">
      <c r="A5" s="20"/>
      <c r="B5" s="7"/>
      <c r="C5" s="8"/>
      <c r="D5" s="21"/>
      <c r="E5" s="10" t="s">
        <v>19</v>
      </c>
      <c r="F5" s="11" t="s">
        <v>23</v>
      </c>
      <c r="G5" s="12" t="s">
        <v>21</v>
      </c>
      <c r="H5" s="13"/>
      <c r="I5" s="13"/>
      <c r="J5" s="14"/>
      <c r="K5" s="22"/>
      <c r="L5" s="23"/>
      <c r="M5" s="17"/>
      <c r="N5" s="24"/>
      <c r="O5" s="25"/>
    </row>
    <row r="6" spans="1:15" customFormat="1" ht="87" hidden="1" customHeight="1" x14ac:dyDescent="0.25">
      <c r="A6" s="20"/>
      <c r="B6" s="7"/>
      <c r="C6" s="8"/>
      <c r="D6" s="21"/>
      <c r="E6" s="10" t="s">
        <v>19</v>
      </c>
      <c r="F6" s="11" t="s">
        <v>24</v>
      </c>
      <c r="G6" s="12" t="s">
        <v>21</v>
      </c>
      <c r="H6" s="13"/>
      <c r="I6" s="13"/>
      <c r="J6" s="14"/>
      <c r="K6" s="26"/>
      <c r="L6" s="23"/>
      <c r="M6" s="17"/>
      <c r="N6" s="24"/>
      <c r="O6" s="25"/>
    </row>
    <row r="7" spans="1:15" customFormat="1" ht="33" hidden="1" customHeight="1" x14ac:dyDescent="0.25">
      <c r="A7" s="20"/>
      <c r="B7" s="27"/>
      <c r="C7" s="28"/>
      <c r="D7" s="29"/>
      <c r="E7" s="10" t="s">
        <v>25</v>
      </c>
      <c r="F7" s="30" t="s">
        <v>26</v>
      </c>
      <c r="G7" s="12" t="s">
        <v>27</v>
      </c>
      <c r="H7" s="13"/>
      <c r="I7" s="13"/>
      <c r="J7" s="14"/>
      <c r="K7" s="14"/>
      <c r="L7" s="31"/>
      <c r="M7" s="17"/>
      <c r="N7" s="32"/>
      <c r="O7" s="33"/>
    </row>
    <row r="8" spans="1:15" customFormat="1" ht="56.25" hidden="1" customHeight="1" x14ac:dyDescent="0.25">
      <c r="A8" s="20"/>
      <c r="B8" s="7" t="s">
        <v>28</v>
      </c>
      <c r="C8" s="8" t="s">
        <v>29</v>
      </c>
      <c r="D8" s="9" t="s">
        <v>18</v>
      </c>
      <c r="E8" s="10" t="s">
        <v>19</v>
      </c>
      <c r="F8" s="11" t="s">
        <v>20</v>
      </c>
      <c r="G8" s="12" t="s">
        <v>21</v>
      </c>
      <c r="H8" s="13"/>
      <c r="I8" s="13"/>
      <c r="J8" s="14"/>
      <c r="K8" s="15"/>
      <c r="L8" s="16"/>
      <c r="M8" s="17"/>
      <c r="N8" s="34"/>
      <c r="O8" s="19">
        <v>2</v>
      </c>
    </row>
    <row r="9" spans="1:15" customFormat="1" ht="56.25" hidden="1" customHeight="1" x14ac:dyDescent="0.25">
      <c r="A9" s="20"/>
      <c r="B9" s="7"/>
      <c r="C9" s="8"/>
      <c r="D9" s="21"/>
      <c r="E9" s="10" t="s">
        <v>19</v>
      </c>
      <c r="F9" s="11" t="s">
        <v>23</v>
      </c>
      <c r="G9" s="12" t="s">
        <v>21</v>
      </c>
      <c r="H9" s="13"/>
      <c r="I9" s="13"/>
      <c r="J9" s="14"/>
      <c r="K9" s="22"/>
      <c r="L9" s="23"/>
      <c r="M9" s="17"/>
      <c r="N9" s="34"/>
      <c r="O9" s="25"/>
    </row>
    <row r="10" spans="1:15" customFormat="1" ht="87" hidden="1" customHeight="1" x14ac:dyDescent="0.25">
      <c r="A10" s="20"/>
      <c r="B10" s="7"/>
      <c r="C10" s="8"/>
      <c r="D10" s="21"/>
      <c r="E10" s="10" t="s">
        <v>19</v>
      </c>
      <c r="F10" s="11" t="s">
        <v>24</v>
      </c>
      <c r="G10" s="12" t="s">
        <v>21</v>
      </c>
      <c r="H10" s="13"/>
      <c r="I10" s="13"/>
      <c r="J10" s="14"/>
      <c r="K10" s="26"/>
      <c r="L10" s="23"/>
      <c r="M10" s="17"/>
      <c r="N10" s="34"/>
      <c r="O10" s="25"/>
    </row>
    <row r="11" spans="1:15" customFormat="1" ht="33" hidden="1" customHeight="1" x14ac:dyDescent="0.25">
      <c r="A11" s="20"/>
      <c r="B11" s="27"/>
      <c r="C11" s="28"/>
      <c r="D11" s="29"/>
      <c r="E11" s="10" t="s">
        <v>25</v>
      </c>
      <c r="F11" s="30" t="s">
        <v>26</v>
      </c>
      <c r="G11" s="12" t="s">
        <v>27</v>
      </c>
      <c r="H11" s="13"/>
      <c r="I11" s="13"/>
      <c r="J11" s="14"/>
      <c r="K11" s="14"/>
      <c r="L11" s="31"/>
      <c r="M11" s="17"/>
      <c r="N11" s="14"/>
      <c r="O11" s="33"/>
    </row>
    <row r="12" spans="1:15" ht="56.25" customHeight="1" x14ac:dyDescent="0.25">
      <c r="A12" s="20"/>
      <c r="B12" s="35" t="s">
        <v>30</v>
      </c>
      <c r="C12" s="36" t="s">
        <v>31</v>
      </c>
      <c r="D12" s="37" t="s">
        <v>18</v>
      </c>
      <c r="E12" s="3" t="s">
        <v>19</v>
      </c>
      <c r="F12" s="38" t="s">
        <v>20</v>
      </c>
      <c r="G12" s="39" t="s">
        <v>21</v>
      </c>
      <c r="H12" s="40">
        <f>'[31]оценка Учреждения'!$H$11</f>
        <v>100</v>
      </c>
      <c r="I12" s="40">
        <f>'[31]оценка Учреждения'!$I$11</f>
        <v>100</v>
      </c>
      <c r="J12" s="41">
        <f>IF(I12/H12*100&gt;100,100,I12/H12*100)</f>
        <v>100</v>
      </c>
      <c r="K12" s="42">
        <f>(J12+J13+J14)/2</f>
        <v>100</v>
      </c>
      <c r="L12" s="43">
        <f>(K12+K15)/2</f>
        <v>99.051667756703722</v>
      </c>
      <c r="M12" s="17"/>
      <c r="N12" s="59"/>
      <c r="O12" s="45">
        <v>3</v>
      </c>
    </row>
    <row r="13" spans="1:15" ht="56.25" customHeight="1" x14ac:dyDescent="0.25">
      <c r="A13" s="20"/>
      <c r="B13" s="35"/>
      <c r="C13" s="36"/>
      <c r="D13" s="46"/>
      <c r="E13" s="3" t="s">
        <v>19</v>
      </c>
      <c r="F13" s="38" t="s">
        <v>23</v>
      </c>
      <c r="G13" s="39" t="s">
        <v>21</v>
      </c>
      <c r="H13" s="40">
        <f>'[31]оценка Учреждения'!$H$12</f>
        <v>90</v>
      </c>
      <c r="I13" s="40">
        <f>'[31]оценка Учреждения'!$I$12</f>
        <v>90</v>
      </c>
      <c r="J13" s="41">
        <f>IF(I13/H13*100&gt;100,100,I13/H13*100)</f>
        <v>100</v>
      </c>
      <c r="K13" s="47"/>
      <c r="L13" s="48"/>
      <c r="M13" s="17"/>
      <c r="N13" s="59"/>
      <c r="O13" s="50"/>
    </row>
    <row r="14" spans="1:15" ht="87" customHeight="1" x14ac:dyDescent="0.25">
      <c r="A14" s="20"/>
      <c r="B14" s="35"/>
      <c r="C14" s="36"/>
      <c r="D14" s="46"/>
      <c r="E14" s="3" t="s">
        <v>19</v>
      </c>
      <c r="F14" s="38" t="s">
        <v>24</v>
      </c>
      <c r="G14" s="39" t="s">
        <v>21</v>
      </c>
      <c r="H14" s="40">
        <f>'[31]оценка Учреждения'!$H$13</f>
        <v>0</v>
      </c>
      <c r="I14" s="40">
        <f>'[31]оценка Учреждения'!$I$13</f>
        <v>0</v>
      </c>
      <c r="J14" s="41">
        <v>0</v>
      </c>
      <c r="K14" s="51"/>
      <c r="L14" s="48"/>
      <c r="M14" s="17"/>
      <c r="N14" s="59"/>
      <c r="O14" s="50"/>
    </row>
    <row r="15" spans="1:15" ht="33" customHeight="1" x14ac:dyDescent="0.25">
      <c r="A15" s="20"/>
      <c r="B15" s="52"/>
      <c r="C15" s="53"/>
      <c r="D15" s="54"/>
      <c r="E15" s="3" t="s">
        <v>25</v>
      </c>
      <c r="F15" s="55" t="s">
        <v>26</v>
      </c>
      <c r="G15" s="39" t="s">
        <v>27</v>
      </c>
      <c r="H15" s="40">
        <f>'[31]оценка Учреждения'!$H$14</f>
        <v>15.29</v>
      </c>
      <c r="I15" s="40">
        <f>'[31]оценка Учреждения'!$I$14</f>
        <v>15</v>
      </c>
      <c r="J15" s="41">
        <f t="shared" ref="J15:J21" si="0">IF(I15/H15*100&gt;100,100,I15/H15*100)</f>
        <v>98.103335513407458</v>
      </c>
      <c r="K15" s="41">
        <f>J15</f>
        <v>98.103335513407458</v>
      </c>
      <c r="L15" s="56"/>
      <c r="M15" s="17"/>
      <c r="N15" s="41"/>
      <c r="O15" s="58"/>
    </row>
    <row r="16" spans="1:15" ht="56.25" customHeight="1" x14ac:dyDescent="0.25">
      <c r="A16" s="20"/>
      <c r="B16" s="35" t="s">
        <v>32</v>
      </c>
      <c r="C16" s="36" t="s">
        <v>33</v>
      </c>
      <c r="D16" s="37" t="s">
        <v>18</v>
      </c>
      <c r="E16" s="3" t="s">
        <v>19</v>
      </c>
      <c r="F16" s="38" t="s">
        <v>20</v>
      </c>
      <c r="G16" s="39" t="s">
        <v>21</v>
      </c>
      <c r="H16" s="40">
        <f>'[31]оценка Учреждения'!$H$15</f>
        <v>100</v>
      </c>
      <c r="I16" s="40">
        <f>'[31]оценка Учреждения'!$I$15</f>
        <v>100</v>
      </c>
      <c r="J16" s="41">
        <f t="shared" si="0"/>
        <v>100</v>
      </c>
      <c r="K16" s="42">
        <f>(J16+J17+J18)/3</f>
        <v>100</v>
      </c>
      <c r="L16" s="43">
        <f>(K16+K19)/2</f>
        <v>100</v>
      </c>
      <c r="M16" s="17"/>
      <c r="N16" s="44"/>
      <c r="O16" s="45">
        <v>4</v>
      </c>
    </row>
    <row r="17" spans="1:15" ht="56.25" customHeight="1" x14ac:dyDescent="0.25">
      <c r="A17" s="20"/>
      <c r="B17" s="35"/>
      <c r="C17" s="36"/>
      <c r="D17" s="46"/>
      <c r="E17" s="3" t="s">
        <v>19</v>
      </c>
      <c r="F17" s="38" t="s">
        <v>23</v>
      </c>
      <c r="G17" s="39" t="s">
        <v>21</v>
      </c>
      <c r="H17" s="40">
        <f>'[31]оценка Учреждения'!$H$16</f>
        <v>80</v>
      </c>
      <c r="I17" s="40">
        <f>'[31]оценка Учреждения'!$I$16</f>
        <v>80</v>
      </c>
      <c r="J17" s="41">
        <f t="shared" si="0"/>
        <v>100</v>
      </c>
      <c r="K17" s="47"/>
      <c r="L17" s="48"/>
      <c r="M17" s="17"/>
      <c r="N17" s="49"/>
      <c r="O17" s="50"/>
    </row>
    <row r="18" spans="1:15" ht="87" customHeight="1" x14ac:dyDescent="0.25">
      <c r="A18" s="20"/>
      <c r="B18" s="35"/>
      <c r="C18" s="36"/>
      <c r="D18" s="46"/>
      <c r="E18" s="3" t="s">
        <v>19</v>
      </c>
      <c r="F18" s="38" t="s">
        <v>24</v>
      </c>
      <c r="G18" s="39" t="s">
        <v>21</v>
      </c>
      <c r="H18" s="40">
        <f>'[31]оценка Учреждения'!$H$17</f>
        <v>100</v>
      </c>
      <c r="I18" s="40">
        <f>'[31]оценка Учреждения'!$I$17</f>
        <v>100</v>
      </c>
      <c r="J18" s="41">
        <f t="shared" si="0"/>
        <v>100</v>
      </c>
      <c r="K18" s="51"/>
      <c r="L18" s="48"/>
      <c r="M18" s="17"/>
      <c r="N18" s="49"/>
      <c r="O18" s="50"/>
    </row>
    <row r="19" spans="1:15" ht="33" customHeight="1" x14ac:dyDescent="0.25">
      <c r="A19" s="20"/>
      <c r="B19" s="52"/>
      <c r="C19" s="53"/>
      <c r="D19" s="54"/>
      <c r="E19" s="3" t="s">
        <v>25</v>
      </c>
      <c r="F19" s="55" t="s">
        <v>26</v>
      </c>
      <c r="G19" s="39" t="s">
        <v>27</v>
      </c>
      <c r="H19" s="40">
        <f>'[31]оценка Учреждения'!$H$18</f>
        <v>10.14</v>
      </c>
      <c r="I19" s="40">
        <f>'[31]оценка Учреждения'!$I$18</f>
        <v>11.14</v>
      </c>
      <c r="J19" s="41">
        <f t="shared" si="0"/>
        <v>100</v>
      </c>
      <c r="K19" s="41">
        <f>J19</f>
        <v>100</v>
      </c>
      <c r="L19" s="56"/>
      <c r="M19" s="17"/>
      <c r="N19" s="57"/>
      <c r="O19" s="58"/>
    </row>
    <row r="20" spans="1:15" ht="56.25" customHeight="1" x14ac:dyDescent="0.25">
      <c r="A20" s="20"/>
      <c r="B20" s="35" t="s">
        <v>34</v>
      </c>
      <c r="C20" s="36" t="s">
        <v>35</v>
      </c>
      <c r="D20" s="37" t="s">
        <v>18</v>
      </c>
      <c r="E20" s="3" t="s">
        <v>19</v>
      </c>
      <c r="F20" s="38" t="s">
        <v>20</v>
      </c>
      <c r="G20" s="39" t="s">
        <v>21</v>
      </c>
      <c r="H20" s="40">
        <f>'[31]оценка Учреждения'!$H$19</f>
        <v>100</v>
      </c>
      <c r="I20" s="40">
        <f>'[31]оценка Учреждения'!$I$19</f>
        <v>100</v>
      </c>
      <c r="J20" s="41">
        <f t="shared" si="0"/>
        <v>100</v>
      </c>
      <c r="K20" s="42">
        <f>(J20+J21+J22)/2</f>
        <v>100</v>
      </c>
      <c r="L20" s="43">
        <f>(K20+K23)/2</f>
        <v>100</v>
      </c>
      <c r="M20" s="17"/>
      <c r="N20" s="59"/>
      <c r="O20" s="45">
        <v>5</v>
      </c>
    </row>
    <row r="21" spans="1:15" ht="56.25" customHeight="1" x14ac:dyDescent="0.25">
      <c r="A21" s="20"/>
      <c r="B21" s="35"/>
      <c r="C21" s="36"/>
      <c r="D21" s="46"/>
      <c r="E21" s="3" t="s">
        <v>19</v>
      </c>
      <c r="F21" s="38" t="s">
        <v>23</v>
      </c>
      <c r="G21" s="39" t="s">
        <v>21</v>
      </c>
      <c r="H21" s="40">
        <f>'[31]оценка Учреждения'!$H$20</f>
        <v>100</v>
      </c>
      <c r="I21" s="40">
        <f>'[31]оценка Учреждения'!$I$20</f>
        <v>100</v>
      </c>
      <c r="J21" s="41">
        <f t="shared" si="0"/>
        <v>100</v>
      </c>
      <c r="K21" s="47"/>
      <c r="L21" s="48"/>
      <c r="M21" s="17"/>
      <c r="N21" s="59"/>
      <c r="O21" s="50"/>
    </row>
    <row r="22" spans="1:15" ht="87" customHeight="1" x14ac:dyDescent="0.25">
      <c r="A22" s="20"/>
      <c r="B22" s="35"/>
      <c r="C22" s="36"/>
      <c r="D22" s="46"/>
      <c r="E22" s="3" t="s">
        <v>19</v>
      </c>
      <c r="F22" s="38" t="s">
        <v>24</v>
      </c>
      <c r="G22" s="39" t="s">
        <v>21</v>
      </c>
      <c r="H22" s="40">
        <f>'[31]оценка Учреждения'!$H$21</f>
        <v>0</v>
      </c>
      <c r="I22" s="40">
        <f>'[31]оценка Учреждения'!$I$21</f>
        <v>0</v>
      </c>
      <c r="J22" s="41">
        <v>0</v>
      </c>
      <c r="K22" s="51"/>
      <c r="L22" s="48"/>
      <c r="M22" s="17"/>
      <c r="N22" s="59"/>
      <c r="O22" s="50"/>
    </row>
    <row r="23" spans="1:15" ht="33" customHeight="1" x14ac:dyDescent="0.25">
      <c r="A23" s="20"/>
      <c r="B23" s="52"/>
      <c r="C23" s="53"/>
      <c r="D23" s="54"/>
      <c r="E23" s="3" t="s">
        <v>25</v>
      </c>
      <c r="F23" s="55" t="s">
        <v>26</v>
      </c>
      <c r="G23" s="39" t="s">
        <v>27</v>
      </c>
      <c r="H23" s="40">
        <f>'[31]оценка Учреждения'!$H$22</f>
        <v>1</v>
      </c>
      <c r="I23" s="40">
        <f>'[31]оценка Учреждения'!$I$22</f>
        <v>1</v>
      </c>
      <c r="J23" s="41">
        <f>IF(H23=0,100,IF(I23/H23*100&gt;100,100,I23/H23*100))</f>
        <v>100</v>
      </c>
      <c r="K23" s="41">
        <f>J23</f>
        <v>100</v>
      </c>
      <c r="L23" s="56"/>
      <c r="M23" s="17"/>
      <c r="N23" s="41"/>
      <c r="O23" s="58"/>
    </row>
    <row r="24" spans="1:15" ht="56.25" customHeight="1" x14ac:dyDescent="0.25">
      <c r="A24" s="20"/>
      <c r="B24" s="35" t="s">
        <v>36</v>
      </c>
      <c r="C24" s="36" t="s">
        <v>37</v>
      </c>
      <c r="D24" s="37" t="s">
        <v>18</v>
      </c>
      <c r="E24" s="3" t="s">
        <v>19</v>
      </c>
      <c r="F24" s="38" t="s">
        <v>20</v>
      </c>
      <c r="G24" s="39" t="s">
        <v>21</v>
      </c>
      <c r="H24" s="40">
        <f>'[31]оценка Учреждения'!$H$23</f>
        <v>100</v>
      </c>
      <c r="I24" s="40">
        <f>'[31]оценка Учреждения'!$I$23</f>
        <v>100</v>
      </c>
      <c r="J24" s="41">
        <f>IF(H24=0,100,IF(I24/H24*100&gt;100,100,I24/H24*100))</f>
        <v>100</v>
      </c>
      <c r="K24" s="42">
        <f>(J24+J25+J26)/3</f>
        <v>99.666666666666671</v>
      </c>
      <c r="L24" s="43">
        <f>(K24+K27)/2</f>
        <v>99.833333333333343</v>
      </c>
      <c r="M24" s="17"/>
      <c r="N24" s="59"/>
      <c r="O24" s="45">
        <v>6</v>
      </c>
    </row>
    <row r="25" spans="1:15" ht="56.25" customHeight="1" x14ac:dyDescent="0.25">
      <c r="A25" s="20"/>
      <c r="B25" s="35"/>
      <c r="C25" s="36"/>
      <c r="D25" s="46"/>
      <c r="E25" s="3" t="s">
        <v>19</v>
      </c>
      <c r="F25" s="38" t="s">
        <v>23</v>
      </c>
      <c r="G25" s="39" t="s">
        <v>21</v>
      </c>
      <c r="H25" s="40">
        <f>'[31]оценка Учреждения'!$H$24</f>
        <v>80</v>
      </c>
      <c r="I25" s="40">
        <f>'[31]оценка Учреждения'!$I$24</f>
        <v>79.2</v>
      </c>
      <c r="J25" s="41">
        <f>IF(H25=0,100,IF(I25/H25*100&gt;100,100,I25/H25*100))</f>
        <v>99</v>
      </c>
      <c r="K25" s="47"/>
      <c r="L25" s="48"/>
      <c r="M25" s="17"/>
      <c r="N25" s="59"/>
      <c r="O25" s="50"/>
    </row>
    <row r="26" spans="1:15" ht="87" customHeight="1" x14ac:dyDescent="0.25">
      <c r="A26" s="20"/>
      <c r="B26" s="35"/>
      <c r="C26" s="36"/>
      <c r="D26" s="46"/>
      <c r="E26" s="3" t="s">
        <v>19</v>
      </c>
      <c r="F26" s="38" t="s">
        <v>24</v>
      </c>
      <c r="G26" s="39" t="s">
        <v>21</v>
      </c>
      <c r="H26" s="40">
        <f>'[31]оценка Учреждения'!$H$25</f>
        <v>100</v>
      </c>
      <c r="I26" s="40">
        <f>'[31]оценка Учреждения'!$I$25</f>
        <v>100</v>
      </c>
      <c r="J26" s="41">
        <f>IF(H26=0,100,IF(I26/H26*100&gt;100,100,I26/H26*100))</f>
        <v>100</v>
      </c>
      <c r="K26" s="51"/>
      <c r="L26" s="48"/>
      <c r="M26" s="17"/>
      <c r="N26" s="59"/>
      <c r="O26" s="50"/>
    </row>
    <row r="27" spans="1:15" ht="33" customHeight="1" x14ac:dyDescent="0.25">
      <c r="A27" s="20"/>
      <c r="B27" s="52"/>
      <c r="C27" s="53"/>
      <c r="D27" s="54"/>
      <c r="E27" s="3" t="s">
        <v>25</v>
      </c>
      <c r="F27" s="55" t="s">
        <v>26</v>
      </c>
      <c r="G27" s="39" t="s">
        <v>27</v>
      </c>
      <c r="H27" s="40">
        <f>'[31]оценка Учреждения'!$H$26</f>
        <v>566.14</v>
      </c>
      <c r="I27" s="40">
        <f>'[31]оценка Учреждения'!$I$26</f>
        <v>624.14</v>
      </c>
      <c r="J27" s="41">
        <f>IF(H27=0,100,IF(I27/H27*100&gt;100,100,I27/H27*100))</f>
        <v>100</v>
      </c>
      <c r="K27" s="41">
        <f>J27</f>
        <v>100</v>
      </c>
      <c r="L27" s="56"/>
      <c r="M27" s="17"/>
      <c r="N27" s="41"/>
      <c r="O27" s="58"/>
    </row>
    <row r="28" spans="1:15" customFormat="1" ht="56.25" hidden="1" customHeight="1" x14ac:dyDescent="0.25">
      <c r="A28" s="20"/>
      <c r="B28" s="60" t="s">
        <v>38</v>
      </c>
      <c r="C28" s="61" t="s">
        <v>39</v>
      </c>
      <c r="D28" s="62" t="s">
        <v>18</v>
      </c>
      <c r="E28" s="63" t="s">
        <v>19</v>
      </c>
      <c r="F28" s="64" t="s">
        <v>20</v>
      </c>
      <c r="G28" s="65" t="s">
        <v>21</v>
      </c>
      <c r="H28" s="66"/>
      <c r="I28" s="66"/>
      <c r="J28" s="67"/>
      <c r="K28" s="68"/>
      <c r="L28" s="69"/>
      <c r="M28" s="17"/>
      <c r="N28" s="70"/>
      <c r="O28" s="71">
        <v>7</v>
      </c>
    </row>
    <row r="29" spans="1:15" customFormat="1" ht="56.25" hidden="1" customHeight="1" x14ac:dyDescent="0.25">
      <c r="A29" s="20"/>
      <c r="B29" s="60"/>
      <c r="C29" s="61"/>
      <c r="D29" s="72"/>
      <c r="E29" s="63" t="s">
        <v>19</v>
      </c>
      <c r="F29" s="64" t="s">
        <v>23</v>
      </c>
      <c r="G29" s="65" t="s">
        <v>21</v>
      </c>
      <c r="H29" s="66"/>
      <c r="I29" s="66"/>
      <c r="J29" s="67"/>
      <c r="K29" s="73"/>
      <c r="L29" s="74"/>
      <c r="M29" s="17"/>
      <c r="N29" s="70"/>
      <c r="O29" s="75"/>
    </row>
    <row r="30" spans="1:15" customFormat="1" ht="87" hidden="1" customHeight="1" x14ac:dyDescent="0.25">
      <c r="A30" s="20"/>
      <c r="B30" s="60"/>
      <c r="C30" s="61"/>
      <c r="D30" s="72"/>
      <c r="E30" s="63" t="s">
        <v>19</v>
      </c>
      <c r="F30" s="64" t="s">
        <v>24</v>
      </c>
      <c r="G30" s="65" t="s">
        <v>21</v>
      </c>
      <c r="H30" s="66"/>
      <c r="I30" s="66"/>
      <c r="J30" s="67"/>
      <c r="K30" s="76"/>
      <c r="L30" s="74"/>
      <c r="M30" s="17"/>
      <c r="N30" s="70"/>
      <c r="O30" s="75"/>
    </row>
    <row r="31" spans="1:15" customFormat="1" ht="33" hidden="1" customHeight="1" x14ac:dyDescent="0.25">
      <c r="A31" s="20"/>
      <c r="B31" s="77"/>
      <c r="C31" s="78"/>
      <c r="D31" s="79"/>
      <c r="E31" s="63" t="s">
        <v>25</v>
      </c>
      <c r="F31" s="80" t="s">
        <v>26</v>
      </c>
      <c r="G31" s="65" t="s">
        <v>27</v>
      </c>
      <c r="H31" s="66"/>
      <c r="I31" s="66"/>
      <c r="J31" s="67"/>
      <c r="K31" s="67"/>
      <c r="L31" s="81"/>
      <c r="M31" s="17"/>
      <c r="N31" s="67"/>
      <c r="O31" s="82"/>
    </row>
    <row r="32" spans="1:15" ht="56.25" customHeight="1" x14ac:dyDescent="0.25">
      <c r="A32" s="20"/>
      <c r="B32" s="35" t="s">
        <v>40</v>
      </c>
      <c r="C32" s="36" t="s">
        <v>41</v>
      </c>
      <c r="D32" s="37" t="s">
        <v>18</v>
      </c>
      <c r="E32" s="3" t="s">
        <v>19</v>
      </c>
      <c r="F32" s="38" t="s">
        <v>20</v>
      </c>
      <c r="G32" s="39" t="s">
        <v>21</v>
      </c>
      <c r="H32" s="40">
        <f>'[31]оценка Учреждения'!$H$31</f>
        <v>100</v>
      </c>
      <c r="I32" s="40">
        <f>'[31]оценка Учреждения'!$I$31</f>
        <v>100</v>
      </c>
      <c r="J32" s="41">
        <f>IF(H32=0,100,IF(I32/H32*100&gt;100,100,I32/H32*100))</f>
        <v>100</v>
      </c>
      <c r="K32" s="42">
        <f>(J32+J33+J34)/2</f>
        <v>100</v>
      </c>
      <c r="L32" s="43">
        <f>(K32+K35)/2</f>
        <v>100</v>
      </c>
      <c r="M32" s="17"/>
      <c r="N32" s="59"/>
      <c r="O32" s="45">
        <v>8</v>
      </c>
    </row>
    <row r="33" spans="1:15" ht="56.25" customHeight="1" x14ac:dyDescent="0.25">
      <c r="A33" s="20"/>
      <c r="B33" s="35"/>
      <c r="C33" s="36"/>
      <c r="D33" s="46"/>
      <c r="E33" s="3" t="s">
        <v>19</v>
      </c>
      <c r="F33" s="38" t="s">
        <v>42</v>
      </c>
      <c r="G33" s="39" t="s">
        <v>21</v>
      </c>
      <c r="H33" s="40">
        <f>'[31]оценка Учреждения'!$H$32</f>
        <v>100</v>
      </c>
      <c r="I33" s="40">
        <f>'[31]оценка Учреждения'!$I$32</f>
        <v>100</v>
      </c>
      <c r="J33" s="41">
        <f>IF(H33=0,100,IF(I33/H33*100&gt;100,100,I33/H33*100))</f>
        <v>100</v>
      </c>
      <c r="K33" s="47"/>
      <c r="L33" s="48"/>
      <c r="M33" s="17"/>
      <c r="N33" s="59"/>
      <c r="O33" s="50"/>
    </row>
    <row r="34" spans="1:15" ht="66.75" customHeight="1" x14ac:dyDescent="0.25">
      <c r="A34" s="20"/>
      <c r="B34" s="35"/>
      <c r="C34" s="36"/>
      <c r="D34" s="46"/>
      <c r="E34" s="3" t="s">
        <v>19</v>
      </c>
      <c r="F34" s="38" t="s">
        <v>43</v>
      </c>
      <c r="G34" s="39" t="s">
        <v>21</v>
      </c>
      <c r="H34" s="40">
        <f>'[31]оценка Учреждения'!$H$33</f>
        <v>0</v>
      </c>
      <c r="I34" s="40">
        <f>'[31]оценка Учреждения'!$I$33</f>
        <v>0</v>
      </c>
      <c r="J34" s="41">
        <v>0</v>
      </c>
      <c r="K34" s="51"/>
      <c r="L34" s="48"/>
      <c r="M34" s="17"/>
      <c r="N34" s="59"/>
      <c r="O34" s="50"/>
    </row>
    <row r="35" spans="1:15" ht="33" customHeight="1" x14ac:dyDescent="0.25">
      <c r="A35" s="20"/>
      <c r="B35" s="52"/>
      <c r="C35" s="53"/>
      <c r="D35" s="54"/>
      <c r="E35" s="3" t="s">
        <v>25</v>
      </c>
      <c r="F35" s="55" t="s">
        <v>26</v>
      </c>
      <c r="G35" s="39" t="s">
        <v>27</v>
      </c>
      <c r="H35" s="40">
        <f>'[31]оценка Учреждения'!$H$34</f>
        <v>1</v>
      </c>
      <c r="I35" s="40">
        <f>'[31]оценка Учреждения'!$I$34</f>
        <v>1</v>
      </c>
      <c r="J35" s="41">
        <f>IF(H35=0,100,IF(I35/H35*100&gt;100,100,I35/H35*100))</f>
        <v>100</v>
      </c>
      <c r="K35" s="41">
        <f>J35</f>
        <v>100</v>
      </c>
      <c r="L35" s="56"/>
      <c r="M35" s="17"/>
      <c r="N35" s="41"/>
      <c r="O35" s="58"/>
    </row>
    <row r="36" spans="1:15" customFormat="1" ht="56.25" hidden="1" customHeight="1" x14ac:dyDescent="0.25">
      <c r="A36" s="20"/>
      <c r="B36" s="83" t="s">
        <v>44</v>
      </c>
      <c r="C36" s="84" t="s">
        <v>45</v>
      </c>
      <c r="D36" s="85" t="s">
        <v>18</v>
      </c>
      <c r="E36" s="86" t="s">
        <v>19</v>
      </c>
      <c r="F36" s="87" t="s">
        <v>20</v>
      </c>
      <c r="G36" s="88" t="s">
        <v>21</v>
      </c>
      <c r="H36" s="89"/>
      <c r="I36" s="89"/>
      <c r="J36" s="90"/>
      <c r="K36" s="91"/>
      <c r="L36" s="92"/>
      <c r="M36" s="17"/>
      <c r="N36" s="93"/>
      <c r="O36" s="94">
        <v>9</v>
      </c>
    </row>
    <row r="37" spans="1:15" customFormat="1" ht="56.25" hidden="1" customHeight="1" x14ac:dyDescent="0.25">
      <c r="A37" s="20"/>
      <c r="B37" s="83"/>
      <c r="C37" s="84"/>
      <c r="D37" s="95"/>
      <c r="E37" s="86" t="s">
        <v>19</v>
      </c>
      <c r="F37" s="87" t="s">
        <v>42</v>
      </c>
      <c r="G37" s="88" t="s">
        <v>21</v>
      </c>
      <c r="H37" s="89"/>
      <c r="I37" s="89"/>
      <c r="J37" s="90"/>
      <c r="K37" s="96"/>
      <c r="L37" s="97"/>
      <c r="M37" s="17"/>
      <c r="N37" s="93"/>
      <c r="O37" s="98"/>
    </row>
    <row r="38" spans="1:15" customFormat="1" ht="66.75" hidden="1" customHeight="1" x14ac:dyDescent="0.25">
      <c r="A38" s="20"/>
      <c r="B38" s="83"/>
      <c r="C38" s="84"/>
      <c r="D38" s="95"/>
      <c r="E38" s="86" t="s">
        <v>19</v>
      </c>
      <c r="F38" s="87" t="s">
        <v>43</v>
      </c>
      <c r="G38" s="88" t="s">
        <v>21</v>
      </c>
      <c r="H38" s="89"/>
      <c r="I38" s="89"/>
      <c r="J38" s="90"/>
      <c r="K38" s="99"/>
      <c r="L38" s="97"/>
      <c r="M38" s="17"/>
      <c r="N38" s="93"/>
      <c r="O38" s="98"/>
    </row>
    <row r="39" spans="1:15" customFormat="1" ht="33" hidden="1" customHeight="1" x14ac:dyDescent="0.25">
      <c r="A39" s="20"/>
      <c r="B39" s="100"/>
      <c r="C39" s="101"/>
      <c r="D39" s="102"/>
      <c r="E39" s="86" t="s">
        <v>25</v>
      </c>
      <c r="F39" s="103" t="s">
        <v>26</v>
      </c>
      <c r="G39" s="88" t="s">
        <v>27</v>
      </c>
      <c r="H39" s="89"/>
      <c r="I39" s="89"/>
      <c r="J39" s="90"/>
      <c r="K39" s="90"/>
      <c r="L39" s="104"/>
      <c r="M39" s="17"/>
      <c r="N39" s="90"/>
      <c r="O39" s="105"/>
    </row>
    <row r="40" spans="1:15" ht="56.25" customHeight="1" x14ac:dyDescent="0.25">
      <c r="A40" s="20"/>
      <c r="B40" s="35" t="s">
        <v>46</v>
      </c>
      <c r="C40" s="36" t="s">
        <v>47</v>
      </c>
      <c r="D40" s="37" t="s">
        <v>18</v>
      </c>
      <c r="E40" s="3" t="s">
        <v>19</v>
      </c>
      <c r="F40" s="38" t="s">
        <v>20</v>
      </c>
      <c r="G40" s="39" t="s">
        <v>21</v>
      </c>
      <c r="H40" s="40">
        <f>'[31]оценка Учреждения'!$H$39</f>
        <v>100</v>
      </c>
      <c r="I40" s="40">
        <f>'[31]оценка Учреждения'!$I$39</f>
        <v>100</v>
      </c>
      <c r="J40" s="41">
        <f>IF(H40=0,100,IF(I40/H40*100&gt;100,100,I40/H40*100))</f>
        <v>100</v>
      </c>
      <c r="K40" s="42">
        <f>(J40+J41+J42)/2</f>
        <v>100</v>
      </c>
      <c r="L40" s="43">
        <f>(K40+K43)/2</f>
        <v>100</v>
      </c>
      <c r="M40" s="17"/>
      <c r="N40" s="59"/>
      <c r="O40" s="45">
        <v>10</v>
      </c>
    </row>
    <row r="41" spans="1:15" ht="56.25" customHeight="1" x14ac:dyDescent="0.25">
      <c r="A41" s="20"/>
      <c r="B41" s="35"/>
      <c r="C41" s="36"/>
      <c r="D41" s="46"/>
      <c r="E41" s="3" t="s">
        <v>19</v>
      </c>
      <c r="F41" s="38" t="s">
        <v>42</v>
      </c>
      <c r="G41" s="39" t="s">
        <v>21</v>
      </c>
      <c r="H41" s="40">
        <f>'[31]оценка Учреждения'!$H$40</f>
        <v>100</v>
      </c>
      <c r="I41" s="40">
        <f>'[31]оценка Учреждения'!$I$40</f>
        <v>100</v>
      </c>
      <c r="J41" s="41">
        <f>IF(H41=0,100,IF(I41/H41*100&gt;100,100,I41/H41*100))</f>
        <v>100</v>
      </c>
      <c r="K41" s="47"/>
      <c r="L41" s="48"/>
      <c r="M41" s="17"/>
      <c r="N41" s="59"/>
      <c r="O41" s="50"/>
    </row>
    <row r="42" spans="1:15" ht="66.75" customHeight="1" x14ac:dyDescent="0.25">
      <c r="A42" s="20"/>
      <c r="B42" s="35"/>
      <c r="C42" s="36"/>
      <c r="D42" s="46"/>
      <c r="E42" s="3" t="s">
        <v>19</v>
      </c>
      <c r="F42" s="38" t="s">
        <v>43</v>
      </c>
      <c r="G42" s="39" t="s">
        <v>21</v>
      </c>
      <c r="H42" s="40">
        <f>'[31]оценка Учреждения'!$H$41</f>
        <v>0</v>
      </c>
      <c r="I42" s="40">
        <f>'[31]оценка Учреждения'!$I$41</f>
        <v>0</v>
      </c>
      <c r="J42" s="41">
        <v>0</v>
      </c>
      <c r="K42" s="51"/>
      <c r="L42" s="48"/>
      <c r="M42" s="17"/>
      <c r="N42" s="59"/>
      <c r="O42" s="50"/>
    </row>
    <row r="43" spans="1:15" ht="33" customHeight="1" x14ac:dyDescent="0.25">
      <c r="A43" s="20"/>
      <c r="B43" s="52"/>
      <c r="C43" s="53"/>
      <c r="D43" s="54"/>
      <c r="E43" s="3" t="s">
        <v>25</v>
      </c>
      <c r="F43" s="55" t="s">
        <v>26</v>
      </c>
      <c r="G43" s="39" t="s">
        <v>27</v>
      </c>
      <c r="H43" s="40">
        <f>'[31]оценка Учреждения'!$H$42</f>
        <v>2</v>
      </c>
      <c r="I43" s="40">
        <f>'[31]оценка Учреждения'!$I$42</f>
        <v>2</v>
      </c>
      <c r="J43" s="41">
        <f>IF(H43=0,100,IF(I43/H43*100&gt;100,100,I43/H43*100))</f>
        <v>100</v>
      </c>
      <c r="K43" s="41">
        <f>J43</f>
        <v>100</v>
      </c>
      <c r="L43" s="56"/>
      <c r="M43" s="17"/>
      <c r="N43" s="41"/>
      <c r="O43" s="58"/>
    </row>
    <row r="44" spans="1:15" ht="56.25" customHeight="1" x14ac:dyDescent="0.25">
      <c r="A44" s="20"/>
      <c r="B44" s="106" t="s">
        <v>48</v>
      </c>
      <c r="C44" s="107" t="s">
        <v>49</v>
      </c>
      <c r="D44" s="37" t="s">
        <v>18</v>
      </c>
      <c r="E44" s="3" t="s">
        <v>19</v>
      </c>
      <c r="F44" s="38" t="s">
        <v>20</v>
      </c>
      <c r="G44" s="39" t="s">
        <v>21</v>
      </c>
      <c r="H44" s="40">
        <f>'[31]оценка Учреждения'!$H$43</f>
        <v>100</v>
      </c>
      <c r="I44" s="40">
        <f>'[31]оценка Учреждения'!$I$43</f>
        <v>100</v>
      </c>
      <c r="J44" s="41">
        <f>IF(H44=0,100,IF(I44/H44*100&gt;100,100,I44/H44*100))</f>
        <v>100</v>
      </c>
      <c r="K44" s="42">
        <f>(J44+J45+J46)/2</f>
        <v>100</v>
      </c>
      <c r="L44" s="43">
        <f>(K44+K47)/2</f>
        <v>100</v>
      </c>
      <c r="M44" s="17"/>
      <c r="N44" s="59"/>
      <c r="O44" s="45">
        <v>11</v>
      </c>
    </row>
    <row r="45" spans="1:15" ht="56.25" customHeight="1" x14ac:dyDescent="0.25">
      <c r="A45" s="20"/>
      <c r="B45" s="108"/>
      <c r="C45" s="109"/>
      <c r="D45" s="46"/>
      <c r="E45" s="3" t="s">
        <v>19</v>
      </c>
      <c r="F45" s="38" t="s">
        <v>42</v>
      </c>
      <c r="G45" s="39" t="s">
        <v>21</v>
      </c>
      <c r="H45" s="40">
        <f>'[31]оценка Учреждения'!$H$44</f>
        <v>94</v>
      </c>
      <c r="I45" s="40">
        <f>'[31]оценка Учреждения'!$I$44</f>
        <v>94.3</v>
      </c>
      <c r="J45" s="41">
        <f>IF(H45=0,100,IF(I45/H45*100&gt;100,100,I45/H45*100))</f>
        <v>100</v>
      </c>
      <c r="K45" s="47"/>
      <c r="L45" s="48"/>
      <c r="M45" s="17"/>
      <c r="N45" s="59"/>
      <c r="O45" s="50"/>
    </row>
    <row r="46" spans="1:15" ht="66.75" customHeight="1" x14ac:dyDescent="0.25">
      <c r="A46" s="20"/>
      <c r="B46" s="108"/>
      <c r="C46" s="109"/>
      <c r="D46" s="46"/>
      <c r="E46" s="3" t="s">
        <v>19</v>
      </c>
      <c r="F46" s="38" t="s">
        <v>43</v>
      </c>
      <c r="G46" s="39" t="s">
        <v>21</v>
      </c>
      <c r="H46" s="40">
        <f>'[31]оценка Учреждения'!$H$45</f>
        <v>0</v>
      </c>
      <c r="I46" s="40">
        <f>'[31]оценка Учреждения'!$I$45</f>
        <v>0</v>
      </c>
      <c r="J46" s="41">
        <v>0</v>
      </c>
      <c r="K46" s="51"/>
      <c r="L46" s="48"/>
      <c r="M46" s="17"/>
      <c r="N46" s="59"/>
      <c r="O46" s="50"/>
    </row>
    <row r="47" spans="1:15" ht="33" customHeight="1" x14ac:dyDescent="0.25">
      <c r="A47" s="20"/>
      <c r="B47" s="110"/>
      <c r="C47" s="111"/>
      <c r="D47" s="54"/>
      <c r="E47" s="3" t="s">
        <v>25</v>
      </c>
      <c r="F47" s="55" t="s">
        <v>26</v>
      </c>
      <c r="G47" s="39" t="s">
        <v>27</v>
      </c>
      <c r="H47" s="40">
        <f>'[31]оценка Учреждения'!$H$46</f>
        <v>424.14</v>
      </c>
      <c r="I47" s="40">
        <f>'[31]оценка Учреждения'!$I$46</f>
        <v>437.43</v>
      </c>
      <c r="J47" s="41">
        <f>IF(H47=0,100,IF(I47/H47*100&gt;100,100,I47/H47*100))</f>
        <v>100</v>
      </c>
      <c r="K47" s="41">
        <f>J47</f>
        <v>100</v>
      </c>
      <c r="L47" s="56"/>
      <c r="M47" s="17"/>
      <c r="N47" s="41"/>
      <c r="O47" s="58"/>
    </row>
    <row r="48" spans="1:15" ht="56.25" customHeight="1" x14ac:dyDescent="0.25">
      <c r="A48" s="20"/>
      <c r="B48" s="106" t="s">
        <v>50</v>
      </c>
      <c r="C48" s="107" t="s">
        <v>51</v>
      </c>
      <c r="D48" s="37" t="s">
        <v>18</v>
      </c>
      <c r="E48" s="3" t="s">
        <v>19</v>
      </c>
      <c r="F48" s="38" t="s">
        <v>20</v>
      </c>
      <c r="G48" s="39" t="s">
        <v>21</v>
      </c>
      <c r="H48" s="40">
        <f>'[31]оценка Учреждения'!$H$47</f>
        <v>100</v>
      </c>
      <c r="I48" s="40">
        <f>'[31]оценка Учреждения'!$I$47</f>
        <v>100</v>
      </c>
      <c r="J48" s="41">
        <f>IF(H48=0,100,IF(I48/H48*100&gt;100,100,I48/H48*100))</f>
        <v>100</v>
      </c>
      <c r="K48" s="42">
        <f>(J48+J49+J50)/2</f>
        <v>100</v>
      </c>
      <c r="L48" s="43">
        <f>(K48+K51)/2</f>
        <v>100</v>
      </c>
      <c r="M48" s="17"/>
      <c r="N48" s="59"/>
      <c r="O48" s="45">
        <v>12</v>
      </c>
    </row>
    <row r="49" spans="1:15" ht="56.25" customHeight="1" x14ac:dyDescent="0.25">
      <c r="A49" s="20"/>
      <c r="B49" s="108"/>
      <c r="C49" s="109"/>
      <c r="D49" s="46"/>
      <c r="E49" s="3" t="s">
        <v>19</v>
      </c>
      <c r="F49" s="38" t="s">
        <v>42</v>
      </c>
      <c r="G49" s="39" t="s">
        <v>21</v>
      </c>
      <c r="H49" s="40">
        <f>'[31]оценка Учреждения'!$H$48</f>
        <v>100</v>
      </c>
      <c r="I49" s="40">
        <f>'[31]оценка Учреждения'!$I$48</f>
        <v>100</v>
      </c>
      <c r="J49" s="41">
        <f>IF(H49=0,100,IF(I49/H49*100&gt;100,100,I49/H49*100))</f>
        <v>100</v>
      </c>
      <c r="K49" s="47"/>
      <c r="L49" s="48"/>
      <c r="M49" s="17"/>
      <c r="N49" s="59"/>
      <c r="O49" s="50"/>
    </row>
    <row r="50" spans="1:15" ht="66.75" customHeight="1" x14ac:dyDescent="0.25">
      <c r="A50" s="20"/>
      <c r="B50" s="108"/>
      <c r="C50" s="109"/>
      <c r="D50" s="46"/>
      <c r="E50" s="3" t="s">
        <v>19</v>
      </c>
      <c r="F50" s="38" t="s">
        <v>43</v>
      </c>
      <c r="G50" s="39" t="s">
        <v>21</v>
      </c>
      <c r="H50" s="40">
        <f>'[31]оценка Учреждения'!$H$49</f>
        <v>0</v>
      </c>
      <c r="I50" s="40">
        <f>'[31]оценка Учреждения'!$I$49</f>
        <v>0</v>
      </c>
      <c r="J50" s="41">
        <v>0</v>
      </c>
      <c r="K50" s="51"/>
      <c r="L50" s="48"/>
      <c r="M50" s="17"/>
      <c r="N50" s="59"/>
      <c r="O50" s="50"/>
    </row>
    <row r="51" spans="1:15" ht="33" customHeight="1" x14ac:dyDescent="0.25">
      <c r="A51" s="20"/>
      <c r="B51" s="110"/>
      <c r="C51" s="111"/>
      <c r="D51" s="54"/>
      <c r="E51" s="3" t="s">
        <v>25</v>
      </c>
      <c r="F51" s="55" t="s">
        <v>26</v>
      </c>
      <c r="G51" s="39" t="s">
        <v>27</v>
      </c>
      <c r="H51" s="40">
        <f>'[31]оценка Учреждения'!$H$50</f>
        <v>1</v>
      </c>
      <c r="I51" s="40">
        <f>'[31]оценка Учреждения'!$I$50</f>
        <v>1</v>
      </c>
      <c r="J51" s="41">
        <f>IF(H51=0,100,IF(I51/H51*100&gt;100,100,I51/H51*100))</f>
        <v>100</v>
      </c>
      <c r="K51" s="41">
        <f>J51</f>
        <v>100</v>
      </c>
      <c r="L51" s="56"/>
      <c r="M51" s="17"/>
      <c r="N51" s="41"/>
      <c r="O51" s="58"/>
    </row>
    <row r="52" spans="1:15" customFormat="1" ht="47.25" hidden="1" x14ac:dyDescent="0.25">
      <c r="A52" s="20"/>
      <c r="B52" s="112" t="s">
        <v>52</v>
      </c>
      <c r="C52" s="113" t="s">
        <v>53</v>
      </c>
      <c r="D52" s="114" t="s">
        <v>18</v>
      </c>
      <c r="E52" s="115" t="s">
        <v>19</v>
      </c>
      <c r="F52" s="116" t="s">
        <v>20</v>
      </c>
      <c r="G52" s="117" t="s">
        <v>21</v>
      </c>
      <c r="H52" s="118"/>
      <c r="I52" s="118"/>
      <c r="J52" s="119"/>
      <c r="K52" s="120"/>
      <c r="L52" s="121"/>
      <c r="M52" s="17"/>
      <c r="N52" s="122"/>
      <c r="O52" s="123">
        <v>13</v>
      </c>
    </row>
    <row r="53" spans="1:15" customFormat="1" ht="47.25" hidden="1" x14ac:dyDescent="0.25">
      <c r="A53" s="20"/>
      <c r="B53" s="112"/>
      <c r="C53" s="113"/>
      <c r="D53" s="124"/>
      <c r="E53" s="115" t="s">
        <v>19</v>
      </c>
      <c r="F53" s="116" t="s">
        <v>42</v>
      </c>
      <c r="G53" s="117" t="s">
        <v>21</v>
      </c>
      <c r="H53" s="118"/>
      <c r="I53" s="118"/>
      <c r="J53" s="119"/>
      <c r="K53" s="125"/>
      <c r="L53" s="126"/>
      <c r="M53" s="17"/>
      <c r="N53" s="122"/>
      <c r="O53" s="127"/>
    </row>
    <row r="54" spans="1:15" customFormat="1" ht="47.25" hidden="1" x14ac:dyDescent="0.25">
      <c r="A54" s="20"/>
      <c r="B54" s="112"/>
      <c r="C54" s="113"/>
      <c r="D54" s="124"/>
      <c r="E54" s="115" t="s">
        <v>19</v>
      </c>
      <c r="F54" s="116" t="s">
        <v>54</v>
      </c>
      <c r="G54" s="117" t="s">
        <v>21</v>
      </c>
      <c r="H54" s="118"/>
      <c r="I54" s="118"/>
      <c r="J54" s="119"/>
      <c r="K54" s="128"/>
      <c r="L54" s="126"/>
      <c r="M54" s="17"/>
      <c r="N54" s="122"/>
      <c r="O54" s="127"/>
    </row>
    <row r="55" spans="1:15" customFormat="1" ht="31.5" hidden="1" x14ac:dyDescent="0.25">
      <c r="A55" s="20"/>
      <c r="B55" s="129"/>
      <c r="C55" s="130"/>
      <c r="D55" s="131"/>
      <c r="E55" s="115" t="s">
        <v>25</v>
      </c>
      <c r="F55" s="132" t="s">
        <v>26</v>
      </c>
      <c r="G55" s="117" t="s">
        <v>27</v>
      </c>
      <c r="H55" s="118"/>
      <c r="I55" s="118"/>
      <c r="J55" s="119"/>
      <c r="K55" s="119"/>
      <c r="L55" s="133"/>
      <c r="M55" s="17"/>
      <c r="N55" s="119"/>
      <c r="O55" s="134"/>
    </row>
    <row r="56" spans="1:15" customFormat="1" ht="47.25" hidden="1" x14ac:dyDescent="0.25">
      <c r="A56" s="20"/>
      <c r="B56" s="112" t="s">
        <v>55</v>
      </c>
      <c r="C56" s="113" t="s">
        <v>56</v>
      </c>
      <c r="D56" s="114" t="s">
        <v>18</v>
      </c>
      <c r="E56" s="115" t="s">
        <v>19</v>
      </c>
      <c r="F56" s="116" t="s">
        <v>20</v>
      </c>
      <c r="G56" s="117" t="s">
        <v>21</v>
      </c>
      <c r="H56" s="118"/>
      <c r="I56" s="118"/>
      <c r="J56" s="119"/>
      <c r="K56" s="120"/>
      <c r="L56" s="121"/>
      <c r="M56" s="17"/>
      <c r="N56" s="122"/>
      <c r="O56" s="123">
        <v>14</v>
      </c>
    </row>
    <row r="57" spans="1:15" customFormat="1" ht="47.25" hidden="1" x14ac:dyDescent="0.25">
      <c r="A57" s="20"/>
      <c r="B57" s="112"/>
      <c r="C57" s="113"/>
      <c r="D57" s="124"/>
      <c r="E57" s="115" t="s">
        <v>19</v>
      </c>
      <c r="F57" s="116" t="s">
        <v>42</v>
      </c>
      <c r="G57" s="117" t="s">
        <v>21</v>
      </c>
      <c r="H57" s="118"/>
      <c r="I57" s="118"/>
      <c r="J57" s="119"/>
      <c r="K57" s="125"/>
      <c r="L57" s="126"/>
      <c r="M57" s="17"/>
      <c r="N57" s="122"/>
      <c r="O57" s="127"/>
    </row>
    <row r="58" spans="1:15" customFormat="1" ht="47.25" hidden="1" x14ac:dyDescent="0.25">
      <c r="A58" s="20"/>
      <c r="B58" s="112"/>
      <c r="C58" s="113"/>
      <c r="D58" s="124"/>
      <c r="E58" s="115" t="s">
        <v>19</v>
      </c>
      <c r="F58" s="116" t="s">
        <v>54</v>
      </c>
      <c r="G58" s="117" t="s">
        <v>21</v>
      </c>
      <c r="H58" s="118"/>
      <c r="I58" s="118"/>
      <c r="J58" s="119"/>
      <c r="K58" s="128"/>
      <c r="L58" s="126"/>
      <c r="M58" s="17"/>
      <c r="N58" s="122"/>
      <c r="O58" s="127"/>
    </row>
    <row r="59" spans="1:15" customFormat="1" ht="31.5" hidden="1" x14ac:dyDescent="0.25">
      <c r="A59" s="20"/>
      <c r="B59" s="129"/>
      <c r="C59" s="130"/>
      <c r="D59" s="131"/>
      <c r="E59" s="115" t="s">
        <v>25</v>
      </c>
      <c r="F59" s="132" t="s">
        <v>26</v>
      </c>
      <c r="G59" s="117" t="s">
        <v>27</v>
      </c>
      <c r="H59" s="118"/>
      <c r="I59" s="118"/>
      <c r="J59" s="119"/>
      <c r="K59" s="119"/>
      <c r="L59" s="133"/>
      <c r="M59" s="17"/>
      <c r="N59" s="119"/>
      <c r="O59" s="134"/>
    </row>
    <row r="60" spans="1:15" customFormat="1" ht="47.25" hidden="1" x14ac:dyDescent="0.25">
      <c r="A60" s="20"/>
      <c r="B60" s="112" t="s">
        <v>57</v>
      </c>
      <c r="C60" s="113" t="s">
        <v>58</v>
      </c>
      <c r="D60" s="114" t="s">
        <v>18</v>
      </c>
      <c r="E60" s="115" t="s">
        <v>19</v>
      </c>
      <c r="F60" s="116" t="s">
        <v>20</v>
      </c>
      <c r="G60" s="117" t="s">
        <v>21</v>
      </c>
      <c r="H60" s="118"/>
      <c r="I60" s="118"/>
      <c r="J60" s="119"/>
      <c r="K60" s="120"/>
      <c r="L60" s="121"/>
      <c r="M60" s="17"/>
      <c r="N60" s="122"/>
      <c r="O60" s="123">
        <v>15</v>
      </c>
    </row>
    <row r="61" spans="1:15" customFormat="1" ht="47.25" hidden="1" x14ac:dyDescent="0.25">
      <c r="A61" s="20"/>
      <c r="B61" s="112"/>
      <c r="C61" s="113"/>
      <c r="D61" s="124"/>
      <c r="E61" s="115" t="s">
        <v>19</v>
      </c>
      <c r="F61" s="116" t="s">
        <v>42</v>
      </c>
      <c r="G61" s="117" t="s">
        <v>21</v>
      </c>
      <c r="H61" s="118"/>
      <c r="I61" s="118"/>
      <c r="J61" s="119"/>
      <c r="K61" s="125"/>
      <c r="L61" s="126"/>
      <c r="M61" s="17"/>
      <c r="N61" s="122"/>
      <c r="O61" s="127"/>
    </row>
    <row r="62" spans="1:15" customFormat="1" ht="47.25" hidden="1" x14ac:dyDescent="0.25">
      <c r="A62" s="20"/>
      <c r="B62" s="112"/>
      <c r="C62" s="113"/>
      <c r="D62" s="124"/>
      <c r="E62" s="115" t="s">
        <v>19</v>
      </c>
      <c r="F62" s="116" t="s">
        <v>54</v>
      </c>
      <c r="G62" s="117" t="s">
        <v>21</v>
      </c>
      <c r="H62" s="118"/>
      <c r="I62" s="118"/>
      <c r="J62" s="119"/>
      <c r="K62" s="128"/>
      <c r="L62" s="126"/>
      <c r="M62" s="17"/>
      <c r="N62" s="122"/>
      <c r="O62" s="127"/>
    </row>
    <row r="63" spans="1:15" customFormat="1" ht="31.5" hidden="1" x14ac:dyDescent="0.25">
      <c r="A63" s="20"/>
      <c r="B63" s="129"/>
      <c r="C63" s="130"/>
      <c r="D63" s="131"/>
      <c r="E63" s="115" t="s">
        <v>25</v>
      </c>
      <c r="F63" s="132" t="s">
        <v>26</v>
      </c>
      <c r="G63" s="117" t="s">
        <v>27</v>
      </c>
      <c r="H63" s="118"/>
      <c r="I63" s="118"/>
      <c r="J63" s="119"/>
      <c r="K63" s="119"/>
      <c r="L63" s="133"/>
      <c r="M63" s="17"/>
      <c r="N63" s="119"/>
      <c r="O63" s="134"/>
    </row>
    <row r="64" spans="1:15" ht="47.25" x14ac:dyDescent="0.25">
      <c r="A64" s="20"/>
      <c r="B64" s="35" t="s">
        <v>59</v>
      </c>
      <c r="C64" s="36" t="s">
        <v>60</v>
      </c>
      <c r="D64" s="37" t="s">
        <v>18</v>
      </c>
      <c r="E64" s="3" t="s">
        <v>19</v>
      </c>
      <c r="F64" s="38" t="s">
        <v>20</v>
      </c>
      <c r="G64" s="39" t="s">
        <v>21</v>
      </c>
      <c r="H64" s="40">
        <f>'[31]оценка Учреждения'!$H$63</f>
        <v>100</v>
      </c>
      <c r="I64" s="40">
        <f>'[31]оценка Учреждения'!$I$63</f>
        <v>100</v>
      </c>
      <c r="J64" s="41">
        <f>IF(H64=0,100,IF(I64/H64*100&gt;100,100,I64/H64*100))</f>
        <v>100</v>
      </c>
      <c r="K64" s="42">
        <f>(J64+J65+J66)/2</f>
        <v>96.65</v>
      </c>
      <c r="L64" s="43">
        <f>(K64+K67)/2</f>
        <v>98.325000000000003</v>
      </c>
      <c r="M64" s="17"/>
      <c r="N64" s="59"/>
      <c r="O64" s="45">
        <v>16</v>
      </c>
    </row>
    <row r="65" spans="1:15" ht="47.25" x14ac:dyDescent="0.25">
      <c r="A65" s="20"/>
      <c r="B65" s="35"/>
      <c r="C65" s="36"/>
      <c r="D65" s="46"/>
      <c r="E65" s="3" t="s">
        <v>19</v>
      </c>
      <c r="F65" s="38" t="s">
        <v>42</v>
      </c>
      <c r="G65" s="39" t="s">
        <v>21</v>
      </c>
      <c r="H65" s="40">
        <f>'[31]оценка Учреждения'!$H$64</f>
        <v>100</v>
      </c>
      <c r="I65" s="40">
        <f>'[31]оценка Учреждения'!$I$64</f>
        <v>93.3</v>
      </c>
      <c r="J65" s="41">
        <f>IF(H65=0,100,IF(I65/H65*100&gt;100,100,I65/H65*100))</f>
        <v>93.3</v>
      </c>
      <c r="K65" s="47"/>
      <c r="L65" s="48"/>
      <c r="M65" s="17"/>
      <c r="N65" s="59"/>
      <c r="O65" s="50"/>
    </row>
    <row r="66" spans="1:15" ht="47.25" x14ac:dyDescent="0.25">
      <c r="A66" s="20"/>
      <c r="B66" s="35"/>
      <c r="C66" s="36"/>
      <c r="D66" s="46"/>
      <c r="E66" s="3" t="s">
        <v>19</v>
      </c>
      <c r="F66" s="38" t="s">
        <v>54</v>
      </c>
      <c r="G66" s="39" t="s">
        <v>21</v>
      </c>
      <c r="H66" s="40">
        <f>'[31]оценка Учреждения'!$H$65</f>
        <v>0</v>
      </c>
      <c r="I66" s="40">
        <f>'[31]оценка Учреждения'!$I$65</f>
        <v>0</v>
      </c>
      <c r="J66" s="41">
        <v>0</v>
      </c>
      <c r="K66" s="51"/>
      <c r="L66" s="48"/>
      <c r="M66" s="17"/>
      <c r="N66" s="59"/>
      <c r="O66" s="50"/>
    </row>
    <row r="67" spans="1:15" ht="31.5" x14ac:dyDescent="0.25">
      <c r="A67" s="20"/>
      <c r="B67" s="52"/>
      <c r="C67" s="53"/>
      <c r="D67" s="54"/>
      <c r="E67" s="3" t="s">
        <v>25</v>
      </c>
      <c r="F67" s="55" t="s">
        <v>26</v>
      </c>
      <c r="G67" s="39" t="s">
        <v>27</v>
      </c>
      <c r="H67" s="40">
        <f>'[31]оценка Учреждения'!$H$66</f>
        <v>83</v>
      </c>
      <c r="I67" s="40">
        <f>'[31]оценка Учреждения'!$I$66</f>
        <v>84</v>
      </c>
      <c r="J67" s="41">
        <f>IF(I67/H67*100&gt;100,100,I67/H67*100)</f>
        <v>100</v>
      </c>
      <c r="K67" s="41">
        <f>J67</f>
        <v>100</v>
      </c>
      <c r="L67" s="56"/>
      <c r="M67" s="17"/>
      <c r="N67" s="41"/>
      <c r="O67" s="58"/>
    </row>
    <row r="68" spans="1:15" customFormat="1" ht="47.25" hidden="1" x14ac:dyDescent="0.25">
      <c r="A68" s="20"/>
      <c r="B68" s="112" t="s">
        <v>61</v>
      </c>
      <c r="C68" s="113" t="s">
        <v>62</v>
      </c>
      <c r="D68" s="114" t="s">
        <v>18</v>
      </c>
      <c r="E68" s="115" t="s">
        <v>19</v>
      </c>
      <c r="F68" s="116" t="s">
        <v>20</v>
      </c>
      <c r="G68" s="117" t="s">
        <v>21</v>
      </c>
      <c r="H68" s="118"/>
      <c r="I68" s="118"/>
      <c r="J68" s="119"/>
      <c r="K68" s="120"/>
      <c r="L68" s="121"/>
      <c r="M68" s="17"/>
      <c r="N68" s="122"/>
      <c r="O68" s="123">
        <v>17</v>
      </c>
    </row>
    <row r="69" spans="1:15" customFormat="1" ht="47.25" hidden="1" x14ac:dyDescent="0.25">
      <c r="A69" s="20"/>
      <c r="B69" s="112"/>
      <c r="C69" s="113"/>
      <c r="D69" s="124"/>
      <c r="E69" s="115" t="s">
        <v>19</v>
      </c>
      <c r="F69" s="116" t="s">
        <v>42</v>
      </c>
      <c r="G69" s="117" t="s">
        <v>21</v>
      </c>
      <c r="H69" s="118"/>
      <c r="I69" s="118"/>
      <c r="J69" s="119"/>
      <c r="K69" s="125"/>
      <c r="L69" s="126"/>
      <c r="M69" s="17"/>
      <c r="N69" s="122"/>
      <c r="O69" s="127"/>
    </row>
    <row r="70" spans="1:15" customFormat="1" ht="47.25" hidden="1" x14ac:dyDescent="0.25">
      <c r="A70" s="20"/>
      <c r="B70" s="112"/>
      <c r="C70" s="113"/>
      <c r="D70" s="124"/>
      <c r="E70" s="115" t="s">
        <v>19</v>
      </c>
      <c r="F70" s="116" t="s">
        <v>54</v>
      </c>
      <c r="G70" s="117" t="s">
        <v>21</v>
      </c>
      <c r="H70" s="118"/>
      <c r="I70" s="118"/>
      <c r="J70" s="119"/>
      <c r="K70" s="128"/>
      <c r="L70" s="126"/>
      <c r="M70" s="17"/>
      <c r="N70" s="122"/>
      <c r="O70" s="127"/>
    </row>
    <row r="71" spans="1:15" customFormat="1" ht="31.5" hidden="1" x14ac:dyDescent="0.25">
      <c r="A71" s="20"/>
      <c r="B71" s="129"/>
      <c r="C71" s="130"/>
      <c r="D71" s="131"/>
      <c r="E71" s="115" t="s">
        <v>25</v>
      </c>
      <c r="F71" s="132" t="s">
        <v>26</v>
      </c>
      <c r="G71" s="117" t="s">
        <v>27</v>
      </c>
      <c r="H71" s="118"/>
      <c r="I71" s="118"/>
      <c r="J71" s="119"/>
      <c r="K71" s="119"/>
      <c r="L71" s="133"/>
      <c r="M71" s="17"/>
      <c r="N71" s="119"/>
      <c r="O71" s="134"/>
    </row>
    <row r="72" spans="1:15" customFormat="1" ht="47.25" hidden="1" x14ac:dyDescent="0.25">
      <c r="A72" s="20"/>
      <c r="B72" s="136" t="s">
        <v>63</v>
      </c>
      <c r="C72" s="137" t="s">
        <v>64</v>
      </c>
      <c r="D72" s="138" t="s">
        <v>18</v>
      </c>
      <c r="E72" s="139" t="s">
        <v>19</v>
      </c>
      <c r="F72" s="140" t="s">
        <v>65</v>
      </c>
      <c r="G72" s="139" t="s">
        <v>21</v>
      </c>
      <c r="H72" s="141"/>
      <c r="I72" s="141"/>
      <c r="J72" s="142"/>
      <c r="K72" s="143"/>
      <c r="L72" s="144"/>
      <c r="M72" s="17"/>
      <c r="N72" s="145"/>
      <c r="O72" s="146">
        <v>18</v>
      </c>
    </row>
    <row r="73" spans="1:15" customFormat="1" ht="63" hidden="1" x14ac:dyDescent="0.25">
      <c r="A73" s="20"/>
      <c r="B73" s="136"/>
      <c r="C73" s="137"/>
      <c r="D73" s="147"/>
      <c r="E73" s="139" t="s">
        <v>19</v>
      </c>
      <c r="F73" s="140" t="s">
        <v>66</v>
      </c>
      <c r="G73" s="139" t="s">
        <v>21</v>
      </c>
      <c r="H73" s="141"/>
      <c r="I73" s="141"/>
      <c r="J73" s="142"/>
      <c r="K73" s="148"/>
      <c r="L73" s="149"/>
      <c r="M73" s="17"/>
      <c r="N73" s="145"/>
      <c r="O73" s="150"/>
    </row>
    <row r="74" spans="1:15" customFormat="1" ht="47.25" hidden="1" x14ac:dyDescent="0.25">
      <c r="A74" s="20"/>
      <c r="B74" s="136"/>
      <c r="C74" s="137"/>
      <c r="D74" s="147"/>
      <c r="E74" s="139" t="s">
        <v>19</v>
      </c>
      <c r="F74" s="140" t="s">
        <v>42</v>
      </c>
      <c r="G74" s="139" t="s">
        <v>21</v>
      </c>
      <c r="H74" s="141"/>
      <c r="I74" s="141"/>
      <c r="J74" s="142"/>
      <c r="K74" s="151"/>
      <c r="L74" s="149"/>
      <c r="M74" s="17"/>
      <c r="N74" s="145"/>
      <c r="O74" s="150"/>
    </row>
    <row r="75" spans="1:15" customFormat="1" ht="31.5" hidden="1" x14ac:dyDescent="0.25">
      <c r="A75" s="20"/>
      <c r="B75" s="152"/>
      <c r="C75" s="153"/>
      <c r="D75" s="154"/>
      <c r="E75" s="139" t="s">
        <v>25</v>
      </c>
      <c r="F75" s="155" t="s">
        <v>67</v>
      </c>
      <c r="G75" s="139" t="s">
        <v>68</v>
      </c>
      <c r="H75" s="156"/>
      <c r="I75" s="156"/>
      <c r="J75" s="142"/>
      <c r="K75" s="142"/>
      <c r="L75" s="157"/>
      <c r="M75" s="17"/>
      <c r="N75" s="142"/>
      <c r="O75" s="158"/>
    </row>
    <row r="76" spans="1:15" ht="47.25" customHeight="1" x14ac:dyDescent="0.25">
      <c r="A76" s="20"/>
      <c r="B76" s="35" t="s">
        <v>69</v>
      </c>
      <c r="C76" s="36" t="s">
        <v>70</v>
      </c>
      <c r="D76" s="37" t="s">
        <v>18</v>
      </c>
      <c r="E76" s="3" t="s">
        <v>19</v>
      </c>
      <c r="F76" s="38" t="s">
        <v>65</v>
      </c>
      <c r="G76" s="3" t="s">
        <v>21</v>
      </c>
      <c r="H76" s="40">
        <f>'[31]оценка Учреждения'!$H$75</f>
        <v>0.91</v>
      </c>
      <c r="I76" s="40">
        <f>'[31]оценка Учреждения'!$I$75</f>
        <v>0.84</v>
      </c>
      <c r="J76" s="41">
        <f t="shared" ref="J76:J99" si="1">IF(I76/H76*100&gt;100,100,I76/H76*100)</f>
        <v>92.307692307692307</v>
      </c>
      <c r="K76" s="42">
        <f>(J76+J77+J78)/3</f>
        <v>88.200688200688205</v>
      </c>
      <c r="L76" s="43">
        <f>(K76+K79)/2</f>
        <v>94.100344100344103</v>
      </c>
      <c r="M76" s="17"/>
      <c r="N76" s="44"/>
      <c r="O76" s="45">
        <v>19</v>
      </c>
    </row>
    <row r="77" spans="1:15" ht="63" x14ac:dyDescent="0.25">
      <c r="A77" s="20"/>
      <c r="B77" s="35"/>
      <c r="C77" s="36"/>
      <c r="D77" s="46"/>
      <c r="E77" s="3" t="s">
        <v>19</v>
      </c>
      <c r="F77" s="38" t="s">
        <v>66</v>
      </c>
      <c r="G77" s="3" t="s">
        <v>21</v>
      </c>
      <c r="H77" s="40">
        <f>'[31]оценка Учреждения'!$H$76</f>
        <v>23.1</v>
      </c>
      <c r="I77" s="40">
        <f>'[31]оценка Учреждения'!$I$76</f>
        <v>16.7</v>
      </c>
      <c r="J77" s="41">
        <f t="shared" si="1"/>
        <v>72.294372294372295</v>
      </c>
      <c r="K77" s="47"/>
      <c r="L77" s="48"/>
      <c r="M77" s="17"/>
      <c r="N77" s="49"/>
      <c r="O77" s="50"/>
    </row>
    <row r="78" spans="1:15" ht="47.25" x14ac:dyDescent="0.25">
      <c r="A78" s="20"/>
      <c r="B78" s="35"/>
      <c r="C78" s="36"/>
      <c r="D78" s="46"/>
      <c r="E78" s="3" t="s">
        <v>19</v>
      </c>
      <c r="F78" s="38" t="s">
        <v>42</v>
      </c>
      <c r="G78" s="3" t="s">
        <v>21</v>
      </c>
      <c r="H78" s="40">
        <f>'[31]оценка Учреждения'!$H$77</f>
        <v>100</v>
      </c>
      <c r="I78" s="40">
        <f>'[31]оценка Учреждения'!$I$77</f>
        <v>100</v>
      </c>
      <c r="J78" s="41">
        <f t="shared" si="1"/>
        <v>100</v>
      </c>
      <c r="K78" s="51"/>
      <c r="L78" s="48"/>
      <c r="M78" s="17"/>
      <c r="N78" s="49"/>
      <c r="O78" s="50"/>
    </row>
    <row r="79" spans="1:15" ht="31.5" x14ac:dyDescent="0.25">
      <c r="A79" s="20"/>
      <c r="B79" s="52"/>
      <c r="C79" s="53"/>
      <c r="D79" s="54"/>
      <c r="E79" s="3" t="s">
        <v>25</v>
      </c>
      <c r="F79" s="55" t="s">
        <v>67</v>
      </c>
      <c r="G79" s="3" t="s">
        <v>68</v>
      </c>
      <c r="H79" s="135">
        <f>'[31]оценка Учреждения'!$H$78</f>
        <v>1619.73</v>
      </c>
      <c r="I79" s="135">
        <f>'[31]оценка Учреждения'!$I$78</f>
        <v>1619.73</v>
      </c>
      <c r="J79" s="41">
        <f t="shared" si="1"/>
        <v>100</v>
      </c>
      <c r="K79" s="41">
        <f>J79</f>
        <v>100</v>
      </c>
      <c r="L79" s="56"/>
      <c r="M79" s="17"/>
      <c r="N79" s="57"/>
      <c r="O79" s="58"/>
    </row>
    <row r="80" spans="1:15" ht="47.25" x14ac:dyDescent="0.25">
      <c r="A80" s="20"/>
      <c r="B80" s="35" t="s">
        <v>71</v>
      </c>
      <c r="C80" s="36" t="s">
        <v>72</v>
      </c>
      <c r="D80" s="37" t="s">
        <v>18</v>
      </c>
      <c r="E80" s="3" t="s">
        <v>19</v>
      </c>
      <c r="F80" s="38" t="s">
        <v>65</v>
      </c>
      <c r="G80" s="3" t="s">
        <v>21</v>
      </c>
      <c r="H80" s="40">
        <f>'[31]оценка Учреждения'!$H$79</f>
        <v>37.229999999999997</v>
      </c>
      <c r="I80" s="40">
        <f>'[31]оценка Учреждения'!$I$79</f>
        <v>34.14</v>
      </c>
      <c r="J80" s="41">
        <f t="shared" si="1"/>
        <v>91.700241740531837</v>
      </c>
      <c r="K80" s="42">
        <f>(J80+J81+J82)/3</f>
        <v>97.233413913510617</v>
      </c>
      <c r="L80" s="43">
        <f>(K80+K83)/2</f>
        <v>98.616706956755309</v>
      </c>
      <c r="M80" s="17"/>
      <c r="N80" s="59"/>
      <c r="O80" s="45">
        <v>20</v>
      </c>
    </row>
    <row r="81" spans="1:15" ht="63" x14ac:dyDescent="0.25">
      <c r="A81" s="20"/>
      <c r="B81" s="35"/>
      <c r="C81" s="36"/>
      <c r="D81" s="46"/>
      <c r="E81" s="3" t="s">
        <v>19</v>
      </c>
      <c r="F81" s="38" t="s">
        <v>66</v>
      </c>
      <c r="G81" s="3" t="s">
        <v>21</v>
      </c>
      <c r="H81" s="40">
        <f>'[31]оценка Учреждения'!$H$80</f>
        <v>10</v>
      </c>
      <c r="I81" s="40">
        <f>'[31]оценка Учреждения'!$I$80</f>
        <v>8.9</v>
      </c>
      <c r="J81" s="41">
        <v>100</v>
      </c>
      <c r="K81" s="47"/>
      <c r="L81" s="48"/>
      <c r="M81" s="17"/>
      <c r="N81" s="59"/>
      <c r="O81" s="50"/>
    </row>
    <row r="82" spans="1:15" ht="47.25" x14ac:dyDescent="0.25">
      <c r="A82" s="20"/>
      <c r="B82" s="35"/>
      <c r="C82" s="36"/>
      <c r="D82" s="46"/>
      <c r="E82" s="3" t="s">
        <v>19</v>
      </c>
      <c r="F82" s="38" t="s">
        <v>42</v>
      </c>
      <c r="G82" s="3" t="s">
        <v>21</v>
      </c>
      <c r="H82" s="40">
        <f>'[31]оценка Учреждения'!$H$81</f>
        <v>50</v>
      </c>
      <c r="I82" s="40">
        <f>'[31]оценка Учреждения'!$I$81</f>
        <v>55.6</v>
      </c>
      <c r="J82" s="41">
        <f t="shared" si="1"/>
        <v>100</v>
      </c>
      <c r="K82" s="51"/>
      <c r="L82" s="48"/>
      <c r="M82" s="17"/>
      <c r="N82" s="59"/>
      <c r="O82" s="50"/>
    </row>
    <row r="83" spans="1:15" ht="31.5" x14ac:dyDescent="0.25">
      <c r="A83" s="20"/>
      <c r="B83" s="52"/>
      <c r="C83" s="53"/>
      <c r="D83" s="54"/>
      <c r="E83" s="3" t="s">
        <v>25</v>
      </c>
      <c r="F83" s="55" t="s">
        <v>67</v>
      </c>
      <c r="G83" s="3" t="s">
        <v>68</v>
      </c>
      <c r="H83" s="135">
        <f>'[31]оценка Учреждения'!$H$82</f>
        <v>64436.22</v>
      </c>
      <c r="I83" s="135">
        <f>'[31]оценка Учреждения'!$I$82</f>
        <v>64436.22</v>
      </c>
      <c r="J83" s="41">
        <f t="shared" si="1"/>
        <v>100</v>
      </c>
      <c r="K83" s="41">
        <f>J83</f>
        <v>100</v>
      </c>
      <c r="L83" s="56"/>
      <c r="M83" s="17"/>
      <c r="N83" s="41"/>
      <c r="O83" s="58"/>
    </row>
    <row r="84" spans="1:15" ht="47.25" x14ac:dyDescent="0.25">
      <c r="A84" s="20"/>
      <c r="B84" s="35" t="s">
        <v>73</v>
      </c>
      <c r="C84" s="36" t="s">
        <v>74</v>
      </c>
      <c r="D84" s="37" t="s">
        <v>18</v>
      </c>
      <c r="E84" s="3" t="s">
        <v>19</v>
      </c>
      <c r="F84" s="38" t="s">
        <v>65</v>
      </c>
      <c r="G84" s="3" t="s">
        <v>21</v>
      </c>
      <c r="H84" s="40">
        <f>'[31]оценка Учреждения'!$H$83</f>
        <v>42.81</v>
      </c>
      <c r="I84" s="40">
        <f>'[31]оценка Учреждения'!$I$83</f>
        <v>39.25</v>
      </c>
      <c r="J84" s="41">
        <f t="shared" si="1"/>
        <v>91.684185937864981</v>
      </c>
      <c r="K84" s="42">
        <f>(J84+J85+J86)/3</f>
        <v>93.686395312621656</v>
      </c>
      <c r="L84" s="43">
        <f>(K84+K87)/2</f>
        <v>96.843197656310821</v>
      </c>
      <c r="M84" s="17"/>
      <c r="N84" s="59"/>
      <c r="O84" s="45">
        <v>21</v>
      </c>
    </row>
    <row r="85" spans="1:15" ht="63" x14ac:dyDescent="0.25">
      <c r="A85" s="20"/>
      <c r="B85" s="35"/>
      <c r="C85" s="36"/>
      <c r="D85" s="46"/>
      <c r="E85" s="3" t="s">
        <v>19</v>
      </c>
      <c r="F85" s="38" t="s">
        <v>66</v>
      </c>
      <c r="G85" s="3" t="s">
        <v>21</v>
      </c>
      <c r="H85" s="40">
        <f>'[31]оценка Учреждения'!$H$84</f>
        <v>32</v>
      </c>
      <c r="I85" s="40">
        <f>'[31]оценка Учреждения'!$I$84</f>
        <v>28.6</v>
      </c>
      <c r="J85" s="41">
        <f t="shared" si="1"/>
        <v>89.375</v>
      </c>
      <c r="K85" s="47"/>
      <c r="L85" s="48"/>
      <c r="M85" s="17"/>
      <c r="N85" s="59"/>
      <c r="O85" s="50"/>
    </row>
    <row r="86" spans="1:15" ht="47.25" x14ac:dyDescent="0.25">
      <c r="A86" s="20"/>
      <c r="B86" s="35"/>
      <c r="C86" s="36"/>
      <c r="D86" s="46"/>
      <c r="E86" s="3" t="s">
        <v>19</v>
      </c>
      <c r="F86" s="38" t="s">
        <v>42</v>
      </c>
      <c r="G86" s="3" t="s">
        <v>21</v>
      </c>
      <c r="H86" s="40">
        <f>'[31]оценка Учреждения'!$H$85</f>
        <v>85.7</v>
      </c>
      <c r="I86" s="40">
        <f>'[31]оценка Учреждения'!$I$85</f>
        <v>90.9</v>
      </c>
      <c r="J86" s="41">
        <f t="shared" si="1"/>
        <v>100</v>
      </c>
      <c r="K86" s="51"/>
      <c r="L86" s="48"/>
      <c r="M86" s="17"/>
      <c r="N86" s="59"/>
      <c r="O86" s="50"/>
    </row>
    <row r="87" spans="1:15" ht="31.5" x14ac:dyDescent="0.25">
      <c r="A87" s="20"/>
      <c r="B87" s="52"/>
      <c r="C87" s="53"/>
      <c r="D87" s="54"/>
      <c r="E87" s="3" t="s">
        <v>25</v>
      </c>
      <c r="F87" s="55" t="s">
        <v>67</v>
      </c>
      <c r="G87" s="3" t="s">
        <v>68</v>
      </c>
      <c r="H87" s="135">
        <f>'[31]оценка Учреждения'!$H$86</f>
        <v>73988.840000000011</v>
      </c>
      <c r="I87" s="135">
        <f>'[31]оценка Учреждения'!$I$86</f>
        <v>73988.840000000011</v>
      </c>
      <c r="J87" s="41">
        <f t="shared" si="1"/>
        <v>100</v>
      </c>
      <c r="K87" s="41">
        <f>J87</f>
        <v>100</v>
      </c>
      <c r="L87" s="56"/>
      <c r="M87" s="17"/>
      <c r="N87" s="41"/>
      <c r="O87" s="58"/>
    </row>
    <row r="88" spans="1:15" customFormat="1" ht="47.25" hidden="1" x14ac:dyDescent="0.25">
      <c r="A88" s="20"/>
      <c r="B88" s="136" t="s">
        <v>75</v>
      </c>
      <c r="C88" s="137" t="s">
        <v>76</v>
      </c>
      <c r="D88" s="138" t="s">
        <v>18</v>
      </c>
      <c r="E88" s="139" t="s">
        <v>19</v>
      </c>
      <c r="F88" s="140" t="s">
        <v>65</v>
      </c>
      <c r="G88" s="139" t="s">
        <v>21</v>
      </c>
      <c r="H88" s="141"/>
      <c r="I88" s="141"/>
      <c r="J88" s="142"/>
      <c r="K88" s="143"/>
      <c r="L88" s="144"/>
      <c r="M88" s="17"/>
      <c r="N88" s="145"/>
      <c r="O88" s="146">
        <v>22</v>
      </c>
    </row>
    <row r="89" spans="1:15" customFormat="1" ht="63" hidden="1" x14ac:dyDescent="0.25">
      <c r="A89" s="20"/>
      <c r="B89" s="136"/>
      <c r="C89" s="137"/>
      <c r="D89" s="147"/>
      <c r="E89" s="139" t="s">
        <v>19</v>
      </c>
      <c r="F89" s="140" t="s">
        <v>66</v>
      </c>
      <c r="G89" s="139" t="s">
        <v>21</v>
      </c>
      <c r="H89" s="141"/>
      <c r="I89" s="141"/>
      <c r="J89" s="142"/>
      <c r="K89" s="148"/>
      <c r="L89" s="149"/>
      <c r="M89" s="17"/>
      <c r="N89" s="145"/>
      <c r="O89" s="150"/>
    </row>
    <row r="90" spans="1:15" customFormat="1" ht="47.25" hidden="1" x14ac:dyDescent="0.25">
      <c r="A90" s="20"/>
      <c r="B90" s="136"/>
      <c r="C90" s="137"/>
      <c r="D90" s="147"/>
      <c r="E90" s="139" t="s">
        <v>19</v>
      </c>
      <c r="F90" s="140" t="s">
        <v>42</v>
      </c>
      <c r="G90" s="139" t="s">
        <v>21</v>
      </c>
      <c r="H90" s="141"/>
      <c r="I90" s="141"/>
      <c r="J90" s="142"/>
      <c r="K90" s="151"/>
      <c r="L90" s="149"/>
      <c r="M90" s="17"/>
      <c r="N90" s="145"/>
      <c r="O90" s="150"/>
    </row>
    <row r="91" spans="1:15" customFormat="1" ht="31.5" hidden="1" x14ac:dyDescent="0.25">
      <c r="A91" s="20"/>
      <c r="B91" s="152"/>
      <c r="C91" s="153"/>
      <c r="D91" s="154"/>
      <c r="E91" s="139" t="s">
        <v>25</v>
      </c>
      <c r="F91" s="155" t="s">
        <v>67</v>
      </c>
      <c r="G91" s="139" t="s">
        <v>68</v>
      </c>
      <c r="H91" s="156"/>
      <c r="I91" s="156"/>
      <c r="J91" s="142"/>
      <c r="K91" s="142"/>
      <c r="L91" s="157"/>
      <c r="M91" s="17"/>
      <c r="N91" s="142"/>
      <c r="O91" s="158"/>
    </row>
    <row r="92" spans="1:15" ht="47.25" x14ac:dyDescent="0.25">
      <c r="A92" s="20"/>
      <c r="B92" s="35" t="s">
        <v>77</v>
      </c>
      <c r="C92" s="36" t="s">
        <v>78</v>
      </c>
      <c r="D92" s="37" t="s">
        <v>18</v>
      </c>
      <c r="E92" s="3" t="s">
        <v>19</v>
      </c>
      <c r="F92" s="38" t="s">
        <v>65</v>
      </c>
      <c r="G92" s="3" t="s">
        <v>21</v>
      </c>
      <c r="H92" s="40">
        <f>'[31]оценка Учреждения'!$H$91</f>
        <v>26.62</v>
      </c>
      <c r="I92" s="40">
        <f>'[31]оценка Учреждения'!$I$91</f>
        <v>24.41</v>
      </c>
      <c r="J92" s="41">
        <f t="shared" si="1"/>
        <v>91.697971450037556</v>
      </c>
      <c r="K92" s="42">
        <f>(J92+J93+J94)/3</f>
        <v>97.232657150012528</v>
      </c>
      <c r="L92" s="43">
        <f>(K92+K95)/2</f>
        <v>98.616328575006264</v>
      </c>
      <c r="M92" s="17"/>
      <c r="N92" s="44"/>
      <c r="O92" s="45">
        <v>23</v>
      </c>
    </row>
    <row r="93" spans="1:15" ht="63" x14ac:dyDescent="0.25">
      <c r="A93" s="20"/>
      <c r="B93" s="35"/>
      <c r="C93" s="36"/>
      <c r="D93" s="46"/>
      <c r="E93" s="3" t="s">
        <v>19</v>
      </c>
      <c r="F93" s="38" t="s">
        <v>66</v>
      </c>
      <c r="G93" s="3" t="s">
        <v>21</v>
      </c>
      <c r="H93" s="40">
        <f>'[31]оценка Учреждения'!$H$92</f>
        <v>2.9</v>
      </c>
      <c r="I93" s="40">
        <f>'[31]оценка Учреждения'!$I$92</f>
        <v>5.2</v>
      </c>
      <c r="J93" s="41">
        <f t="shared" si="1"/>
        <v>100</v>
      </c>
      <c r="K93" s="47"/>
      <c r="L93" s="48"/>
      <c r="M93" s="17"/>
      <c r="N93" s="49"/>
      <c r="O93" s="50"/>
    </row>
    <row r="94" spans="1:15" ht="47.25" x14ac:dyDescent="0.25">
      <c r="A94" s="20"/>
      <c r="B94" s="35"/>
      <c r="C94" s="36"/>
      <c r="D94" s="46"/>
      <c r="E94" s="3" t="s">
        <v>19</v>
      </c>
      <c r="F94" s="38" t="s">
        <v>42</v>
      </c>
      <c r="G94" s="3" t="s">
        <v>21</v>
      </c>
      <c r="H94" s="40">
        <f>'[31]оценка Учреждения'!$H$93</f>
        <v>100</v>
      </c>
      <c r="I94" s="40">
        <f>'[31]оценка Учреждения'!$I$93</f>
        <v>100</v>
      </c>
      <c r="J94" s="41">
        <f t="shared" si="1"/>
        <v>100</v>
      </c>
      <c r="K94" s="51"/>
      <c r="L94" s="48"/>
      <c r="M94" s="17"/>
      <c r="N94" s="49"/>
      <c r="O94" s="50"/>
    </row>
    <row r="95" spans="1:15" ht="31.5" x14ac:dyDescent="0.25">
      <c r="A95" s="20"/>
      <c r="B95" s="52"/>
      <c r="C95" s="53"/>
      <c r="D95" s="54"/>
      <c r="E95" s="3" t="s">
        <v>25</v>
      </c>
      <c r="F95" s="55" t="s">
        <v>67</v>
      </c>
      <c r="G95" s="3" t="s">
        <v>68</v>
      </c>
      <c r="H95" s="135">
        <f>'[31]оценка Учреждения'!$H$94</f>
        <v>55403.630000000012</v>
      </c>
      <c r="I95" s="135">
        <f>'[31]оценка Учреждения'!$I$94</f>
        <v>55403.630000000012</v>
      </c>
      <c r="J95" s="41">
        <f t="shared" si="1"/>
        <v>100</v>
      </c>
      <c r="K95" s="41">
        <f>J95</f>
        <v>100</v>
      </c>
      <c r="L95" s="56"/>
      <c r="M95" s="17"/>
      <c r="N95" s="57"/>
      <c r="O95" s="58"/>
    </row>
    <row r="96" spans="1:15" ht="47.25" x14ac:dyDescent="0.25">
      <c r="A96" s="20"/>
      <c r="B96" s="35" t="s">
        <v>79</v>
      </c>
      <c r="C96" s="36" t="s">
        <v>80</v>
      </c>
      <c r="D96" s="37" t="s">
        <v>18</v>
      </c>
      <c r="E96" s="3" t="s">
        <v>19</v>
      </c>
      <c r="F96" s="38" t="s">
        <v>65</v>
      </c>
      <c r="G96" s="3" t="s">
        <v>21</v>
      </c>
      <c r="H96" s="40">
        <f>'[31]оценка Учреждения'!$H$95</f>
        <v>14.61</v>
      </c>
      <c r="I96" s="40">
        <f>'[31]оценка Учреждения'!$I$95</f>
        <v>13.39</v>
      </c>
      <c r="J96" s="41">
        <f t="shared" si="1"/>
        <v>91.649555099247095</v>
      </c>
      <c r="K96" s="42">
        <f>(J96+J97+J98)/3</f>
        <v>92.197213347110676</v>
      </c>
      <c r="L96" s="43">
        <f>(K96+K99)/2</f>
        <v>96.098606673555338</v>
      </c>
      <c r="M96" s="17"/>
      <c r="N96" s="44"/>
      <c r="O96" s="45">
        <v>24</v>
      </c>
    </row>
    <row r="97" spans="1:15" ht="63" x14ac:dyDescent="0.25">
      <c r="A97" s="20"/>
      <c r="B97" s="35"/>
      <c r="C97" s="36"/>
      <c r="D97" s="46"/>
      <c r="E97" s="3" t="s">
        <v>19</v>
      </c>
      <c r="F97" s="38" t="s">
        <v>66</v>
      </c>
      <c r="G97" s="3" t="s">
        <v>21</v>
      </c>
      <c r="H97" s="40">
        <f>'[31]оценка Учреждения'!$H$96</f>
        <v>25.9</v>
      </c>
      <c r="I97" s="40">
        <f>'[31]оценка Учреждения'!$I$96</f>
        <v>22</v>
      </c>
      <c r="J97" s="41">
        <f t="shared" si="1"/>
        <v>84.942084942084946</v>
      </c>
      <c r="K97" s="47"/>
      <c r="L97" s="48"/>
      <c r="M97" s="17"/>
      <c r="N97" s="49"/>
      <c r="O97" s="50"/>
    </row>
    <row r="98" spans="1:15" ht="47.25" x14ac:dyDescent="0.25">
      <c r="A98" s="20"/>
      <c r="B98" s="35"/>
      <c r="C98" s="36"/>
      <c r="D98" s="46"/>
      <c r="E98" s="3" t="s">
        <v>19</v>
      </c>
      <c r="F98" s="38" t="s">
        <v>42</v>
      </c>
      <c r="G98" s="3" t="s">
        <v>21</v>
      </c>
      <c r="H98" s="40">
        <f>'[31]оценка Учреждения'!$H$97</f>
        <v>100</v>
      </c>
      <c r="I98" s="40">
        <f>'[31]оценка Учреждения'!$I$97</f>
        <v>100</v>
      </c>
      <c r="J98" s="41">
        <f t="shared" si="1"/>
        <v>100</v>
      </c>
      <c r="K98" s="51"/>
      <c r="L98" s="48"/>
      <c r="M98" s="17"/>
      <c r="N98" s="49"/>
      <c r="O98" s="50"/>
    </row>
    <row r="99" spans="1:15" ht="31.5" x14ac:dyDescent="0.25">
      <c r="A99" s="159"/>
      <c r="B99" s="52"/>
      <c r="C99" s="53"/>
      <c r="D99" s="54"/>
      <c r="E99" s="3" t="s">
        <v>25</v>
      </c>
      <c r="F99" s="55" t="s">
        <v>67</v>
      </c>
      <c r="G99" s="3" t="s">
        <v>68</v>
      </c>
      <c r="H99" s="135">
        <f>'[31]оценка Учреждения'!$H$98</f>
        <v>27058.92</v>
      </c>
      <c r="I99" s="135">
        <f>'[31]оценка Учреждения'!$I$98</f>
        <v>27058.92</v>
      </c>
      <c r="J99" s="41">
        <f t="shared" si="1"/>
        <v>100</v>
      </c>
      <c r="K99" s="41">
        <f>J99</f>
        <v>100</v>
      </c>
      <c r="L99" s="56"/>
      <c r="M99" s="17"/>
      <c r="N99" s="57"/>
      <c r="O99" s="58"/>
    </row>
    <row r="100" spans="1:15" ht="15.75" x14ac:dyDescent="0.25">
      <c r="A100" s="161"/>
      <c r="B100" s="162"/>
      <c r="C100" s="161"/>
      <c r="D100" s="163"/>
      <c r="E100" s="164"/>
      <c r="F100" s="165"/>
      <c r="G100" s="164"/>
      <c r="H100" s="185"/>
      <c r="I100" s="185"/>
      <c r="J100" s="167"/>
      <c r="K100" s="167"/>
      <c r="L100" s="168"/>
      <c r="M100" s="169"/>
      <c r="N100" s="170"/>
      <c r="O100" s="171"/>
    </row>
    <row r="101" spans="1:15" ht="15.75" x14ac:dyDescent="0.25">
      <c r="A101" s="172" t="s">
        <v>81</v>
      </c>
      <c r="F101" s="173" t="s">
        <v>82</v>
      </c>
      <c r="G101" s="164"/>
      <c r="H101" s="185"/>
      <c r="I101" s="185"/>
      <c r="J101" s="167"/>
      <c r="K101" s="167"/>
      <c r="L101" s="168"/>
      <c r="M101" s="169"/>
      <c r="N101" s="170"/>
      <c r="O101" s="171"/>
    </row>
    <row r="103" spans="1:15" x14ac:dyDescent="0.25">
      <c r="A103" s="174" t="s">
        <v>83</v>
      </c>
    </row>
    <row r="105" spans="1:15" x14ac:dyDescent="0.25">
      <c r="H105" s="175">
        <f>H7+H11+H15+H19+H23+H27+H31+H35+H39+H43+H47+H51+H55+H59+H63+H67+H71</f>
        <v>1103.71</v>
      </c>
    </row>
    <row r="106" spans="1:15" x14ac:dyDescent="0.25">
      <c r="H106" s="175">
        <f>H75+H79+H83+H87+H91+H95+H99</f>
        <v>222507.34000000003</v>
      </c>
    </row>
    <row r="107" spans="1:15" x14ac:dyDescent="0.25">
      <c r="A107" s="174"/>
    </row>
  </sheetData>
  <autoFilter ref="A3:O99">
    <filterColumn colId="7">
      <customFilters>
        <customFilter operator="notEqual" val=" "/>
      </customFilters>
    </filterColumn>
  </autoFilter>
  <mergeCells count="152"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B88:B91"/>
    <mergeCell ref="C88:C91"/>
    <mergeCell ref="D88:D91"/>
    <mergeCell ref="K88:K90"/>
    <mergeCell ref="L88:L91"/>
    <mergeCell ref="O88:O91"/>
    <mergeCell ref="B84:B87"/>
    <mergeCell ref="C84:C87"/>
    <mergeCell ref="D84:D87"/>
    <mergeCell ref="K84:K86"/>
    <mergeCell ref="L84:L87"/>
    <mergeCell ref="O84:O87"/>
    <mergeCell ref="O76:O79"/>
    <mergeCell ref="B80:B83"/>
    <mergeCell ref="C80:C83"/>
    <mergeCell ref="D80:D83"/>
    <mergeCell ref="K80:K82"/>
    <mergeCell ref="L80:L83"/>
    <mergeCell ref="O80:O83"/>
    <mergeCell ref="B76:B79"/>
    <mergeCell ref="C76:C79"/>
    <mergeCell ref="D76:D79"/>
    <mergeCell ref="K76:K78"/>
    <mergeCell ref="L76:L79"/>
    <mergeCell ref="N76:N79"/>
    <mergeCell ref="B72:B75"/>
    <mergeCell ref="C72:C75"/>
    <mergeCell ref="D72:D75"/>
    <mergeCell ref="K72:K74"/>
    <mergeCell ref="L72:L75"/>
    <mergeCell ref="O72:O75"/>
    <mergeCell ref="B68:B71"/>
    <mergeCell ref="C68:C71"/>
    <mergeCell ref="D68:D71"/>
    <mergeCell ref="K68:K70"/>
    <mergeCell ref="L68:L71"/>
    <mergeCell ref="O68:O71"/>
    <mergeCell ref="B64:B67"/>
    <mergeCell ref="C64:C67"/>
    <mergeCell ref="D64:D67"/>
    <mergeCell ref="K64:K66"/>
    <mergeCell ref="L64:L67"/>
    <mergeCell ref="O64:O67"/>
    <mergeCell ref="B60:B63"/>
    <mergeCell ref="C60:C63"/>
    <mergeCell ref="D60:D63"/>
    <mergeCell ref="K60:K62"/>
    <mergeCell ref="L60:L63"/>
    <mergeCell ref="O60:O63"/>
    <mergeCell ref="B56:B59"/>
    <mergeCell ref="C56:C59"/>
    <mergeCell ref="D56:D59"/>
    <mergeCell ref="K56:K58"/>
    <mergeCell ref="L56:L59"/>
    <mergeCell ref="O56:O59"/>
    <mergeCell ref="B52:B55"/>
    <mergeCell ref="C52:C55"/>
    <mergeCell ref="D52:D55"/>
    <mergeCell ref="K52:K54"/>
    <mergeCell ref="L52:L55"/>
    <mergeCell ref="O52:O55"/>
    <mergeCell ref="B48:B51"/>
    <mergeCell ref="C48:C51"/>
    <mergeCell ref="D48:D51"/>
    <mergeCell ref="K48:K50"/>
    <mergeCell ref="L48:L51"/>
    <mergeCell ref="O48:O51"/>
    <mergeCell ref="B44:B47"/>
    <mergeCell ref="C44:C47"/>
    <mergeCell ref="D44:D47"/>
    <mergeCell ref="K44:K46"/>
    <mergeCell ref="L44:L47"/>
    <mergeCell ref="O44:O47"/>
    <mergeCell ref="B40:B43"/>
    <mergeCell ref="C40:C43"/>
    <mergeCell ref="D40:D43"/>
    <mergeCell ref="K40:K42"/>
    <mergeCell ref="L40:L43"/>
    <mergeCell ref="O40:O43"/>
    <mergeCell ref="B36:B39"/>
    <mergeCell ref="C36:C39"/>
    <mergeCell ref="D36:D39"/>
    <mergeCell ref="K36:K38"/>
    <mergeCell ref="L36:L39"/>
    <mergeCell ref="O36:O39"/>
    <mergeCell ref="B32:B35"/>
    <mergeCell ref="C32:C35"/>
    <mergeCell ref="D32:D35"/>
    <mergeCell ref="K32:K34"/>
    <mergeCell ref="L32:L35"/>
    <mergeCell ref="O32:O35"/>
    <mergeCell ref="B28:B31"/>
    <mergeCell ref="C28:C31"/>
    <mergeCell ref="D28:D31"/>
    <mergeCell ref="K28:K30"/>
    <mergeCell ref="L28:L31"/>
    <mergeCell ref="O28:O31"/>
    <mergeCell ref="B24:B27"/>
    <mergeCell ref="C24:C27"/>
    <mergeCell ref="D24:D27"/>
    <mergeCell ref="K24:K26"/>
    <mergeCell ref="L24:L27"/>
    <mergeCell ref="O24:O27"/>
    <mergeCell ref="B20:B23"/>
    <mergeCell ref="C20:C23"/>
    <mergeCell ref="D20:D23"/>
    <mergeCell ref="K20:K22"/>
    <mergeCell ref="L20:L23"/>
    <mergeCell ref="O20:O23"/>
    <mergeCell ref="L12:L15"/>
    <mergeCell ref="O12:O15"/>
    <mergeCell ref="B16:B19"/>
    <mergeCell ref="C16:C19"/>
    <mergeCell ref="D16:D19"/>
    <mergeCell ref="K16:K18"/>
    <mergeCell ref="L16:L19"/>
    <mergeCell ref="N16:N19"/>
    <mergeCell ref="O16:O19"/>
    <mergeCell ref="L4:L7"/>
    <mergeCell ref="M4:M99"/>
    <mergeCell ref="N4:N7"/>
    <mergeCell ref="O4:O7"/>
    <mergeCell ref="B8:B11"/>
    <mergeCell ref="C8:C11"/>
    <mergeCell ref="D8:D11"/>
    <mergeCell ref="K8:K10"/>
    <mergeCell ref="L8:L11"/>
    <mergeCell ref="O8:O11"/>
    <mergeCell ref="C1:F1"/>
    <mergeCell ref="A4:A99"/>
    <mergeCell ref="B4:B7"/>
    <mergeCell ref="C4:C7"/>
    <mergeCell ref="D4:D7"/>
    <mergeCell ref="K4:K6"/>
    <mergeCell ref="B12:B15"/>
    <mergeCell ref="C12:C15"/>
    <mergeCell ref="D12:D15"/>
    <mergeCell ref="K12:K14"/>
  </mergeCells>
  <printOptions horizontalCentered="1"/>
  <pageMargins left="0.11811023622047245" right="0.11811023622047245" top="0.15748031496062992" bottom="0" header="0.31496062992125984" footer="0.31496062992125984"/>
  <pageSetup paperSize="9" scale="43" orientation="landscape" r:id="rId1"/>
  <rowBreaks count="1" manualBreakCount="1">
    <brk id="71" max="14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70C0"/>
  </sheetPr>
  <dimension ref="A1:O110"/>
  <sheetViews>
    <sheetView view="pageBreakPreview" zoomScale="70" zoomScaleNormal="60" zoomScaleSheetLayoutView="70" workbookViewId="0">
      <pane xSplit="5" ySplit="3" topLeftCell="F20" activePane="bottomRight" state="frozen"/>
      <selection activeCell="F20" sqref="F20"/>
      <selection pane="topRight" activeCell="F20" sqref="F20"/>
      <selection pane="bottomLeft" activeCell="F20" sqref="F20"/>
      <selection pane="bottomRight" activeCell="A4" sqref="A4:A107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3" t="s">
        <v>1</v>
      </c>
      <c r="B2" s="3" t="s">
        <v>173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3</v>
      </c>
      <c r="D3" s="5">
        <v>4</v>
      </c>
      <c r="E3" s="4">
        <v>5</v>
      </c>
      <c r="F3" s="4">
        <v>6</v>
      </c>
      <c r="G3" s="5">
        <v>7</v>
      </c>
      <c r="H3" s="4">
        <v>8</v>
      </c>
      <c r="I3" s="4">
        <v>9</v>
      </c>
      <c r="J3" s="5">
        <v>10</v>
      </c>
      <c r="K3" s="4">
        <v>11</v>
      </c>
      <c r="L3" s="4">
        <v>12</v>
      </c>
      <c r="M3" s="5">
        <v>13</v>
      </c>
      <c r="N3" s="4">
        <v>14</v>
      </c>
    </row>
    <row r="4" spans="1:15" customFormat="1" ht="52.5" hidden="1" customHeight="1" x14ac:dyDescent="0.25">
      <c r="A4" s="223" t="s">
        <v>174</v>
      </c>
      <c r="B4" s="189" t="s">
        <v>112</v>
      </c>
      <c r="C4" s="224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23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5.25" hidden="1" customHeight="1" x14ac:dyDescent="0.25">
      <c r="A6" s="223"/>
      <c r="B6" s="189"/>
      <c r="C6" s="23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35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1" hidden="1" customHeight="1" x14ac:dyDescent="0.25">
      <c r="A8" s="223"/>
      <c r="B8" s="189" t="s">
        <v>118</v>
      </c>
      <c r="C8" s="224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23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3.75" hidden="1" customHeight="1" x14ac:dyDescent="0.25">
      <c r="A10" s="223"/>
      <c r="B10" s="189"/>
      <c r="C10" s="23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35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54" hidden="1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/>
      <c r="I16" s="195"/>
      <c r="J16" s="225"/>
      <c r="K16" s="226"/>
      <c r="L16" s="227"/>
      <c r="M16" s="233"/>
      <c r="N16" s="44"/>
      <c r="O16" s="229">
        <v>4</v>
      </c>
    </row>
    <row r="17" spans="1:15" customFormat="1" ht="39" hidden="1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/>
      <c r="I17" s="195"/>
      <c r="J17" s="225"/>
      <c r="K17" s="231"/>
      <c r="L17" s="232"/>
      <c r="M17" s="233"/>
      <c r="N17" s="49"/>
      <c r="O17" s="234"/>
    </row>
    <row r="18" spans="1:15" customFormat="1" ht="36.75" hidden="1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/>
      <c r="I18" s="195"/>
      <c r="J18" s="225"/>
      <c r="K18" s="231"/>
      <c r="L18" s="232"/>
      <c r="M18" s="233"/>
      <c r="N18" s="49"/>
      <c r="O18" s="234"/>
    </row>
    <row r="19" spans="1:15" customFormat="1" ht="33" hidden="1" customHeight="1" x14ac:dyDescent="0.25">
      <c r="A19" s="223"/>
      <c r="B19" s="203"/>
      <c r="C19" s="204"/>
      <c r="D19" s="199"/>
      <c r="E19" s="192" t="s">
        <v>25</v>
      </c>
      <c r="F19" s="205" t="s">
        <v>117</v>
      </c>
      <c r="G19" s="194" t="s">
        <v>27</v>
      </c>
      <c r="H19" s="195"/>
      <c r="I19" s="195"/>
      <c r="J19" s="225"/>
      <c r="K19" s="225"/>
      <c r="L19" s="232"/>
      <c r="M19" s="233"/>
      <c r="N19" s="57"/>
      <c r="O19" s="236"/>
    </row>
    <row r="20" spans="1:15" customFormat="1" ht="51" customHeight="1" x14ac:dyDescent="0.25">
      <c r="A20" s="223"/>
      <c r="B20" s="189" t="s">
        <v>124</v>
      </c>
      <c r="C20" s="190" t="s">
        <v>125</v>
      </c>
      <c r="D20" s="191" t="s">
        <v>18</v>
      </c>
      <c r="E20" s="192" t="s">
        <v>19</v>
      </c>
      <c r="F20" s="193" t="s">
        <v>114</v>
      </c>
      <c r="G20" s="194" t="s">
        <v>21</v>
      </c>
      <c r="H20" s="195">
        <f>'[32]Оценка от учреждения'!H19</f>
        <v>6.6</v>
      </c>
      <c r="I20" s="195">
        <f>'[32]Оценка от учреждения'!I19</f>
        <v>4.7</v>
      </c>
      <c r="J20" s="225">
        <f>IF(H20/I20*100&gt;100,100,H20/I20*100)</f>
        <v>100</v>
      </c>
      <c r="K20" s="226">
        <f>(J20+J21+J22)/3</f>
        <v>90.140845070422529</v>
      </c>
      <c r="L20" s="227">
        <f>(K20+K23)/2</f>
        <v>95.070422535211264</v>
      </c>
      <c r="M20" s="233"/>
      <c r="N20" s="44"/>
      <c r="O20" s="229">
        <v>5</v>
      </c>
    </row>
    <row r="21" spans="1:15" customFormat="1" ht="39" customHeight="1" x14ac:dyDescent="0.25">
      <c r="A21" s="223"/>
      <c r="B21" s="189"/>
      <c r="C21" s="190"/>
      <c r="D21" s="199"/>
      <c r="E21" s="192" t="s">
        <v>19</v>
      </c>
      <c r="F21" s="193" t="s">
        <v>115</v>
      </c>
      <c r="G21" s="194" t="s">
        <v>21</v>
      </c>
      <c r="H21" s="195">
        <f>'[32]Оценка от учреждения'!H20</f>
        <v>100</v>
      </c>
      <c r="I21" s="195">
        <f>'[32]Оценка от учреждения'!I20</f>
        <v>100</v>
      </c>
      <c r="J21" s="225">
        <f>IF(I21/H21*100&gt;100,100,I21/H21*100)</f>
        <v>100</v>
      </c>
      <c r="K21" s="231"/>
      <c r="L21" s="232"/>
      <c r="M21" s="233"/>
      <c r="N21" s="49"/>
      <c r="O21" s="234"/>
    </row>
    <row r="22" spans="1:15" customFormat="1" ht="33.75" customHeight="1" x14ac:dyDescent="0.25">
      <c r="A22" s="223"/>
      <c r="B22" s="189"/>
      <c r="C22" s="190"/>
      <c r="D22" s="199"/>
      <c r="E22" s="192" t="s">
        <v>19</v>
      </c>
      <c r="F22" s="193" t="s">
        <v>116</v>
      </c>
      <c r="G22" s="194" t="s">
        <v>21</v>
      </c>
      <c r="H22" s="195">
        <f>'[32]Оценка от учреждения'!H21</f>
        <v>71</v>
      </c>
      <c r="I22" s="195">
        <f>'[32]Оценка от учреждения'!I21</f>
        <v>50</v>
      </c>
      <c r="J22" s="225">
        <f>IF(I22/H22*100&gt;100,100,I22/H22*100)</f>
        <v>70.422535211267601</v>
      </c>
      <c r="K22" s="231"/>
      <c r="L22" s="232"/>
      <c r="M22" s="233"/>
      <c r="N22" s="49"/>
      <c r="O22" s="234"/>
    </row>
    <row r="23" spans="1:15" customFormat="1" ht="33" customHeight="1" x14ac:dyDescent="0.25">
      <c r="A23" s="223"/>
      <c r="B23" s="203"/>
      <c r="C23" s="204"/>
      <c r="D23" s="199"/>
      <c r="E23" s="192" t="s">
        <v>25</v>
      </c>
      <c r="F23" s="205" t="s">
        <v>26</v>
      </c>
      <c r="G23" s="194" t="s">
        <v>27</v>
      </c>
      <c r="H23" s="195">
        <f>'[32]Оценка от учреждения'!H22</f>
        <v>2</v>
      </c>
      <c r="I23" s="195">
        <f>'[32]Оценка от учреждения'!I22</f>
        <v>2.17</v>
      </c>
      <c r="J23" s="225">
        <f>IF(I23/H23*100&gt;100,100,I23/H23*100)</f>
        <v>100</v>
      </c>
      <c r="K23" s="225">
        <f>J23</f>
        <v>100</v>
      </c>
      <c r="L23" s="232"/>
      <c r="M23" s="233"/>
      <c r="N23" s="57"/>
      <c r="O23" s="236"/>
    </row>
    <row r="24" spans="1:15" ht="52.5" customHeight="1" x14ac:dyDescent="0.25">
      <c r="A24" s="223"/>
      <c r="B24" s="189" t="s">
        <v>126</v>
      </c>
      <c r="C24" s="36" t="s">
        <v>127</v>
      </c>
      <c r="D24" s="208" t="s">
        <v>18</v>
      </c>
      <c r="E24" s="3" t="s">
        <v>19</v>
      </c>
      <c r="F24" s="38" t="s">
        <v>114</v>
      </c>
      <c r="G24" s="39" t="s">
        <v>21</v>
      </c>
      <c r="H24" s="195">
        <f>'[32]Оценка от учреждения'!H23</f>
        <v>6.6</v>
      </c>
      <c r="I24" s="195">
        <f>'[32]Оценка от учреждения'!I23</f>
        <v>3.6</v>
      </c>
      <c r="J24" s="196">
        <f>IF(H24/I24*100&gt;100,100,H24/I24*100)</f>
        <v>100</v>
      </c>
      <c r="K24" s="237">
        <f>(J24+J25+J26)/3</f>
        <v>100</v>
      </c>
      <c r="L24" s="227">
        <f>(K24+K27)/2</f>
        <v>96.982758620689651</v>
      </c>
      <c r="M24" s="233"/>
      <c r="N24" s="44"/>
      <c r="O24" s="238">
        <v>6</v>
      </c>
    </row>
    <row r="25" spans="1:15" ht="39" customHeight="1" x14ac:dyDescent="0.25">
      <c r="A25" s="223"/>
      <c r="B25" s="189"/>
      <c r="C25" s="36"/>
      <c r="D25" s="209"/>
      <c r="E25" s="3" t="s">
        <v>19</v>
      </c>
      <c r="F25" s="193" t="s">
        <v>115</v>
      </c>
      <c r="G25" s="39" t="s">
        <v>21</v>
      </c>
      <c r="H25" s="195">
        <f>'[32]Оценка от учреждения'!H24</f>
        <v>100</v>
      </c>
      <c r="I25" s="195">
        <f>'[32]Оценка от учреждения'!I24</f>
        <v>100</v>
      </c>
      <c r="J25" s="196">
        <f>IF(I25/H25*100&gt;100,100,I25/H25*100)</f>
        <v>100</v>
      </c>
      <c r="K25" s="239"/>
      <c r="L25" s="240"/>
      <c r="M25" s="233"/>
      <c r="N25" s="49"/>
      <c r="O25" s="241"/>
    </row>
    <row r="26" spans="1:15" ht="35.25" customHeight="1" x14ac:dyDescent="0.25">
      <c r="A26" s="223"/>
      <c r="B26" s="189"/>
      <c r="C26" s="36"/>
      <c r="D26" s="209"/>
      <c r="E26" s="3" t="s">
        <v>19</v>
      </c>
      <c r="F26" s="38" t="s">
        <v>116</v>
      </c>
      <c r="G26" s="39" t="s">
        <v>21</v>
      </c>
      <c r="H26" s="195">
        <f>'[32]Оценка от учреждения'!H25</f>
        <v>71</v>
      </c>
      <c r="I26" s="195">
        <f>'[32]Оценка от учреждения'!I25</f>
        <v>75</v>
      </c>
      <c r="J26" s="196">
        <f>IF(I26/H26*100&gt;100,100,I26/H26*100)</f>
        <v>100</v>
      </c>
      <c r="K26" s="239"/>
      <c r="L26" s="240"/>
      <c r="M26" s="233"/>
      <c r="N26" s="49"/>
      <c r="O26" s="241"/>
    </row>
    <row r="27" spans="1:15" ht="33" customHeight="1" x14ac:dyDescent="0.25">
      <c r="A27" s="223"/>
      <c r="B27" s="203"/>
      <c r="C27" s="53"/>
      <c r="D27" s="209"/>
      <c r="E27" s="3" t="s">
        <v>25</v>
      </c>
      <c r="F27" s="55" t="s">
        <v>26</v>
      </c>
      <c r="G27" s="39" t="s">
        <v>27</v>
      </c>
      <c r="H27" s="195">
        <f>'[32]Оценка от учреждения'!H26</f>
        <v>29</v>
      </c>
      <c r="I27" s="195">
        <f>'[32]Оценка от учреждения'!I26</f>
        <v>27.25</v>
      </c>
      <c r="J27" s="196">
        <f>IF(I27/H27*100&gt;100,100,I27/H27*100)</f>
        <v>93.965517241379317</v>
      </c>
      <c r="K27" s="196">
        <f>J27</f>
        <v>93.965517241379317</v>
      </c>
      <c r="L27" s="240"/>
      <c r="M27" s="233"/>
      <c r="N27" s="57"/>
      <c r="O27" s="242"/>
    </row>
    <row r="28" spans="1:15" customFormat="1" ht="51" customHeight="1" x14ac:dyDescent="0.25">
      <c r="A28" s="223"/>
      <c r="B28" s="189" t="s">
        <v>128</v>
      </c>
      <c r="C28" s="190" t="s">
        <v>129</v>
      </c>
      <c r="D28" s="191" t="s">
        <v>18</v>
      </c>
      <c r="E28" s="192" t="s">
        <v>19</v>
      </c>
      <c r="F28" s="193" t="s">
        <v>114</v>
      </c>
      <c r="G28" s="194" t="s">
        <v>21</v>
      </c>
      <c r="H28" s="195">
        <f>'[32]Оценка от учреждения'!H27</f>
        <v>6.6</v>
      </c>
      <c r="I28" s="195">
        <f>'[32]Оценка от учреждения'!I27</f>
        <v>2.8</v>
      </c>
      <c r="J28" s="225">
        <f>IF(H28/I28*100&gt;100,100,H28/I28*100)</f>
        <v>100</v>
      </c>
      <c r="K28" s="226">
        <f>(J28+J29+J30)/3</f>
        <v>99.53051643192488</v>
      </c>
      <c r="L28" s="227">
        <f>(K28+K31)/2</f>
        <v>99.765258215962433</v>
      </c>
      <c r="M28" s="233"/>
      <c r="N28" s="44"/>
      <c r="O28" s="229">
        <v>7</v>
      </c>
    </row>
    <row r="29" spans="1:15" customFormat="1" ht="39" customHeight="1" x14ac:dyDescent="0.25">
      <c r="A29" s="223"/>
      <c r="B29" s="189"/>
      <c r="C29" s="190"/>
      <c r="D29" s="199"/>
      <c r="E29" s="192" t="s">
        <v>19</v>
      </c>
      <c r="F29" s="193" t="s">
        <v>115</v>
      </c>
      <c r="G29" s="194" t="s">
        <v>21</v>
      </c>
      <c r="H29" s="195">
        <f>'[32]Оценка от учреждения'!H28</f>
        <v>100</v>
      </c>
      <c r="I29" s="195">
        <f>'[32]Оценка от учреждения'!I28</f>
        <v>100</v>
      </c>
      <c r="J29" s="225">
        <f>IF(I29/H29*100&gt;100,100,I29/H29*100)</f>
        <v>100</v>
      </c>
      <c r="K29" s="231"/>
      <c r="L29" s="232"/>
      <c r="M29" s="233"/>
      <c r="N29" s="49"/>
      <c r="O29" s="234"/>
    </row>
    <row r="30" spans="1:15" customFormat="1" ht="33.75" customHeight="1" x14ac:dyDescent="0.25">
      <c r="A30" s="223"/>
      <c r="B30" s="189"/>
      <c r="C30" s="190"/>
      <c r="D30" s="199"/>
      <c r="E30" s="192" t="s">
        <v>19</v>
      </c>
      <c r="F30" s="193" t="s">
        <v>116</v>
      </c>
      <c r="G30" s="194" t="s">
        <v>21</v>
      </c>
      <c r="H30" s="195">
        <f>'[32]Оценка от учреждения'!H29</f>
        <v>71</v>
      </c>
      <c r="I30" s="195">
        <f>'[32]Оценка от учреждения'!I29</f>
        <v>70</v>
      </c>
      <c r="J30" s="225">
        <f>IF(I30/H30*100&gt;100,100,I30/H30*100)</f>
        <v>98.591549295774655</v>
      </c>
      <c r="K30" s="231"/>
      <c r="L30" s="232"/>
      <c r="M30" s="233"/>
      <c r="N30" s="49"/>
      <c r="O30" s="234"/>
    </row>
    <row r="31" spans="1:15" customFormat="1" ht="33" customHeight="1" x14ac:dyDescent="0.25">
      <c r="A31" s="223"/>
      <c r="B31" s="203"/>
      <c r="C31" s="204"/>
      <c r="D31" s="199"/>
      <c r="E31" s="192" t="s">
        <v>25</v>
      </c>
      <c r="F31" s="205" t="s">
        <v>26</v>
      </c>
      <c r="G31" s="194" t="s">
        <v>27</v>
      </c>
      <c r="H31" s="195">
        <f>'[32]Оценка от учреждения'!H30</f>
        <v>5</v>
      </c>
      <c r="I31" s="195">
        <f>'[32]Оценка от учреждения'!I30</f>
        <v>6.58</v>
      </c>
      <c r="J31" s="225">
        <f>IF(I31/H31*100&gt;100,100,I31/H31*100)</f>
        <v>100</v>
      </c>
      <c r="K31" s="225">
        <f>J31</f>
        <v>100</v>
      </c>
      <c r="L31" s="232"/>
      <c r="M31" s="233"/>
      <c r="N31" s="57"/>
      <c r="O31" s="236"/>
    </row>
    <row r="32" spans="1:15" ht="54" customHeight="1" x14ac:dyDescent="0.25">
      <c r="A32" s="20"/>
      <c r="B32" s="189" t="s">
        <v>130</v>
      </c>
      <c r="C32" s="36" t="s">
        <v>131</v>
      </c>
      <c r="D32" s="37" t="s">
        <v>18</v>
      </c>
      <c r="E32" s="3" t="s">
        <v>19</v>
      </c>
      <c r="F32" s="38" t="s">
        <v>114</v>
      </c>
      <c r="G32" s="39" t="s">
        <v>21</v>
      </c>
      <c r="H32" s="195">
        <f>'[32]Оценка от учреждения'!H31</f>
        <v>6.6</v>
      </c>
      <c r="I32" s="195">
        <f>'[32]Оценка от учреждения'!I31</f>
        <v>1.3</v>
      </c>
      <c r="J32" s="196">
        <f>IF(H32/I32*100&gt;100,100,H32/I32*100)</f>
        <v>100</v>
      </c>
      <c r="K32" s="237">
        <f>(J32+J33+J34)/3</f>
        <v>100</v>
      </c>
      <c r="L32" s="227">
        <f>(K32+K35)/2</f>
        <v>99.21328671328672</v>
      </c>
      <c r="M32" s="243"/>
      <c r="N32" s="44"/>
      <c r="O32" s="238">
        <v>8</v>
      </c>
    </row>
    <row r="33" spans="1:15" ht="39" customHeight="1" x14ac:dyDescent="0.25">
      <c r="A33" s="20"/>
      <c r="B33" s="189"/>
      <c r="C33" s="36"/>
      <c r="D33" s="217"/>
      <c r="E33" s="3" t="s">
        <v>19</v>
      </c>
      <c r="F33" s="38" t="s">
        <v>115</v>
      </c>
      <c r="G33" s="39" t="s">
        <v>21</v>
      </c>
      <c r="H33" s="195">
        <f>'[32]Оценка от учреждения'!H32</f>
        <v>100</v>
      </c>
      <c r="I33" s="195">
        <f>'[32]Оценка от учреждения'!I32</f>
        <v>100</v>
      </c>
      <c r="J33" s="196">
        <f>IF(I33/H33*100&gt;100,100,I33/H33*100)</f>
        <v>100</v>
      </c>
      <c r="K33" s="239"/>
      <c r="L33" s="240"/>
      <c r="M33" s="243"/>
      <c r="N33" s="49"/>
      <c r="O33" s="241"/>
    </row>
    <row r="34" spans="1:15" ht="33.75" customHeight="1" x14ac:dyDescent="0.25">
      <c r="A34" s="20"/>
      <c r="B34" s="189"/>
      <c r="C34" s="36"/>
      <c r="D34" s="217"/>
      <c r="E34" s="3" t="s">
        <v>19</v>
      </c>
      <c r="F34" s="38" t="s">
        <v>116</v>
      </c>
      <c r="G34" s="39" t="s">
        <v>21</v>
      </c>
      <c r="H34" s="195">
        <f>'[32]Оценка от учреждения'!H33</f>
        <v>71</v>
      </c>
      <c r="I34" s="195">
        <f>'[32]Оценка от учреждения'!I33</f>
        <v>71.400000000000006</v>
      </c>
      <c r="J34" s="196">
        <f>IF(I34/H34*100&gt;100,100,I34/H34*100)</f>
        <v>100</v>
      </c>
      <c r="K34" s="239"/>
      <c r="L34" s="240"/>
      <c r="M34" s="243"/>
      <c r="N34" s="49"/>
      <c r="O34" s="241"/>
    </row>
    <row r="35" spans="1:15" ht="33" customHeight="1" x14ac:dyDescent="0.25">
      <c r="A35" s="20"/>
      <c r="B35" s="203"/>
      <c r="C35" s="53"/>
      <c r="D35" s="218"/>
      <c r="E35" s="3" t="s">
        <v>25</v>
      </c>
      <c r="F35" s="55" t="s">
        <v>26</v>
      </c>
      <c r="G35" s="39" t="s">
        <v>27</v>
      </c>
      <c r="H35" s="195">
        <f>'[32]Оценка от учреждения'!H34</f>
        <v>286</v>
      </c>
      <c r="I35" s="195">
        <f>'[32]Оценка от учреждения'!I34</f>
        <v>281.5</v>
      </c>
      <c r="J35" s="196">
        <f>IF(I35/H35*100&gt;100,100,I35/H35*100)</f>
        <v>98.426573426573427</v>
      </c>
      <c r="K35" s="196">
        <f>J35</f>
        <v>98.426573426573427</v>
      </c>
      <c r="L35" s="240"/>
      <c r="M35" s="243"/>
      <c r="N35" s="57"/>
      <c r="O35" s="242"/>
    </row>
    <row r="36" spans="1:15" customFormat="1" ht="52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5.2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33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33"/>
      <c r="N41" s="49"/>
      <c r="O41" s="241"/>
    </row>
    <row r="42" spans="1:15" ht="33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33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33"/>
      <c r="N43" s="57"/>
      <c r="O43" s="242"/>
    </row>
    <row r="44" spans="1:15" customFormat="1" ht="54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4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6.7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1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3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customHeight="1" x14ac:dyDescent="0.25">
      <c r="A56" s="223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>
        <f>'[32]Оценка от учреждения'!H55</f>
        <v>6.6</v>
      </c>
      <c r="I56" s="195">
        <f>'[32]Оценка от учреждения'!I55</f>
        <v>1.7</v>
      </c>
      <c r="J56" s="196">
        <f>IF(H56/I56*100&gt;100,100,H56/I56*100)</f>
        <v>100</v>
      </c>
      <c r="K56" s="237">
        <f>(J56+J57+J58)/3</f>
        <v>97.981220657276992</v>
      </c>
      <c r="L56" s="227">
        <f>(K56+K59)/2</f>
        <v>97.674820854954277</v>
      </c>
      <c r="M56" s="233"/>
      <c r="N56" s="44"/>
      <c r="O56" s="238">
        <v>14</v>
      </c>
    </row>
    <row r="57" spans="1:15" ht="39" customHeight="1" x14ac:dyDescent="0.25">
      <c r="A57" s="223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>
        <f>'[32]Оценка от учреждения'!H56</f>
        <v>100</v>
      </c>
      <c r="I57" s="195">
        <f>'[32]Оценка от учреждения'!I56</f>
        <v>100</v>
      </c>
      <c r="J57" s="196">
        <f>IF(I57/H57*100&gt;100,100,I57/H57*100)</f>
        <v>100</v>
      </c>
      <c r="K57" s="239"/>
      <c r="L57" s="240"/>
      <c r="M57" s="233"/>
      <c r="N57" s="49"/>
      <c r="O57" s="241"/>
    </row>
    <row r="58" spans="1:15" ht="36.75" customHeight="1" x14ac:dyDescent="0.25">
      <c r="A58" s="223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>
        <f>'[32]Оценка от учреждения'!H57</f>
        <v>71</v>
      </c>
      <c r="I58" s="195">
        <f>'[32]Оценка от учреждения'!I57</f>
        <v>66.7</v>
      </c>
      <c r="J58" s="196">
        <f>IF(I58/H58*100&gt;100,100,I58/H58*100)</f>
        <v>93.943661971830991</v>
      </c>
      <c r="K58" s="239"/>
      <c r="L58" s="240"/>
      <c r="M58" s="233"/>
      <c r="N58" s="49"/>
      <c r="O58" s="241"/>
    </row>
    <row r="59" spans="1:15" ht="33" customHeight="1" x14ac:dyDescent="0.25">
      <c r="A59" s="223"/>
      <c r="B59" s="203"/>
      <c r="C59" s="53"/>
      <c r="D59" s="209"/>
      <c r="E59" s="3" t="s">
        <v>25</v>
      </c>
      <c r="F59" s="55" t="s">
        <v>26</v>
      </c>
      <c r="G59" s="39" t="s">
        <v>27</v>
      </c>
      <c r="H59" s="195">
        <f>'[32]Оценка от учреждения'!H58</f>
        <v>19</v>
      </c>
      <c r="I59" s="195">
        <f>'[32]Оценка от учреждения'!I58</f>
        <v>18.5</v>
      </c>
      <c r="J59" s="196">
        <f>IF(I59/H59*100&gt;100,100,I59/H59*100)</f>
        <v>97.368421052631575</v>
      </c>
      <c r="K59" s="196">
        <f>J59</f>
        <v>97.368421052631575</v>
      </c>
      <c r="L59" s="240"/>
      <c r="M59" s="233"/>
      <c r="N59" s="57"/>
      <c r="O59" s="242"/>
    </row>
    <row r="60" spans="1:15" customFormat="1" ht="51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33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33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33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33"/>
      <c r="N63" s="57"/>
      <c r="O63" s="236"/>
    </row>
    <row r="64" spans="1:15" ht="5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>
        <f>'[32]Оценка от учреждения'!H63</f>
        <v>6.6</v>
      </c>
      <c r="I64" s="195">
        <f>'[32]Оценка от учреждения'!I63</f>
        <v>2.6</v>
      </c>
      <c r="J64" s="196">
        <f>IF(H64/I64*100&gt;100,100,H64/I64*100)</f>
        <v>100</v>
      </c>
      <c r="K64" s="237">
        <f>(J64+J65+J66)/3</f>
        <v>99.53051643192488</v>
      </c>
      <c r="L64" s="227">
        <f>(K64+K67)/2</f>
        <v>99.765258215962433</v>
      </c>
      <c r="M64" s="233"/>
      <c r="N64" s="44"/>
      <c r="O64" s="238">
        <v>16</v>
      </c>
    </row>
    <row r="65" spans="1:15" ht="39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>
        <f>'[32]Оценка от учреждения'!H64</f>
        <v>100</v>
      </c>
      <c r="I65" s="195">
        <f>'[32]Оценка от учреждения'!I64</f>
        <v>100</v>
      </c>
      <c r="J65" s="196">
        <f>IF(I65/H65*100&gt;100,100,I65/H65*100)</f>
        <v>100</v>
      </c>
      <c r="K65" s="239"/>
      <c r="L65" s="240"/>
      <c r="M65" s="233"/>
      <c r="N65" s="49"/>
      <c r="O65" s="241"/>
    </row>
    <row r="66" spans="1:15" ht="33.75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>
        <f>'[32]Оценка от учреждения'!H65</f>
        <v>71</v>
      </c>
      <c r="I66" s="195">
        <f>'[32]Оценка от учреждения'!I65</f>
        <v>70</v>
      </c>
      <c r="J66" s="196">
        <f>IF(I66/H66*100&gt;100,100,I66/H66*100)</f>
        <v>98.591549295774655</v>
      </c>
      <c r="K66" s="239"/>
      <c r="L66" s="240"/>
      <c r="M66" s="233"/>
      <c r="N66" s="49"/>
      <c r="O66" s="241"/>
    </row>
    <row r="67" spans="1:15" ht="33" customHeight="1" x14ac:dyDescent="0.25">
      <c r="A67" s="223"/>
      <c r="B67" s="203"/>
      <c r="C67" s="53"/>
      <c r="D67" s="209"/>
      <c r="E67" s="3" t="s">
        <v>25</v>
      </c>
      <c r="F67" s="55" t="s">
        <v>26</v>
      </c>
      <c r="G67" s="39" t="s">
        <v>27</v>
      </c>
      <c r="H67" s="195">
        <f>'[32]Оценка от учреждения'!H66</f>
        <v>1</v>
      </c>
      <c r="I67" s="195">
        <f>'[32]Оценка от учреждения'!I66</f>
        <v>1.25</v>
      </c>
      <c r="J67" s="196">
        <f>IF(I67/H67*100&gt;100,100,I67/H67*100)</f>
        <v>100</v>
      </c>
      <c r="K67" s="196">
        <f>J67</f>
        <v>100</v>
      </c>
      <c r="L67" s="240"/>
      <c r="M67" s="233"/>
      <c r="N67" s="57"/>
      <c r="O67" s="242"/>
    </row>
    <row r="68" spans="1:15" customFormat="1" ht="54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114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9" hidden="1" customHeight="1" x14ac:dyDescent="0.25">
      <c r="A69" s="223"/>
      <c r="B69" s="189"/>
      <c r="C69" s="190"/>
      <c r="D69" s="199"/>
      <c r="E69" s="192" t="s">
        <v>19</v>
      </c>
      <c r="F69" s="193" t="s">
        <v>115</v>
      </c>
      <c r="G69" s="194" t="s">
        <v>21</v>
      </c>
      <c r="H69" s="195"/>
      <c r="I69" s="195"/>
      <c r="J69" s="225"/>
      <c r="K69" s="231"/>
      <c r="L69" s="232"/>
      <c r="M69" s="233"/>
      <c r="N69" s="49"/>
      <c r="O69" s="234"/>
    </row>
    <row r="70" spans="1:15" customFormat="1" ht="33.75" hidden="1" customHeight="1" x14ac:dyDescent="0.25">
      <c r="A70" s="223"/>
      <c r="B70" s="189"/>
      <c r="C70" s="190"/>
      <c r="D70" s="199"/>
      <c r="E70" s="192" t="s">
        <v>19</v>
      </c>
      <c r="F70" s="193" t="s">
        <v>116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3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54" hidden="1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114</v>
      </c>
      <c r="G72" s="39" t="s">
        <v>21</v>
      </c>
      <c r="H72" s="195"/>
      <c r="I72" s="195"/>
      <c r="J72" s="196"/>
      <c r="K72" s="237"/>
      <c r="L72" s="227"/>
      <c r="M72" s="233"/>
      <c r="N72" s="44"/>
      <c r="O72" s="238">
        <v>18</v>
      </c>
    </row>
    <row r="73" spans="1:15" ht="39" hidden="1" customHeight="1" x14ac:dyDescent="0.25">
      <c r="A73" s="223"/>
      <c r="B73" s="189"/>
      <c r="C73" s="36"/>
      <c r="D73" s="209"/>
      <c r="E73" s="3" t="s">
        <v>19</v>
      </c>
      <c r="F73" s="38" t="s">
        <v>115</v>
      </c>
      <c r="G73" s="39" t="s">
        <v>21</v>
      </c>
      <c r="H73" s="195"/>
      <c r="I73" s="195"/>
      <c r="J73" s="196"/>
      <c r="K73" s="239"/>
      <c r="L73" s="240"/>
      <c r="M73" s="233"/>
      <c r="N73" s="49"/>
      <c r="O73" s="241"/>
    </row>
    <row r="74" spans="1:15" ht="36.75" hidden="1" customHeight="1" x14ac:dyDescent="0.25">
      <c r="A74" s="223"/>
      <c r="B74" s="189"/>
      <c r="C74" s="36"/>
      <c r="D74" s="209"/>
      <c r="E74" s="3" t="s">
        <v>19</v>
      </c>
      <c r="F74" s="38" t="s">
        <v>116</v>
      </c>
      <c r="G74" s="39" t="s">
        <v>21</v>
      </c>
      <c r="H74" s="195"/>
      <c r="I74" s="195"/>
      <c r="J74" s="196"/>
      <c r="K74" s="239"/>
      <c r="L74" s="240"/>
      <c r="M74" s="233"/>
      <c r="N74" s="49"/>
      <c r="O74" s="241"/>
    </row>
    <row r="75" spans="1:15" ht="33" hidden="1" customHeight="1" x14ac:dyDescent="0.25">
      <c r="A75" s="223"/>
      <c r="B75" s="203"/>
      <c r="C75" s="53"/>
      <c r="D75" s="209"/>
      <c r="E75" s="3" t="s">
        <v>25</v>
      </c>
      <c r="F75" s="55" t="s">
        <v>117</v>
      </c>
      <c r="G75" s="39" t="s">
        <v>27</v>
      </c>
      <c r="H75" s="195"/>
      <c r="I75" s="195"/>
      <c r="J75" s="196"/>
      <c r="K75" s="196"/>
      <c r="L75" s="240"/>
      <c r="M75" s="233"/>
      <c r="N75" s="57"/>
      <c r="O75" s="242"/>
    </row>
    <row r="76" spans="1:15" customFormat="1" ht="51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114</v>
      </c>
      <c r="G76" s="194" t="s">
        <v>21</v>
      </c>
      <c r="H76" s="195"/>
      <c r="I76" s="195"/>
      <c r="J76" s="225"/>
      <c r="K76" s="226"/>
      <c r="L76" s="227"/>
      <c r="M76" s="233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115</v>
      </c>
      <c r="G77" s="194" t="s">
        <v>21</v>
      </c>
      <c r="H77" s="195"/>
      <c r="I77" s="195"/>
      <c r="J77" s="225"/>
      <c r="K77" s="231"/>
      <c r="L77" s="232"/>
      <c r="M77" s="233"/>
      <c r="N77" s="49"/>
      <c r="O77" s="234"/>
    </row>
    <row r="78" spans="1:15" customFormat="1" ht="33.75" hidden="1" customHeight="1" x14ac:dyDescent="0.25">
      <c r="A78" s="223"/>
      <c r="B78" s="189"/>
      <c r="C78" s="190"/>
      <c r="D78" s="199"/>
      <c r="E78" s="192" t="s">
        <v>19</v>
      </c>
      <c r="F78" s="193" t="s">
        <v>116</v>
      </c>
      <c r="G78" s="194" t="s">
        <v>21</v>
      </c>
      <c r="H78" s="195"/>
      <c r="I78" s="195"/>
      <c r="J78" s="225"/>
      <c r="K78" s="231"/>
      <c r="L78" s="232"/>
      <c r="M78" s="233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/>
      <c r="L79" s="232"/>
      <c r="M79" s="233"/>
      <c r="N79" s="57"/>
      <c r="O79" s="236"/>
    </row>
    <row r="80" spans="1:15" ht="34.5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>
        <f>'[32]Оценка от учреждения'!H79</f>
        <v>100</v>
      </c>
      <c r="I80" s="195">
        <f>'[32]Оценка от учреждения'!I79</f>
        <v>100</v>
      </c>
      <c r="J80" s="196">
        <f>IF(I80/H80*100&gt;100,100,I80/H80*100)</f>
        <v>100</v>
      </c>
      <c r="K80" s="237">
        <f>(J80+J81+J82)/3</f>
        <v>100</v>
      </c>
      <c r="L80" s="227">
        <f>(K80+K83)/2</f>
        <v>100</v>
      </c>
      <c r="M80" s="233"/>
      <c r="N80" s="44"/>
      <c r="O80" s="238">
        <v>20</v>
      </c>
    </row>
    <row r="81" spans="1:15" ht="39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>
        <f>'[32]Оценка от учреждения'!H80</f>
        <v>6.6</v>
      </c>
      <c r="I81" s="195">
        <f>'[32]Оценка от учреждения'!I80</f>
        <v>2.6</v>
      </c>
      <c r="J81" s="196">
        <f>IF(H81/I81*100&gt;100,100,H81/I81*100)</f>
        <v>100</v>
      </c>
      <c r="K81" s="239"/>
      <c r="L81" s="240"/>
      <c r="M81" s="233"/>
      <c r="N81" s="49"/>
      <c r="O81" s="241"/>
    </row>
    <row r="82" spans="1:15" ht="33.75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>
        <f>'[32]Оценка от учреждения'!H81</f>
        <v>100</v>
      </c>
      <c r="I82" s="195">
        <f>'[32]Оценка от учреждения'!I81</f>
        <v>100</v>
      </c>
      <c r="J82" s="196">
        <f>IF(I82/H82*100&gt;100,100,I82/H82*100)</f>
        <v>100</v>
      </c>
      <c r="K82" s="239"/>
      <c r="L82" s="240"/>
      <c r="M82" s="233"/>
      <c r="N82" s="49"/>
      <c r="O82" s="241"/>
    </row>
    <row r="83" spans="1:15" ht="33" customHeight="1" x14ac:dyDescent="0.25">
      <c r="A83" s="223"/>
      <c r="B83" s="203"/>
      <c r="C83" s="53"/>
      <c r="D83" s="209"/>
      <c r="E83" s="3" t="s">
        <v>25</v>
      </c>
      <c r="F83" s="55" t="s">
        <v>26</v>
      </c>
      <c r="G83" s="39" t="s">
        <v>27</v>
      </c>
      <c r="H83" s="195">
        <f>'[32]Оценка от учреждения'!H82</f>
        <v>1</v>
      </c>
      <c r="I83" s="195">
        <f>'[32]Оценка от учреждения'!I82</f>
        <v>1.25</v>
      </c>
      <c r="J83" s="196">
        <f>IF(I83/H83*100&gt;100,100,I83/H83*100)</f>
        <v>100</v>
      </c>
      <c r="K83" s="196">
        <f>J83</f>
        <v>100</v>
      </c>
      <c r="L83" s="240"/>
      <c r="M83" s="233"/>
      <c r="N83" s="57"/>
      <c r="O83" s="242"/>
    </row>
    <row r="84" spans="1:15" customFormat="1" ht="54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114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9" hidden="1" customHeight="1" x14ac:dyDescent="0.25">
      <c r="A85" s="223"/>
      <c r="B85" s="189"/>
      <c r="C85" s="190"/>
      <c r="D85" s="199"/>
      <c r="E85" s="192" t="s">
        <v>19</v>
      </c>
      <c r="F85" s="193" t="s">
        <v>115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3.75" hidden="1" customHeight="1" x14ac:dyDescent="0.25">
      <c r="A86" s="223"/>
      <c r="B86" s="189"/>
      <c r="C86" s="190"/>
      <c r="D86" s="199"/>
      <c r="E86" s="192" t="s">
        <v>19</v>
      </c>
      <c r="F86" s="193" t="s">
        <v>116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54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114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115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6.75" hidden="1" customHeight="1" x14ac:dyDescent="0.25">
      <c r="A90" s="223"/>
      <c r="B90" s="189"/>
      <c r="C90" s="190"/>
      <c r="D90" s="199"/>
      <c r="E90" s="192" t="s">
        <v>19</v>
      </c>
      <c r="F90" s="193" t="s">
        <v>116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51" customHeight="1" x14ac:dyDescent="0.25">
      <c r="A92" s="223"/>
      <c r="B92" s="189" t="s">
        <v>163</v>
      </c>
      <c r="C92" s="190" t="s">
        <v>164</v>
      </c>
      <c r="D92" s="191" t="s">
        <v>18</v>
      </c>
      <c r="E92" s="192" t="s">
        <v>19</v>
      </c>
      <c r="F92" s="193" t="s">
        <v>114</v>
      </c>
      <c r="G92" s="194" t="s">
        <v>21</v>
      </c>
      <c r="H92" s="195">
        <v>6.6</v>
      </c>
      <c r="I92" s="195">
        <v>4.7</v>
      </c>
      <c r="J92" s="225">
        <f>IF(H92/I92*100&gt;100,100,H92/I92*100)</f>
        <v>100</v>
      </c>
      <c r="K92" s="226">
        <f>(J92+J93+J94)/3</f>
        <v>100</v>
      </c>
      <c r="L92" s="227">
        <f>(K92+K95)/2</f>
        <v>100</v>
      </c>
      <c r="M92" s="233"/>
      <c r="N92" s="44"/>
      <c r="O92" s="229">
        <v>23</v>
      </c>
    </row>
    <row r="93" spans="1:15" customFormat="1" ht="39" customHeight="1" x14ac:dyDescent="0.25">
      <c r="A93" s="223"/>
      <c r="B93" s="189"/>
      <c r="C93" s="190"/>
      <c r="D93" s="199"/>
      <c r="E93" s="192" t="s">
        <v>19</v>
      </c>
      <c r="F93" s="193" t="s">
        <v>115</v>
      </c>
      <c r="G93" s="194" t="s">
        <v>21</v>
      </c>
      <c r="H93" s="195">
        <v>100</v>
      </c>
      <c r="I93" s="195">
        <v>100</v>
      </c>
      <c r="J93" s="225">
        <f>IF(H93/I93*100&gt;100,100,H93/I93*100)</f>
        <v>100</v>
      </c>
      <c r="K93" s="231"/>
      <c r="L93" s="232"/>
      <c r="M93" s="233"/>
      <c r="N93" s="49"/>
      <c r="O93" s="234"/>
    </row>
    <row r="94" spans="1:15" customFormat="1" ht="33.75" customHeight="1" x14ac:dyDescent="0.25">
      <c r="A94" s="223"/>
      <c r="B94" s="189"/>
      <c r="C94" s="190"/>
      <c r="D94" s="199"/>
      <c r="E94" s="192" t="s">
        <v>19</v>
      </c>
      <c r="F94" s="193" t="s">
        <v>116</v>
      </c>
      <c r="G94" s="194" t="s">
        <v>21</v>
      </c>
      <c r="H94" s="195">
        <f>'[32]Оценка от учреждения'!H93</f>
        <v>100</v>
      </c>
      <c r="I94" s="195">
        <f>'[32]Оценка от учреждения'!I93</f>
        <v>100</v>
      </c>
      <c r="J94" s="225">
        <f>IF(I94/H94*100&gt;100,100,I94/H94*100)</f>
        <v>100</v>
      </c>
      <c r="K94" s="231"/>
      <c r="L94" s="232"/>
      <c r="M94" s="233"/>
      <c r="N94" s="49"/>
      <c r="O94" s="234"/>
    </row>
    <row r="95" spans="1:15" customFormat="1" ht="33" customHeight="1" x14ac:dyDescent="0.25">
      <c r="A95" s="223"/>
      <c r="B95" s="203"/>
      <c r="C95" s="204"/>
      <c r="D95" s="199"/>
      <c r="E95" s="192" t="s">
        <v>25</v>
      </c>
      <c r="F95" s="205" t="s">
        <v>26</v>
      </c>
      <c r="G95" s="194" t="s">
        <v>27</v>
      </c>
      <c r="H95" s="195">
        <f>'[32]Оценка от учреждения'!H94</f>
        <v>2</v>
      </c>
      <c r="I95" s="195">
        <f>'[32]Оценка от учреждения'!I94</f>
        <v>2.17</v>
      </c>
      <c r="J95" s="225">
        <f>IF(I95/H95*100&gt;100,100,I95/H95*100)</f>
        <v>100</v>
      </c>
      <c r="K95" s="225">
        <f>J95</f>
        <v>100</v>
      </c>
      <c r="L95" s="232"/>
      <c r="M95" s="233"/>
      <c r="N95" s="57"/>
      <c r="O95" s="236"/>
    </row>
    <row r="96" spans="1:15" ht="33" customHeight="1" x14ac:dyDescent="0.25">
      <c r="A96" s="223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>
        <f>'[32]Оценка от учреждения'!H95</f>
        <v>100</v>
      </c>
      <c r="I96" s="195">
        <f>'[32]Оценка от учреждения'!I95</f>
        <v>100</v>
      </c>
      <c r="J96" s="196">
        <f>IF(I96/H96*100&gt;100,100,I96/H96*100)</f>
        <v>100</v>
      </c>
      <c r="K96" s="237">
        <f>(J96+J97+J98)/3</f>
        <v>100</v>
      </c>
      <c r="L96" s="227">
        <f>(K96+K99)/2</f>
        <v>96.982758620689651</v>
      </c>
      <c r="M96" s="233"/>
      <c r="N96" s="44"/>
      <c r="O96" s="238">
        <v>24</v>
      </c>
    </row>
    <row r="97" spans="1:15" ht="39" customHeight="1" x14ac:dyDescent="0.25">
      <c r="A97" s="223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>
        <f>'[32]Оценка от учреждения'!H96</f>
        <v>6.6</v>
      </c>
      <c r="I97" s="195">
        <f>'[32]Оценка от учреждения'!I96</f>
        <v>3.6</v>
      </c>
      <c r="J97" s="196">
        <f>IF(H97/I97*100&gt;100,100,H97/I97*100)</f>
        <v>100</v>
      </c>
      <c r="K97" s="239"/>
      <c r="L97" s="240"/>
      <c r="M97" s="233"/>
      <c r="N97" s="49"/>
      <c r="O97" s="241"/>
    </row>
    <row r="98" spans="1:15" ht="33.75" customHeight="1" x14ac:dyDescent="0.25">
      <c r="A98" s="223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>
        <f>'[32]Оценка от учреждения'!H97</f>
        <v>100</v>
      </c>
      <c r="I98" s="195">
        <f>'[32]Оценка от учреждения'!I97</f>
        <v>100</v>
      </c>
      <c r="J98" s="196">
        <f>IF(I98/H98*100&gt;100,100,I98/H98*100)</f>
        <v>100</v>
      </c>
      <c r="K98" s="239"/>
      <c r="L98" s="240"/>
      <c r="M98" s="233"/>
      <c r="N98" s="49"/>
      <c r="O98" s="241"/>
    </row>
    <row r="99" spans="1:15" ht="33" customHeight="1" x14ac:dyDescent="0.25">
      <c r="A99" s="223"/>
      <c r="B99" s="203"/>
      <c r="C99" s="53"/>
      <c r="D99" s="209"/>
      <c r="E99" s="3" t="s">
        <v>25</v>
      </c>
      <c r="F99" s="55" t="s">
        <v>26</v>
      </c>
      <c r="G99" s="39" t="s">
        <v>27</v>
      </c>
      <c r="H99" s="195">
        <f>'[32]Оценка от учреждения'!H98</f>
        <v>29</v>
      </c>
      <c r="I99" s="195">
        <f>'[32]Оценка от учреждения'!I98</f>
        <v>27.25</v>
      </c>
      <c r="J99" s="196">
        <f>IF(I99/H99*100&gt;100,100,I99/H99*100)</f>
        <v>93.965517241379317</v>
      </c>
      <c r="K99" s="196">
        <f>J99</f>
        <v>93.965517241379317</v>
      </c>
      <c r="L99" s="240"/>
      <c r="M99" s="233"/>
      <c r="N99" s="57"/>
      <c r="O99" s="242"/>
    </row>
    <row r="100" spans="1:15" customFormat="1" ht="34.5" customHeight="1" x14ac:dyDescent="0.25">
      <c r="A100" s="223"/>
      <c r="B100" s="189" t="s">
        <v>167</v>
      </c>
      <c r="C100" s="190" t="s">
        <v>168</v>
      </c>
      <c r="D100" s="191" t="s">
        <v>18</v>
      </c>
      <c r="E100" s="192" t="s">
        <v>19</v>
      </c>
      <c r="F100" s="193" t="s">
        <v>150</v>
      </c>
      <c r="G100" s="194" t="s">
        <v>21</v>
      </c>
      <c r="H100" s="195">
        <f>'[32]Оценка от учреждения'!H99</f>
        <v>100</v>
      </c>
      <c r="I100" s="195">
        <f>'[32]Оценка от учреждения'!I99</f>
        <v>100</v>
      </c>
      <c r="J100" s="225">
        <f>IF(I100/H100*100&gt;100,100,I100/H100*100)</f>
        <v>100</v>
      </c>
      <c r="K100" s="226">
        <f>(J100+J101+J102)/3</f>
        <v>100</v>
      </c>
      <c r="L100" s="227">
        <f>(K100+K103)/2</f>
        <v>100</v>
      </c>
      <c r="M100" s="233"/>
      <c r="N100" s="44"/>
      <c r="O100" s="229">
        <v>25</v>
      </c>
    </row>
    <row r="101" spans="1:15" customFormat="1" ht="39" customHeight="1" x14ac:dyDescent="0.25">
      <c r="A101" s="223"/>
      <c r="B101" s="189"/>
      <c r="C101" s="190"/>
      <c r="D101" s="199"/>
      <c r="E101" s="192" t="s">
        <v>19</v>
      </c>
      <c r="F101" s="193" t="s">
        <v>151</v>
      </c>
      <c r="G101" s="194" t="s">
        <v>21</v>
      </c>
      <c r="H101" s="195">
        <f>'[32]Оценка от учреждения'!H100</f>
        <v>6.6</v>
      </c>
      <c r="I101" s="195">
        <f>'[32]Оценка от учреждения'!I100</f>
        <v>2.8</v>
      </c>
      <c r="J101" s="225">
        <f>IF(H101/I101*100&gt;100,100,H101/I101*100)</f>
        <v>100</v>
      </c>
      <c r="K101" s="231"/>
      <c r="L101" s="232"/>
      <c r="M101" s="233"/>
      <c r="N101" s="49"/>
      <c r="O101" s="234"/>
    </row>
    <row r="102" spans="1:15" customFormat="1" ht="35.25" customHeight="1" x14ac:dyDescent="0.25">
      <c r="A102" s="223"/>
      <c r="B102" s="189"/>
      <c r="C102" s="190"/>
      <c r="D102" s="199"/>
      <c r="E102" s="192" t="s">
        <v>19</v>
      </c>
      <c r="F102" s="220" t="s">
        <v>152</v>
      </c>
      <c r="G102" s="194" t="s">
        <v>21</v>
      </c>
      <c r="H102" s="195">
        <f>'[32]Оценка от учреждения'!H101</f>
        <v>100</v>
      </c>
      <c r="I102" s="195">
        <f>'[32]Оценка от учреждения'!I101</f>
        <v>100</v>
      </c>
      <c r="J102" s="225">
        <f t="shared" ref="J102:J107" si="0">IF(I102/H102*100&gt;100,100,I102/H102*100)</f>
        <v>100</v>
      </c>
      <c r="K102" s="231"/>
      <c r="L102" s="232"/>
      <c r="M102" s="233"/>
      <c r="N102" s="49"/>
      <c r="O102" s="234"/>
    </row>
    <row r="103" spans="1:15" customFormat="1" ht="33" customHeight="1" x14ac:dyDescent="0.25">
      <c r="A103" s="223"/>
      <c r="B103" s="203"/>
      <c r="C103" s="204"/>
      <c r="D103" s="199"/>
      <c r="E103" s="192" t="s">
        <v>25</v>
      </c>
      <c r="F103" s="205" t="s">
        <v>26</v>
      </c>
      <c r="G103" s="194" t="s">
        <v>27</v>
      </c>
      <c r="H103" s="195">
        <f>'[32]Оценка от учреждения'!H102</f>
        <v>5</v>
      </c>
      <c r="I103" s="195">
        <f>'[32]Оценка от учреждения'!I102</f>
        <v>6.58</v>
      </c>
      <c r="J103" s="225">
        <f t="shared" si="0"/>
        <v>100</v>
      </c>
      <c r="K103" s="225">
        <f>J103</f>
        <v>100</v>
      </c>
      <c r="L103" s="232"/>
      <c r="M103" s="233"/>
      <c r="N103" s="57"/>
      <c r="O103" s="236"/>
    </row>
    <row r="104" spans="1:15" ht="33" customHeight="1" x14ac:dyDescent="0.25">
      <c r="A104" s="20"/>
      <c r="B104" s="189" t="s">
        <v>169</v>
      </c>
      <c r="C104" s="36" t="s">
        <v>170</v>
      </c>
      <c r="D104" s="208" t="s">
        <v>18</v>
      </c>
      <c r="E104" s="3" t="s">
        <v>19</v>
      </c>
      <c r="F104" s="38" t="s">
        <v>150</v>
      </c>
      <c r="G104" s="39" t="s">
        <v>21</v>
      </c>
      <c r="H104" s="195">
        <f>'[32]Оценка от учреждения'!H103</f>
        <v>100</v>
      </c>
      <c r="I104" s="195">
        <f>'[32]Оценка от учреждения'!I103</f>
        <v>100</v>
      </c>
      <c r="J104" s="196">
        <f t="shared" si="0"/>
        <v>100</v>
      </c>
      <c r="K104" s="237">
        <f>(J104+J105+J106)/3</f>
        <v>100</v>
      </c>
      <c r="L104" s="227">
        <f>(K104+K107)/2</f>
        <v>97.97794117647058</v>
      </c>
      <c r="M104" s="243"/>
      <c r="N104" s="44"/>
      <c r="O104" s="238">
        <v>26</v>
      </c>
    </row>
    <row r="105" spans="1:15" ht="39" customHeight="1" x14ac:dyDescent="0.25">
      <c r="A105" s="20"/>
      <c r="B105" s="189"/>
      <c r="C105" s="36"/>
      <c r="D105" s="209"/>
      <c r="E105" s="3" t="s">
        <v>19</v>
      </c>
      <c r="F105" s="38" t="s">
        <v>151</v>
      </c>
      <c r="G105" s="39" t="s">
        <v>21</v>
      </c>
      <c r="H105" s="195">
        <f>'[32]Оценка от учреждения'!H104</f>
        <v>6.6</v>
      </c>
      <c r="I105" s="195">
        <f>'[32]Оценка от учреждения'!I104</f>
        <v>1.2</v>
      </c>
      <c r="J105" s="196">
        <f>IF(H105/I105*100&gt;100,100,H105/I105*100)</f>
        <v>100</v>
      </c>
      <c r="K105" s="239"/>
      <c r="L105" s="240"/>
      <c r="M105" s="243"/>
      <c r="N105" s="49"/>
      <c r="O105" s="241"/>
    </row>
    <row r="106" spans="1:15" ht="32.25" customHeight="1" x14ac:dyDescent="0.25">
      <c r="A106" s="20"/>
      <c r="B106" s="189"/>
      <c r="C106" s="36"/>
      <c r="D106" s="209"/>
      <c r="E106" s="3" t="s">
        <v>19</v>
      </c>
      <c r="F106" s="219" t="s">
        <v>152</v>
      </c>
      <c r="G106" s="39" t="s">
        <v>21</v>
      </c>
      <c r="H106" s="195">
        <f>'[32]Оценка от учреждения'!H105</f>
        <v>100</v>
      </c>
      <c r="I106" s="195">
        <f>'[32]Оценка от учреждения'!I105</f>
        <v>100</v>
      </c>
      <c r="J106" s="196">
        <f t="shared" si="0"/>
        <v>100</v>
      </c>
      <c r="K106" s="239"/>
      <c r="L106" s="240"/>
      <c r="M106" s="243"/>
      <c r="N106" s="49"/>
      <c r="O106" s="241"/>
    </row>
    <row r="107" spans="1:15" ht="33" customHeight="1" x14ac:dyDescent="0.25">
      <c r="A107" s="159"/>
      <c r="B107" s="203"/>
      <c r="C107" s="53"/>
      <c r="D107" s="209"/>
      <c r="E107" s="3" t="s">
        <v>25</v>
      </c>
      <c r="F107" s="55" t="s">
        <v>26</v>
      </c>
      <c r="G107" s="39" t="s">
        <v>27</v>
      </c>
      <c r="H107" s="195">
        <f>'[32]Оценка от учреждения'!H106</f>
        <v>340</v>
      </c>
      <c r="I107" s="195">
        <f>'[32]Оценка от учреждения'!I106</f>
        <v>326.25</v>
      </c>
      <c r="J107" s="196">
        <f t="shared" si="0"/>
        <v>95.955882352941174</v>
      </c>
      <c r="K107" s="196">
        <f>J107</f>
        <v>95.955882352941174</v>
      </c>
      <c r="L107" s="240"/>
      <c r="M107" s="244"/>
      <c r="N107" s="57"/>
      <c r="O107" s="242"/>
    </row>
    <row r="108" spans="1:15" ht="15.75" x14ac:dyDescent="0.25">
      <c r="A108" s="172" t="s">
        <v>81</v>
      </c>
      <c r="B108" s="172"/>
      <c r="C108" s="172"/>
      <c r="D108" s="172"/>
      <c r="E108" s="172"/>
      <c r="F108" s="173" t="s">
        <v>176</v>
      </c>
    </row>
    <row r="109" spans="1:15" ht="15.75" x14ac:dyDescent="0.25">
      <c r="A109" s="172"/>
      <c r="B109" s="172"/>
      <c r="C109" s="172"/>
      <c r="D109" s="172"/>
      <c r="E109" s="172"/>
      <c r="F109" s="172"/>
      <c r="G109" s="245"/>
      <c r="H109" s="246"/>
    </row>
    <row r="110" spans="1:15" ht="15.75" x14ac:dyDescent="0.25">
      <c r="A110" s="172" t="s">
        <v>83</v>
      </c>
      <c r="B110" s="172"/>
      <c r="C110" s="172"/>
      <c r="D110" s="172"/>
      <c r="E110" s="172"/>
      <c r="F110" s="172"/>
      <c r="H110" s="246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4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3" t="s">
        <v>1</v>
      </c>
      <c r="B2" s="3" t="s">
        <v>173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3</v>
      </c>
      <c r="D3" s="5">
        <v>4</v>
      </c>
      <c r="E3" s="4">
        <v>5</v>
      </c>
      <c r="F3" s="4">
        <v>6</v>
      </c>
      <c r="G3" s="5">
        <v>7</v>
      </c>
      <c r="H3" s="4">
        <v>8</v>
      </c>
      <c r="I3" s="4">
        <v>9</v>
      </c>
      <c r="J3" s="5">
        <v>10</v>
      </c>
      <c r="K3" s="4">
        <v>11</v>
      </c>
      <c r="L3" s="4">
        <v>12</v>
      </c>
      <c r="M3" s="5">
        <v>13</v>
      </c>
      <c r="N3" s="4">
        <v>14</v>
      </c>
    </row>
    <row r="4" spans="1:15" customFormat="1" ht="55.5" hidden="1" customHeight="1" x14ac:dyDescent="0.25">
      <c r="A4" s="228" t="s">
        <v>177</v>
      </c>
      <c r="B4" s="189" t="s">
        <v>112</v>
      </c>
      <c r="C4" s="224" t="s">
        <v>113</v>
      </c>
      <c r="D4" s="247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48"/>
      <c r="L4" s="249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230"/>
      <c r="D5" s="250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51"/>
      <c r="L5" s="252"/>
      <c r="M5" s="233"/>
      <c r="N5" s="49"/>
      <c r="O5" s="234"/>
    </row>
    <row r="6" spans="1:15" customFormat="1" ht="36.75" hidden="1" customHeight="1" x14ac:dyDescent="0.25">
      <c r="A6" s="223"/>
      <c r="B6" s="189"/>
      <c r="C6" s="230"/>
      <c r="D6" s="250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53"/>
      <c r="L6" s="252"/>
      <c r="M6" s="233"/>
      <c r="N6" s="49"/>
      <c r="O6" s="234"/>
    </row>
    <row r="7" spans="1:15" customFormat="1" ht="33" hidden="1" customHeight="1" x14ac:dyDescent="0.25">
      <c r="A7" s="223"/>
      <c r="B7" s="203"/>
      <c r="C7" s="235"/>
      <c r="D7" s="254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55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224" t="s">
        <v>119</v>
      </c>
      <c r="D8" s="247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48"/>
      <c r="L8" s="249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230"/>
      <c r="D9" s="250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51"/>
      <c r="L9" s="252"/>
      <c r="M9" s="233"/>
      <c r="N9" s="49"/>
      <c r="O9" s="234"/>
    </row>
    <row r="10" spans="1:15" customFormat="1" ht="38.25" hidden="1" customHeight="1" x14ac:dyDescent="0.25">
      <c r="A10" s="223"/>
      <c r="B10" s="189"/>
      <c r="C10" s="230"/>
      <c r="D10" s="250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53"/>
      <c r="L10" s="252"/>
      <c r="M10" s="233"/>
      <c r="N10" s="49"/>
      <c r="O10" s="234"/>
    </row>
    <row r="11" spans="1:15" customFormat="1" ht="33" hidden="1" customHeight="1" x14ac:dyDescent="0.25">
      <c r="A11" s="223"/>
      <c r="B11" s="203"/>
      <c r="C11" s="235"/>
      <c r="D11" s="254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55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>
        <f>'[33]Оценка от учреждения'!H15</f>
        <v>8.6999999999999993</v>
      </c>
      <c r="I16" s="195">
        <f>'[33]Оценка от учреждения'!I15</f>
        <v>2.9</v>
      </c>
      <c r="J16" s="225">
        <f>IF(H16/I16*100&gt;100,100,H16/I16*100)</f>
        <v>100</v>
      </c>
      <c r="K16" s="226">
        <f>(J16+J17+J18)/3</f>
        <v>100</v>
      </c>
      <c r="L16" s="227">
        <f>(K16+K19)/2</f>
        <v>100</v>
      </c>
      <c r="M16" s="233"/>
      <c r="N16" s="44"/>
      <c r="O16" s="229">
        <v>4</v>
      </c>
    </row>
    <row r="17" spans="1:15" customFormat="1" ht="39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>
        <f>'[33]Оценка от учреждения'!H16</f>
        <v>100</v>
      </c>
      <c r="I17" s="195">
        <f>'[33]Оценка от учреждения'!I16</f>
        <v>100</v>
      </c>
      <c r="J17" s="225">
        <f>IF(I17/H17*100&gt;100,100,I17/H17*100)</f>
        <v>100</v>
      </c>
      <c r="K17" s="231"/>
      <c r="L17" s="232"/>
      <c r="M17" s="233"/>
      <c r="N17" s="49"/>
      <c r="O17" s="234"/>
    </row>
    <row r="18" spans="1:15" customFormat="1" ht="32.25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>
        <f>'[33]Оценка от учреждения'!H17</f>
        <v>66.2</v>
      </c>
      <c r="I18" s="195">
        <f>'[33]Оценка от учреждения'!I17</f>
        <v>80</v>
      </c>
      <c r="J18" s="225">
        <f>IF(I18/H18*100&gt;100,100,I18/H18*100)</f>
        <v>100</v>
      </c>
      <c r="K18" s="231"/>
      <c r="L18" s="232"/>
      <c r="M18" s="233"/>
      <c r="N18" s="49"/>
      <c r="O18" s="234"/>
    </row>
    <row r="19" spans="1:15" customFormat="1" ht="33" customHeight="1" x14ac:dyDescent="0.25">
      <c r="A19" s="223"/>
      <c r="B19" s="203"/>
      <c r="C19" s="204"/>
      <c r="D19" s="199"/>
      <c r="E19" s="192" t="s">
        <v>25</v>
      </c>
      <c r="F19" s="205" t="s">
        <v>26</v>
      </c>
      <c r="G19" s="194" t="s">
        <v>27</v>
      </c>
      <c r="H19" s="195">
        <f>'[33]Оценка от учреждения'!H18</f>
        <v>1</v>
      </c>
      <c r="I19" s="195">
        <f>'[33]Оценка от учреждения'!I18</f>
        <v>1.67</v>
      </c>
      <c r="J19" s="225">
        <f>IF(I19/H19*100&gt;100,100,I19/H19*100)</f>
        <v>100</v>
      </c>
      <c r="K19" s="225">
        <f>J19</f>
        <v>100</v>
      </c>
      <c r="L19" s="232"/>
      <c r="M19" s="233"/>
      <c r="N19" s="57"/>
      <c r="O19" s="236"/>
    </row>
    <row r="20" spans="1:15" customFormat="1" ht="52.5" customHeight="1" x14ac:dyDescent="0.25">
      <c r="A20" s="223"/>
      <c r="B20" s="189" t="s">
        <v>124</v>
      </c>
      <c r="C20" s="190" t="s">
        <v>125</v>
      </c>
      <c r="D20" s="191" t="s">
        <v>18</v>
      </c>
      <c r="E20" s="192" t="s">
        <v>19</v>
      </c>
      <c r="F20" s="193" t="s">
        <v>114</v>
      </c>
      <c r="G20" s="194" t="s">
        <v>21</v>
      </c>
      <c r="H20" s="195">
        <f>'[33]Оценка от учреждения'!H19</f>
        <v>8.6999999999999993</v>
      </c>
      <c r="I20" s="195">
        <f>'[33]Оценка от учреждения'!I19</f>
        <v>3.1</v>
      </c>
      <c r="J20" s="225">
        <f>IF(H20/I20*100&gt;100,100,H20/I20*100)</f>
        <v>100</v>
      </c>
      <c r="K20" s="226">
        <f>(J20+J21+J22)/3</f>
        <v>100</v>
      </c>
      <c r="L20" s="227">
        <f>(K20+K23)/2</f>
        <v>100</v>
      </c>
      <c r="M20" s="233"/>
      <c r="N20" s="44"/>
      <c r="O20" s="229">
        <v>5</v>
      </c>
    </row>
    <row r="21" spans="1:15" customFormat="1" ht="39" customHeight="1" x14ac:dyDescent="0.25">
      <c r="A21" s="223"/>
      <c r="B21" s="189"/>
      <c r="C21" s="190"/>
      <c r="D21" s="199"/>
      <c r="E21" s="192" t="s">
        <v>19</v>
      </c>
      <c r="F21" s="193" t="s">
        <v>115</v>
      </c>
      <c r="G21" s="194" t="s">
        <v>21</v>
      </c>
      <c r="H21" s="195">
        <f>'[33]Оценка от учреждения'!H20</f>
        <v>100</v>
      </c>
      <c r="I21" s="195">
        <f>'[33]Оценка от учреждения'!I20</f>
        <v>100</v>
      </c>
      <c r="J21" s="225">
        <f>IF(I21/H21*100&gt;100,100,I21/H21*100)</f>
        <v>100</v>
      </c>
      <c r="K21" s="231"/>
      <c r="L21" s="232"/>
      <c r="M21" s="233"/>
      <c r="N21" s="49"/>
      <c r="O21" s="234"/>
    </row>
    <row r="22" spans="1:15" customFormat="1" ht="33.75" customHeight="1" x14ac:dyDescent="0.25">
      <c r="A22" s="223"/>
      <c r="B22" s="189"/>
      <c r="C22" s="190"/>
      <c r="D22" s="199"/>
      <c r="E22" s="192" t="s">
        <v>19</v>
      </c>
      <c r="F22" s="193" t="s">
        <v>116</v>
      </c>
      <c r="G22" s="194" t="s">
        <v>21</v>
      </c>
      <c r="H22" s="195">
        <f>'[33]Оценка от учреждения'!H21</f>
        <v>66.2</v>
      </c>
      <c r="I22" s="195">
        <f>'[33]Оценка от учреждения'!I21</f>
        <v>71.400000000000006</v>
      </c>
      <c r="J22" s="225">
        <f>IF(I22/H22*100&gt;100,100,I22/H22*100)</f>
        <v>100</v>
      </c>
      <c r="K22" s="231"/>
      <c r="L22" s="232"/>
      <c r="M22" s="233"/>
      <c r="N22" s="49"/>
      <c r="O22" s="234"/>
    </row>
    <row r="23" spans="1:15" customFormat="1" ht="33" customHeight="1" x14ac:dyDescent="0.25">
      <c r="A23" s="223"/>
      <c r="B23" s="203"/>
      <c r="C23" s="204"/>
      <c r="D23" s="199"/>
      <c r="E23" s="192" t="s">
        <v>25</v>
      </c>
      <c r="F23" s="205" t="s">
        <v>26</v>
      </c>
      <c r="G23" s="194" t="s">
        <v>27</v>
      </c>
      <c r="H23" s="195">
        <f>'[33]Оценка от учреждения'!H22</f>
        <v>2</v>
      </c>
      <c r="I23" s="195">
        <f>'[33]Оценка от учреждения'!I22</f>
        <v>2.08</v>
      </c>
      <c r="J23" s="225">
        <f>IF(I23/H23*100&gt;100,100,I23/H23*100)</f>
        <v>100</v>
      </c>
      <c r="K23" s="225">
        <f>J23</f>
        <v>100</v>
      </c>
      <c r="L23" s="232"/>
      <c r="M23" s="233"/>
      <c r="N23" s="57"/>
      <c r="O23" s="236"/>
    </row>
    <row r="24" spans="1:15" ht="52.5" customHeight="1" x14ac:dyDescent="0.25">
      <c r="A24" s="223"/>
      <c r="B24" s="189" t="s">
        <v>126</v>
      </c>
      <c r="C24" s="36" t="s">
        <v>127</v>
      </c>
      <c r="D24" s="208" t="s">
        <v>18</v>
      </c>
      <c r="E24" s="3" t="s">
        <v>19</v>
      </c>
      <c r="F24" s="38" t="s">
        <v>114</v>
      </c>
      <c r="G24" s="39" t="s">
        <v>21</v>
      </c>
      <c r="H24" s="195">
        <f>'[33]Оценка от учреждения'!H23</f>
        <v>8.6999999999999993</v>
      </c>
      <c r="I24" s="195">
        <f>'[33]Оценка от учреждения'!I23</f>
        <v>9.1999999999999993</v>
      </c>
      <c r="J24" s="196">
        <f>IF(H24/I24*100&gt;100,100,H24/I24*100)</f>
        <v>94.565217391304344</v>
      </c>
      <c r="K24" s="237">
        <f>(J24+J25+J26)/3</f>
        <v>98.188405797101453</v>
      </c>
      <c r="L24" s="227">
        <f>(K24+K27)/2</f>
        <v>99.094202898550719</v>
      </c>
      <c r="M24" s="233"/>
      <c r="N24" s="44"/>
      <c r="O24" s="238">
        <v>6</v>
      </c>
    </row>
    <row r="25" spans="1:15" ht="39" customHeight="1" x14ac:dyDescent="0.25">
      <c r="A25" s="223"/>
      <c r="B25" s="189"/>
      <c r="C25" s="36"/>
      <c r="D25" s="209"/>
      <c r="E25" s="3" t="s">
        <v>19</v>
      </c>
      <c r="F25" s="193" t="s">
        <v>115</v>
      </c>
      <c r="G25" s="39" t="s">
        <v>21</v>
      </c>
      <c r="H25" s="195">
        <f>'[33]Оценка от учреждения'!H24</f>
        <v>100</v>
      </c>
      <c r="I25" s="195">
        <f>'[33]Оценка от учреждения'!I24</f>
        <v>100</v>
      </c>
      <c r="J25" s="196">
        <f>IF(I25/H25*100&gt;100,100,I25/H25*100)</f>
        <v>100</v>
      </c>
      <c r="K25" s="239"/>
      <c r="L25" s="240"/>
      <c r="M25" s="233"/>
      <c r="N25" s="49"/>
      <c r="O25" s="241"/>
    </row>
    <row r="26" spans="1:15" ht="35.25" customHeight="1" x14ac:dyDescent="0.25">
      <c r="A26" s="223"/>
      <c r="B26" s="189"/>
      <c r="C26" s="36"/>
      <c r="D26" s="209"/>
      <c r="E26" s="3" t="s">
        <v>19</v>
      </c>
      <c r="F26" s="38" t="s">
        <v>116</v>
      </c>
      <c r="G26" s="39" t="s">
        <v>21</v>
      </c>
      <c r="H26" s="195">
        <f>'[33]Оценка от учреждения'!H25</f>
        <v>66.2</v>
      </c>
      <c r="I26" s="195">
        <f>'[33]Оценка от учреждения'!I25</f>
        <v>71.400000000000006</v>
      </c>
      <c r="J26" s="196">
        <f>IF(I26/H26*100&gt;100,100,I26/H26*100)</f>
        <v>100</v>
      </c>
      <c r="K26" s="239"/>
      <c r="L26" s="240"/>
      <c r="M26" s="233"/>
      <c r="N26" s="49"/>
      <c r="O26" s="241"/>
    </row>
    <row r="27" spans="1:15" ht="33" customHeight="1" x14ac:dyDescent="0.25">
      <c r="A27" s="223"/>
      <c r="B27" s="203"/>
      <c r="C27" s="53"/>
      <c r="D27" s="209"/>
      <c r="E27" s="3" t="s">
        <v>25</v>
      </c>
      <c r="F27" s="55" t="s">
        <v>26</v>
      </c>
      <c r="G27" s="39" t="s">
        <v>27</v>
      </c>
      <c r="H27" s="195">
        <f>'[33]Оценка от учреждения'!H26</f>
        <v>46</v>
      </c>
      <c r="I27" s="195">
        <f>'[33]Оценка от учреждения'!I26</f>
        <v>47.67</v>
      </c>
      <c r="J27" s="196">
        <f>IF(I27/H27*100&gt;100,100,I27/H27*100)</f>
        <v>100</v>
      </c>
      <c r="K27" s="196">
        <f>J27</f>
        <v>100</v>
      </c>
      <c r="L27" s="240"/>
      <c r="M27" s="233"/>
      <c r="N27" s="57"/>
      <c r="O27" s="242"/>
    </row>
    <row r="28" spans="1:15" customFormat="1" ht="51" customHeight="1" x14ac:dyDescent="0.25">
      <c r="A28" s="223"/>
      <c r="B28" s="189" t="s">
        <v>128</v>
      </c>
      <c r="C28" s="190" t="s">
        <v>129</v>
      </c>
      <c r="D28" s="191" t="s">
        <v>18</v>
      </c>
      <c r="E28" s="192" t="s">
        <v>19</v>
      </c>
      <c r="F28" s="193" t="s">
        <v>114</v>
      </c>
      <c r="G28" s="194" t="s">
        <v>21</v>
      </c>
      <c r="H28" s="195">
        <f>'[33]Оценка от учреждения'!H27</f>
        <v>8.6999999999999993</v>
      </c>
      <c r="I28" s="195">
        <f>'[33]Оценка от учреждения'!I27</f>
        <v>5.4</v>
      </c>
      <c r="J28" s="225">
        <f>IF(H28/I28*100&gt;100,100,H28/I28*100)</f>
        <v>100</v>
      </c>
      <c r="K28" s="226">
        <f>(J28+J29+J30)/3</f>
        <v>100</v>
      </c>
      <c r="L28" s="227">
        <f>(K28+K31)/2</f>
        <v>99</v>
      </c>
      <c r="M28" s="233"/>
      <c r="N28" s="44"/>
      <c r="O28" s="229">
        <v>7</v>
      </c>
    </row>
    <row r="29" spans="1:15" customFormat="1" ht="39" customHeight="1" x14ac:dyDescent="0.25">
      <c r="A29" s="223"/>
      <c r="B29" s="189"/>
      <c r="C29" s="190"/>
      <c r="D29" s="199"/>
      <c r="E29" s="192" t="s">
        <v>19</v>
      </c>
      <c r="F29" s="193" t="s">
        <v>115</v>
      </c>
      <c r="G29" s="194" t="s">
        <v>21</v>
      </c>
      <c r="H29" s="195">
        <f>'[33]Оценка от учреждения'!H28</f>
        <v>100</v>
      </c>
      <c r="I29" s="195">
        <f>'[33]Оценка от учреждения'!I28</f>
        <v>100</v>
      </c>
      <c r="J29" s="225">
        <f>IF(I29/H29*100&gt;100,100,I29/H29*100)</f>
        <v>100</v>
      </c>
      <c r="K29" s="231"/>
      <c r="L29" s="232"/>
      <c r="M29" s="233"/>
      <c r="N29" s="49"/>
      <c r="O29" s="234"/>
    </row>
    <row r="30" spans="1:15" customFormat="1" ht="33.75" customHeight="1" x14ac:dyDescent="0.25">
      <c r="A30" s="223"/>
      <c r="B30" s="189"/>
      <c r="C30" s="190"/>
      <c r="D30" s="199"/>
      <c r="E30" s="192" t="s">
        <v>19</v>
      </c>
      <c r="F30" s="193" t="s">
        <v>116</v>
      </c>
      <c r="G30" s="194" t="s">
        <v>21</v>
      </c>
      <c r="H30" s="195">
        <f>'[33]Оценка от учреждения'!H29</f>
        <v>66.2</v>
      </c>
      <c r="I30" s="195">
        <f>'[33]Оценка от учреждения'!I29</f>
        <v>66.7</v>
      </c>
      <c r="J30" s="225">
        <f>IF(I30/H30*100&gt;100,100,I30/H30*100)</f>
        <v>100</v>
      </c>
      <c r="K30" s="231"/>
      <c r="L30" s="232"/>
      <c r="M30" s="233"/>
      <c r="N30" s="49"/>
      <c r="O30" s="234"/>
    </row>
    <row r="31" spans="1:15" customFormat="1" ht="33" customHeight="1" x14ac:dyDescent="0.25">
      <c r="A31" s="223"/>
      <c r="B31" s="203"/>
      <c r="C31" s="204"/>
      <c r="D31" s="199"/>
      <c r="E31" s="192" t="s">
        <v>25</v>
      </c>
      <c r="F31" s="205" t="s">
        <v>26</v>
      </c>
      <c r="G31" s="194" t="s">
        <v>27</v>
      </c>
      <c r="H31" s="195">
        <f>'[33]Оценка от учреждения'!H30</f>
        <v>4</v>
      </c>
      <c r="I31" s="195">
        <f>'[33]Оценка от учреждения'!I30</f>
        <v>3.92</v>
      </c>
      <c r="J31" s="225">
        <f>IF(I31/H31*100&gt;100,100,I31/H31*100)</f>
        <v>98</v>
      </c>
      <c r="K31" s="225">
        <f>J31</f>
        <v>98</v>
      </c>
      <c r="L31" s="232"/>
      <c r="M31" s="233"/>
      <c r="N31" s="57"/>
      <c r="O31" s="236"/>
    </row>
    <row r="32" spans="1:15" ht="54" customHeight="1" x14ac:dyDescent="0.25">
      <c r="A32" s="20"/>
      <c r="B32" s="189" t="s">
        <v>130</v>
      </c>
      <c r="C32" s="36" t="s">
        <v>131</v>
      </c>
      <c r="D32" s="37" t="s">
        <v>18</v>
      </c>
      <c r="E32" s="3" t="s">
        <v>19</v>
      </c>
      <c r="F32" s="38" t="s">
        <v>114</v>
      </c>
      <c r="G32" s="39" t="s">
        <v>21</v>
      </c>
      <c r="H32" s="195">
        <f>'[33]Оценка от учреждения'!H31</f>
        <v>8.6999999999999993</v>
      </c>
      <c r="I32" s="195">
        <f>'[33]Оценка от учреждения'!I31</f>
        <v>1.5</v>
      </c>
      <c r="J32" s="196">
        <f>IF(H32/I32*100&gt;100,100,H32/I32*100)</f>
        <v>100</v>
      </c>
      <c r="K32" s="237">
        <f>(J32+J33+J34)/3</f>
        <v>99.64753272910373</v>
      </c>
      <c r="L32" s="227">
        <f>(K32+K35)/2</f>
        <v>99.578938778344963</v>
      </c>
      <c r="M32" s="243"/>
      <c r="N32" s="44"/>
      <c r="O32" s="238">
        <v>8</v>
      </c>
    </row>
    <row r="33" spans="1:15" ht="39" customHeight="1" x14ac:dyDescent="0.25">
      <c r="A33" s="20"/>
      <c r="B33" s="189"/>
      <c r="C33" s="36"/>
      <c r="D33" s="217"/>
      <c r="E33" s="3" t="s">
        <v>19</v>
      </c>
      <c r="F33" s="38" t="s">
        <v>115</v>
      </c>
      <c r="G33" s="39" t="s">
        <v>21</v>
      </c>
      <c r="H33" s="195">
        <f>'[33]Оценка от учреждения'!H32</f>
        <v>100</v>
      </c>
      <c r="I33" s="195">
        <f>'[33]Оценка от учреждения'!I32</f>
        <v>100</v>
      </c>
      <c r="J33" s="196">
        <f>IF(I33/H33*100&gt;100,100,I33/H33*100)</f>
        <v>100</v>
      </c>
      <c r="K33" s="239"/>
      <c r="L33" s="240"/>
      <c r="M33" s="243"/>
      <c r="N33" s="49"/>
      <c r="O33" s="241"/>
    </row>
    <row r="34" spans="1:15" ht="33.75" customHeight="1" x14ac:dyDescent="0.25">
      <c r="A34" s="20"/>
      <c r="B34" s="189"/>
      <c r="C34" s="36"/>
      <c r="D34" s="217"/>
      <c r="E34" s="3" t="s">
        <v>19</v>
      </c>
      <c r="F34" s="38" t="s">
        <v>116</v>
      </c>
      <c r="G34" s="39" t="s">
        <v>21</v>
      </c>
      <c r="H34" s="195">
        <f>'[33]Оценка от учреждения'!H33</f>
        <v>66.2</v>
      </c>
      <c r="I34" s="195">
        <f>'[33]Оценка от учреждения'!I33</f>
        <v>65.5</v>
      </c>
      <c r="J34" s="196">
        <f>IF(I34/H34*100&gt;100,100,I34/H34*100)</f>
        <v>98.942598187311177</v>
      </c>
      <c r="K34" s="239"/>
      <c r="L34" s="240"/>
      <c r="M34" s="243"/>
      <c r="N34" s="49"/>
      <c r="O34" s="241"/>
    </row>
    <row r="35" spans="1:15" ht="33" customHeight="1" x14ac:dyDescent="0.25">
      <c r="A35" s="20"/>
      <c r="B35" s="203"/>
      <c r="C35" s="53"/>
      <c r="D35" s="218"/>
      <c r="E35" s="3" t="s">
        <v>25</v>
      </c>
      <c r="F35" s="55" t="s">
        <v>26</v>
      </c>
      <c r="G35" s="39" t="s">
        <v>27</v>
      </c>
      <c r="H35" s="195">
        <f>'[33]Оценка от учреждения'!H34</f>
        <v>290</v>
      </c>
      <c r="I35" s="195">
        <f>'[33]Оценка от учреждения'!I34</f>
        <v>288.58</v>
      </c>
      <c r="J35" s="196">
        <f>IF(I35/H35*100&gt;100,100,I35/H35*100)</f>
        <v>99.510344827586209</v>
      </c>
      <c r="K35" s="196">
        <f>J35</f>
        <v>99.510344827586209</v>
      </c>
      <c r="L35" s="240"/>
      <c r="M35" s="243"/>
      <c r="N35" s="57"/>
      <c r="O35" s="242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33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33"/>
      <c r="N41" s="49"/>
      <c r="O41" s="241"/>
    </row>
    <row r="42" spans="1:15" ht="36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33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customHeight="1" x14ac:dyDescent="0.25">
      <c r="A56" s="223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>
        <f>'[33]Оценка от учреждения'!H55</f>
        <v>6.6</v>
      </c>
      <c r="I56" s="195">
        <f>'[33]Оценка от учреждения'!I55</f>
        <v>1.2</v>
      </c>
      <c r="J56" s="196">
        <f>IF(H56/I56*100&gt;100,100,H56/I56*100)</f>
        <v>100</v>
      </c>
      <c r="K56" s="237">
        <f>(J56+J57+J58)/3</f>
        <v>100</v>
      </c>
      <c r="L56" s="227">
        <f>(K56+K59)/2</f>
        <v>100</v>
      </c>
      <c r="M56" s="233"/>
      <c r="N56" s="44"/>
      <c r="O56" s="238">
        <v>14</v>
      </c>
    </row>
    <row r="57" spans="1:15" ht="39" customHeight="1" x14ac:dyDescent="0.25">
      <c r="A57" s="223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>
        <f>'[33]Оценка от учреждения'!H56</f>
        <v>100</v>
      </c>
      <c r="I57" s="195">
        <f>'[33]Оценка от учреждения'!I56</f>
        <v>100</v>
      </c>
      <c r="J57" s="196">
        <f>IF(I57/H57*100&gt;100,100,I57/H57*100)</f>
        <v>100</v>
      </c>
      <c r="K57" s="239"/>
      <c r="L57" s="240"/>
      <c r="M57" s="233"/>
      <c r="N57" s="49"/>
      <c r="O57" s="241"/>
    </row>
    <row r="58" spans="1:15" ht="36.75" customHeight="1" x14ac:dyDescent="0.25">
      <c r="A58" s="223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>
        <f>'[33]Оценка от учреждения'!H57</f>
        <v>71</v>
      </c>
      <c r="I58" s="195">
        <f>'[33]Оценка от учреждения'!I57</f>
        <v>75</v>
      </c>
      <c r="J58" s="196">
        <f>IF(I58/H58*100&gt;100,100,I58/H58*100)</f>
        <v>100</v>
      </c>
      <c r="K58" s="239"/>
      <c r="L58" s="240"/>
      <c r="M58" s="233"/>
      <c r="N58" s="49"/>
      <c r="O58" s="241"/>
    </row>
    <row r="59" spans="1:15" ht="33" customHeight="1" x14ac:dyDescent="0.25">
      <c r="A59" s="223"/>
      <c r="B59" s="203"/>
      <c r="C59" s="53"/>
      <c r="D59" s="209"/>
      <c r="E59" s="3" t="s">
        <v>25</v>
      </c>
      <c r="F59" s="55" t="s">
        <v>26</v>
      </c>
      <c r="G59" s="39" t="s">
        <v>27</v>
      </c>
      <c r="H59" s="195">
        <f>'[33]Оценка от учреждения'!H58</f>
        <v>0.33</v>
      </c>
      <c r="I59" s="195">
        <f>'[33]Оценка от учреждения'!I58</f>
        <v>0.33</v>
      </c>
      <c r="J59" s="196">
        <f>IF(I59/H59*100&gt;100,100,I59/H59*100)</f>
        <v>100</v>
      </c>
      <c r="K59" s="196">
        <f>J59</f>
        <v>100</v>
      </c>
      <c r="L59" s="240"/>
      <c r="M59" s="233"/>
      <c r="N59" s="57"/>
      <c r="O59" s="242"/>
    </row>
    <row r="60" spans="1:15" customFormat="1" ht="52.5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33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33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33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33"/>
      <c r="N63" s="57"/>
      <c r="O63" s="236"/>
    </row>
    <row r="64" spans="1:15" ht="5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>
        <f>'[33]Оценка от учреждения'!H63</f>
        <v>6.6</v>
      </c>
      <c r="I64" s="195">
        <f>'[33]Оценка от учреждения'!I63</f>
        <v>2.2000000000000002</v>
      </c>
      <c r="J64" s="196">
        <f>IF(H64/I64*100&gt;100,100,H64/I64*100)</f>
        <v>100</v>
      </c>
      <c r="K64" s="237">
        <f>(J64+J65+J66)/3</f>
        <v>100</v>
      </c>
      <c r="L64" s="227">
        <f>(K64+K67)/2</f>
        <v>100</v>
      </c>
      <c r="M64" s="233"/>
      <c r="N64" s="44"/>
      <c r="O64" s="238">
        <v>16</v>
      </c>
    </row>
    <row r="65" spans="1:15" ht="39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>
        <f>'[33]Оценка от учреждения'!H64</f>
        <v>100</v>
      </c>
      <c r="I65" s="195">
        <f>'[33]Оценка от учреждения'!I64</f>
        <v>100</v>
      </c>
      <c r="J65" s="196">
        <f>IF(I65/H65*100&gt;100,100,I65/H65*100)</f>
        <v>100</v>
      </c>
      <c r="K65" s="239"/>
      <c r="L65" s="240"/>
      <c r="M65" s="233"/>
      <c r="N65" s="49"/>
      <c r="O65" s="241"/>
    </row>
    <row r="66" spans="1:15" ht="33.75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>
        <f>'[33]Оценка от учреждения'!H65</f>
        <v>71</v>
      </c>
      <c r="I66" s="195">
        <f>'[33]Оценка от учреждения'!I65</f>
        <v>71.400000000000006</v>
      </c>
      <c r="J66" s="196">
        <f>IF(I66/H66*100&gt;100,100,I66/H66*100)</f>
        <v>100</v>
      </c>
      <c r="K66" s="239"/>
      <c r="L66" s="240"/>
      <c r="M66" s="233"/>
      <c r="N66" s="49"/>
      <c r="O66" s="241"/>
    </row>
    <row r="67" spans="1:15" ht="33" customHeight="1" x14ac:dyDescent="0.25">
      <c r="A67" s="223"/>
      <c r="B67" s="203"/>
      <c r="C67" s="53"/>
      <c r="D67" s="209"/>
      <c r="E67" s="3" t="s">
        <v>25</v>
      </c>
      <c r="F67" s="55" t="s">
        <v>26</v>
      </c>
      <c r="G67" s="39" t="s">
        <v>27</v>
      </c>
      <c r="H67" s="195">
        <f>'[33]Оценка от учреждения'!H66</f>
        <v>2</v>
      </c>
      <c r="I67" s="195">
        <f>'[33]Оценка от учреждения'!I66</f>
        <v>2</v>
      </c>
      <c r="J67" s="196">
        <f>IF(I67/H67*100&gt;100,100,I67/H67*100)</f>
        <v>100</v>
      </c>
      <c r="K67" s="196">
        <f>J67</f>
        <v>100</v>
      </c>
      <c r="L67" s="240"/>
      <c r="M67" s="233"/>
      <c r="N67" s="57"/>
      <c r="O67" s="242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196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hidden="1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/>
      <c r="I72" s="195"/>
      <c r="J72" s="196"/>
      <c r="K72" s="237"/>
      <c r="L72" s="227"/>
      <c r="M72" s="233"/>
      <c r="N72" s="44"/>
      <c r="O72" s="238">
        <v>18</v>
      </c>
    </row>
    <row r="73" spans="1:15" ht="34.5" hidden="1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/>
      <c r="I73" s="195"/>
      <c r="J73" s="196"/>
      <c r="K73" s="239"/>
      <c r="L73" s="240"/>
      <c r="M73" s="233"/>
      <c r="N73" s="49"/>
      <c r="O73" s="241"/>
    </row>
    <row r="74" spans="1:15" ht="33.75" hidden="1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/>
      <c r="I74" s="195"/>
      <c r="J74" s="196"/>
      <c r="K74" s="239"/>
      <c r="L74" s="240"/>
      <c r="M74" s="233"/>
      <c r="N74" s="49"/>
      <c r="O74" s="241"/>
    </row>
    <row r="75" spans="1:15" ht="33" hidden="1" customHeight="1" x14ac:dyDescent="0.25">
      <c r="A75" s="223"/>
      <c r="B75" s="203"/>
      <c r="C75" s="53"/>
      <c r="D75" s="209"/>
      <c r="E75" s="3" t="s">
        <v>25</v>
      </c>
      <c r="F75" s="55" t="s">
        <v>117</v>
      </c>
      <c r="G75" s="39" t="s">
        <v>27</v>
      </c>
      <c r="H75" s="195"/>
      <c r="I75" s="195"/>
      <c r="J75" s="196"/>
      <c r="K75" s="196"/>
      <c r="L75" s="240"/>
      <c r="M75" s="233"/>
      <c r="N75" s="57"/>
      <c r="O75" s="242"/>
    </row>
    <row r="76" spans="1:15" customFormat="1" ht="36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/>
      <c r="I76" s="195"/>
      <c r="J76" s="225"/>
      <c r="K76" s="226"/>
      <c r="L76" s="227"/>
      <c r="M76" s="233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/>
      <c r="I77" s="195"/>
      <c r="J77" s="225"/>
      <c r="K77" s="231"/>
      <c r="L77" s="232"/>
      <c r="M77" s="233"/>
      <c r="N77" s="49"/>
      <c r="O77" s="234"/>
    </row>
    <row r="78" spans="1:15" customFormat="1" ht="35.25" hidden="1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/>
      <c r="I78" s="195"/>
      <c r="J78" s="225"/>
      <c r="K78" s="231"/>
      <c r="L78" s="232"/>
      <c r="M78" s="233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/>
      <c r="L79" s="232"/>
      <c r="M79" s="233"/>
      <c r="N79" s="57"/>
      <c r="O79" s="236"/>
    </row>
    <row r="80" spans="1:15" ht="34.5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>
        <f>'[33]Оценка от учреждения'!H79</f>
        <v>100</v>
      </c>
      <c r="I80" s="195">
        <f>'[33]Оценка от учреждения'!I79</f>
        <v>100</v>
      </c>
      <c r="J80" s="196">
        <f>IF(I80/H80*100&gt;100,100,I80/H80*100)</f>
        <v>100</v>
      </c>
      <c r="K80" s="237">
        <f>(J80+J81+J82)/3</f>
        <v>100</v>
      </c>
      <c r="L80" s="227">
        <f>(K80+K83)/2</f>
        <v>100</v>
      </c>
      <c r="M80" s="233"/>
      <c r="N80" s="44"/>
      <c r="O80" s="238">
        <v>20</v>
      </c>
    </row>
    <row r="81" spans="1:15" ht="39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>
        <f>'[33]Оценка от учреждения'!H80</f>
        <v>8.6999999999999993</v>
      </c>
      <c r="I81" s="195">
        <f>'[33]Оценка от учреждения'!I80</f>
        <v>2.5</v>
      </c>
      <c r="J81" s="196">
        <f>IF(H81/I81*100&gt;100,100,H81/I81*100)</f>
        <v>100</v>
      </c>
      <c r="K81" s="239"/>
      <c r="L81" s="240"/>
      <c r="M81" s="233"/>
      <c r="N81" s="49"/>
      <c r="O81" s="241"/>
    </row>
    <row r="82" spans="1:15" ht="33.75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>
        <f>'[33]Оценка от учреждения'!H81</f>
        <v>100</v>
      </c>
      <c r="I82" s="195">
        <f>'[33]Оценка от учреждения'!I81</f>
        <v>100</v>
      </c>
      <c r="J82" s="196">
        <f>IF(I82/H82*100&gt;100,100,I82/H82*100)</f>
        <v>100</v>
      </c>
      <c r="K82" s="239"/>
      <c r="L82" s="240"/>
      <c r="M82" s="233"/>
      <c r="N82" s="49"/>
      <c r="O82" s="241"/>
    </row>
    <row r="83" spans="1:15" ht="33" customHeight="1" x14ac:dyDescent="0.25">
      <c r="A83" s="223"/>
      <c r="B83" s="203"/>
      <c r="C83" s="53"/>
      <c r="D83" s="209"/>
      <c r="E83" s="3" t="s">
        <v>25</v>
      </c>
      <c r="F83" s="55" t="s">
        <v>26</v>
      </c>
      <c r="G83" s="39" t="s">
        <v>27</v>
      </c>
      <c r="H83" s="195">
        <f>'[33]Оценка от учреждения'!H82</f>
        <v>3</v>
      </c>
      <c r="I83" s="195">
        <f>'[33]Оценка от учреждения'!I82</f>
        <v>3.67</v>
      </c>
      <c r="J83" s="196">
        <f>IF(I83/H83*100&gt;100,100,I83/H83*100)</f>
        <v>100</v>
      </c>
      <c r="K83" s="196">
        <f>J83</f>
        <v>100</v>
      </c>
      <c r="L83" s="240"/>
      <c r="M83" s="233"/>
      <c r="N83" s="57"/>
      <c r="O83" s="242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4.5" customHeight="1" x14ac:dyDescent="0.25">
      <c r="A92" s="223"/>
      <c r="B92" s="189" t="s">
        <v>163</v>
      </c>
      <c r="C92" s="190" t="s">
        <v>164</v>
      </c>
      <c r="D92" s="191" t="s">
        <v>18</v>
      </c>
      <c r="E92" s="192" t="s">
        <v>19</v>
      </c>
      <c r="F92" s="193" t="s">
        <v>150</v>
      </c>
      <c r="G92" s="194" t="s">
        <v>21</v>
      </c>
      <c r="H92" s="195">
        <f>'[33]Оценка от учреждения'!H91</f>
        <v>100</v>
      </c>
      <c r="I92" s="195">
        <f>'[33]Оценка от учреждения'!I91</f>
        <v>100</v>
      </c>
      <c r="J92" s="225">
        <f>IF(I92/H92*100&gt;100,100,I92/H92*100)</f>
        <v>100</v>
      </c>
      <c r="K92" s="226">
        <f>(J92+J93+J94)/3</f>
        <v>100</v>
      </c>
      <c r="L92" s="227">
        <f>(K92+K95)/2</f>
        <v>100</v>
      </c>
      <c r="M92" s="233"/>
      <c r="N92" s="44"/>
      <c r="O92" s="229">
        <v>23</v>
      </c>
    </row>
    <row r="93" spans="1:15" customFormat="1" ht="39" customHeight="1" x14ac:dyDescent="0.25">
      <c r="A93" s="223"/>
      <c r="B93" s="189"/>
      <c r="C93" s="190"/>
      <c r="D93" s="199"/>
      <c r="E93" s="192" t="s">
        <v>19</v>
      </c>
      <c r="F93" s="193" t="s">
        <v>151</v>
      </c>
      <c r="G93" s="194" t="s">
        <v>21</v>
      </c>
      <c r="H93" s="195">
        <f>'[33]Оценка от учреждения'!H92</f>
        <v>8.6999999999999993</v>
      </c>
      <c r="I93" s="195">
        <f>'[33]Оценка от учреждения'!I92</f>
        <v>0.2</v>
      </c>
      <c r="J93" s="225">
        <f>IF(H93/I93*100&gt;100,100,H93/I93*100)</f>
        <v>100</v>
      </c>
      <c r="K93" s="231"/>
      <c r="L93" s="232"/>
      <c r="M93" s="233"/>
      <c r="N93" s="49"/>
      <c r="O93" s="234"/>
    </row>
    <row r="94" spans="1:15" customFormat="1" ht="32.25" customHeight="1" x14ac:dyDescent="0.25">
      <c r="A94" s="223"/>
      <c r="B94" s="189"/>
      <c r="C94" s="190"/>
      <c r="D94" s="199"/>
      <c r="E94" s="192" t="s">
        <v>19</v>
      </c>
      <c r="F94" s="220" t="s">
        <v>152</v>
      </c>
      <c r="G94" s="194" t="s">
        <v>21</v>
      </c>
      <c r="H94" s="195">
        <f>'[33]Оценка от учреждения'!H93</f>
        <v>100</v>
      </c>
      <c r="I94" s="195">
        <f>'[33]Оценка от учреждения'!I93</f>
        <v>100</v>
      </c>
      <c r="J94" s="225">
        <f>IF(I94/H94*100&gt;100,100,I94/H94*100)</f>
        <v>100</v>
      </c>
      <c r="K94" s="231"/>
      <c r="L94" s="232"/>
      <c r="M94" s="233"/>
      <c r="N94" s="49"/>
      <c r="O94" s="234"/>
    </row>
    <row r="95" spans="1:15" customFormat="1" ht="33" customHeight="1" x14ac:dyDescent="0.25">
      <c r="A95" s="223"/>
      <c r="B95" s="203"/>
      <c r="C95" s="204"/>
      <c r="D95" s="199"/>
      <c r="E95" s="192" t="s">
        <v>25</v>
      </c>
      <c r="F95" s="205" t="s">
        <v>26</v>
      </c>
      <c r="G95" s="194" t="s">
        <v>27</v>
      </c>
      <c r="H95" s="195">
        <f>'[33]Оценка от учреждения'!H94</f>
        <v>2</v>
      </c>
      <c r="I95" s="195">
        <f>'[33]Оценка от учреждения'!I94</f>
        <v>2.08</v>
      </c>
      <c r="J95" s="225">
        <f>IF(I95/H95*100&gt;100,100,I95/H95*100)</f>
        <v>100</v>
      </c>
      <c r="K95" s="225">
        <f>J95</f>
        <v>100</v>
      </c>
      <c r="L95" s="232"/>
      <c r="M95" s="233"/>
      <c r="N95" s="57"/>
      <c r="O95" s="236"/>
    </row>
    <row r="96" spans="1:15" ht="33" customHeight="1" x14ac:dyDescent="0.25">
      <c r="A96" s="223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>
        <f>'[33]Оценка от учреждения'!H95</f>
        <v>100</v>
      </c>
      <c r="I96" s="195">
        <f>'[33]Оценка от учреждения'!I95</f>
        <v>100</v>
      </c>
      <c r="J96" s="196">
        <f>IF(I96/H96*100&gt;100,100,I96/H96*100)</f>
        <v>100</v>
      </c>
      <c r="K96" s="237">
        <f>(J96+J97+J98)/3</f>
        <v>98.188405797101453</v>
      </c>
      <c r="L96" s="227">
        <f>(K96+K99)/2</f>
        <v>99.094202898550719</v>
      </c>
      <c r="M96" s="233"/>
      <c r="N96" s="44"/>
      <c r="O96" s="238">
        <v>24</v>
      </c>
    </row>
    <row r="97" spans="1:15" ht="39" customHeight="1" x14ac:dyDescent="0.25">
      <c r="A97" s="223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>
        <f>'[33]Оценка от учреждения'!H96</f>
        <v>8.6999999999999993</v>
      </c>
      <c r="I97" s="195">
        <f>'[33]Оценка от учреждения'!I96</f>
        <v>9.1999999999999993</v>
      </c>
      <c r="J97" s="196">
        <f>IF(H97/I97*100&gt;100,100,H97/I97*100)</f>
        <v>94.565217391304344</v>
      </c>
      <c r="K97" s="239"/>
      <c r="L97" s="240"/>
      <c r="M97" s="233"/>
      <c r="N97" s="49"/>
      <c r="O97" s="241"/>
    </row>
    <row r="98" spans="1:15" ht="33.75" customHeight="1" x14ac:dyDescent="0.25">
      <c r="A98" s="223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>
        <f>'[33]Оценка от учреждения'!H97</f>
        <v>100</v>
      </c>
      <c r="I98" s="195">
        <f>'[33]Оценка от учреждения'!I97</f>
        <v>100</v>
      </c>
      <c r="J98" s="196">
        <f>IF(I98/H98*100&gt;100,100,I98/H98*100)</f>
        <v>100</v>
      </c>
      <c r="K98" s="239"/>
      <c r="L98" s="240"/>
      <c r="M98" s="233"/>
      <c r="N98" s="49"/>
      <c r="O98" s="241"/>
    </row>
    <row r="99" spans="1:15" ht="33" customHeight="1" x14ac:dyDescent="0.25">
      <c r="A99" s="223"/>
      <c r="B99" s="203"/>
      <c r="C99" s="53"/>
      <c r="D99" s="209"/>
      <c r="E99" s="3" t="s">
        <v>25</v>
      </c>
      <c r="F99" s="55" t="s">
        <v>26</v>
      </c>
      <c r="G99" s="39" t="s">
        <v>27</v>
      </c>
      <c r="H99" s="195">
        <f>'[33]Оценка от учреждения'!H98</f>
        <v>46</v>
      </c>
      <c r="I99" s="195">
        <f>'[33]Оценка от учреждения'!I98</f>
        <v>47.67</v>
      </c>
      <c r="J99" s="196">
        <f>IF(I99/H99*100&gt;100,100,I99/H99*100)</f>
        <v>100</v>
      </c>
      <c r="K99" s="196">
        <f>J99</f>
        <v>100</v>
      </c>
      <c r="L99" s="240"/>
      <c r="M99" s="233"/>
      <c r="N99" s="57"/>
      <c r="O99" s="242"/>
    </row>
    <row r="100" spans="1:15" customFormat="1" ht="34.5" customHeight="1" x14ac:dyDescent="0.25">
      <c r="A100" s="223"/>
      <c r="B100" s="189" t="s">
        <v>167</v>
      </c>
      <c r="C100" s="190" t="s">
        <v>168</v>
      </c>
      <c r="D100" s="191" t="s">
        <v>18</v>
      </c>
      <c r="E100" s="192" t="s">
        <v>19</v>
      </c>
      <c r="F100" s="193" t="s">
        <v>150</v>
      </c>
      <c r="G100" s="194" t="s">
        <v>21</v>
      </c>
      <c r="H100" s="195">
        <f>'[33]Оценка от учреждения'!H99</f>
        <v>100</v>
      </c>
      <c r="I100" s="195">
        <f>'[33]Оценка от учреждения'!I99</f>
        <v>100</v>
      </c>
      <c r="J100" s="225">
        <f>IF(I100/H100*100&gt;100,100,I100/H100*100)</f>
        <v>100</v>
      </c>
      <c r="K100" s="226">
        <f>(J100+J101+J102)/3</f>
        <v>100</v>
      </c>
      <c r="L100" s="227">
        <f>(K100+K103)/2</f>
        <v>99</v>
      </c>
      <c r="M100" s="233"/>
      <c r="N100" s="44"/>
      <c r="O100" s="229">
        <v>25</v>
      </c>
    </row>
    <row r="101" spans="1:15" customFormat="1" ht="39" customHeight="1" x14ac:dyDescent="0.25">
      <c r="A101" s="223"/>
      <c r="B101" s="189"/>
      <c r="C101" s="190"/>
      <c r="D101" s="199"/>
      <c r="E101" s="192" t="s">
        <v>19</v>
      </c>
      <c r="F101" s="193" t="s">
        <v>151</v>
      </c>
      <c r="G101" s="194" t="s">
        <v>21</v>
      </c>
      <c r="H101" s="195">
        <f>'[33]Оценка от учреждения'!H100</f>
        <v>8.6999999999999993</v>
      </c>
      <c r="I101" s="195">
        <f>'[33]Оценка от учреждения'!I100</f>
        <v>5.4</v>
      </c>
      <c r="J101" s="225">
        <f>IF(H101/I101*100&gt;100,100,H101/I101*100)</f>
        <v>100</v>
      </c>
      <c r="K101" s="231"/>
      <c r="L101" s="232"/>
      <c r="M101" s="233"/>
      <c r="N101" s="49"/>
      <c r="O101" s="234"/>
    </row>
    <row r="102" spans="1:15" customFormat="1" ht="35.25" customHeight="1" x14ac:dyDescent="0.25">
      <c r="A102" s="223"/>
      <c r="B102" s="189"/>
      <c r="C102" s="190"/>
      <c r="D102" s="199"/>
      <c r="E102" s="192" t="s">
        <v>19</v>
      </c>
      <c r="F102" s="220" t="s">
        <v>152</v>
      </c>
      <c r="G102" s="194" t="s">
        <v>21</v>
      </c>
      <c r="H102" s="195">
        <f>'[33]Оценка от учреждения'!H101</f>
        <v>100</v>
      </c>
      <c r="I102" s="195">
        <f>'[33]Оценка от учреждения'!I101</f>
        <v>100</v>
      </c>
      <c r="J102" s="225">
        <f>IF(I102/H102*100&gt;100,100,I102/H102*100)</f>
        <v>100</v>
      </c>
      <c r="K102" s="231"/>
      <c r="L102" s="232"/>
      <c r="M102" s="233"/>
      <c r="N102" s="49"/>
      <c r="O102" s="234"/>
    </row>
    <row r="103" spans="1:15" customFormat="1" ht="33" customHeight="1" x14ac:dyDescent="0.25">
      <c r="A103" s="223"/>
      <c r="B103" s="203"/>
      <c r="C103" s="204"/>
      <c r="D103" s="199"/>
      <c r="E103" s="192" t="s">
        <v>25</v>
      </c>
      <c r="F103" s="205" t="s">
        <v>26</v>
      </c>
      <c r="G103" s="194" t="s">
        <v>27</v>
      </c>
      <c r="H103" s="195">
        <f>'[33]Оценка от учреждения'!H102</f>
        <v>4</v>
      </c>
      <c r="I103" s="195">
        <f>'[33]Оценка от учреждения'!I102</f>
        <v>3.92</v>
      </c>
      <c r="J103" s="225">
        <f>IF(I103/H103*100&gt;100,100,I103/H103*100)</f>
        <v>98</v>
      </c>
      <c r="K103" s="225">
        <f>J103</f>
        <v>98</v>
      </c>
      <c r="L103" s="232"/>
      <c r="M103" s="233"/>
      <c r="N103" s="57"/>
      <c r="O103" s="236"/>
    </row>
    <row r="104" spans="1:15" ht="33" customHeight="1" x14ac:dyDescent="0.25">
      <c r="A104" s="20"/>
      <c r="B104" s="189" t="s">
        <v>169</v>
      </c>
      <c r="C104" s="36" t="s">
        <v>170</v>
      </c>
      <c r="D104" s="208" t="s">
        <v>18</v>
      </c>
      <c r="E104" s="3" t="s">
        <v>19</v>
      </c>
      <c r="F104" s="38" t="s">
        <v>150</v>
      </c>
      <c r="G104" s="39" t="s">
        <v>21</v>
      </c>
      <c r="H104" s="195">
        <f>'[33]Оценка от учреждения'!H103</f>
        <v>100</v>
      </c>
      <c r="I104" s="195">
        <f>'[33]Оценка от учреждения'!I103</f>
        <v>100</v>
      </c>
      <c r="J104" s="196">
        <f>IF(I104/H104*100&gt;100,100,I104/H104*100)</f>
        <v>100</v>
      </c>
      <c r="K104" s="237">
        <f>(J104+J105+J106)/3</f>
        <v>100</v>
      </c>
      <c r="L104" s="227">
        <f>(K104+K107)/2</f>
        <v>99.75717287224883</v>
      </c>
      <c r="M104" s="243"/>
      <c r="N104" s="44"/>
      <c r="O104" s="238">
        <v>26</v>
      </c>
    </row>
    <row r="105" spans="1:15" ht="39" customHeight="1" x14ac:dyDescent="0.25">
      <c r="A105" s="20"/>
      <c r="B105" s="189"/>
      <c r="C105" s="36"/>
      <c r="D105" s="209"/>
      <c r="E105" s="3" t="s">
        <v>19</v>
      </c>
      <c r="F105" s="38" t="s">
        <v>151</v>
      </c>
      <c r="G105" s="39" t="s">
        <v>21</v>
      </c>
      <c r="H105" s="195">
        <f>'[33]Оценка от учреждения'!H104</f>
        <v>8.6999999999999993</v>
      </c>
      <c r="I105" s="195">
        <f>'[33]Оценка от учреждения'!I104</f>
        <v>1.5</v>
      </c>
      <c r="J105" s="196">
        <f>IF(H105/I105*100&gt;100,100,H105/I105*100)</f>
        <v>100</v>
      </c>
      <c r="K105" s="239"/>
      <c r="L105" s="240"/>
      <c r="M105" s="243"/>
      <c r="N105" s="49"/>
      <c r="O105" s="241"/>
    </row>
    <row r="106" spans="1:15" ht="32.25" customHeight="1" x14ac:dyDescent="0.25">
      <c r="A106" s="20"/>
      <c r="B106" s="189"/>
      <c r="C106" s="36"/>
      <c r="D106" s="209"/>
      <c r="E106" s="3" t="s">
        <v>19</v>
      </c>
      <c r="F106" s="219" t="s">
        <v>152</v>
      </c>
      <c r="G106" s="39" t="s">
        <v>21</v>
      </c>
      <c r="H106" s="195">
        <f>'[33]Оценка от учреждения'!H105</f>
        <v>100</v>
      </c>
      <c r="I106" s="195">
        <f>'[33]Оценка от учреждения'!I105</f>
        <v>100</v>
      </c>
      <c r="J106" s="196">
        <f>IF(I106/H106*100&gt;100,100,I106/H106*100)</f>
        <v>100</v>
      </c>
      <c r="K106" s="239"/>
      <c r="L106" s="240"/>
      <c r="M106" s="243"/>
      <c r="N106" s="49"/>
      <c r="O106" s="241"/>
    </row>
    <row r="107" spans="1:15" ht="33" customHeight="1" x14ac:dyDescent="0.25">
      <c r="A107" s="159"/>
      <c r="B107" s="203"/>
      <c r="C107" s="53"/>
      <c r="D107" s="209"/>
      <c r="E107" s="3" t="s">
        <v>25</v>
      </c>
      <c r="F107" s="55" t="s">
        <v>26</v>
      </c>
      <c r="G107" s="39" t="s">
        <v>27</v>
      </c>
      <c r="H107" s="195">
        <f>'[33]Оценка от учреждения'!H106</f>
        <v>290.33</v>
      </c>
      <c r="I107" s="195">
        <f>'[33]Оценка от учреждения'!I106</f>
        <v>288.92</v>
      </c>
      <c r="J107" s="196">
        <f>IF(I107/H107*100&gt;100,100,I107/H107*100)</f>
        <v>99.51434574449766</v>
      </c>
      <c r="K107" s="196">
        <f>J107</f>
        <v>99.51434574449766</v>
      </c>
      <c r="L107" s="240"/>
      <c r="M107" s="244"/>
      <c r="N107" s="57"/>
      <c r="O107" s="24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</row>
    <row r="110" spans="1:15" ht="15.75" x14ac:dyDescent="0.25">
      <c r="A110" s="172"/>
      <c r="B110" s="172"/>
      <c r="C110" s="172"/>
      <c r="D110" s="172"/>
      <c r="E110" s="172"/>
      <c r="F110" s="172"/>
      <c r="G110" s="245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  <c r="H111" s="246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4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3" t="s">
        <v>1</v>
      </c>
      <c r="B2" s="3" t="s">
        <v>173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3</v>
      </c>
      <c r="D3" s="5">
        <v>4</v>
      </c>
      <c r="E3" s="4">
        <v>5</v>
      </c>
      <c r="F3" s="4">
        <v>6</v>
      </c>
      <c r="G3" s="5">
        <v>7</v>
      </c>
      <c r="H3" s="4">
        <v>8</v>
      </c>
      <c r="I3" s="4">
        <v>9</v>
      </c>
      <c r="J3" s="5">
        <v>10</v>
      </c>
      <c r="K3" s="4">
        <v>11</v>
      </c>
      <c r="L3" s="4">
        <v>12</v>
      </c>
      <c r="M3" s="5">
        <v>13</v>
      </c>
      <c r="N3" s="4">
        <v>14</v>
      </c>
    </row>
    <row r="4" spans="1:15" customFormat="1" ht="55.5" hidden="1" customHeight="1" x14ac:dyDescent="0.25">
      <c r="A4" s="228" t="s">
        <v>178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8.25" hidden="1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04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hidden="1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/>
      <c r="I16" s="195"/>
      <c r="J16" s="225"/>
      <c r="K16" s="226"/>
      <c r="L16" s="227"/>
      <c r="M16" s="233"/>
      <c r="N16" s="44"/>
      <c r="O16" s="229">
        <v>4</v>
      </c>
    </row>
    <row r="17" spans="1:15" customFormat="1" ht="39" hidden="1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/>
      <c r="I17" s="195"/>
      <c r="J17" s="225"/>
      <c r="K17" s="231"/>
      <c r="L17" s="232"/>
      <c r="M17" s="233"/>
      <c r="N17" s="49"/>
      <c r="O17" s="234"/>
    </row>
    <row r="18" spans="1:15" customFormat="1" ht="32.25" hidden="1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/>
      <c r="I18" s="195"/>
      <c r="J18" s="225"/>
      <c r="K18" s="231"/>
      <c r="L18" s="232"/>
      <c r="M18" s="233"/>
      <c r="N18" s="49"/>
      <c r="O18" s="234"/>
    </row>
    <row r="19" spans="1:15" customFormat="1" ht="33" hidden="1" customHeight="1" x14ac:dyDescent="0.25">
      <c r="A19" s="223"/>
      <c r="B19" s="203"/>
      <c r="C19" s="204"/>
      <c r="D19" s="199"/>
      <c r="E19" s="192" t="s">
        <v>25</v>
      </c>
      <c r="F19" s="205" t="s">
        <v>117</v>
      </c>
      <c r="G19" s="194" t="s">
        <v>27</v>
      </c>
      <c r="H19" s="195"/>
      <c r="I19" s="195"/>
      <c r="J19" s="225"/>
      <c r="K19" s="225"/>
      <c r="L19" s="232"/>
      <c r="M19" s="233"/>
      <c r="N19" s="57"/>
      <c r="O19" s="236"/>
    </row>
    <row r="20" spans="1:15" customFormat="1" ht="52.5" customHeight="1" x14ac:dyDescent="0.25">
      <c r="A20" s="223"/>
      <c r="B20" s="189" t="s">
        <v>124</v>
      </c>
      <c r="C20" s="190" t="s">
        <v>125</v>
      </c>
      <c r="D20" s="191" t="s">
        <v>18</v>
      </c>
      <c r="E20" s="192" t="s">
        <v>19</v>
      </c>
      <c r="F20" s="193" t="s">
        <v>114</v>
      </c>
      <c r="G20" s="194" t="s">
        <v>21</v>
      </c>
      <c r="H20" s="195">
        <f>'[34]Оценка от учреждения'!H19</f>
        <v>10</v>
      </c>
      <c r="I20" s="195">
        <f>'[34]Оценка от учреждения'!I19</f>
        <v>12.7</v>
      </c>
      <c r="J20" s="225">
        <f>IF(H20/I20*100&gt;100,100,H20/I20*100)</f>
        <v>78.740157480314963</v>
      </c>
      <c r="K20" s="226">
        <f>(J20+J21+J22)/3</f>
        <v>89.883082796468628</v>
      </c>
      <c r="L20" s="227">
        <f>(K20+K23)/2</f>
        <v>94.941541398234307</v>
      </c>
      <c r="M20" s="233"/>
      <c r="N20" s="44"/>
      <c r="O20" s="229">
        <v>5</v>
      </c>
    </row>
    <row r="21" spans="1:15" customFormat="1" ht="39" customHeight="1" x14ac:dyDescent="0.25">
      <c r="A21" s="223"/>
      <c r="B21" s="189"/>
      <c r="C21" s="190"/>
      <c r="D21" s="199"/>
      <c r="E21" s="192" t="s">
        <v>19</v>
      </c>
      <c r="F21" s="193" t="s">
        <v>115</v>
      </c>
      <c r="G21" s="194" t="s">
        <v>21</v>
      </c>
      <c r="H21" s="195">
        <f>'[34]Оценка от учреждения'!H20</f>
        <v>100</v>
      </c>
      <c r="I21" s="195">
        <f>'[34]Оценка от учреждения'!I20</f>
        <v>100</v>
      </c>
      <c r="J21" s="225">
        <f>IF(I21/H21*100&gt;100,100,I21/H21*100)</f>
        <v>100</v>
      </c>
      <c r="K21" s="231"/>
      <c r="L21" s="232"/>
      <c r="M21" s="233"/>
      <c r="N21" s="49"/>
      <c r="O21" s="234"/>
    </row>
    <row r="22" spans="1:15" customFormat="1" ht="33.75" customHeight="1" x14ac:dyDescent="0.25">
      <c r="A22" s="223"/>
      <c r="B22" s="189"/>
      <c r="C22" s="190"/>
      <c r="D22" s="199"/>
      <c r="E22" s="192" t="s">
        <v>19</v>
      </c>
      <c r="F22" s="193" t="s">
        <v>116</v>
      </c>
      <c r="G22" s="194" t="s">
        <v>21</v>
      </c>
      <c r="H22" s="195">
        <f>'[34]Оценка от учреждения'!H21</f>
        <v>55</v>
      </c>
      <c r="I22" s="195">
        <f>'[34]Оценка от учреждения'!I21</f>
        <v>50</v>
      </c>
      <c r="J22" s="225">
        <f>IF(I22/H22*100&gt;100,100,I22/H22*100)</f>
        <v>90.909090909090907</v>
      </c>
      <c r="K22" s="231"/>
      <c r="L22" s="232"/>
      <c r="M22" s="233"/>
      <c r="N22" s="49"/>
      <c r="O22" s="234"/>
    </row>
    <row r="23" spans="1:15" customFormat="1" ht="33" customHeight="1" x14ac:dyDescent="0.25">
      <c r="A23" s="223"/>
      <c r="B23" s="203"/>
      <c r="C23" s="204"/>
      <c r="D23" s="199"/>
      <c r="E23" s="192" t="s">
        <v>25</v>
      </c>
      <c r="F23" s="205" t="s">
        <v>26</v>
      </c>
      <c r="G23" s="194" t="s">
        <v>27</v>
      </c>
      <c r="H23" s="195">
        <f>'[34]Оценка от учреждения'!H22</f>
        <v>3</v>
      </c>
      <c r="I23" s="195">
        <f>'[34]Оценка от учреждения'!I22</f>
        <v>4.08</v>
      </c>
      <c r="J23" s="225">
        <f>IF(I23/H23*100&gt;100,100,I23/H23*100)</f>
        <v>100</v>
      </c>
      <c r="K23" s="225">
        <f>J23</f>
        <v>100</v>
      </c>
      <c r="L23" s="232"/>
      <c r="M23" s="233"/>
      <c r="N23" s="57"/>
      <c r="O23" s="236"/>
    </row>
    <row r="24" spans="1:15" ht="52.5" customHeight="1" x14ac:dyDescent="0.25">
      <c r="A24" s="223"/>
      <c r="B24" s="189" t="s">
        <v>126</v>
      </c>
      <c r="C24" s="36" t="s">
        <v>127</v>
      </c>
      <c r="D24" s="208" t="s">
        <v>18</v>
      </c>
      <c r="E24" s="3" t="s">
        <v>19</v>
      </c>
      <c r="F24" s="38" t="s">
        <v>114</v>
      </c>
      <c r="G24" s="39" t="s">
        <v>21</v>
      </c>
      <c r="H24" s="195">
        <f>'[34]Оценка от учреждения'!H23</f>
        <v>10</v>
      </c>
      <c r="I24" s="195">
        <f>'[34]Оценка от учреждения'!I23</f>
        <v>13.8</v>
      </c>
      <c r="J24" s="196">
        <f>IF(H24/I24*100&gt;100,100,H24/I24*100)</f>
        <v>72.463768115942031</v>
      </c>
      <c r="K24" s="237">
        <f>(J24+J25+J26)/3</f>
        <v>87.790953008344317</v>
      </c>
      <c r="L24" s="227">
        <f>(K24+K27)/2</f>
        <v>93.895476504172166</v>
      </c>
      <c r="M24" s="233"/>
      <c r="N24" s="44"/>
      <c r="O24" s="238">
        <v>6</v>
      </c>
    </row>
    <row r="25" spans="1:15" ht="39" customHeight="1" x14ac:dyDescent="0.25">
      <c r="A25" s="223"/>
      <c r="B25" s="189"/>
      <c r="C25" s="36"/>
      <c r="D25" s="209"/>
      <c r="E25" s="3" t="s">
        <v>19</v>
      </c>
      <c r="F25" s="193" t="s">
        <v>115</v>
      </c>
      <c r="G25" s="39" t="s">
        <v>21</v>
      </c>
      <c r="H25" s="195">
        <f>'[34]Оценка от учреждения'!H24</f>
        <v>100</v>
      </c>
      <c r="I25" s="195">
        <f>'[34]Оценка от учреждения'!I24</f>
        <v>100</v>
      </c>
      <c r="J25" s="196">
        <f>IF(I25/H25*100&gt;100,100,I25/H25*100)</f>
        <v>100</v>
      </c>
      <c r="K25" s="239"/>
      <c r="L25" s="240"/>
      <c r="M25" s="233"/>
      <c r="N25" s="49"/>
      <c r="O25" s="241"/>
    </row>
    <row r="26" spans="1:15" ht="35.25" customHeight="1" x14ac:dyDescent="0.25">
      <c r="A26" s="223"/>
      <c r="B26" s="189"/>
      <c r="C26" s="36"/>
      <c r="D26" s="209"/>
      <c r="E26" s="3" t="s">
        <v>19</v>
      </c>
      <c r="F26" s="38" t="s">
        <v>116</v>
      </c>
      <c r="G26" s="39" t="s">
        <v>21</v>
      </c>
      <c r="H26" s="195">
        <f>'[34]Оценка от учреждения'!H25</f>
        <v>55</v>
      </c>
      <c r="I26" s="195">
        <f>'[34]Оценка от учреждения'!I25</f>
        <v>50</v>
      </c>
      <c r="J26" s="196">
        <f>IF(I26/H26*100&gt;100,100,I26/H26*100)</f>
        <v>90.909090909090907</v>
      </c>
      <c r="K26" s="239"/>
      <c r="L26" s="240"/>
      <c r="M26" s="233"/>
      <c r="N26" s="49"/>
      <c r="O26" s="241"/>
    </row>
    <row r="27" spans="1:15" ht="33" customHeight="1" x14ac:dyDescent="0.25">
      <c r="A27" s="223"/>
      <c r="B27" s="203"/>
      <c r="C27" s="53"/>
      <c r="D27" s="209"/>
      <c r="E27" s="3" t="s">
        <v>25</v>
      </c>
      <c r="F27" s="55" t="s">
        <v>26</v>
      </c>
      <c r="G27" s="39" t="s">
        <v>27</v>
      </c>
      <c r="H27" s="195">
        <f>'[34]Оценка от учреждения'!H26</f>
        <v>24</v>
      </c>
      <c r="I27" s="195">
        <f>'[34]Оценка от учреждения'!I26</f>
        <v>24.5</v>
      </c>
      <c r="J27" s="196">
        <f>IF(I27/H27*100&gt;100,100,I27/H27*100)</f>
        <v>100</v>
      </c>
      <c r="K27" s="196">
        <f>J27</f>
        <v>100</v>
      </c>
      <c r="L27" s="240"/>
      <c r="M27" s="233"/>
      <c r="N27" s="57"/>
      <c r="O27" s="242"/>
    </row>
    <row r="28" spans="1:15" customFormat="1" ht="51" customHeight="1" x14ac:dyDescent="0.25">
      <c r="A28" s="223"/>
      <c r="B28" s="189" t="s">
        <v>128</v>
      </c>
      <c r="C28" s="190" t="s">
        <v>129</v>
      </c>
      <c r="D28" s="191" t="s">
        <v>18</v>
      </c>
      <c r="E28" s="192" t="s">
        <v>19</v>
      </c>
      <c r="F28" s="193" t="s">
        <v>114</v>
      </c>
      <c r="G28" s="194" t="s">
        <v>21</v>
      </c>
      <c r="H28" s="195">
        <f>'[34]Оценка от учреждения'!H27</f>
        <v>6.5</v>
      </c>
      <c r="I28" s="195">
        <f>'[34]Оценка от учреждения'!I27</f>
        <v>5.3</v>
      </c>
      <c r="J28" s="225">
        <f>IF(H28/I28*100&gt;100,100,H28/I28*100)</f>
        <v>100</v>
      </c>
      <c r="K28" s="226">
        <f>(J28+J29+J30)/3</f>
        <v>96.969696969696955</v>
      </c>
      <c r="L28" s="227">
        <f>(K28+K31)/2</f>
        <v>96.48484848484847</v>
      </c>
      <c r="M28" s="233"/>
      <c r="N28" s="44"/>
      <c r="O28" s="229">
        <v>7</v>
      </c>
    </row>
    <row r="29" spans="1:15" customFormat="1" ht="39" customHeight="1" x14ac:dyDescent="0.25">
      <c r="A29" s="223"/>
      <c r="B29" s="189"/>
      <c r="C29" s="190"/>
      <c r="D29" s="199"/>
      <c r="E29" s="192" t="s">
        <v>19</v>
      </c>
      <c r="F29" s="193" t="s">
        <v>115</v>
      </c>
      <c r="G29" s="194" t="s">
        <v>21</v>
      </c>
      <c r="H29" s="195">
        <f>'[34]Оценка от учреждения'!H28</f>
        <v>100</v>
      </c>
      <c r="I29" s="195">
        <f>'[34]Оценка от учреждения'!I28</f>
        <v>100</v>
      </c>
      <c r="J29" s="225">
        <f>IF(I29/H29*100&gt;100,100,I29/H29*100)</f>
        <v>100</v>
      </c>
      <c r="K29" s="231"/>
      <c r="L29" s="232"/>
      <c r="M29" s="233"/>
      <c r="N29" s="49"/>
      <c r="O29" s="234"/>
    </row>
    <row r="30" spans="1:15" customFormat="1" ht="33.75" customHeight="1" x14ac:dyDescent="0.25">
      <c r="A30" s="223"/>
      <c r="B30" s="189"/>
      <c r="C30" s="190"/>
      <c r="D30" s="199"/>
      <c r="E30" s="192" t="s">
        <v>19</v>
      </c>
      <c r="F30" s="193" t="s">
        <v>116</v>
      </c>
      <c r="G30" s="194" t="s">
        <v>21</v>
      </c>
      <c r="H30" s="195">
        <f>'[34]Оценка от учреждения'!H29</f>
        <v>55</v>
      </c>
      <c r="I30" s="195">
        <f>'[34]Оценка от учреждения'!I29</f>
        <v>50</v>
      </c>
      <c r="J30" s="225">
        <f>IF(I30/H30*100&gt;100,100,I30/H30*100)</f>
        <v>90.909090909090907</v>
      </c>
      <c r="K30" s="231"/>
      <c r="L30" s="232"/>
      <c r="M30" s="233"/>
      <c r="N30" s="49"/>
      <c r="O30" s="234"/>
    </row>
    <row r="31" spans="1:15" customFormat="1" ht="33" customHeight="1" x14ac:dyDescent="0.25">
      <c r="A31" s="223"/>
      <c r="B31" s="203"/>
      <c r="C31" s="204"/>
      <c r="D31" s="199"/>
      <c r="E31" s="192" t="s">
        <v>25</v>
      </c>
      <c r="F31" s="205" t="s">
        <v>26</v>
      </c>
      <c r="G31" s="194" t="s">
        <v>27</v>
      </c>
      <c r="H31" s="195">
        <f>'[34]Оценка от учреждения'!H30</f>
        <v>2</v>
      </c>
      <c r="I31" s="195">
        <f>'[34]Оценка от учреждения'!I30</f>
        <v>1.92</v>
      </c>
      <c r="J31" s="225">
        <f>IF(I31/H31*100&gt;100,100,I31/H31*100)</f>
        <v>96</v>
      </c>
      <c r="K31" s="225">
        <f>J31</f>
        <v>96</v>
      </c>
      <c r="L31" s="232"/>
      <c r="M31" s="233"/>
      <c r="N31" s="57"/>
      <c r="O31" s="236"/>
    </row>
    <row r="32" spans="1:15" ht="54" customHeight="1" x14ac:dyDescent="0.25">
      <c r="A32" s="20"/>
      <c r="B32" s="189" t="s">
        <v>130</v>
      </c>
      <c r="C32" s="36" t="s">
        <v>131</v>
      </c>
      <c r="D32" s="37" t="s">
        <v>18</v>
      </c>
      <c r="E32" s="3" t="s">
        <v>19</v>
      </c>
      <c r="F32" s="38" t="s">
        <v>114</v>
      </c>
      <c r="G32" s="39" t="s">
        <v>21</v>
      </c>
      <c r="H32" s="195">
        <f>'[34]Оценка от учреждения'!H31</f>
        <v>6.5</v>
      </c>
      <c r="I32" s="195">
        <f>'[34]Оценка от учреждения'!I31</f>
        <v>5.4</v>
      </c>
      <c r="J32" s="196">
        <f>IF(H32/I32*100&gt;100,100,H32/I32*100)</f>
        <v>100</v>
      </c>
      <c r="K32" s="237">
        <f>(J32+J33+J34)/3</f>
        <v>85.818181818181813</v>
      </c>
      <c r="L32" s="227">
        <f>(K32+K35)/2</f>
        <v>92.122713200112571</v>
      </c>
      <c r="M32" s="243"/>
      <c r="N32" s="44"/>
      <c r="O32" s="238">
        <v>8</v>
      </c>
    </row>
    <row r="33" spans="1:15" ht="39" customHeight="1" x14ac:dyDescent="0.25">
      <c r="A33" s="20"/>
      <c r="B33" s="189"/>
      <c r="C33" s="36"/>
      <c r="D33" s="217"/>
      <c r="E33" s="3" t="s">
        <v>19</v>
      </c>
      <c r="F33" s="38" t="s">
        <v>115</v>
      </c>
      <c r="G33" s="39" t="s">
        <v>21</v>
      </c>
      <c r="H33" s="195">
        <f>'[34]Оценка от учреждения'!H32</f>
        <v>100</v>
      </c>
      <c r="I33" s="195">
        <f>'[34]Оценка от учреждения'!I32</f>
        <v>100</v>
      </c>
      <c r="J33" s="196">
        <f>IF(I33/H33*100&gt;100,100,I33/H33*100)</f>
        <v>100</v>
      </c>
      <c r="K33" s="239"/>
      <c r="L33" s="240"/>
      <c r="M33" s="243"/>
      <c r="N33" s="49"/>
      <c r="O33" s="241"/>
    </row>
    <row r="34" spans="1:15" ht="33.75" customHeight="1" x14ac:dyDescent="0.25">
      <c r="A34" s="20"/>
      <c r="B34" s="189"/>
      <c r="C34" s="36"/>
      <c r="D34" s="217"/>
      <c r="E34" s="3" t="s">
        <v>19</v>
      </c>
      <c r="F34" s="38" t="s">
        <v>116</v>
      </c>
      <c r="G34" s="39" t="s">
        <v>21</v>
      </c>
      <c r="H34" s="195">
        <f>'[34]Оценка от учреждения'!H33</f>
        <v>55</v>
      </c>
      <c r="I34" s="195">
        <f>'[34]Оценка от учреждения'!I33</f>
        <v>31.6</v>
      </c>
      <c r="J34" s="196">
        <f>IF(I34/H34*100&gt;100,100,I34/H34*100)</f>
        <v>57.45454545454546</v>
      </c>
      <c r="K34" s="239"/>
      <c r="L34" s="240"/>
      <c r="M34" s="243"/>
      <c r="N34" s="49"/>
      <c r="O34" s="241"/>
    </row>
    <row r="35" spans="1:15" ht="33" customHeight="1" x14ac:dyDescent="0.25">
      <c r="A35" s="20"/>
      <c r="B35" s="203"/>
      <c r="C35" s="53"/>
      <c r="D35" s="218"/>
      <c r="E35" s="3" t="s">
        <v>25</v>
      </c>
      <c r="F35" s="55" t="s">
        <v>26</v>
      </c>
      <c r="G35" s="39" t="s">
        <v>27</v>
      </c>
      <c r="H35" s="195">
        <f>'[34]Оценка от учреждения'!H34</f>
        <v>323</v>
      </c>
      <c r="I35" s="195">
        <f>'[34]Оценка от учреждения'!I34</f>
        <v>317.92</v>
      </c>
      <c r="J35" s="196">
        <f>IF(I35/H35*100&gt;100,100,I35/H35*100)</f>
        <v>98.427244582043343</v>
      </c>
      <c r="K35" s="196">
        <f>J35</f>
        <v>98.427244582043343</v>
      </c>
      <c r="L35" s="240"/>
      <c r="M35" s="243"/>
      <c r="N35" s="57"/>
      <c r="O35" s="242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33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33"/>
      <c r="N41" s="49"/>
      <c r="O41" s="241"/>
    </row>
    <row r="42" spans="1:15" ht="36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33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hidden="1" customHeight="1" x14ac:dyDescent="0.25">
      <c r="A56" s="223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/>
      <c r="I56" s="195"/>
      <c r="J56" s="196"/>
      <c r="K56" s="237"/>
      <c r="L56" s="227"/>
      <c r="M56" s="233"/>
      <c r="N56" s="44"/>
      <c r="O56" s="238">
        <v>14</v>
      </c>
    </row>
    <row r="57" spans="1:15" ht="39" hidden="1" customHeight="1" x14ac:dyDescent="0.25">
      <c r="A57" s="223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/>
      <c r="I57" s="195"/>
      <c r="J57" s="196"/>
      <c r="K57" s="239"/>
      <c r="L57" s="240"/>
      <c r="M57" s="233"/>
      <c r="N57" s="49"/>
      <c r="O57" s="241"/>
    </row>
    <row r="58" spans="1:15" ht="36.75" hidden="1" customHeight="1" x14ac:dyDescent="0.25">
      <c r="A58" s="223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/>
      <c r="I58" s="195"/>
      <c r="J58" s="196"/>
      <c r="K58" s="239"/>
      <c r="L58" s="240"/>
      <c r="M58" s="233"/>
      <c r="N58" s="49"/>
      <c r="O58" s="241"/>
    </row>
    <row r="59" spans="1:15" ht="33" hidden="1" customHeight="1" x14ac:dyDescent="0.25">
      <c r="A59" s="223"/>
      <c r="B59" s="203"/>
      <c r="C59" s="53"/>
      <c r="D59" s="209"/>
      <c r="E59" s="3" t="s">
        <v>25</v>
      </c>
      <c r="F59" s="55" t="s">
        <v>117</v>
      </c>
      <c r="G59" s="39" t="s">
        <v>27</v>
      </c>
      <c r="H59" s="195"/>
      <c r="I59" s="195"/>
      <c r="J59" s="196"/>
      <c r="K59" s="196"/>
      <c r="L59" s="240"/>
      <c r="M59" s="233"/>
      <c r="N59" s="57"/>
      <c r="O59" s="242"/>
    </row>
    <row r="60" spans="1:15" customFormat="1" ht="52.5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33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33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33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33"/>
      <c r="N63" s="57"/>
      <c r="O63" s="236"/>
    </row>
    <row r="64" spans="1:15" ht="51" hidden="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/>
      <c r="I64" s="195"/>
      <c r="J64" s="196"/>
      <c r="K64" s="237"/>
      <c r="L64" s="227"/>
      <c r="M64" s="233"/>
      <c r="N64" s="44"/>
      <c r="O64" s="238">
        <v>16</v>
      </c>
    </row>
    <row r="65" spans="1:15" ht="39" hidden="1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/>
      <c r="I65" s="195"/>
      <c r="J65" s="196"/>
      <c r="K65" s="239"/>
      <c r="L65" s="240"/>
      <c r="M65" s="233"/>
      <c r="N65" s="49"/>
      <c r="O65" s="241"/>
    </row>
    <row r="66" spans="1:15" ht="33.75" hidden="1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/>
      <c r="I66" s="195"/>
      <c r="J66" s="196"/>
      <c r="K66" s="239"/>
      <c r="L66" s="240"/>
      <c r="M66" s="233"/>
      <c r="N66" s="49"/>
      <c r="O66" s="241"/>
    </row>
    <row r="67" spans="1:15" ht="33" hidden="1" customHeight="1" x14ac:dyDescent="0.25">
      <c r="A67" s="223"/>
      <c r="B67" s="203"/>
      <c r="C67" s="53"/>
      <c r="D67" s="209"/>
      <c r="E67" s="3" t="s">
        <v>25</v>
      </c>
      <c r="F67" s="55" t="s">
        <v>117</v>
      </c>
      <c r="G67" s="39" t="s">
        <v>27</v>
      </c>
      <c r="H67" s="195"/>
      <c r="I67" s="195"/>
      <c r="J67" s="196"/>
      <c r="K67" s="196"/>
      <c r="L67" s="240"/>
      <c r="M67" s="233"/>
      <c r="N67" s="57"/>
      <c r="O67" s="242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196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hidden="1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/>
      <c r="I72" s="195"/>
      <c r="J72" s="196"/>
      <c r="K72" s="237"/>
      <c r="L72" s="227"/>
      <c r="M72" s="233"/>
      <c r="N72" s="44"/>
      <c r="O72" s="238">
        <v>18</v>
      </c>
    </row>
    <row r="73" spans="1:15" ht="34.5" hidden="1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/>
      <c r="I73" s="195"/>
      <c r="J73" s="196"/>
      <c r="K73" s="239"/>
      <c r="L73" s="240"/>
      <c r="M73" s="233"/>
      <c r="N73" s="49"/>
      <c r="O73" s="241"/>
    </row>
    <row r="74" spans="1:15" ht="33.75" hidden="1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/>
      <c r="I74" s="195"/>
      <c r="J74" s="196"/>
      <c r="K74" s="239"/>
      <c r="L74" s="240"/>
      <c r="M74" s="233"/>
      <c r="N74" s="49"/>
      <c r="O74" s="241"/>
    </row>
    <row r="75" spans="1:15" ht="33" hidden="1" customHeight="1" x14ac:dyDescent="0.25">
      <c r="A75" s="223"/>
      <c r="B75" s="203"/>
      <c r="C75" s="53"/>
      <c r="D75" s="209"/>
      <c r="E75" s="3" t="s">
        <v>25</v>
      </c>
      <c r="F75" s="55" t="s">
        <v>117</v>
      </c>
      <c r="G75" s="39" t="s">
        <v>27</v>
      </c>
      <c r="H75" s="195"/>
      <c r="I75" s="195"/>
      <c r="J75" s="196"/>
      <c r="K75" s="196"/>
      <c r="L75" s="240"/>
      <c r="M75" s="233"/>
      <c r="N75" s="57"/>
      <c r="O75" s="242"/>
    </row>
    <row r="76" spans="1:15" customFormat="1" ht="36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/>
      <c r="I76" s="195"/>
      <c r="J76" s="225"/>
      <c r="K76" s="226"/>
      <c r="L76" s="227"/>
      <c r="M76" s="233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/>
      <c r="I77" s="195"/>
      <c r="J77" s="225"/>
      <c r="K77" s="231"/>
      <c r="L77" s="232"/>
      <c r="M77" s="233"/>
      <c r="N77" s="49"/>
      <c r="O77" s="234"/>
    </row>
    <row r="78" spans="1:15" customFormat="1" ht="35.25" hidden="1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/>
      <c r="I78" s="195"/>
      <c r="J78" s="225"/>
      <c r="K78" s="231"/>
      <c r="L78" s="232"/>
      <c r="M78" s="233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/>
      <c r="L79" s="232"/>
      <c r="M79" s="233"/>
      <c r="N79" s="57"/>
      <c r="O79" s="236"/>
    </row>
    <row r="80" spans="1:15" ht="34.5" hidden="1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/>
      <c r="I80" s="195"/>
      <c r="J80" s="196"/>
      <c r="K80" s="237"/>
      <c r="L80" s="227"/>
      <c r="M80" s="233"/>
      <c r="N80" s="44"/>
      <c r="O80" s="238">
        <v>20</v>
      </c>
    </row>
    <row r="81" spans="1:15" ht="39" hidden="1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/>
      <c r="I81" s="195"/>
      <c r="J81" s="196"/>
      <c r="K81" s="239"/>
      <c r="L81" s="240"/>
      <c r="M81" s="233"/>
      <c r="N81" s="49"/>
      <c r="O81" s="241"/>
    </row>
    <row r="82" spans="1:15" ht="33.75" hidden="1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/>
      <c r="I82" s="195"/>
      <c r="J82" s="196"/>
      <c r="K82" s="239"/>
      <c r="L82" s="240"/>
      <c r="M82" s="233"/>
      <c r="N82" s="49"/>
      <c r="O82" s="241"/>
    </row>
    <row r="83" spans="1:15" ht="33" hidden="1" customHeight="1" x14ac:dyDescent="0.25">
      <c r="A83" s="223"/>
      <c r="B83" s="203"/>
      <c r="C83" s="53"/>
      <c r="D83" s="209"/>
      <c r="E83" s="3" t="s">
        <v>25</v>
      </c>
      <c r="F83" s="55" t="s">
        <v>117</v>
      </c>
      <c r="G83" s="39" t="s">
        <v>27</v>
      </c>
      <c r="H83" s="195"/>
      <c r="I83" s="195"/>
      <c r="J83" s="196"/>
      <c r="K83" s="196"/>
      <c r="L83" s="240"/>
      <c r="M83" s="233"/>
      <c r="N83" s="57"/>
      <c r="O83" s="242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4.5" customHeight="1" x14ac:dyDescent="0.25">
      <c r="A92" s="223"/>
      <c r="B92" s="189" t="s">
        <v>163</v>
      </c>
      <c r="C92" s="190" t="s">
        <v>164</v>
      </c>
      <c r="D92" s="191" t="s">
        <v>18</v>
      </c>
      <c r="E92" s="192" t="s">
        <v>19</v>
      </c>
      <c r="F92" s="193" t="s">
        <v>150</v>
      </c>
      <c r="G92" s="194" t="s">
        <v>21</v>
      </c>
      <c r="H92" s="195">
        <f>'[34]Оценка от учреждения'!H91</f>
        <v>100</v>
      </c>
      <c r="I92" s="195">
        <f>'[34]Оценка от учреждения'!I91</f>
        <v>100</v>
      </c>
      <c r="J92" s="225">
        <f>IF(I92/H92*100&gt;100,100,I92/H92*100)</f>
        <v>100</v>
      </c>
      <c r="K92" s="226">
        <f>(J92+J93+J94)/3</f>
        <v>92.913385826771659</v>
      </c>
      <c r="L92" s="227">
        <f>(K92+K95)/2</f>
        <v>96.456692913385837</v>
      </c>
      <c r="M92" s="233"/>
      <c r="N92" s="44"/>
      <c r="O92" s="229">
        <v>23</v>
      </c>
    </row>
    <row r="93" spans="1:15" customFormat="1" ht="39" customHeight="1" x14ac:dyDescent="0.25">
      <c r="A93" s="223"/>
      <c r="B93" s="189"/>
      <c r="C93" s="190"/>
      <c r="D93" s="199"/>
      <c r="E93" s="192" t="s">
        <v>19</v>
      </c>
      <c r="F93" s="193" t="s">
        <v>151</v>
      </c>
      <c r="G93" s="194" t="s">
        <v>21</v>
      </c>
      <c r="H93" s="195">
        <f>'[34]Оценка от учреждения'!H92</f>
        <v>10</v>
      </c>
      <c r="I93" s="195">
        <f>'[34]Оценка от учреждения'!I92</f>
        <v>12.7</v>
      </c>
      <c r="J93" s="225">
        <f>IF(H93/I93*100&gt;100,100,H93/I93*100)</f>
        <v>78.740157480314963</v>
      </c>
      <c r="K93" s="231"/>
      <c r="L93" s="232"/>
      <c r="M93" s="233"/>
      <c r="N93" s="49"/>
      <c r="O93" s="234"/>
    </row>
    <row r="94" spans="1:15" customFormat="1" ht="32.25" customHeight="1" x14ac:dyDescent="0.25">
      <c r="A94" s="223"/>
      <c r="B94" s="189"/>
      <c r="C94" s="190"/>
      <c r="D94" s="199"/>
      <c r="E94" s="192" t="s">
        <v>19</v>
      </c>
      <c r="F94" s="220" t="s">
        <v>152</v>
      </c>
      <c r="G94" s="194" t="s">
        <v>21</v>
      </c>
      <c r="H94" s="195">
        <f>'[34]Оценка от учреждения'!H93</f>
        <v>100</v>
      </c>
      <c r="I94" s="195">
        <f>'[34]Оценка от учреждения'!I93</f>
        <v>100</v>
      </c>
      <c r="J94" s="225">
        <f>IF(I94/H94*100&gt;100,100,I94/H94*100)</f>
        <v>100</v>
      </c>
      <c r="K94" s="231"/>
      <c r="L94" s="232"/>
      <c r="M94" s="233"/>
      <c r="N94" s="49"/>
      <c r="O94" s="234"/>
    </row>
    <row r="95" spans="1:15" customFormat="1" ht="33" customHeight="1" x14ac:dyDescent="0.25">
      <c r="A95" s="223"/>
      <c r="B95" s="203"/>
      <c r="C95" s="204"/>
      <c r="D95" s="199"/>
      <c r="E95" s="192" t="s">
        <v>25</v>
      </c>
      <c r="F95" s="205" t="s">
        <v>26</v>
      </c>
      <c r="G95" s="194" t="s">
        <v>27</v>
      </c>
      <c r="H95" s="195">
        <f>'[34]Оценка от учреждения'!H94</f>
        <v>3</v>
      </c>
      <c r="I95" s="195">
        <f>'[34]Оценка от учреждения'!I94</f>
        <v>4.08</v>
      </c>
      <c r="J95" s="225">
        <f>IF(I95/H95*100&gt;100,100,I95/H95*100)</f>
        <v>100</v>
      </c>
      <c r="K95" s="225">
        <f>J95</f>
        <v>100</v>
      </c>
      <c r="L95" s="232"/>
      <c r="M95" s="233"/>
      <c r="N95" s="57"/>
      <c r="O95" s="236"/>
    </row>
    <row r="96" spans="1:15" ht="33" customHeight="1" x14ac:dyDescent="0.25">
      <c r="A96" s="223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>
        <f>'[34]Оценка от учреждения'!H95</f>
        <v>100</v>
      </c>
      <c r="I96" s="195">
        <f>'[34]Оценка от учреждения'!I95</f>
        <v>100</v>
      </c>
      <c r="J96" s="196">
        <f>IF(I96/H96*100&gt;100,100,I96/H96*100)</f>
        <v>100</v>
      </c>
      <c r="K96" s="237">
        <f>(J96+J97+J98)/3</f>
        <v>90.821256038647334</v>
      </c>
      <c r="L96" s="227">
        <f>(K96+K99)/2</f>
        <v>95.410628019323667</v>
      </c>
      <c r="M96" s="233"/>
      <c r="N96" s="44"/>
      <c r="O96" s="238">
        <v>24</v>
      </c>
    </row>
    <row r="97" spans="1:15" ht="39" customHeight="1" x14ac:dyDescent="0.25">
      <c r="A97" s="223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>
        <f>'[34]Оценка от учреждения'!H96</f>
        <v>10</v>
      </c>
      <c r="I97" s="195">
        <f>'[34]Оценка от учреждения'!I96</f>
        <v>13.8</v>
      </c>
      <c r="J97" s="196">
        <f>IF(H97/I97*100&gt;100,100,H97/I97*100)</f>
        <v>72.463768115942031</v>
      </c>
      <c r="K97" s="239"/>
      <c r="L97" s="240"/>
      <c r="M97" s="233"/>
      <c r="N97" s="49"/>
      <c r="O97" s="241"/>
    </row>
    <row r="98" spans="1:15" ht="33.75" customHeight="1" x14ac:dyDescent="0.25">
      <c r="A98" s="223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>
        <f>'[34]Оценка от учреждения'!H97</f>
        <v>100</v>
      </c>
      <c r="I98" s="195">
        <f>'[34]Оценка от учреждения'!I97</f>
        <v>100</v>
      </c>
      <c r="J98" s="196">
        <f>IF(I98/H98*100&gt;100,100,I98/H98*100)</f>
        <v>100</v>
      </c>
      <c r="K98" s="239"/>
      <c r="L98" s="240"/>
      <c r="M98" s="233"/>
      <c r="N98" s="49"/>
      <c r="O98" s="241"/>
    </row>
    <row r="99" spans="1:15" ht="33" customHeight="1" x14ac:dyDescent="0.25">
      <c r="A99" s="223"/>
      <c r="B99" s="203"/>
      <c r="C99" s="53"/>
      <c r="D99" s="209"/>
      <c r="E99" s="3" t="s">
        <v>25</v>
      </c>
      <c r="F99" s="55" t="s">
        <v>26</v>
      </c>
      <c r="G99" s="39" t="s">
        <v>27</v>
      </c>
      <c r="H99" s="195">
        <f>'[34]Оценка от учреждения'!H98</f>
        <v>24</v>
      </c>
      <c r="I99" s="195">
        <f>'[34]Оценка от учреждения'!I98</f>
        <v>24.5</v>
      </c>
      <c r="J99" s="196">
        <f>IF(I99/H99*100&gt;100,100,I99/H99*100)</f>
        <v>100</v>
      </c>
      <c r="K99" s="196">
        <f>J99</f>
        <v>100</v>
      </c>
      <c r="L99" s="240"/>
      <c r="M99" s="233"/>
      <c r="N99" s="57"/>
      <c r="O99" s="242"/>
    </row>
    <row r="100" spans="1:15" customFormat="1" ht="34.5" customHeight="1" x14ac:dyDescent="0.25">
      <c r="A100" s="223"/>
      <c r="B100" s="189" t="s">
        <v>167</v>
      </c>
      <c r="C100" s="190" t="s">
        <v>168</v>
      </c>
      <c r="D100" s="191" t="s">
        <v>18</v>
      </c>
      <c r="E100" s="192" t="s">
        <v>19</v>
      </c>
      <c r="F100" s="193" t="s">
        <v>150</v>
      </c>
      <c r="G100" s="194" t="s">
        <v>21</v>
      </c>
      <c r="H100" s="195">
        <f>'[34]Оценка от учреждения'!H99</f>
        <v>100</v>
      </c>
      <c r="I100" s="195">
        <f>'[34]Оценка от учреждения'!I99</f>
        <v>100</v>
      </c>
      <c r="J100" s="225">
        <f>IF(I100/H100*100&gt;100,100,I100/H100*100)</f>
        <v>100</v>
      </c>
      <c r="K100" s="226">
        <f>(J100+J101+J102)/3</f>
        <v>100</v>
      </c>
      <c r="L100" s="227">
        <f>(K100+K103)/2</f>
        <v>98</v>
      </c>
      <c r="M100" s="233"/>
      <c r="N100" s="44"/>
      <c r="O100" s="229">
        <v>25</v>
      </c>
    </row>
    <row r="101" spans="1:15" customFormat="1" ht="39" customHeight="1" x14ac:dyDescent="0.25">
      <c r="A101" s="223"/>
      <c r="B101" s="189"/>
      <c r="C101" s="190"/>
      <c r="D101" s="199"/>
      <c r="E101" s="192" t="s">
        <v>19</v>
      </c>
      <c r="F101" s="193" t="s">
        <v>151</v>
      </c>
      <c r="G101" s="194" t="s">
        <v>21</v>
      </c>
      <c r="H101" s="195">
        <f>'[34]Оценка от учреждения'!H100</f>
        <v>6.5</v>
      </c>
      <c r="I101" s="195">
        <f>'[34]Оценка от учреждения'!I100</f>
        <v>5.3</v>
      </c>
      <c r="J101" s="225">
        <f>IF(H101/I101*100&gt;100,100,H101/I101*100)</f>
        <v>100</v>
      </c>
      <c r="K101" s="231"/>
      <c r="L101" s="232"/>
      <c r="M101" s="233"/>
      <c r="N101" s="49"/>
      <c r="O101" s="234"/>
    </row>
    <row r="102" spans="1:15" customFormat="1" ht="35.25" customHeight="1" x14ac:dyDescent="0.25">
      <c r="A102" s="223"/>
      <c r="B102" s="189"/>
      <c r="C102" s="190"/>
      <c r="D102" s="199"/>
      <c r="E102" s="192" t="s">
        <v>19</v>
      </c>
      <c r="F102" s="220" t="s">
        <v>152</v>
      </c>
      <c r="G102" s="194" t="s">
        <v>21</v>
      </c>
      <c r="H102" s="195">
        <f>'[34]Оценка от учреждения'!H101</f>
        <v>100</v>
      </c>
      <c r="I102" s="195">
        <f>'[34]Оценка от учреждения'!I101</f>
        <v>100</v>
      </c>
      <c r="J102" s="225">
        <f>IF(I102/H102*100&gt;100,100,I102/H102*100)</f>
        <v>100</v>
      </c>
      <c r="K102" s="231"/>
      <c r="L102" s="232"/>
      <c r="M102" s="233"/>
      <c r="N102" s="49"/>
      <c r="O102" s="234"/>
    </row>
    <row r="103" spans="1:15" customFormat="1" ht="33" customHeight="1" x14ac:dyDescent="0.25">
      <c r="A103" s="223"/>
      <c r="B103" s="203"/>
      <c r="C103" s="204"/>
      <c r="D103" s="199"/>
      <c r="E103" s="192" t="s">
        <v>25</v>
      </c>
      <c r="F103" s="205" t="s">
        <v>26</v>
      </c>
      <c r="G103" s="194" t="s">
        <v>27</v>
      </c>
      <c r="H103" s="195">
        <f>'[34]Оценка от учреждения'!H102</f>
        <v>2</v>
      </c>
      <c r="I103" s="195">
        <f>'[34]Оценка от учреждения'!I102</f>
        <v>1.92</v>
      </c>
      <c r="J103" s="225">
        <f>IF(I103/H103*100&gt;100,100,I103/H103*100)</f>
        <v>96</v>
      </c>
      <c r="K103" s="225">
        <f>J103</f>
        <v>96</v>
      </c>
      <c r="L103" s="232"/>
      <c r="M103" s="233"/>
      <c r="N103" s="57"/>
      <c r="O103" s="236"/>
    </row>
    <row r="104" spans="1:15" ht="33" customHeight="1" x14ac:dyDescent="0.25">
      <c r="A104" s="20"/>
      <c r="B104" s="189" t="s">
        <v>169</v>
      </c>
      <c r="C104" s="36" t="s">
        <v>170</v>
      </c>
      <c r="D104" s="208" t="s">
        <v>18</v>
      </c>
      <c r="E104" s="3" t="s">
        <v>19</v>
      </c>
      <c r="F104" s="38" t="s">
        <v>150</v>
      </c>
      <c r="G104" s="39" t="s">
        <v>21</v>
      </c>
      <c r="H104" s="195">
        <f>'[34]Оценка от учреждения'!H103</f>
        <v>100</v>
      </c>
      <c r="I104" s="195">
        <f>'[34]Оценка от учреждения'!I103</f>
        <v>100</v>
      </c>
      <c r="J104" s="196">
        <f>IF(I104/H104*100&gt;100,100,I104/H104*100)</f>
        <v>100</v>
      </c>
      <c r="K104" s="237">
        <f>(J104+J105+J106)/3</f>
        <v>100</v>
      </c>
      <c r="L104" s="227">
        <f>(K104+K107)/2</f>
        <v>99.213622291021665</v>
      </c>
      <c r="M104" s="243"/>
      <c r="N104" s="44"/>
      <c r="O104" s="238">
        <v>26</v>
      </c>
    </row>
    <row r="105" spans="1:15" ht="39" customHeight="1" x14ac:dyDescent="0.25">
      <c r="A105" s="20"/>
      <c r="B105" s="189"/>
      <c r="C105" s="36"/>
      <c r="D105" s="209"/>
      <c r="E105" s="3" t="s">
        <v>19</v>
      </c>
      <c r="F105" s="38" t="s">
        <v>151</v>
      </c>
      <c r="G105" s="39" t="s">
        <v>21</v>
      </c>
      <c r="H105" s="195">
        <f>'[34]Оценка от учреждения'!H104</f>
        <v>6.5</v>
      </c>
      <c r="I105" s="195">
        <f>'[34]Оценка от учреждения'!I104</f>
        <v>4</v>
      </c>
      <c r="J105" s="196">
        <f>IF(H105/I105*100&gt;100,100,H105/I105*100)</f>
        <v>100</v>
      </c>
      <c r="K105" s="239"/>
      <c r="L105" s="240"/>
      <c r="M105" s="243"/>
      <c r="N105" s="49"/>
      <c r="O105" s="241"/>
    </row>
    <row r="106" spans="1:15" ht="32.25" customHeight="1" x14ac:dyDescent="0.25">
      <c r="A106" s="20"/>
      <c r="B106" s="189"/>
      <c r="C106" s="36"/>
      <c r="D106" s="209"/>
      <c r="E106" s="3" t="s">
        <v>19</v>
      </c>
      <c r="F106" s="219" t="s">
        <v>152</v>
      </c>
      <c r="G106" s="39" t="s">
        <v>21</v>
      </c>
      <c r="H106" s="195">
        <f>'[34]Оценка от учреждения'!H105</f>
        <v>100</v>
      </c>
      <c r="I106" s="195">
        <f>'[34]Оценка от учреждения'!I105</f>
        <v>100</v>
      </c>
      <c r="J106" s="196">
        <f>IF(I106/H106*100&gt;100,100,I106/H106*100)</f>
        <v>100</v>
      </c>
      <c r="K106" s="239"/>
      <c r="L106" s="240"/>
      <c r="M106" s="243"/>
      <c r="N106" s="49"/>
      <c r="O106" s="241"/>
    </row>
    <row r="107" spans="1:15" ht="33" customHeight="1" x14ac:dyDescent="0.25">
      <c r="A107" s="159"/>
      <c r="B107" s="203"/>
      <c r="C107" s="53"/>
      <c r="D107" s="209"/>
      <c r="E107" s="3" t="s">
        <v>25</v>
      </c>
      <c r="F107" s="55" t="s">
        <v>26</v>
      </c>
      <c r="G107" s="39" t="s">
        <v>27</v>
      </c>
      <c r="H107" s="195">
        <f>'[34]Оценка от учреждения'!H106</f>
        <v>323</v>
      </c>
      <c r="I107" s="195">
        <f>'[34]Оценка от учреждения'!I106</f>
        <v>317.92</v>
      </c>
      <c r="J107" s="196">
        <f>IF(I107/H107*100&gt;100,100,I107/H107*100)</f>
        <v>98.427244582043343</v>
      </c>
      <c r="K107" s="196">
        <f>J107</f>
        <v>98.427244582043343</v>
      </c>
      <c r="L107" s="240"/>
      <c r="M107" s="244"/>
      <c r="N107" s="57"/>
      <c r="O107" s="24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45"/>
      <c r="H109" s="246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4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3" t="s">
        <v>1</v>
      </c>
      <c r="B2" s="3" t="s">
        <v>173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3</v>
      </c>
      <c r="D3" s="5">
        <v>4</v>
      </c>
      <c r="E3" s="4">
        <v>5</v>
      </c>
      <c r="F3" s="4">
        <v>6</v>
      </c>
      <c r="G3" s="5">
        <v>7</v>
      </c>
      <c r="H3" s="4">
        <v>8</v>
      </c>
      <c r="I3" s="4">
        <v>9</v>
      </c>
      <c r="J3" s="5">
        <v>10</v>
      </c>
      <c r="K3" s="4">
        <v>11</v>
      </c>
      <c r="L3" s="4">
        <v>12</v>
      </c>
      <c r="M3" s="5">
        <v>13</v>
      </c>
      <c r="N3" s="4">
        <v>14</v>
      </c>
    </row>
    <row r="4" spans="1:15" customFormat="1" ht="55.5" hidden="1" customHeight="1" x14ac:dyDescent="0.25">
      <c r="A4" s="228" t="s">
        <v>179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8.25" hidden="1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04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hidden="1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/>
      <c r="I16" s="195"/>
      <c r="J16" s="225"/>
      <c r="K16" s="226"/>
      <c r="L16" s="227"/>
      <c r="M16" s="233"/>
      <c r="N16" s="44"/>
      <c r="O16" s="229">
        <v>4</v>
      </c>
    </row>
    <row r="17" spans="1:15" customFormat="1" ht="39" hidden="1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/>
      <c r="I17" s="195"/>
      <c r="J17" s="225"/>
      <c r="K17" s="231"/>
      <c r="L17" s="232"/>
      <c r="M17" s="233"/>
      <c r="N17" s="49"/>
      <c r="O17" s="234"/>
    </row>
    <row r="18" spans="1:15" customFormat="1" ht="32.25" hidden="1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/>
      <c r="I18" s="195"/>
      <c r="J18" s="225"/>
      <c r="K18" s="231"/>
      <c r="L18" s="232"/>
      <c r="M18" s="233"/>
      <c r="N18" s="49"/>
      <c r="O18" s="234"/>
    </row>
    <row r="19" spans="1:15" customFormat="1" ht="33" hidden="1" customHeight="1" x14ac:dyDescent="0.25">
      <c r="A19" s="223"/>
      <c r="B19" s="203"/>
      <c r="C19" s="204"/>
      <c r="D19" s="199"/>
      <c r="E19" s="192" t="s">
        <v>25</v>
      </c>
      <c r="F19" s="205" t="s">
        <v>117</v>
      </c>
      <c r="G19" s="194" t="s">
        <v>27</v>
      </c>
      <c r="H19" s="195"/>
      <c r="I19" s="195"/>
      <c r="J19" s="225"/>
      <c r="K19" s="225"/>
      <c r="L19" s="232"/>
      <c r="M19" s="233"/>
      <c r="N19" s="57"/>
      <c r="O19" s="236"/>
    </row>
    <row r="20" spans="1:15" customFormat="1" ht="52.5" customHeight="1" x14ac:dyDescent="0.25">
      <c r="A20" s="223"/>
      <c r="B20" s="189" t="s">
        <v>124</v>
      </c>
      <c r="C20" s="190" t="s">
        <v>125</v>
      </c>
      <c r="D20" s="191" t="s">
        <v>18</v>
      </c>
      <c r="E20" s="192" t="s">
        <v>19</v>
      </c>
      <c r="F20" s="193" t="s">
        <v>114</v>
      </c>
      <c r="G20" s="194" t="s">
        <v>21</v>
      </c>
      <c r="H20" s="195">
        <f>'[35]Оценка от учреждения'!H19</f>
        <v>7.5</v>
      </c>
      <c r="I20" s="195">
        <f>'[35]Оценка от учреждения'!I19</f>
        <v>6.1</v>
      </c>
      <c r="J20" s="225">
        <f>IF(H20/I20*100&gt;100,100,H20/I20*100)</f>
        <v>100</v>
      </c>
      <c r="K20" s="226">
        <f>(J20+J21+J22)/3</f>
        <v>100</v>
      </c>
      <c r="L20" s="227">
        <f>(K20+K23)/2</f>
        <v>100</v>
      </c>
      <c r="M20" s="233"/>
      <c r="N20" s="44"/>
      <c r="O20" s="229">
        <v>5</v>
      </c>
    </row>
    <row r="21" spans="1:15" customFormat="1" ht="39" customHeight="1" x14ac:dyDescent="0.25">
      <c r="A21" s="223"/>
      <c r="B21" s="189"/>
      <c r="C21" s="190"/>
      <c r="D21" s="199"/>
      <c r="E21" s="192" t="s">
        <v>19</v>
      </c>
      <c r="F21" s="193" t="s">
        <v>115</v>
      </c>
      <c r="G21" s="194" t="s">
        <v>21</v>
      </c>
      <c r="H21" s="195">
        <f>'[35]Оценка от учреждения'!H20</f>
        <v>100</v>
      </c>
      <c r="I21" s="195">
        <f>'[35]Оценка от учреждения'!I20</f>
        <v>100</v>
      </c>
      <c r="J21" s="225">
        <f>IF(I21/H21*100&gt;100,100,I21/H21*100)</f>
        <v>100</v>
      </c>
      <c r="K21" s="231"/>
      <c r="L21" s="232"/>
      <c r="M21" s="233"/>
      <c r="N21" s="49"/>
      <c r="O21" s="234"/>
    </row>
    <row r="22" spans="1:15" customFormat="1" ht="33.75" customHeight="1" x14ac:dyDescent="0.25">
      <c r="A22" s="223"/>
      <c r="B22" s="189"/>
      <c r="C22" s="190"/>
      <c r="D22" s="199"/>
      <c r="E22" s="192" t="s">
        <v>19</v>
      </c>
      <c r="F22" s="193" t="s">
        <v>116</v>
      </c>
      <c r="G22" s="194" t="s">
        <v>21</v>
      </c>
      <c r="H22" s="195">
        <f>'[35]Оценка от учреждения'!H21</f>
        <v>70.8</v>
      </c>
      <c r="I22" s="195">
        <f>'[35]Оценка от учреждения'!I21</f>
        <v>70.8</v>
      </c>
      <c r="J22" s="225">
        <f>IF(I22/H22*100&gt;100,100,I22/H22*100)</f>
        <v>100</v>
      </c>
      <c r="K22" s="231"/>
      <c r="L22" s="232"/>
      <c r="M22" s="233"/>
      <c r="N22" s="49"/>
      <c r="O22" s="234"/>
    </row>
    <row r="23" spans="1:15" customFormat="1" ht="33" customHeight="1" x14ac:dyDescent="0.25">
      <c r="A23" s="223"/>
      <c r="B23" s="203"/>
      <c r="C23" s="204"/>
      <c r="D23" s="199"/>
      <c r="E23" s="192" t="s">
        <v>25</v>
      </c>
      <c r="F23" s="205" t="s">
        <v>26</v>
      </c>
      <c r="G23" s="194" t="s">
        <v>27</v>
      </c>
      <c r="H23" s="195">
        <f>'[35]Оценка от учреждения'!H22</f>
        <v>3</v>
      </c>
      <c r="I23" s="195">
        <f>'[35]Оценка от учреждения'!I22</f>
        <v>3.67</v>
      </c>
      <c r="J23" s="225">
        <f>IF(I23/H23*100&gt;100,100,I23/H23*100)</f>
        <v>100</v>
      </c>
      <c r="K23" s="225">
        <f>J23</f>
        <v>100</v>
      </c>
      <c r="L23" s="232"/>
      <c r="M23" s="233"/>
      <c r="N23" s="57"/>
      <c r="O23" s="236"/>
    </row>
    <row r="24" spans="1:15" ht="52.5" customHeight="1" x14ac:dyDescent="0.25">
      <c r="A24" s="223"/>
      <c r="B24" s="189" t="s">
        <v>126</v>
      </c>
      <c r="C24" s="36" t="s">
        <v>127</v>
      </c>
      <c r="D24" s="208" t="s">
        <v>18</v>
      </c>
      <c r="E24" s="3" t="s">
        <v>19</v>
      </c>
      <c r="F24" s="38" t="s">
        <v>114</v>
      </c>
      <c r="G24" s="39" t="s">
        <v>21</v>
      </c>
      <c r="H24" s="195">
        <f>'[35]Оценка от учреждения'!H23</f>
        <v>7.5</v>
      </c>
      <c r="I24" s="195">
        <f>'[35]Оценка от учреждения'!I23</f>
        <v>5.8</v>
      </c>
      <c r="J24" s="196">
        <f>IF(H24/I24*100&gt;100,100,H24/I24*100)</f>
        <v>100</v>
      </c>
      <c r="K24" s="237">
        <f>(J24+J25+J26)/3</f>
        <v>100</v>
      </c>
      <c r="L24" s="227">
        <f>(K24+K27)/2</f>
        <v>100</v>
      </c>
      <c r="M24" s="233"/>
      <c r="N24" s="44"/>
      <c r="O24" s="238">
        <v>6</v>
      </c>
    </row>
    <row r="25" spans="1:15" ht="39" customHeight="1" x14ac:dyDescent="0.25">
      <c r="A25" s="223"/>
      <c r="B25" s="189"/>
      <c r="C25" s="36"/>
      <c r="D25" s="209"/>
      <c r="E25" s="3" t="s">
        <v>19</v>
      </c>
      <c r="F25" s="256" t="s">
        <v>180</v>
      </c>
      <c r="G25" s="39" t="s">
        <v>21</v>
      </c>
      <c r="H25" s="195">
        <f>'[35]Оценка от учреждения'!H24</f>
        <v>100</v>
      </c>
      <c r="I25" s="195">
        <f>'[35]Оценка от учреждения'!I24</f>
        <v>100</v>
      </c>
      <c r="J25" s="196">
        <f>IF(I25/H25*100&gt;100,100,I25/H25*100)</f>
        <v>100</v>
      </c>
      <c r="K25" s="239"/>
      <c r="L25" s="240"/>
      <c r="M25" s="233"/>
      <c r="N25" s="49"/>
      <c r="O25" s="241"/>
    </row>
    <row r="26" spans="1:15" ht="35.25" customHeight="1" x14ac:dyDescent="0.25">
      <c r="A26" s="223"/>
      <c r="B26" s="189"/>
      <c r="C26" s="36"/>
      <c r="D26" s="209"/>
      <c r="E26" s="3" t="s">
        <v>19</v>
      </c>
      <c r="F26" s="38" t="s">
        <v>116</v>
      </c>
      <c r="G26" s="39" t="s">
        <v>21</v>
      </c>
      <c r="H26" s="195">
        <f>'[35]Оценка от учреждения'!H25</f>
        <v>70.8</v>
      </c>
      <c r="I26" s="195">
        <f>'[35]Оценка от учреждения'!I25</f>
        <v>70.8</v>
      </c>
      <c r="J26" s="196">
        <f>IF(I26/H26*100&gt;100,100,I26/H26*100)</f>
        <v>100</v>
      </c>
      <c r="K26" s="239"/>
      <c r="L26" s="240"/>
      <c r="M26" s="233"/>
      <c r="N26" s="49"/>
      <c r="O26" s="241"/>
    </row>
    <row r="27" spans="1:15" ht="33" customHeight="1" x14ac:dyDescent="0.25">
      <c r="A27" s="223"/>
      <c r="B27" s="203"/>
      <c r="C27" s="53"/>
      <c r="D27" s="209"/>
      <c r="E27" s="3" t="s">
        <v>25</v>
      </c>
      <c r="F27" s="55" t="s">
        <v>26</v>
      </c>
      <c r="G27" s="39" t="s">
        <v>27</v>
      </c>
      <c r="H27" s="195">
        <f>'[35]Оценка от учреждения'!H26</f>
        <v>22</v>
      </c>
      <c r="I27" s="195">
        <f>'[35]Оценка от учреждения'!I26</f>
        <v>26</v>
      </c>
      <c r="J27" s="196">
        <f>IF(I27/H27*100&gt;100,100,I27/H27*100)</f>
        <v>100</v>
      </c>
      <c r="K27" s="196">
        <f>J27</f>
        <v>100</v>
      </c>
      <c r="L27" s="240"/>
      <c r="M27" s="233"/>
      <c r="N27" s="57"/>
      <c r="O27" s="242"/>
    </row>
    <row r="28" spans="1:15" customFormat="1" ht="51" customHeight="1" x14ac:dyDescent="0.25">
      <c r="A28" s="223"/>
      <c r="B28" s="189" t="s">
        <v>128</v>
      </c>
      <c r="C28" s="190" t="s">
        <v>129</v>
      </c>
      <c r="D28" s="191" t="s">
        <v>18</v>
      </c>
      <c r="E28" s="192" t="s">
        <v>19</v>
      </c>
      <c r="F28" s="193" t="s">
        <v>114</v>
      </c>
      <c r="G28" s="194" t="s">
        <v>21</v>
      </c>
      <c r="H28" s="195">
        <f>'[35]Оценка от учреждения'!H27</f>
        <v>6.5</v>
      </c>
      <c r="I28" s="195">
        <f>'[35]Оценка от учреждения'!I27</f>
        <v>0.6</v>
      </c>
      <c r="J28" s="225">
        <f>IF(H28/I28*100&gt;100,100,H28/I28*100)</f>
        <v>100</v>
      </c>
      <c r="K28" s="226">
        <f>(J28+J29+J30)/3</f>
        <v>96.969696969696955</v>
      </c>
      <c r="L28" s="227">
        <f>(K28+K31)/2</f>
        <v>98.48484848484847</v>
      </c>
      <c r="M28" s="233"/>
      <c r="N28" s="44"/>
      <c r="O28" s="229">
        <v>7</v>
      </c>
    </row>
    <row r="29" spans="1:15" customFormat="1" ht="39" customHeight="1" x14ac:dyDescent="0.25">
      <c r="A29" s="223"/>
      <c r="B29" s="189"/>
      <c r="C29" s="190"/>
      <c r="D29" s="199"/>
      <c r="E29" s="192" t="s">
        <v>19</v>
      </c>
      <c r="F29" s="193" t="s">
        <v>115</v>
      </c>
      <c r="G29" s="194" t="s">
        <v>21</v>
      </c>
      <c r="H29" s="195">
        <f>'[35]Оценка от учреждения'!H28</f>
        <v>100</v>
      </c>
      <c r="I29" s="195">
        <f>'[35]Оценка от учреждения'!I28</f>
        <v>100</v>
      </c>
      <c r="J29" s="225">
        <f>IF(I29/H29*100&gt;100,100,I29/H29*100)</f>
        <v>100</v>
      </c>
      <c r="K29" s="231"/>
      <c r="L29" s="232"/>
      <c r="M29" s="233"/>
      <c r="N29" s="49"/>
      <c r="O29" s="234"/>
    </row>
    <row r="30" spans="1:15" customFormat="1" ht="33.75" customHeight="1" x14ac:dyDescent="0.25">
      <c r="A30" s="223"/>
      <c r="B30" s="189"/>
      <c r="C30" s="190"/>
      <c r="D30" s="199"/>
      <c r="E30" s="192" t="s">
        <v>19</v>
      </c>
      <c r="F30" s="193" t="s">
        <v>116</v>
      </c>
      <c r="G30" s="194" t="s">
        <v>21</v>
      </c>
      <c r="H30" s="195">
        <f>'[35]Оценка от учреждения'!H29</f>
        <v>55</v>
      </c>
      <c r="I30" s="195">
        <f>'[35]Оценка от учреждения'!I29</f>
        <v>50</v>
      </c>
      <c r="J30" s="225">
        <f>IF(I30/H30*100&gt;100,100,I30/H30*100)</f>
        <v>90.909090909090907</v>
      </c>
      <c r="K30" s="231"/>
      <c r="L30" s="232"/>
      <c r="M30" s="233"/>
      <c r="N30" s="49"/>
      <c r="O30" s="234"/>
    </row>
    <row r="31" spans="1:15" customFormat="1" ht="33" customHeight="1" x14ac:dyDescent="0.25">
      <c r="A31" s="223"/>
      <c r="B31" s="203"/>
      <c r="C31" s="204"/>
      <c r="D31" s="199"/>
      <c r="E31" s="192" t="s">
        <v>25</v>
      </c>
      <c r="F31" s="205" t="s">
        <v>26</v>
      </c>
      <c r="G31" s="194" t="s">
        <v>27</v>
      </c>
      <c r="H31" s="195">
        <f>'[35]Оценка от учреждения'!H30</f>
        <v>0.67</v>
      </c>
      <c r="I31" s="195">
        <f>'[35]Оценка от учреждения'!I30</f>
        <v>0.67</v>
      </c>
      <c r="J31" s="225">
        <f>IF(I31/H31*100&gt;100,100,I31/H31*100)</f>
        <v>100</v>
      </c>
      <c r="K31" s="225">
        <f>J31</f>
        <v>100</v>
      </c>
      <c r="L31" s="232"/>
      <c r="M31" s="233"/>
      <c r="N31" s="57"/>
      <c r="O31" s="236"/>
    </row>
    <row r="32" spans="1:15" ht="54" customHeight="1" x14ac:dyDescent="0.25">
      <c r="A32" s="20"/>
      <c r="B32" s="189" t="s">
        <v>130</v>
      </c>
      <c r="C32" s="36" t="s">
        <v>131</v>
      </c>
      <c r="D32" s="37" t="s">
        <v>18</v>
      </c>
      <c r="E32" s="3" t="s">
        <v>19</v>
      </c>
      <c r="F32" s="38" t="s">
        <v>114</v>
      </c>
      <c r="G32" s="39" t="s">
        <v>21</v>
      </c>
      <c r="H32" s="195">
        <f>'[35]Оценка от учреждения'!H31</f>
        <v>7.5</v>
      </c>
      <c r="I32" s="195">
        <f>'[35]Оценка от учреждения'!I31</f>
        <v>3.7</v>
      </c>
      <c r="J32" s="196">
        <f>IF(H32/I32*100&gt;100,100,H32/I32*100)</f>
        <v>100</v>
      </c>
      <c r="K32" s="237">
        <f>(J32+J33+J34)/3</f>
        <v>100</v>
      </c>
      <c r="L32" s="227">
        <f>(K32+K35)/2</f>
        <v>100</v>
      </c>
      <c r="M32" s="243"/>
      <c r="N32" s="44"/>
      <c r="O32" s="238">
        <v>8</v>
      </c>
    </row>
    <row r="33" spans="1:15" ht="39" customHeight="1" x14ac:dyDescent="0.25">
      <c r="A33" s="20"/>
      <c r="B33" s="189"/>
      <c r="C33" s="36"/>
      <c r="D33" s="217"/>
      <c r="E33" s="3" t="s">
        <v>19</v>
      </c>
      <c r="F33" s="38" t="s">
        <v>115</v>
      </c>
      <c r="G33" s="39" t="s">
        <v>21</v>
      </c>
      <c r="H33" s="195">
        <f>'[35]Оценка от учреждения'!H32</f>
        <v>100</v>
      </c>
      <c r="I33" s="195">
        <f>'[35]Оценка от учреждения'!I32</f>
        <v>100</v>
      </c>
      <c r="J33" s="196">
        <f>IF(I33/H33*100&gt;100,100,I33/H33*100)</f>
        <v>100</v>
      </c>
      <c r="K33" s="239"/>
      <c r="L33" s="240"/>
      <c r="M33" s="243"/>
      <c r="N33" s="49"/>
      <c r="O33" s="241"/>
    </row>
    <row r="34" spans="1:15" ht="33.75" customHeight="1" x14ac:dyDescent="0.25">
      <c r="A34" s="20"/>
      <c r="B34" s="189"/>
      <c r="C34" s="36"/>
      <c r="D34" s="217"/>
      <c r="E34" s="3" t="s">
        <v>19</v>
      </c>
      <c r="F34" s="38" t="s">
        <v>116</v>
      </c>
      <c r="G34" s="39" t="s">
        <v>21</v>
      </c>
      <c r="H34" s="195">
        <f>'[35]Оценка от учреждения'!H33</f>
        <v>70.8</v>
      </c>
      <c r="I34" s="195">
        <f>'[35]Оценка от учреждения'!I33</f>
        <v>70.8</v>
      </c>
      <c r="J34" s="196">
        <f>IF(I34/H34*100&gt;100,100,I34/H34*100)</f>
        <v>100</v>
      </c>
      <c r="K34" s="239"/>
      <c r="L34" s="240"/>
      <c r="M34" s="243"/>
      <c r="N34" s="49"/>
      <c r="O34" s="241"/>
    </row>
    <row r="35" spans="1:15" ht="33" customHeight="1" x14ac:dyDescent="0.25">
      <c r="A35" s="20"/>
      <c r="B35" s="203"/>
      <c r="C35" s="53"/>
      <c r="D35" s="218"/>
      <c r="E35" s="3" t="s">
        <v>25</v>
      </c>
      <c r="F35" s="55" t="s">
        <v>26</v>
      </c>
      <c r="G35" s="39" t="s">
        <v>27</v>
      </c>
      <c r="H35" s="195">
        <f>'[35]Оценка от учреждения'!H34</f>
        <v>225</v>
      </c>
      <c r="I35" s="195">
        <f>'[35]Оценка от учреждения'!I34</f>
        <v>228.5</v>
      </c>
      <c r="J35" s="196">
        <f>IF(I35/H35*100&gt;100,100,I35/H35*100)</f>
        <v>100</v>
      </c>
      <c r="K35" s="196">
        <f>J35</f>
        <v>100</v>
      </c>
      <c r="L35" s="240"/>
      <c r="M35" s="243"/>
      <c r="N35" s="57"/>
      <c r="O35" s="242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>
        <f>'[35]Оценка от учреждения'!H39</f>
        <v>7.5</v>
      </c>
      <c r="I40" s="195">
        <f>'[35]Оценка от учреждения'!I39</f>
        <v>6.6</v>
      </c>
      <c r="J40" s="196">
        <f>IF(H40/I40*100&gt;100,100,H40/I40*100)</f>
        <v>100</v>
      </c>
      <c r="K40" s="237">
        <f>(J40+J41+J42)/3</f>
        <v>100</v>
      </c>
      <c r="L40" s="227">
        <f>(K40+K43)/2</f>
        <v>100</v>
      </c>
      <c r="M40" s="233"/>
      <c r="N40" s="44"/>
      <c r="O40" s="238">
        <v>10</v>
      </c>
    </row>
    <row r="41" spans="1:15" ht="39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>
        <f>'[35]Оценка от учреждения'!H40</f>
        <v>100</v>
      </c>
      <c r="I41" s="195">
        <f>'[35]Оценка от учреждения'!I40</f>
        <v>100</v>
      </c>
      <c r="J41" s="196">
        <f>IF(I41/H41*100&gt;100,100,I41/H41*100)</f>
        <v>100</v>
      </c>
      <c r="K41" s="239"/>
      <c r="L41" s="240"/>
      <c r="M41" s="233"/>
      <c r="N41" s="49"/>
      <c r="O41" s="241"/>
    </row>
    <row r="42" spans="1:15" ht="36.75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>
        <f>'[35]Оценка от учреждения'!H41</f>
        <v>55</v>
      </c>
      <c r="I42" s="195">
        <f>'[35]Оценка от учреждения'!I41</f>
        <v>66.7</v>
      </c>
      <c r="J42" s="196">
        <f>IF(I42/H42*100&gt;100,100,I42/H42*100)</f>
        <v>100</v>
      </c>
      <c r="K42" s="239"/>
      <c r="L42" s="240"/>
      <c r="M42" s="233"/>
      <c r="N42" s="49"/>
      <c r="O42" s="241"/>
    </row>
    <row r="43" spans="1:15" ht="33" customHeight="1" x14ac:dyDescent="0.25">
      <c r="A43" s="223"/>
      <c r="B43" s="203"/>
      <c r="C43" s="53"/>
      <c r="D43" s="209"/>
      <c r="E43" s="3" t="s">
        <v>25</v>
      </c>
      <c r="F43" s="55" t="s">
        <v>26</v>
      </c>
      <c r="G43" s="39" t="s">
        <v>27</v>
      </c>
      <c r="H43" s="195">
        <f>'[35]Оценка от учреждения'!H42</f>
        <v>0.67</v>
      </c>
      <c r="I43" s="195">
        <f>'[35]Оценка от учреждения'!I42</f>
        <v>0.67</v>
      </c>
      <c r="J43" s="196">
        <f>IF(I43/H43*100&gt;100,100,I43/H43*100)</f>
        <v>100</v>
      </c>
      <c r="K43" s="196">
        <f>J43</f>
        <v>100</v>
      </c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customHeight="1" x14ac:dyDescent="0.25">
      <c r="A56" s="223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>
        <f>'[35]Оценка от учреждения'!H55</f>
        <v>7.5</v>
      </c>
      <c r="I56" s="195">
        <f>'[35]Оценка от учреждения'!I55</f>
        <v>3.8</v>
      </c>
      <c r="J56" s="196">
        <f>IF(H56/I56*100&gt;100,100,H56/I56*100)</f>
        <v>100</v>
      </c>
      <c r="K56" s="237">
        <f>(J56+J57+J58)/3</f>
        <v>100</v>
      </c>
      <c r="L56" s="227">
        <f>(K56+K59)/2</f>
        <v>100</v>
      </c>
      <c r="M56" s="233"/>
      <c r="N56" s="44"/>
      <c r="O56" s="238">
        <v>14</v>
      </c>
    </row>
    <row r="57" spans="1:15" ht="39" customHeight="1" x14ac:dyDescent="0.25">
      <c r="A57" s="223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>
        <f>'[35]Оценка от учреждения'!H56</f>
        <v>100</v>
      </c>
      <c r="I57" s="195">
        <f>'[35]Оценка от учреждения'!I56</f>
        <v>100</v>
      </c>
      <c r="J57" s="196">
        <f>IF(I57/H57*100&gt;100,100,I57/H57*100)</f>
        <v>100</v>
      </c>
      <c r="K57" s="239"/>
      <c r="L57" s="240"/>
      <c r="M57" s="233"/>
      <c r="N57" s="49"/>
      <c r="O57" s="241"/>
    </row>
    <row r="58" spans="1:15" ht="36.75" customHeight="1" x14ac:dyDescent="0.25">
      <c r="A58" s="223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>
        <f>'[35]Оценка от учреждения'!H57</f>
        <v>70.8</v>
      </c>
      <c r="I58" s="195">
        <f>'[35]Оценка от учреждения'!I57</f>
        <v>70.8</v>
      </c>
      <c r="J58" s="196">
        <f>IF(I58/H58*100&gt;100,100,I58/H58*100)</f>
        <v>100</v>
      </c>
      <c r="K58" s="239"/>
      <c r="L58" s="240"/>
      <c r="M58" s="233"/>
      <c r="N58" s="49"/>
      <c r="O58" s="241"/>
    </row>
    <row r="59" spans="1:15" ht="33" customHeight="1" x14ac:dyDescent="0.25">
      <c r="A59" s="223"/>
      <c r="B59" s="203"/>
      <c r="C59" s="53"/>
      <c r="D59" s="209"/>
      <c r="E59" s="3" t="s">
        <v>25</v>
      </c>
      <c r="F59" s="55" t="s">
        <v>26</v>
      </c>
      <c r="G59" s="39" t="s">
        <v>27</v>
      </c>
      <c r="H59" s="195">
        <f>'[35]Оценка от учреждения'!H58</f>
        <v>53</v>
      </c>
      <c r="I59" s="195">
        <f>'[35]Оценка от учреждения'!I58</f>
        <v>53.08</v>
      </c>
      <c r="J59" s="196">
        <f>IF(I59/H59*100&gt;100,100,I59/H59*100)</f>
        <v>100</v>
      </c>
      <c r="K59" s="196">
        <f>J59</f>
        <v>100</v>
      </c>
      <c r="L59" s="240"/>
      <c r="M59" s="233"/>
      <c r="N59" s="57"/>
      <c r="O59" s="242"/>
    </row>
    <row r="60" spans="1:15" customFormat="1" ht="52.5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>
        <f>'[35]Оценка от учреждения'!H59</f>
        <v>7.5</v>
      </c>
      <c r="I60" s="195">
        <f>'[35]Оценка от учреждения'!I59</f>
        <v>4.9000000000000004</v>
      </c>
      <c r="J60" s="225">
        <f>IF(H60/I60*100&gt;100,100,H60/I60*100)</f>
        <v>100</v>
      </c>
      <c r="K60" s="226">
        <f>(J60+J61+J62)/3</f>
        <v>100</v>
      </c>
      <c r="L60" s="227">
        <f>(K60+K63)/2</f>
        <v>100</v>
      </c>
      <c r="M60" s="233"/>
      <c r="N60" s="44"/>
      <c r="O60" s="229">
        <v>15</v>
      </c>
    </row>
    <row r="61" spans="1:15" customFormat="1" ht="39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>
        <f>'[35]Оценка от учреждения'!H60</f>
        <v>100</v>
      </c>
      <c r="I61" s="195">
        <f>'[35]Оценка от учреждения'!I60</f>
        <v>100</v>
      </c>
      <c r="J61" s="225">
        <f>IF(I61/H61*100&gt;100,100,I61/H61*100)</f>
        <v>100</v>
      </c>
      <c r="K61" s="231"/>
      <c r="L61" s="232"/>
      <c r="M61" s="233"/>
      <c r="N61" s="49"/>
      <c r="O61" s="234"/>
    </row>
    <row r="62" spans="1:15" customFormat="1" ht="33.75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>
        <f>'[35]Оценка от учреждения'!H61</f>
        <v>70.8</v>
      </c>
      <c r="I62" s="195">
        <f>'[35]Оценка от учреждения'!I61</f>
        <v>75</v>
      </c>
      <c r="J62" s="225">
        <f>IF(I62/H62*100&gt;100,100,I62/H62*100)</f>
        <v>100</v>
      </c>
      <c r="K62" s="231"/>
      <c r="L62" s="232"/>
      <c r="M62" s="233"/>
      <c r="N62" s="49"/>
      <c r="O62" s="234"/>
    </row>
    <row r="63" spans="1:15" customFormat="1" ht="33" customHeight="1" x14ac:dyDescent="0.25">
      <c r="A63" s="223"/>
      <c r="B63" s="203"/>
      <c r="C63" s="204"/>
      <c r="D63" s="199"/>
      <c r="E63" s="192" t="s">
        <v>25</v>
      </c>
      <c r="F63" s="205" t="s">
        <v>26</v>
      </c>
      <c r="G63" s="194" t="s">
        <v>27</v>
      </c>
      <c r="H63" s="195">
        <f>'[35]Оценка от учреждения'!H62</f>
        <v>0.5</v>
      </c>
      <c r="I63" s="195">
        <f>'[35]Оценка от учреждения'!I62</f>
        <v>0.5</v>
      </c>
      <c r="J63" s="225">
        <f>IF(I63/H63*100&gt;100,100,I63/H63*100)</f>
        <v>100</v>
      </c>
      <c r="K63" s="225">
        <f>J63</f>
        <v>100</v>
      </c>
      <c r="L63" s="232"/>
      <c r="M63" s="233"/>
      <c r="N63" s="57"/>
      <c r="O63" s="236"/>
    </row>
    <row r="64" spans="1:15" ht="5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>
        <f>'[35]Оценка от учреждения'!H63</f>
        <v>6.6</v>
      </c>
      <c r="I64" s="195">
        <f>'[35]Оценка от учреждения'!I63</f>
        <v>6.1</v>
      </c>
      <c r="J64" s="196">
        <f>IF(H64/I64*100&gt;100,100,H64/I64*100)</f>
        <v>100</v>
      </c>
      <c r="K64" s="237">
        <f>(J64+J65+J66)/3</f>
        <v>97.981220657276992</v>
      </c>
      <c r="L64" s="227">
        <f>(K64+K67)/2</f>
        <v>98.990610328638496</v>
      </c>
      <c r="M64" s="233"/>
      <c r="N64" s="44"/>
      <c r="O64" s="238">
        <v>16</v>
      </c>
    </row>
    <row r="65" spans="1:15" ht="39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>
        <f>'[35]Оценка от учреждения'!H64</f>
        <v>100</v>
      </c>
      <c r="I65" s="195">
        <f>'[35]Оценка от учреждения'!I64</f>
        <v>100</v>
      </c>
      <c r="J65" s="196">
        <f>IF(I65/H65*100&gt;100,100,I65/H65*100)</f>
        <v>100</v>
      </c>
      <c r="K65" s="239"/>
      <c r="L65" s="240"/>
      <c r="M65" s="233"/>
      <c r="N65" s="49"/>
      <c r="O65" s="241"/>
    </row>
    <row r="66" spans="1:15" ht="33.75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>
        <f>'[35]Оценка от учреждения'!H65</f>
        <v>71</v>
      </c>
      <c r="I66" s="195">
        <f>'[35]Оценка от учреждения'!I65</f>
        <v>66.7</v>
      </c>
      <c r="J66" s="196">
        <f>IF(I66/H66*100&gt;100,100,I66/H66*100)</f>
        <v>93.943661971830991</v>
      </c>
      <c r="K66" s="239"/>
      <c r="L66" s="240"/>
      <c r="M66" s="233"/>
      <c r="N66" s="49"/>
      <c r="O66" s="241"/>
    </row>
    <row r="67" spans="1:15" ht="33" customHeight="1" x14ac:dyDescent="0.25">
      <c r="A67" s="223"/>
      <c r="B67" s="203"/>
      <c r="C67" s="53"/>
      <c r="D67" s="209"/>
      <c r="E67" s="3" t="s">
        <v>25</v>
      </c>
      <c r="F67" s="55" t="s">
        <v>26</v>
      </c>
      <c r="G67" s="39" t="s">
        <v>27</v>
      </c>
      <c r="H67" s="195">
        <f>'[35]Оценка от учреждения'!H66</f>
        <v>0.33</v>
      </c>
      <c r="I67" s="195">
        <f>'[35]Оценка от учреждения'!I66</f>
        <v>0.33</v>
      </c>
      <c r="J67" s="196">
        <f>IF(I67/H67*100&gt;100,100,I67/H67*100)</f>
        <v>100</v>
      </c>
      <c r="K67" s="196">
        <f>J67</f>
        <v>100</v>
      </c>
      <c r="L67" s="240"/>
      <c r="M67" s="233"/>
      <c r="N67" s="57"/>
      <c r="O67" s="242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225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>
        <f>'[35]Оценка от учреждения'!H71</f>
        <v>100</v>
      </c>
      <c r="I72" s="195">
        <f>'[35]Оценка от учреждения'!I71</f>
        <v>100</v>
      </c>
      <c r="J72" s="196">
        <f>IF(I72/H72*100&gt;100,100,I72/H72*100)</f>
        <v>100</v>
      </c>
      <c r="K72" s="237">
        <f>(J72+J73+J74)/3</f>
        <v>100</v>
      </c>
      <c r="L72" s="227">
        <f>(K72+K75)/2</f>
        <v>100</v>
      </c>
      <c r="M72" s="233"/>
      <c r="N72" s="44"/>
      <c r="O72" s="238">
        <v>18</v>
      </c>
    </row>
    <row r="73" spans="1:15" ht="34.5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>
        <f>'[35]Оценка от учреждения'!H72</f>
        <v>7.5</v>
      </c>
      <c r="I73" s="195">
        <f>'[35]Оценка от учреждения'!I72</f>
        <v>6.6</v>
      </c>
      <c r="J73" s="196">
        <f>IF(H73/I73*100&gt;100,100,H73/I73*100)</f>
        <v>100</v>
      </c>
      <c r="K73" s="239"/>
      <c r="L73" s="240"/>
      <c r="M73" s="233"/>
      <c r="N73" s="49"/>
      <c r="O73" s="241"/>
    </row>
    <row r="74" spans="1:15" ht="33.75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>
        <f>'[35]Оценка от учреждения'!H73</f>
        <v>100</v>
      </c>
      <c r="I74" s="195">
        <f>'[35]Оценка от учреждения'!I73</f>
        <v>100</v>
      </c>
      <c r="J74" s="196">
        <f>IF(I74/H74*100&gt;100,100,I74/H74*100)</f>
        <v>100</v>
      </c>
      <c r="K74" s="239"/>
      <c r="L74" s="240"/>
      <c r="M74" s="233"/>
      <c r="N74" s="49"/>
      <c r="O74" s="241"/>
    </row>
    <row r="75" spans="1:15" ht="33" customHeight="1" x14ac:dyDescent="0.25">
      <c r="A75" s="223"/>
      <c r="B75" s="203"/>
      <c r="C75" s="53"/>
      <c r="D75" s="209"/>
      <c r="E75" s="3" t="s">
        <v>25</v>
      </c>
      <c r="F75" s="55" t="s">
        <v>26</v>
      </c>
      <c r="G75" s="39" t="s">
        <v>27</v>
      </c>
      <c r="H75" s="195">
        <f>'[35]Оценка от учреждения'!H74</f>
        <v>0.67</v>
      </c>
      <c r="I75" s="195">
        <f>'[35]Оценка от учреждения'!I74</f>
        <v>0.67</v>
      </c>
      <c r="J75" s="196">
        <f>IF(I75/H75*100&gt;100,100,I75/H75*100)</f>
        <v>100</v>
      </c>
      <c r="K75" s="196">
        <f>J75</f>
        <v>100</v>
      </c>
      <c r="L75" s="240"/>
      <c r="M75" s="233"/>
      <c r="N75" s="57"/>
      <c r="O75" s="242"/>
    </row>
    <row r="76" spans="1:15" customFormat="1" ht="36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>
        <f>'[35]Оценка от учреждения'!H75</f>
        <v>100</v>
      </c>
      <c r="I76" s="195">
        <f>'[35]Оценка от учреждения'!I75</f>
        <v>100</v>
      </c>
      <c r="J76" s="225">
        <f>IF(I76/H76*100&gt;100,100,I76/H76*100)</f>
        <v>100</v>
      </c>
      <c r="K76" s="226">
        <f>(J76+J77+J78)/3</f>
        <v>100</v>
      </c>
      <c r="L76" s="227">
        <f>(K76+K79)/2</f>
        <v>100</v>
      </c>
      <c r="M76" s="233"/>
      <c r="N76" s="44"/>
      <c r="O76" s="229">
        <v>19</v>
      </c>
    </row>
    <row r="77" spans="1:15" customFormat="1" ht="39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>
        <f>'[35]Оценка от учреждения'!H76</f>
        <v>7.5</v>
      </c>
      <c r="I77" s="195">
        <f>'[35]Оценка от учреждения'!I76</f>
        <v>4.9000000000000004</v>
      </c>
      <c r="J77" s="225">
        <f>IF(H77/I77*100&gt;100,100,H77/I77*100)</f>
        <v>100</v>
      </c>
      <c r="K77" s="231"/>
      <c r="L77" s="232"/>
      <c r="M77" s="233"/>
      <c r="N77" s="49"/>
      <c r="O77" s="234"/>
    </row>
    <row r="78" spans="1:15" customFormat="1" ht="35.25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>
        <f>'[35]Оценка от учреждения'!H77</f>
        <v>100</v>
      </c>
      <c r="I78" s="195">
        <f>'[35]Оценка от учреждения'!I77</f>
        <v>100</v>
      </c>
      <c r="J78" s="225">
        <f>IF(I78/H78*100&gt;100,100,I78/H78*100)</f>
        <v>100</v>
      </c>
      <c r="K78" s="231"/>
      <c r="L78" s="232"/>
      <c r="M78" s="233"/>
      <c r="N78" s="49"/>
      <c r="O78" s="234"/>
    </row>
    <row r="79" spans="1:15" customFormat="1" ht="33" customHeight="1" x14ac:dyDescent="0.25">
      <c r="A79" s="223"/>
      <c r="B79" s="203"/>
      <c r="C79" s="204"/>
      <c r="D79" s="199"/>
      <c r="E79" s="192" t="s">
        <v>25</v>
      </c>
      <c r="F79" s="205" t="s">
        <v>26</v>
      </c>
      <c r="G79" s="194" t="s">
        <v>27</v>
      </c>
      <c r="H79" s="195">
        <f>'[35]Оценка от учреждения'!H78</f>
        <v>0.5</v>
      </c>
      <c r="I79" s="195">
        <f>'[35]Оценка от учреждения'!I78</f>
        <v>0.5</v>
      </c>
      <c r="J79" s="225">
        <f>IF(I79/H79*100&gt;100,100,I79/H79*100)</f>
        <v>100</v>
      </c>
      <c r="K79" s="225">
        <f>J79</f>
        <v>100</v>
      </c>
      <c r="L79" s="232"/>
      <c r="M79" s="233"/>
      <c r="N79" s="57"/>
      <c r="O79" s="236"/>
    </row>
    <row r="80" spans="1:15" ht="34.5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>
        <f>'[35]Оценка от учреждения'!H79</f>
        <v>100</v>
      </c>
      <c r="I80" s="195">
        <f>'[35]Оценка от учреждения'!I79</f>
        <v>100</v>
      </c>
      <c r="J80" s="196">
        <f>IF(I80/H80*100&gt;100,100,I80/H80*100)</f>
        <v>100</v>
      </c>
      <c r="K80" s="237">
        <f>(J80+J81+J82)/3</f>
        <v>100</v>
      </c>
      <c r="L80" s="227">
        <f>(K80+K83)/2</f>
        <v>100</v>
      </c>
      <c r="M80" s="233"/>
      <c r="N80" s="44"/>
      <c r="O80" s="238">
        <v>20</v>
      </c>
    </row>
    <row r="81" spans="1:15" ht="39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>
        <f>'[35]Оценка от учреждения'!H80</f>
        <v>6.6</v>
      </c>
      <c r="I81" s="195">
        <f>'[35]Оценка от учреждения'!I80</f>
        <v>6.1</v>
      </c>
      <c r="J81" s="196">
        <f>IF(H81/I81*100&gt;100,100,H81/I81*100)</f>
        <v>100</v>
      </c>
      <c r="K81" s="239"/>
      <c r="L81" s="240"/>
      <c r="M81" s="233"/>
      <c r="N81" s="49"/>
      <c r="O81" s="241"/>
    </row>
    <row r="82" spans="1:15" ht="33.75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>
        <f>'[35]Оценка от учреждения'!H81</f>
        <v>100</v>
      </c>
      <c r="I82" s="195">
        <f>'[35]Оценка от учреждения'!I81</f>
        <v>100</v>
      </c>
      <c r="J82" s="196">
        <f>IF(I82/H82*100&gt;100,100,I82/H82*100)</f>
        <v>100</v>
      </c>
      <c r="K82" s="239"/>
      <c r="L82" s="240"/>
      <c r="M82" s="233"/>
      <c r="N82" s="49"/>
      <c r="O82" s="241"/>
    </row>
    <row r="83" spans="1:15" ht="33" customHeight="1" x14ac:dyDescent="0.25">
      <c r="A83" s="223"/>
      <c r="B83" s="203"/>
      <c r="C83" s="53"/>
      <c r="D83" s="209"/>
      <c r="E83" s="3" t="s">
        <v>25</v>
      </c>
      <c r="F83" s="55" t="s">
        <v>26</v>
      </c>
      <c r="G83" s="39" t="s">
        <v>27</v>
      </c>
      <c r="H83" s="195">
        <f>'[35]Оценка от учреждения'!H82</f>
        <v>0.33</v>
      </c>
      <c r="I83" s="195">
        <f>'[35]Оценка от учреждения'!I82</f>
        <v>0.33</v>
      </c>
      <c r="J83" s="196">
        <f>IF(I83/H83*100&gt;100,100,I83/H83*100)</f>
        <v>100</v>
      </c>
      <c r="K83" s="196">
        <f>J83</f>
        <v>100</v>
      </c>
      <c r="L83" s="240"/>
      <c r="M83" s="233"/>
      <c r="N83" s="57"/>
      <c r="O83" s="242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4.5" customHeight="1" x14ac:dyDescent="0.25">
      <c r="A92" s="223"/>
      <c r="B92" s="189" t="s">
        <v>163</v>
      </c>
      <c r="C92" s="190" t="s">
        <v>164</v>
      </c>
      <c r="D92" s="191" t="s">
        <v>18</v>
      </c>
      <c r="E92" s="192" t="s">
        <v>19</v>
      </c>
      <c r="F92" s="193" t="s">
        <v>150</v>
      </c>
      <c r="G92" s="194" t="s">
        <v>21</v>
      </c>
      <c r="H92" s="195">
        <f>'[35]Оценка от учреждения'!H91</f>
        <v>100</v>
      </c>
      <c r="I92" s="195">
        <f>'[35]Оценка от учреждения'!I91</f>
        <v>100</v>
      </c>
      <c r="J92" s="225">
        <f>IF(I92/H92*100&gt;100,100,I92/H92*100)</f>
        <v>100</v>
      </c>
      <c r="K92" s="226">
        <f>(J92+J93+J94)/3</f>
        <v>100</v>
      </c>
      <c r="L92" s="227">
        <f>(K92+K95)/2</f>
        <v>100</v>
      </c>
      <c r="M92" s="233"/>
      <c r="N92" s="44"/>
      <c r="O92" s="229">
        <v>23</v>
      </c>
    </row>
    <row r="93" spans="1:15" customFormat="1" ht="39" customHeight="1" x14ac:dyDescent="0.25">
      <c r="A93" s="223"/>
      <c r="B93" s="189"/>
      <c r="C93" s="190"/>
      <c r="D93" s="199"/>
      <c r="E93" s="192" t="s">
        <v>19</v>
      </c>
      <c r="F93" s="193" t="s">
        <v>151</v>
      </c>
      <c r="G93" s="194" t="s">
        <v>21</v>
      </c>
      <c r="H93" s="195">
        <f>'[35]Оценка от учреждения'!H92</f>
        <v>7.5</v>
      </c>
      <c r="I93" s="195">
        <f>'[35]Оценка от учреждения'!I92</f>
        <v>6.1</v>
      </c>
      <c r="J93" s="225">
        <f>IF(H93/I93*100&gt;100,100,H93/I93*100)</f>
        <v>100</v>
      </c>
      <c r="K93" s="231"/>
      <c r="L93" s="232"/>
      <c r="M93" s="233"/>
      <c r="N93" s="49"/>
      <c r="O93" s="234"/>
    </row>
    <row r="94" spans="1:15" customFormat="1" ht="32.25" customHeight="1" x14ac:dyDescent="0.25">
      <c r="A94" s="223"/>
      <c r="B94" s="189"/>
      <c r="C94" s="190"/>
      <c r="D94" s="199"/>
      <c r="E94" s="192" t="s">
        <v>19</v>
      </c>
      <c r="F94" s="220" t="s">
        <v>152</v>
      </c>
      <c r="G94" s="194" t="s">
        <v>21</v>
      </c>
      <c r="H94" s="195">
        <f>'[35]Оценка от учреждения'!H93</f>
        <v>100</v>
      </c>
      <c r="I94" s="195">
        <f>'[35]Оценка от учреждения'!I93</f>
        <v>100</v>
      </c>
      <c r="J94" s="225">
        <f>IF(I94/H94*100&gt;100,100,I94/H94*100)</f>
        <v>100</v>
      </c>
      <c r="K94" s="231"/>
      <c r="L94" s="232"/>
      <c r="M94" s="233"/>
      <c r="N94" s="49"/>
      <c r="O94" s="234"/>
    </row>
    <row r="95" spans="1:15" customFormat="1" ht="33" customHeight="1" x14ac:dyDescent="0.25">
      <c r="A95" s="223"/>
      <c r="B95" s="203"/>
      <c r="C95" s="204"/>
      <c r="D95" s="199"/>
      <c r="E95" s="192" t="s">
        <v>25</v>
      </c>
      <c r="F95" s="205" t="s">
        <v>26</v>
      </c>
      <c r="G95" s="194" t="s">
        <v>27</v>
      </c>
      <c r="H95" s="195">
        <f>'[35]Оценка от учреждения'!H94</f>
        <v>3</v>
      </c>
      <c r="I95" s="195">
        <f>'[35]Оценка от учреждения'!I94</f>
        <v>3.67</v>
      </c>
      <c r="J95" s="225">
        <f>IF(I95/H95*100&gt;100,100,I95/H95*100)</f>
        <v>100</v>
      </c>
      <c r="K95" s="225">
        <f>J95</f>
        <v>100</v>
      </c>
      <c r="L95" s="232"/>
      <c r="M95" s="233"/>
      <c r="N95" s="57"/>
      <c r="O95" s="236"/>
    </row>
    <row r="96" spans="1:15" ht="33" customHeight="1" x14ac:dyDescent="0.25">
      <c r="A96" s="223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>
        <f>'[35]Оценка от учреждения'!H95</f>
        <v>100</v>
      </c>
      <c r="I96" s="195">
        <f>'[35]Оценка от учреждения'!I95</f>
        <v>100</v>
      </c>
      <c r="J96" s="196">
        <f>IF(I96/H96*100&gt;100,100,I96/H96*100)</f>
        <v>100</v>
      </c>
      <c r="K96" s="237">
        <f>(J96+J97+J98)/3</f>
        <v>100</v>
      </c>
      <c r="L96" s="227">
        <f>(K96+K99)/2</f>
        <v>100</v>
      </c>
      <c r="M96" s="233"/>
      <c r="N96" s="44"/>
      <c r="O96" s="238">
        <v>24</v>
      </c>
    </row>
    <row r="97" spans="1:15" ht="39" customHeight="1" x14ac:dyDescent="0.25">
      <c r="A97" s="223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>
        <f>'[35]Оценка от учреждения'!H96</f>
        <v>7.5</v>
      </c>
      <c r="I97" s="195">
        <f>'[35]Оценка от учреждения'!I96</f>
        <v>5.8</v>
      </c>
      <c r="J97" s="196">
        <f>IF(H97/I97*100&gt;100,100,H97/I97*100)</f>
        <v>100</v>
      </c>
      <c r="K97" s="239"/>
      <c r="L97" s="240"/>
      <c r="M97" s="233"/>
      <c r="N97" s="49"/>
      <c r="O97" s="241"/>
    </row>
    <row r="98" spans="1:15" ht="33.75" customHeight="1" x14ac:dyDescent="0.25">
      <c r="A98" s="223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>
        <f>'[35]Оценка от учреждения'!H97</f>
        <v>100</v>
      </c>
      <c r="I98" s="195">
        <f>'[35]Оценка от учреждения'!I97</f>
        <v>100</v>
      </c>
      <c r="J98" s="196">
        <f>IF(I98/H98*100&gt;100,100,I98/H98*100)</f>
        <v>100</v>
      </c>
      <c r="K98" s="239"/>
      <c r="L98" s="240"/>
      <c r="M98" s="233"/>
      <c r="N98" s="49"/>
      <c r="O98" s="241"/>
    </row>
    <row r="99" spans="1:15" ht="33" customHeight="1" x14ac:dyDescent="0.25">
      <c r="A99" s="223"/>
      <c r="B99" s="203"/>
      <c r="C99" s="53"/>
      <c r="D99" s="209"/>
      <c r="E99" s="3" t="s">
        <v>25</v>
      </c>
      <c r="F99" s="55" t="s">
        <v>26</v>
      </c>
      <c r="G99" s="39" t="s">
        <v>27</v>
      </c>
      <c r="H99" s="195">
        <f>'[35]Оценка от учреждения'!H98</f>
        <v>22</v>
      </c>
      <c r="I99" s="195">
        <f>'[35]Оценка от учреждения'!I98</f>
        <v>26</v>
      </c>
      <c r="J99" s="196">
        <f>IF(I99/H99*100&gt;100,100,I99/H99*100)</f>
        <v>100</v>
      </c>
      <c r="K99" s="196">
        <f>J99</f>
        <v>100</v>
      </c>
      <c r="L99" s="240"/>
      <c r="M99" s="233"/>
      <c r="N99" s="57"/>
      <c r="O99" s="242"/>
    </row>
    <row r="100" spans="1:15" customFormat="1" ht="34.5" customHeight="1" x14ac:dyDescent="0.25">
      <c r="A100" s="223"/>
      <c r="B100" s="189" t="s">
        <v>167</v>
      </c>
      <c r="C100" s="190" t="s">
        <v>168</v>
      </c>
      <c r="D100" s="191" t="s">
        <v>18</v>
      </c>
      <c r="E100" s="192" t="s">
        <v>19</v>
      </c>
      <c r="F100" s="193" t="s">
        <v>150</v>
      </c>
      <c r="G100" s="194" t="s">
        <v>21</v>
      </c>
      <c r="H100" s="195">
        <f>'[35]Оценка от учреждения'!H99</f>
        <v>100</v>
      </c>
      <c r="I100" s="195">
        <f>'[35]Оценка от учреждения'!I99</f>
        <v>100</v>
      </c>
      <c r="J100" s="225">
        <f>IF(I100/H100*100&gt;100,100,I100/H100*100)</f>
        <v>100</v>
      </c>
      <c r="K100" s="226">
        <f>(J100+J101+J102)/3</f>
        <v>100</v>
      </c>
      <c r="L100" s="227">
        <f>(K100+K103)/2</f>
        <v>100</v>
      </c>
      <c r="M100" s="233"/>
      <c r="N100" s="44"/>
      <c r="O100" s="229">
        <v>25</v>
      </c>
    </row>
    <row r="101" spans="1:15" customFormat="1" ht="39" customHeight="1" x14ac:dyDescent="0.25">
      <c r="A101" s="223"/>
      <c r="B101" s="189"/>
      <c r="C101" s="190"/>
      <c r="D101" s="199"/>
      <c r="E101" s="192" t="s">
        <v>19</v>
      </c>
      <c r="F101" s="193" t="s">
        <v>151</v>
      </c>
      <c r="G101" s="194" t="s">
        <v>21</v>
      </c>
      <c r="H101" s="195">
        <f>'[35]Оценка от учреждения'!H100</f>
        <v>6.5</v>
      </c>
      <c r="I101" s="195">
        <f>'[35]Оценка от учреждения'!I100</f>
        <v>0.6</v>
      </c>
      <c r="J101" s="225">
        <f>IF(H101/I101*100&gt;100,100,H101/I101*100)</f>
        <v>100</v>
      </c>
      <c r="K101" s="231"/>
      <c r="L101" s="232"/>
      <c r="M101" s="233"/>
      <c r="N101" s="49"/>
      <c r="O101" s="234"/>
    </row>
    <row r="102" spans="1:15" customFormat="1" ht="35.25" customHeight="1" x14ac:dyDescent="0.25">
      <c r="A102" s="223"/>
      <c r="B102" s="189"/>
      <c r="C102" s="190"/>
      <c r="D102" s="199"/>
      <c r="E102" s="192" t="s">
        <v>19</v>
      </c>
      <c r="F102" s="220" t="s">
        <v>152</v>
      </c>
      <c r="G102" s="194" t="s">
        <v>21</v>
      </c>
      <c r="H102" s="195">
        <f>'[35]Оценка от учреждения'!H101</f>
        <v>100</v>
      </c>
      <c r="I102" s="195">
        <f>'[35]Оценка от учреждения'!I101</f>
        <v>100</v>
      </c>
      <c r="J102" s="225">
        <f>IF(I102/H102*100&gt;100,100,I102/H102*100)</f>
        <v>100</v>
      </c>
      <c r="K102" s="231"/>
      <c r="L102" s="232"/>
      <c r="M102" s="233"/>
      <c r="N102" s="49"/>
      <c r="O102" s="234"/>
    </row>
    <row r="103" spans="1:15" customFormat="1" ht="33" customHeight="1" x14ac:dyDescent="0.25">
      <c r="A103" s="223"/>
      <c r="B103" s="203"/>
      <c r="C103" s="204"/>
      <c r="D103" s="199"/>
      <c r="E103" s="192" t="s">
        <v>25</v>
      </c>
      <c r="F103" s="205" t="s">
        <v>26</v>
      </c>
      <c r="G103" s="194" t="s">
        <v>27</v>
      </c>
      <c r="H103" s="195">
        <f>'[35]Оценка от учреждения'!H102</f>
        <v>0.67</v>
      </c>
      <c r="I103" s="195">
        <f>'[35]Оценка от учреждения'!I102</f>
        <v>0.67</v>
      </c>
      <c r="J103" s="225">
        <f>IF(I103/H103*100&gt;100,100,I103/H103*100)</f>
        <v>100</v>
      </c>
      <c r="K103" s="225">
        <f>J103</f>
        <v>100</v>
      </c>
      <c r="L103" s="232"/>
      <c r="M103" s="233"/>
      <c r="N103" s="57"/>
      <c r="O103" s="236"/>
    </row>
    <row r="104" spans="1:15" ht="33" customHeight="1" x14ac:dyDescent="0.25">
      <c r="A104" s="20"/>
      <c r="B104" s="189" t="s">
        <v>169</v>
      </c>
      <c r="C104" s="36" t="s">
        <v>170</v>
      </c>
      <c r="D104" s="208" t="s">
        <v>18</v>
      </c>
      <c r="E104" s="3" t="s">
        <v>19</v>
      </c>
      <c r="F104" s="38" t="s">
        <v>150</v>
      </c>
      <c r="G104" s="39" t="s">
        <v>21</v>
      </c>
      <c r="H104" s="195">
        <f>'[35]Оценка от учреждения'!H103</f>
        <v>100</v>
      </c>
      <c r="I104" s="195">
        <f>'[35]Оценка от учреждения'!I103</f>
        <v>100</v>
      </c>
      <c r="J104" s="196">
        <f>IF(I104/H104*100&gt;100,100,I104/H104*100)</f>
        <v>100</v>
      </c>
      <c r="K104" s="237">
        <f>(J104+J105+J106)/3</f>
        <v>100</v>
      </c>
      <c r="L104" s="227">
        <f>(K104+K107)/2</f>
        <v>100</v>
      </c>
      <c r="M104" s="243"/>
      <c r="N104" s="44"/>
      <c r="O104" s="238">
        <v>26</v>
      </c>
    </row>
    <row r="105" spans="1:15" ht="39" customHeight="1" x14ac:dyDescent="0.25">
      <c r="A105" s="20"/>
      <c r="B105" s="189"/>
      <c r="C105" s="36"/>
      <c r="D105" s="209"/>
      <c r="E105" s="3" t="s">
        <v>19</v>
      </c>
      <c r="F105" s="38" t="s">
        <v>151</v>
      </c>
      <c r="G105" s="39" t="s">
        <v>21</v>
      </c>
      <c r="H105" s="195">
        <f>'[35]Оценка от учреждения'!H104</f>
        <v>7.5</v>
      </c>
      <c r="I105" s="195">
        <f>'[35]Оценка от учреждения'!I104</f>
        <v>3.7</v>
      </c>
      <c r="J105" s="196">
        <f>IF(H105/I105*100&gt;100,100,H105/I105*100)</f>
        <v>100</v>
      </c>
      <c r="K105" s="239"/>
      <c r="L105" s="240"/>
      <c r="M105" s="243"/>
      <c r="N105" s="49"/>
      <c r="O105" s="241"/>
    </row>
    <row r="106" spans="1:15" ht="32.25" customHeight="1" x14ac:dyDescent="0.25">
      <c r="A106" s="20"/>
      <c r="B106" s="189"/>
      <c r="C106" s="36"/>
      <c r="D106" s="209"/>
      <c r="E106" s="3" t="s">
        <v>19</v>
      </c>
      <c r="F106" s="219" t="s">
        <v>152</v>
      </c>
      <c r="G106" s="39" t="s">
        <v>21</v>
      </c>
      <c r="H106" s="195">
        <f>'[35]Оценка от учреждения'!H105</f>
        <v>100</v>
      </c>
      <c r="I106" s="195">
        <f>'[35]Оценка от учреждения'!I105</f>
        <v>100</v>
      </c>
      <c r="J106" s="196">
        <f>IF(I106/H106*100&gt;100,100,I106/H106*100)</f>
        <v>100</v>
      </c>
      <c r="K106" s="239"/>
      <c r="L106" s="240"/>
      <c r="M106" s="243"/>
      <c r="N106" s="49"/>
      <c r="O106" s="241"/>
    </row>
    <row r="107" spans="1:15" ht="33" customHeight="1" x14ac:dyDescent="0.25">
      <c r="A107" s="159"/>
      <c r="B107" s="203"/>
      <c r="C107" s="53"/>
      <c r="D107" s="209"/>
      <c r="E107" s="3" t="s">
        <v>25</v>
      </c>
      <c r="F107" s="55" t="s">
        <v>26</v>
      </c>
      <c r="G107" s="39" t="s">
        <v>27</v>
      </c>
      <c r="H107" s="195">
        <f>'[35]Оценка от учреждения'!H106</f>
        <v>278</v>
      </c>
      <c r="I107" s="195">
        <f>'[35]Оценка от учреждения'!I106</f>
        <v>281.58</v>
      </c>
      <c r="J107" s="196">
        <f>IF(I107/H107*100&gt;100,100,I107/H107*100)</f>
        <v>100</v>
      </c>
      <c r="K107" s="196">
        <f>J107</f>
        <v>100</v>
      </c>
      <c r="L107" s="240"/>
      <c r="M107" s="244"/>
      <c r="N107" s="57"/>
      <c r="O107" s="242"/>
    </row>
    <row r="108" spans="1:15" x14ac:dyDescent="0.25">
      <c r="H108" s="246"/>
      <c r="I108" s="246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45"/>
      <c r="H109" s="246"/>
      <c r="I109" s="246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7" orientation="landscape" r:id="rId1"/>
  <rowBreaks count="1" manualBreakCount="1">
    <brk id="60" max="13" man="1"/>
  </rowBreaks>
  <colBreaks count="1" manualBreakCount="1">
    <brk id="1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20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3" t="s">
        <v>1</v>
      </c>
      <c r="B2" s="3" t="s">
        <v>173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3</v>
      </c>
      <c r="D3" s="5">
        <v>4</v>
      </c>
      <c r="E3" s="4">
        <v>5</v>
      </c>
      <c r="F3" s="4">
        <v>6</v>
      </c>
      <c r="G3" s="5">
        <v>7</v>
      </c>
      <c r="H3" s="4">
        <v>8</v>
      </c>
      <c r="I3" s="4">
        <v>9</v>
      </c>
      <c r="J3" s="5">
        <v>10</v>
      </c>
      <c r="K3" s="4">
        <v>11</v>
      </c>
      <c r="L3" s="4">
        <v>12</v>
      </c>
      <c r="M3" s="5">
        <v>13</v>
      </c>
      <c r="N3" s="4">
        <v>14</v>
      </c>
    </row>
    <row r="4" spans="1:15" customFormat="1" ht="55.5" hidden="1" customHeight="1" x14ac:dyDescent="0.25">
      <c r="A4" s="228" t="s">
        <v>181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8.25" hidden="1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04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hidden="1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/>
      <c r="I16" s="195"/>
      <c r="J16" s="225"/>
      <c r="K16" s="226"/>
      <c r="L16" s="227"/>
      <c r="M16" s="233"/>
      <c r="N16" s="44"/>
      <c r="O16" s="229">
        <v>4</v>
      </c>
    </row>
    <row r="17" spans="1:15" customFormat="1" ht="39" hidden="1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/>
      <c r="I17" s="195"/>
      <c r="J17" s="225"/>
      <c r="K17" s="231"/>
      <c r="L17" s="232"/>
      <c r="M17" s="233"/>
      <c r="N17" s="49"/>
      <c r="O17" s="234"/>
    </row>
    <row r="18" spans="1:15" customFormat="1" ht="32.25" hidden="1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/>
      <c r="I18" s="195"/>
      <c r="J18" s="225"/>
      <c r="K18" s="231"/>
      <c r="L18" s="232"/>
      <c r="M18" s="233"/>
      <c r="N18" s="49"/>
      <c r="O18" s="234"/>
    </row>
    <row r="19" spans="1:15" customFormat="1" ht="33" hidden="1" customHeight="1" x14ac:dyDescent="0.25">
      <c r="A19" s="223"/>
      <c r="B19" s="203"/>
      <c r="C19" s="204"/>
      <c r="D19" s="199"/>
      <c r="E19" s="192" t="s">
        <v>25</v>
      </c>
      <c r="F19" s="205" t="s">
        <v>117</v>
      </c>
      <c r="G19" s="194" t="s">
        <v>27</v>
      </c>
      <c r="H19" s="195"/>
      <c r="I19" s="195"/>
      <c r="J19" s="225"/>
      <c r="K19" s="225"/>
      <c r="L19" s="232"/>
      <c r="M19" s="233"/>
      <c r="N19" s="57"/>
      <c r="O19" s="236"/>
    </row>
    <row r="20" spans="1:15" customFormat="1" ht="52.5" customHeight="1" x14ac:dyDescent="0.25">
      <c r="A20" s="223"/>
      <c r="B20" s="189" t="s">
        <v>124</v>
      </c>
      <c r="C20" s="190" t="s">
        <v>125</v>
      </c>
      <c r="D20" s="191" t="s">
        <v>18</v>
      </c>
      <c r="E20" s="192" t="s">
        <v>19</v>
      </c>
      <c r="F20" s="193" t="s">
        <v>114</v>
      </c>
      <c r="G20" s="194" t="s">
        <v>21</v>
      </c>
      <c r="H20" s="195">
        <f>'[36]Оценка от учреждения'!H19</f>
        <v>3.8</v>
      </c>
      <c r="I20" s="195">
        <f>'[36]Оценка от учреждения'!I19</f>
        <v>2.2000000000000002</v>
      </c>
      <c r="J20" s="225">
        <f>IF(H20/I20*100&gt;100,100,H20/I20*100)</f>
        <v>100</v>
      </c>
      <c r="K20" s="226">
        <f>(J20+J21+J22)/3</f>
        <v>97.080291970802918</v>
      </c>
      <c r="L20" s="227">
        <f>(K20+K23)/2</f>
        <v>98.540145985401466</v>
      </c>
      <c r="M20" s="233"/>
      <c r="N20" s="44"/>
      <c r="O20" s="229">
        <v>5</v>
      </c>
    </row>
    <row r="21" spans="1:15" customFormat="1" ht="39" customHeight="1" x14ac:dyDescent="0.25">
      <c r="A21" s="223"/>
      <c r="B21" s="189"/>
      <c r="C21" s="190"/>
      <c r="D21" s="199"/>
      <c r="E21" s="192" t="s">
        <v>19</v>
      </c>
      <c r="F21" s="193" t="s">
        <v>115</v>
      </c>
      <c r="G21" s="194" t="s">
        <v>21</v>
      </c>
      <c r="H21" s="195">
        <f>'[36]Оценка от учреждения'!H20</f>
        <v>100</v>
      </c>
      <c r="I21" s="195">
        <f>'[36]Оценка от учреждения'!I20</f>
        <v>100</v>
      </c>
      <c r="J21" s="225">
        <f>IF(I21/H21*100&gt;100,100,I21/H21*100)</f>
        <v>100</v>
      </c>
      <c r="K21" s="231"/>
      <c r="L21" s="232"/>
      <c r="M21" s="233"/>
      <c r="N21" s="49"/>
      <c r="O21" s="234"/>
    </row>
    <row r="22" spans="1:15" customFormat="1" ht="33.75" customHeight="1" x14ac:dyDescent="0.25">
      <c r="A22" s="223"/>
      <c r="B22" s="189"/>
      <c r="C22" s="190"/>
      <c r="D22" s="199"/>
      <c r="E22" s="192" t="s">
        <v>19</v>
      </c>
      <c r="F22" s="193" t="s">
        <v>116</v>
      </c>
      <c r="G22" s="194" t="s">
        <v>21</v>
      </c>
      <c r="H22" s="195">
        <f>'[36]Оценка от учреждения'!H21</f>
        <v>54.8</v>
      </c>
      <c r="I22" s="195">
        <f>'[36]Оценка от учреждения'!I21</f>
        <v>50</v>
      </c>
      <c r="J22" s="225">
        <f>IF(I22/H22*100&gt;100,100,I22/H22*100)</f>
        <v>91.240875912408754</v>
      </c>
      <c r="K22" s="231"/>
      <c r="L22" s="232"/>
      <c r="M22" s="233"/>
      <c r="N22" s="49"/>
      <c r="O22" s="234"/>
    </row>
    <row r="23" spans="1:15" customFormat="1" ht="33" customHeight="1" x14ac:dyDescent="0.25">
      <c r="A23" s="223"/>
      <c r="B23" s="203"/>
      <c r="C23" s="204"/>
      <c r="D23" s="199"/>
      <c r="E23" s="192" t="s">
        <v>25</v>
      </c>
      <c r="F23" s="205" t="s">
        <v>26</v>
      </c>
      <c r="G23" s="194" t="s">
        <v>27</v>
      </c>
      <c r="H23" s="195">
        <f>'[36]Оценка от учреждения'!H22</f>
        <v>3</v>
      </c>
      <c r="I23" s="195">
        <f>'[36]Оценка от учреждения'!I22</f>
        <v>3.17</v>
      </c>
      <c r="J23" s="225">
        <f>IF(I23/H23*100&gt;100,100,I23/H23*100)</f>
        <v>100</v>
      </c>
      <c r="K23" s="225">
        <f>J23</f>
        <v>100</v>
      </c>
      <c r="L23" s="232"/>
      <c r="M23" s="233"/>
      <c r="N23" s="57"/>
      <c r="O23" s="236"/>
    </row>
    <row r="24" spans="1:15" ht="52.5" customHeight="1" x14ac:dyDescent="0.25">
      <c r="A24" s="223"/>
      <c r="B24" s="189" t="s">
        <v>126</v>
      </c>
      <c r="C24" s="36" t="s">
        <v>127</v>
      </c>
      <c r="D24" s="208" t="s">
        <v>18</v>
      </c>
      <c r="E24" s="3" t="s">
        <v>19</v>
      </c>
      <c r="F24" s="38" t="s">
        <v>114</v>
      </c>
      <c r="G24" s="39" t="s">
        <v>21</v>
      </c>
      <c r="H24" s="195">
        <f>'[36]Оценка от учреждения'!H23</f>
        <v>3.8</v>
      </c>
      <c r="I24" s="195">
        <f>'[36]Оценка от учреждения'!I23</f>
        <v>6.5</v>
      </c>
      <c r="J24" s="196">
        <f>IF(H24/I24*100&gt;100,100,H24/I24*100)</f>
        <v>58.461538461538453</v>
      </c>
      <c r="K24" s="237">
        <f>(J24+J25+J26)/3</f>
        <v>85.423919146546879</v>
      </c>
      <c r="L24" s="227">
        <f>(K24+K27)/2</f>
        <v>92.711959573273447</v>
      </c>
      <c r="M24" s="233"/>
      <c r="N24" s="44"/>
      <c r="O24" s="238">
        <v>6</v>
      </c>
    </row>
    <row r="25" spans="1:15" ht="39" customHeight="1" x14ac:dyDescent="0.25">
      <c r="A25" s="223"/>
      <c r="B25" s="189"/>
      <c r="C25" s="36"/>
      <c r="D25" s="209"/>
      <c r="E25" s="3" t="s">
        <v>19</v>
      </c>
      <c r="F25" s="193" t="s">
        <v>115</v>
      </c>
      <c r="G25" s="39" t="s">
        <v>21</v>
      </c>
      <c r="H25" s="195">
        <f>'[36]Оценка от учреждения'!H24</f>
        <v>100</v>
      </c>
      <c r="I25" s="195">
        <f>'[36]Оценка от учреждения'!I24</f>
        <v>100</v>
      </c>
      <c r="J25" s="196">
        <f>IF(I25/H25*100&gt;100,100,I25/H25*100)</f>
        <v>100</v>
      </c>
      <c r="K25" s="239"/>
      <c r="L25" s="240"/>
      <c r="M25" s="233"/>
      <c r="N25" s="49"/>
      <c r="O25" s="241"/>
    </row>
    <row r="26" spans="1:15" ht="35.25" customHeight="1" x14ac:dyDescent="0.25">
      <c r="A26" s="223"/>
      <c r="B26" s="189"/>
      <c r="C26" s="36"/>
      <c r="D26" s="209"/>
      <c r="E26" s="3" t="s">
        <v>19</v>
      </c>
      <c r="F26" s="38" t="s">
        <v>116</v>
      </c>
      <c r="G26" s="39" t="s">
        <v>21</v>
      </c>
      <c r="H26" s="195">
        <f>'[36]Оценка от учреждения'!H25</f>
        <v>54.8</v>
      </c>
      <c r="I26" s="195">
        <f>'[36]Оценка от учреждения'!I25</f>
        <v>53.6</v>
      </c>
      <c r="J26" s="196">
        <f>IF(I26/H26*100&gt;100,100,I26/H26*100)</f>
        <v>97.810218978102199</v>
      </c>
      <c r="K26" s="239"/>
      <c r="L26" s="240"/>
      <c r="M26" s="233"/>
      <c r="N26" s="49"/>
      <c r="O26" s="241"/>
    </row>
    <row r="27" spans="1:15" ht="33" customHeight="1" x14ac:dyDescent="0.25">
      <c r="A27" s="223"/>
      <c r="B27" s="203"/>
      <c r="C27" s="53"/>
      <c r="D27" s="209"/>
      <c r="E27" s="3" t="s">
        <v>25</v>
      </c>
      <c r="F27" s="55" t="s">
        <v>26</v>
      </c>
      <c r="G27" s="39" t="s">
        <v>27</v>
      </c>
      <c r="H27" s="195">
        <f>'[36]Оценка от учреждения'!H26</f>
        <v>26</v>
      </c>
      <c r="I27" s="195">
        <f>'[36]Оценка от учреждения'!I26</f>
        <v>26.33</v>
      </c>
      <c r="J27" s="196">
        <f>IF(I27/H27*100&gt;100,100,I27/H27*100)</f>
        <v>100</v>
      </c>
      <c r="K27" s="196">
        <f>J27</f>
        <v>100</v>
      </c>
      <c r="L27" s="240"/>
      <c r="M27" s="233"/>
      <c r="N27" s="57"/>
      <c r="O27" s="242"/>
    </row>
    <row r="28" spans="1:15" customFormat="1" ht="51" customHeight="1" x14ac:dyDescent="0.25">
      <c r="A28" s="223"/>
      <c r="B28" s="189" t="s">
        <v>128</v>
      </c>
      <c r="C28" s="190" t="s">
        <v>129</v>
      </c>
      <c r="D28" s="191" t="s">
        <v>18</v>
      </c>
      <c r="E28" s="192" t="s">
        <v>19</v>
      </c>
      <c r="F28" s="193" t="s">
        <v>114</v>
      </c>
      <c r="G28" s="194" t="s">
        <v>21</v>
      </c>
      <c r="H28" s="195">
        <f>'[36]Оценка от учреждения'!H27</f>
        <v>3.8</v>
      </c>
      <c r="I28" s="195">
        <f>'[36]Оценка от учреждения'!I27</f>
        <v>0.4</v>
      </c>
      <c r="J28" s="225">
        <f>IF(H28/I28*100&gt;100,100,H28/I28*100)</f>
        <v>100</v>
      </c>
      <c r="K28" s="226">
        <f>(J28+J29+J30)/3</f>
        <v>100</v>
      </c>
      <c r="L28" s="227">
        <f>(K28+K31)/2</f>
        <v>100</v>
      </c>
      <c r="M28" s="233"/>
      <c r="N28" s="44"/>
      <c r="O28" s="229">
        <v>7</v>
      </c>
    </row>
    <row r="29" spans="1:15" customFormat="1" ht="39" customHeight="1" x14ac:dyDescent="0.25">
      <c r="A29" s="223"/>
      <c r="B29" s="189"/>
      <c r="C29" s="190"/>
      <c r="D29" s="199"/>
      <c r="E29" s="192" t="s">
        <v>19</v>
      </c>
      <c r="F29" s="193" t="s">
        <v>115</v>
      </c>
      <c r="G29" s="194" t="s">
        <v>21</v>
      </c>
      <c r="H29" s="195">
        <f>'[36]Оценка от учреждения'!H28</f>
        <v>100</v>
      </c>
      <c r="I29" s="195">
        <f>'[36]Оценка от учреждения'!I28</f>
        <v>100</v>
      </c>
      <c r="J29" s="225">
        <f>IF(I29/H29*100&gt;100,100,I29/H29*100)</f>
        <v>100</v>
      </c>
      <c r="K29" s="231"/>
      <c r="L29" s="232"/>
      <c r="M29" s="233"/>
      <c r="N29" s="49"/>
      <c r="O29" s="234"/>
    </row>
    <row r="30" spans="1:15" customFormat="1" ht="33.75" customHeight="1" x14ac:dyDescent="0.25">
      <c r="A30" s="223"/>
      <c r="B30" s="189"/>
      <c r="C30" s="190"/>
      <c r="D30" s="199"/>
      <c r="E30" s="192" t="s">
        <v>19</v>
      </c>
      <c r="F30" s="193" t="s">
        <v>116</v>
      </c>
      <c r="G30" s="194" t="s">
        <v>21</v>
      </c>
      <c r="H30" s="195">
        <f>'[36]Оценка от учреждения'!H29</f>
        <v>54.8</v>
      </c>
      <c r="I30" s="195">
        <f>'[36]Оценка от учреждения'!I29</f>
        <v>57.1</v>
      </c>
      <c r="J30" s="225">
        <f>IF(I30/H30*100&gt;100,100,I30/H30*100)</f>
        <v>100</v>
      </c>
      <c r="K30" s="231"/>
      <c r="L30" s="232"/>
      <c r="M30" s="233"/>
      <c r="N30" s="49"/>
      <c r="O30" s="234"/>
    </row>
    <row r="31" spans="1:15" customFormat="1" ht="33" customHeight="1" x14ac:dyDescent="0.25">
      <c r="A31" s="223"/>
      <c r="B31" s="203"/>
      <c r="C31" s="204"/>
      <c r="D31" s="199"/>
      <c r="E31" s="192" t="s">
        <v>25</v>
      </c>
      <c r="F31" s="205" t="s">
        <v>26</v>
      </c>
      <c r="G31" s="194" t="s">
        <v>27</v>
      </c>
      <c r="H31" s="195">
        <f>'[36]Оценка от учреждения'!H30</f>
        <v>1</v>
      </c>
      <c r="I31" s="195">
        <f>'[36]Оценка от учреждения'!I30</f>
        <v>1</v>
      </c>
      <c r="J31" s="225">
        <f>IF(I31/H31*100&gt;100,100,I31/H31*100)</f>
        <v>100</v>
      </c>
      <c r="K31" s="225">
        <f>J31</f>
        <v>100</v>
      </c>
      <c r="L31" s="232"/>
      <c r="M31" s="233"/>
      <c r="N31" s="57"/>
      <c r="O31" s="236"/>
    </row>
    <row r="32" spans="1:15" ht="54" customHeight="1" x14ac:dyDescent="0.25">
      <c r="A32" s="20"/>
      <c r="B32" s="189" t="s">
        <v>130</v>
      </c>
      <c r="C32" s="36" t="s">
        <v>131</v>
      </c>
      <c r="D32" s="37" t="s">
        <v>18</v>
      </c>
      <c r="E32" s="3" t="s">
        <v>19</v>
      </c>
      <c r="F32" s="38" t="s">
        <v>114</v>
      </c>
      <c r="G32" s="39" t="s">
        <v>21</v>
      </c>
      <c r="H32" s="195">
        <f>'[36]Оценка от учреждения'!H31</f>
        <v>3.8</v>
      </c>
      <c r="I32" s="195">
        <f>'[36]Оценка от учреждения'!I31</f>
        <v>2</v>
      </c>
      <c r="J32" s="196">
        <f>IF(H32/I32*100&gt;100,100,H32/I32*100)</f>
        <v>100</v>
      </c>
      <c r="K32" s="237">
        <f>(J32+J33+J34)/3</f>
        <v>99.270072992700719</v>
      </c>
      <c r="L32" s="227">
        <f>(K32+K35)/2</f>
        <v>99.635036496350352</v>
      </c>
      <c r="M32" s="243"/>
      <c r="N32" s="44"/>
      <c r="O32" s="238">
        <v>8</v>
      </c>
    </row>
    <row r="33" spans="1:15" ht="39" customHeight="1" x14ac:dyDescent="0.25">
      <c r="A33" s="20"/>
      <c r="B33" s="189"/>
      <c r="C33" s="36"/>
      <c r="D33" s="217"/>
      <c r="E33" s="3" t="s">
        <v>19</v>
      </c>
      <c r="F33" s="38" t="s">
        <v>115</v>
      </c>
      <c r="G33" s="39" t="s">
        <v>21</v>
      </c>
      <c r="H33" s="195">
        <f>'[36]Оценка от учреждения'!H32</f>
        <v>100</v>
      </c>
      <c r="I33" s="195">
        <f>'[36]Оценка от учреждения'!I32</f>
        <v>100</v>
      </c>
      <c r="J33" s="196">
        <f>IF(I33/H33*100&gt;100,100,I33/H33*100)</f>
        <v>100</v>
      </c>
      <c r="K33" s="239"/>
      <c r="L33" s="240"/>
      <c r="M33" s="243"/>
      <c r="N33" s="49"/>
      <c r="O33" s="241"/>
    </row>
    <row r="34" spans="1:15" ht="33.75" customHeight="1" x14ac:dyDescent="0.25">
      <c r="A34" s="20"/>
      <c r="B34" s="189"/>
      <c r="C34" s="36"/>
      <c r="D34" s="217"/>
      <c r="E34" s="3" t="s">
        <v>19</v>
      </c>
      <c r="F34" s="38" t="s">
        <v>116</v>
      </c>
      <c r="G34" s="39" t="s">
        <v>21</v>
      </c>
      <c r="H34" s="195">
        <f>'[36]Оценка от учреждения'!H33</f>
        <v>54.8</v>
      </c>
      <c r="I34" s="195">
        <f>'[36]Оценка от учреждения'!I33</f>
        <v>53.6</v>
      </c>
      <c r="J34" s="196">
        <f>IF(I34/H34*100&gt;100,100,I34/H34*100)</f>
        <v>97.810218978102199</v>
      </c>
      <c r="K34" s="239"/>
      <c r="L34" s="240"/>
      <c r="M34" s="243"/>
      <c r="N34" s="49"/>
      <c r="O34" s="241"/>
    </row>
    <row r="35" spans="1:15" ht="33" customHeight="1" x14ac:dyDescent="0.25">
      <c r="A35" s="20"/>
      <c r="B35" s="203"/>
      <c r="C35" s="53"/>
      <c r="D35" s="218"/>
      <c r="E35" s="3" t="s">
        <v>25</v>
      </c>
      <c r="F35" s="55" t="s">
        <v>26</v>
      </c>
      <c r="G35" s="39" t="s">
        <v>27</v>
      </c>
      <c r="H35" s="195">
        <f>'[36]Оценка от учреждения'!H34</f>
        <v>329</v>
      </c>
      <c r="I35" s="195">
        <f>'[36]Оценка от учреждения'!I34</f>
        <v>335.17</v>
      </c>
      <c r="J35" s="196">
        <f>IF(I35/H35*100&gt;100,100,I35/H35*100)</f>
        <v>100</v>
      </c>
      <c r="K35" s="196">
        <f>J35</f>
        <v>100</v>
      </c>
      <c r="L35" s="240"/>
      <c r="M35" s="243"/>
      <c r="N35" s="57"/>
      <c r="O35" s="242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>
        <f>'[36]Оценка от учреждения'!H39</f>
        <v>7.5</v>
      </c>
      <c r="I40" s="195">
        <f>'[36]Оценка от учреждения'!I39</f>
        <v>2.4</v>
      </c>
      <c r="J40" s="196">
        <f>IF(H40/I40*100&gt;100,100,H40/I40*100)</f>
        <v>100</v>
      </c>
      <c r="K40" s="237">
        <f>(J40+J41+J42)/3</f>
        <v>100</v>
      </c>
      <c r="L40" s="227">
        <f>(K40+K43)/2</f>
        <v>100</v>
      </c>
      <c r="M40" s="233"/>
      <c r="N40" s="44"/>
      <c r="O40" s="238">
        <v>10</v>
      </c>
    </row>
    <row r="41" spans="1:15" ht="39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>
        <f>'[36]Оценка от учреждения'!H40</f>
        <v>100</v>
      </c>
      <c r="I41" s="195">
        <f>'[36]Оценка от учреждения'!I40</f>
        <v>100</v>
      </c>
      <c r="J41" s="196">
        <f>IF(I41/H41*100&gt;100,100,I41/H41*100)</f>
        <v>100</v>
      </c>
      <c r="K41" s="239"/>
      <c r="L41" s="240"/>
      <c r="M41" s="233"/>
      <c r="N41" s="49"/>
      <c r="O41" s="241"/>
    </row>
    <row r="42" spans="1:15" ht="36.75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>
        <f>'[36]Оценка от учреждения'!H41</f>
        <v>55</v>
      </c>
      <c r="I42" s="195">
        <f>'[36]Оценка от учреждения'!I41</f>
        <v>75</v>
      </c>
      <c r="J42" s="196">
        <f>IF(I42/H42*100&gt;100,100,I42/H42*100)</f>
        <v>100</v>
      </c>
      <c r="K42" s="239"/>
      <c r="L42" s="240"/>
      <c r="M42" s="233"/>
      <c r="N42" s="49"/>
      <c r="O42" s="241"/>
    </row>
    <row r="43" spans="1:15" ht="33" customHeight="1" x14ac:dyDescent="0.25">
      <c r="A43" s="223"/>
      <c r="B43" s="203"/>
      <c r="C43" s="53"/>
      <c r="D43" s="209"/>
      <c r="E43" s="3" t="s">
        <v>25</v>
      </c>
      <c r="F43" s="55" t="s">
        <v>26</v>
      </c>
      <c r="G43" s="39" t="s">
        <v>27</v>
      </c>
      <c r="H43" s="195">
        <f>'[36]Оценка от учреждения'!H42</f>
        <v>0.5</v>
      </c>
      <c r="I43" s="195">
        <f>'[36]Оценка от учреждения'!I42</f>
        <v>0.5</v>
      </c>
      <c r="J43" s="196">
        <f>IF(I43/H43*100&gt;100,100,I43/H43*100)</f>
        <v>100</v>
      </c>
      <c r="K43" s="196">
        <f>J43</f>
        <v>100</v>
      </c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hidden="1" customHeight="1" x14ac:dyDescent="0.25">
      <c r="A56" s="223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/>
      <c r="I56" s="195"/>
      <c r="J56" s="196"/>
      <c r="K56" s="237"/>
      <c r="L56" s="227"/>
      <c r="M56" s="233"/>
      <c r="N56" s="44"/>
      <c r="O56" s="238">
        <v>14</v>
      </c>
    </row>
    <row r="57" spans="1:15" ht="39" hidden="1" customHeight="1" x14ac:dyDescent="0.25">
      <c r="A57" s="223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/>
      <c r="I57" s="195"/>
      <c r="J57" s="196"/>
      <c r="K57" s="239"/>
      <c r="L57" s="240"/>
      <c r="M57" s="233"/>
      <c r="N57" s="49"/>
      <c r="O57" s="241"/>
    </row>
    <row r="58" spans="1:15" ht="36.75" hidden="1" customHeight="1" x14ac:dyDescent="0.25">
      <c r="A58" s="223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/>
      <c r="I58" s="195"/>
      <c r="J58" s="196"/>
      <c r="K58" s="239"/>
      <c r="L58" s="240"/>
      <c r="M58" s="233"/>
      <c r="N58" s="49"/>
      <c r="O58" s="241"/>
    </row>
    <row r="59" spans="1:15" ht="33" hidden="1" customHeight="1" x14ac:dyDescent="0.25">
      <c r="A59" s="223"/>
      <c r="B59" s="203"/>
      <c r="C59" s="53"/>
      <c r="D59" s="209"/>
      <c r="E59" s="3" t="s">
        <v>25</v>
      </c>
      <c r="F59" s="55" t="s">
        <v>117</v>
      </c>
      <c r="G59" s="39" t="s">
        <v>27</v>
      </c>
      <c r="H59" s="195"/>
      <c r="I59" s="195"/>
      <c r="J59" s="196"/>
      <c r="K59" s="196"/>
      <c r="L59" s="240"/>
      <c r="M59" s="233"/>
      <c r="N59" s="57"/>
      <c r="O59" s="242"/>
    </row>
    <row r="60" spans="1:15" customFormat="1" ht="52.5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33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33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33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33"/>
      <c r="N63" s="57"/>
      <c r="O63" s="236"/>
    </row>
    <row r="64" spans="1:15" ht="5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>
        <f>'[36]Оценка от учреждения'!H63</f>
        <v>6.6</v>
      </c>
      <c r="I64" s="195">
        <f>'[36]Оценка от учреждения'!I63</f>
        <v>0.8</v>
      </c>
      <c r="J64" s="196">
        <f>IF(H64/I64*100&gt;100,100,H64/I64*100)</f>
        <v>100</v>
      </c>
      <c r="K64" s="237">
        <f>(J64+J65+J66)/3</f>
        <v>100</v>
      </c>
      <c r="L64" s="227">
        <f>(K64+K67)/2</f>
        <v>100</v>
      </c>
      <c r="M64" s="233"/>
      <c r="N64" s="44"/>
      <c r="O64" s="238">
        <v>16</v>
      </c>
    </row>
    <row r="65" spans="1:15" ht="39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>
        <f>'[36]Оценка от учреждения'!H64</f>
        <v>100</v>
      </c>
      <c r="I65" s="195">
        <f>'[36]Оценка от учреждения'!I64</f>
        <v>100</v>
      </c>
      <c r="J65" s="196">
        <f>IF(I65/H65*100&gt;100,100,I65/H65*100)</f>
        <v>100</v>
      </c>
      <c r="K65" s="239"/>
      <c r="L65" s="240"/>
      <c r="M65" s="233"/>
      <c r="N65" s="49"/>
      <c r="O65" s="241"/>
    </row>
    <row r="66" spans="1:15" ht="33.75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>
        <f>'[36]Оценка от учреждения'!H65</f>
        <v>71</v>
      </c>
      <c r="I66" s="195">
        <f>'[36]Оценка от учреждения'!I65</f>
        <v>75</v>
      </c>
      <c r="J66" s="196">
        <f>IF(I66/H66*100&gt;100,100,I66/H66*100)</f>
        <v>100</v>
      </c>
      <c r="K66" s="239"/>
      <c r="L66" s="240"/>
      <c r="M66" s="233"/>
      <c r="N66" s="49"/>
      <c r="O66" s="241"/>
    </row>
    <row r="67" spans="1:15" ht="33" customHeight="1" x14ac:dyDescent="0.25">
      <c r="A67" s="223"/>
      <c r="B67" s="203"/>
      <c r="C67" s="53"/>
      <c r="D67" s="209"/>
      <c r="E67" s="3" t="s">
        <v>25</v>
      </c>
      <c r="F67" s="55" t="s">
        <v>26</v>
      </c>
      <c r="G67" s="39" t="s">
        <v>27</v>
      </c>
      <c r="H67" s="195">
        <f>'[36]Оценка от учреждения'!H66</f>
        <v>0.5</v>
      </c>
      <c r="I67" s="195">
        <f>'[36]Оценка от учреждения'!I66</f>
        <v>0.5</v>
      </c>
      <c r="J67" s="196">
        <f>IF(I67/H67*100&gt;100,100,I67/H67*100)</f>
        <v>100</v>
      </c>
      <c r="K67" s="196">
        <f>J67</f>
        <v>100</v>
      </c>
      <c r="L67" s="240"/>
      <c r="M67" s="233"/>
      <c r="N67" s="57"/>
      <c r="O67" s="242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196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>
        <f>'[36]Оценка от учреждения'!H71</f>
        <v>100</v>
      </c>
      <c r="I72" s="195">
        <f>'[36]Оценка от учреждения'!I71</f>
        <v>100</v>
      </c>
      <c r="J72" s="196">
        <f>IF(I72/H72*100&gt;100,100,I72/H72*100)</f>
        <v>100</v>
      </c>
      <c r="K72" s="237">
        <f>(J72+J73+J74)/3</f>
        <v>100</v>
      </c>
      <c r="L72" s="227">
        <f>(K72+K75)/2</f>
        <v>100</v>
      </c>
      <c r="M72" s="233"/>
      <c r="N72" s="44"/>
      <c r="O72" s="238">
        <v>18</v>
      </c>
    </row>
    <row r="73" spans="1:15" ht="34.5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>
        <f>'[36]Оценка от учреждения'!H72</f>
        <v>7.5</v>
      </c>
      <c r="I73" s="195">
        <f>'[36]Оценка от учреждения'!I72</f>
        <v>2.4</v>
      </c>
      <c r="J73" s="196">
        <f>IF(H73/I73*100&gt;100,100,H73/I73*100)</f>
        <v>100</v>
      </c>
      <c r="K73" s="239"/>
      <c r="L73" s="240"/>
      <c r="M73" s="233"/>
      <c r="N73" s="49"/>
      <c r="O73" s="241"/>
    </row>
    <row r="74" spans="1:15" ht="33.75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>
        <f>'[36]Оценка от учреждения'!H73</f>
        <v>100</v>
      </c>
      <c r="I74" s="195">
        <f>'[36]Оценка от учреждения'!I73</f>
        <v>100</v>
      </c>
      <c r="J74" s="196">
        <f>IF(I74/H74*100&gt;100,100,I74/H74*100)</f>
        <v>100</v>
      </c>
      <c r="K74" s="239"/>
      <c r="L74" s="240"/>
      <c r="M74" s="233"/>
      <c r="N74" s="49"/>
      <c r="O74" s="241"/>
    </row>
    <row r="75" spans="1:15" ht="33" customHeight="1" x14ac:dyDescent="0.25">
      <c r="A75" s="223"/>
      <c r="B75" s="203"/>
      <c r="C75" s="53"/>
      <c r="D75" s="209"/>
      <c r="E75" s="3" t="s">
        <v>25</v>
      </c>
      <c r="F75" s="55" t="s">
        <v>26</v>
      </c>
      <c r="G75" s="39" t="s">
        <v>27</v>
      </c>
      <c r="H75" s="195">
        <f>'[36]Оценка от учреждения'!H74</f>
        <v>0.5</v>
      </c>
      <c r="I75" s="195">
        <f>'[36]Оценка от учреждения'!I74</f>
        <v>0.5</v>
      </c>
      <c r="J75" s="196">
        <f>IF(I75/H75*100&gt;100,100,I75/H75*100)</f>
        <v>100</v>
      </c>
      <c r="K75" s="196">
        <f>J75</f>
        <v>100</v>
      </c>
      <c r="L75" s="240"/>
      <c r="M75" s="233"/>
      <c r="N75" s="57"/>
      <c r="O75" s="242"/>
    </row>
    <row r="76" spans="1:15" customFormat="1" ht="36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/>
      <c r="I76" s="195"/>
      <c r="J76" s="225"/>
      <c r="K76" s="226"/>
      <c r="L76" s="227"/>
      <c r="M76" s="233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/>
      <c r="I77" s="195"/>
      <c r="J77" s="225"/>
      <c r="K77" s="231"/>
      <c r="L77" s="232"/>
      <c r="M77" s="233"/>
      <c r="N77" s="49"/>
      <c r="O77" s="234"/>
    </row>
    <row r="78" spans="1:15" customFormat="1" ht="35.25" hidden="1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/>
      <c r="I78" s="195"/>
      <c r="J78" s="225"/>
      <c r="K78" s="231"/>
      <c r="L78" s="232"/>
      <c r="M78" s="233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/>
      <c r="L79" s="232"/>
      <c r="M79" s="233"/>
      <c r="N79" s="57"/>
      <c r="O79" s="236"/>
    </row>
    <row r="80" spans="1:15" ht="34.5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>
        <f>'[36]Оценка от учреждения'!H79</f>
        <v>100</v>
      </c>
      <c r="I80" s="195">
        <f>'[36]Оценка от учреждения'!I79</f>
        <v>100</v>
      </c>
      <c r="J80" s="196">
        <f>IF(I80/H80*100&gt;100,100,I80/H80*100)</f>
        <v>100</v>
      </c>
      <c r="K80" s="237">
        <f>(J80+J81+J82)/3</f>
        <v>100</v>
      </c>
      <c r="L80" s="227">
        <f>(K80+K83)/2</f>
        <v>100</v>
      </c>
      <c r="M80" s="233"/>
      <c r="N80" s="44"/>
      <c r="O80" s="238">
        <v>20</v>
      </c>
    </row>
    <row r="81" spans="1:15" ht="39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>
        <f>'[36]Оценка от учреждения'!H80</f>
        <v>6.6</v>
      </c>
      <c r="I81" s="195">
        <f>'[36]Оценка от учреждения'!I80</f>
        <v>0.8</v>
      </c>
      <c r="J81" s="196">
        <f>IF(H81/I81*100&gt;100,100,H81/I81*100)</f>
        <v>100</v>
      </c>
      <c r="K81" s="239"/>
      <c r="L81" s="240"/>
      <c r="M81" s="233"/>
      <c r="N81" s="49"/>
      <c r="O81" s="241"/>
    </row>
    <row r="82" spans="1:15" ht="33.75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>
        <f>'[36]Оценка от учреждения'!H81</f>
        <v>100</v>
      </c>
      <c r="I82" s="195">
        <f>'[36]Оценка от учреждения'!I81</f>
        <v>100</v>
      </c>
      <c r="J82" s="196">
        <f>IF(I82/H82*100&gt;100,100,I82/H82*100)</f>
        <v>100</v>
      </c>
      <c r="K82" s="239"/>
      <c r="L82" s="240"/>
      <c r="M82" s="233"/>
      <c r="N82" s="49"/>
      <c r="O82" s="241"/>
    </row>
    <row r="83" spans="1:15" ht="33" customHeight="1" x14ac:dyDescent="0.25">
      <c r="A83" s="223"/>
      <c r="B83" s="203"/>
      <c r="C83" s="53"/>
      <c r="D83" s="209"/>
      <c r="E83" s="3" t="s">
        <v>25</v>
      </c>
      <c r="F83" s="55" t="s">
        <v>26</v>
      </c>
      <c r="G83" s="39" t="s">
        <v>27</v>
      </c>
      <c r="H83" s="195">
        <f>'[36]Оценка от учреждения'!H82</f>
        <v>0.5</v>
      </c>
      <c r="I83" s="195">
        <f>'[36]Оценка от учреждения'!I82</f>
        <v>0.5</v>
      </c>
      <c r="J83" s="196">
        <f>IF(I83/H83*100&gt;100,100,I83/H83*100)</f>
        <v>100</v>
      </c>
      <c r="K83" s="196">
        <f>J83</f>
        <v>100</v>
      </c>
      <c r="L83" s="240"/>
      <c r="M83" s="233"/>
      <c r="N83" s="57"/>
      <c r="O83" s="242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4.5" customHeight="1" x14ac:dyDescent="0.25">
      <c r="A92" s="223"/>
      <c r="B92" s="189" t="s">
        <v>163</v>
      </c>
      <c r="C92" s="190" t="s">
        <v>164</v>
      </c>
      <c r="D92" s="191" t="s">
        <v>18</v>
      </c>
      <c r="E92" s="192" t="s">
        <v>19</v>
      </c>
      <c r="F92" s="193" t="s">
        <v>150</v>
      </c>
      <c r="G92" s="194" t="s">
        <v>21</v>
      </c>
      <c r="H92" s="195">
        <f>'[36]Оценка от учреждения'!H91</f>
        <v>100</v>
      </c>
      <c r="I92" s="195">
        <f>'[36]Оценка от учреждения'!I91</f>
        <v>100</v>
      </c>
      <c r="J92" s="225">
        <f>IF(I92/H92*100&gt;100,100,I92/H92*100)</f>
        <v>100</v>
      </c>
      <c r="K92" s="226">
        <f>(J92+J93+J94)/3</f>
        <v>100</v>
      </c>
      <c r="L92" s="227">
        <f>(K92+K95)/2</f>
        <v>100</v>
      </c>
      <c r="M92" s="233"/>
      <c r="N92" s="44"/>
      <c r="O92" s="229">
        <v>23</v>
      </c>
    </row>
    <row r="93" spans="1:15" customFormat="1" ht="39" customHeight="1" x14ac:dyDescent="0.25">
      <c r="A93" s="223"/>
      <c r="B93" s="189"/>
      <c r="C93" s="190"/>
      <c r="D93" s="199"/>
      <c r="E93" s="192" t="s">
        <v>19</v>
      </c>
      <c r="F93" s="193" t="s">
        <v>151</v>
      </c>
      <c r="G93" s="194" t="s">
        <v>21</v>
      </c>
      <c r="H93" s="195">
        <f>'[36]Оценка от учреждения'!H92</f>
        <v>3.8</v>
      </c>
      <c r="I93" s="195">
        <f>'[36]Оценка от учреждения'!I92</f>
        <v>2.2000000000000002</v>
      </c>
      <c r="J93" s="225">
        <f>IF(H93/I93*100&gt;100,100,H93/I93*100)</f>
        <v>100</v>
      </c>
      <c r="K93" s="231"/>
      <c r="L93" s="232"/>
      <c r="M93" s="233"/>
      <c r="N93" s="49"/>
      <c r="O93" s="234"/>
    </row>
    <row r="94" spans="1:15" customFormat="1" ht="32.25" customHeight="1" x14ac:dyDescent="0.25">
      <c r="A94" s="223"/>
      <c r="B94" s="189"/>
      <c r="C94" s="190"/>
      <c r="D94" s="199"/>
      <c r="E94" s="192" t="s">
        <v>19</v>
      </c>
      <c r="F94" s="220" t="s">
        <v>152</v>
      </c>
      <c r="G94" s="194" t="s">
        <v>21</v>
      </c>
      <c r="H94" s="195">
        <f>'[36]Оценка от учреждения'!H93</f>
        <v>100</v>
      </c>
      <c r="I94" s="195">
        <f>'[36]Оценка от учреждения'!I93</f>
        <v>100</v>
      </c>
      <c r="J94" s="225">
        <f>IF(I94/H94*100&gt;100,100,I94/H94*100)</f>
        <v>100</v>
      </c>
      <c r="K94" s="231"/>
      <c r="L94" s="232"/>
      <c r="M94" s="233"/>
      <c r="N94" s="49"/>
      <c r="O94" s="234"/>
    </row>
    <row r="95" spans="1:15" customFormat="1" ht="33" customHeight="1" x14ac:dyDescent="0.25">
      <c r="A95" s="223"/>
      <c r="B95" s="203"/>
      <c r="C95" s="204"/>
      <c r="D95" s="199"/>
      <c r="E95" s="192" t="s">
        <v>25</v>
      </c>
      <c r="F95" s="205" t="s">
        <v>26</v>
      </c>
      <c r="G95" s="194" t="s">
        <v>27</v>
      </c>
      <c r="H95" s="195">
        <f>'[36]Оценка от учреждения'!H94</f>
        <v>3</v>
      </c>
      <c r="I95" s="195">
        <f>'[36]Оценка от учреждения'!I94</f>
        <v>3.17</v>
      </c>
      <c r="J95" s="225">
        <f>IF(I95/H95*100&gt;100,100,I95/H95*100)</f>
        <v>100</v>
      </c>
      <c r="K95" s="225">
        <f>J95</f>
        <v>100</v>
      </c>
      <c r="L95" s="232"/>
      <c r="M95" s="233"/>
      <c r="N95" s="57"/>
      <c r="O95" s="236"/>
    </row>
    <row r="96" spans="1:15" ht="33" customHeight="1" x14ac:dyDescent="0.25">
      <c r="A96" s="223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>
        <f>'[36]Оценка от учреждения'!H95</f>
        <v>100</v>
      </c>
      <c r="I96" s="195">
        <f>'[36]Оценка от учреждения'!I95</f>
        <v>100</v>
      </c>
      <c r="J96" s="196">
        <f>IF(I96/H96*100&gt;100,100,I96/H96*100)</f>
        <v>100</v>
      </c>
      <c r="K96" s="237">
        <f>(J96+J97+J98)/3</f>
        <v>86.153846153846146</v>
      </c>
      <c r="L96" s="227">
        <f>(K96+K99)/2</f>
        <v>93.076923076923066</v>
      </c>
      <c r="M96" s="233"/>
      <c r="N96" s="44"/>
      <c r="O96" s="238">
        <v>24</v>
      </c>
    </row>
    <row r="97" spans="1:15" ht="39" customHeight="1" x14ac:dyDescent="0.25">
      <c r="A97" s="223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>
        <f>'[36]Оценка от учреждения'!H96</f>
        <v>3.8</v>
      </c>
      <c r="I97" s="195">
        <f>'[36]Оценка от учреждения'!I96</f>
        <v>6.5</v>
      </c>
      <c r="J97" s="196">
        <f>IF(H97/I97*100&gt;100,100,H97/I97*100)</f>
        <v>58.461538461538453</v>
      </c>
      <c r="K97" s="239"/>
      <c r="L97" s="240"/>
      <c r="M97" s="233"/>
      <c r="N97" s="49"/>
      <c r="O97" s="241"/>
    </row>
    <row r="98" spans="1:15" ht="33.75" customHeight="1" x14ac:dyDescent="0.25">
      <c r="A98" s="223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>
        <f>'[36]Оценка от учреждения'!H97</f>
        <v>100</v>
      </c>
      <c r="I98" s="195">
        <f>'[36]Оценка от учреждения'!I97</f>
        <v>100</v>
      </c>
      <c r="J98" s="196">
        <f>IF(I98/H98*100&gt;100,100,I98/H98*100)</f>
        <v>100</v>
      </c>
      <c r="K98" s="239"/>
      <c r="L98" s="240"/>
      <c r="M98" s="233"/>
      <c r="N98" s="49"/>
      <c r="O98" s="241"/>
    </row>
    <row r="99" spans="1:15" ht="33" customHeight="1" x14ac:dyDescent="0.25">
      <c r="A99" s="223"/>
      <c r="B99" s="203"/>
      <c r="C99" s="53"/>
      <c r="D99" s="209"/>
      <c r="E99" s="3" t="s">
        <v>25</v>
      </c>
      <c r="F99" s="55" t="s">
        <v>26</v>
      </c>
      <c r="G99" s="39" t="s">
        <v>27</v>
      </c>
      <c r="H99" s="195">
        <f>'[36]Оценка от учреждения'!H98</f>
        <v>26</v>
      </c>
      <c r="I99" s="195">
        <f>'[36]Оценка от учреждения'!I98</f>
        <v>26.33</v>
      </c>
      <c r="J99" s="196">
        <f>IF(I99/H99*100&gt;100,100,I99/H99*100)</f>
        <v>100</v>
      </c>
      <c r="K99" s="196">
        <f>J99</f>
        <v>100</v>
      </c>
      <c r="L99" s="240"/>
      <c r="M99" s="233"/>
      <c r="N99" s="57"/>
      <c r="O99" s="242"/>
    </row>
    <row r="100" spans="1:15" customFormat="1" ht="34.5" customHeight="1" x14ac:dyDescent="0.25">
      <c r="A100" s="223"/>
      <c r="B100" s="189" t="s">
        <v>167</v>
      </c>
      <c r="C100" s="190" t="s">
        <v>168</v>
      </c>
      <c r="D100" s="191" t="s">
        <v>18</v>
      </c>
      <c r="E100" s="192" t="s">
        <v>19</v>
      </c>
      <c r="F100" s="193" t="s">
        <v>150</v>
      </c>
      <c r="G100" s="194" t="s">
        <v>21</v>
      </c>
      <c r="H100" s="195">
        <f>'[36]Оценка от учреждения'!H99</f>
        <v>100</v>
      </c>
      <c r="I100" s="195">
        <f>'[36]Оценка от учреждения'!I99</f>
        <v>100</v>
      </c>
      <c r="J100" s="225">
        <f>IF(I100/H100*100&gt;100,100,I100/H100*100)</f>
        <v>100</v>
      </c>
      <c r="K100" s="226">
        <f>(J100+J101+J102)/3</f>
        <v>100</v>
      </c>
      <c r="L100" s="227">
        <f>(K100+K103)/2</f>
        <v>100</v>
      </c>
      <c r="M100" s="233"/>
      <c r="N100" s="44"/>
      <c r="O100" s="229">
        <v>25</v>
      </c>
    </row>
    <row r="101" spans="1:15" customFormat="1" ht="39" customHeight="1" x14ac:dyDescent="0.25">
      <c r="A101" s="223"/>
      <c r="B101" s="189"/>
      <c r="C101" s="190"/>
      <c r="D101" s="199"/>
      <c r="E101" s="192" t="s">
        <v>19</v>
      </c>
      <c r="F101" s="193" t="s">
        <v>151</v>
      </c>
      <c r="G101" s="194" t="s">
        <v>21</v>
      </c>
      <c r="H101" s="195">
        <f>'[36]Оценка от учреждения'!H100</f>
        <v>3.8</v>
      </c>
      <c r="I101" s="195">
        <f>'[36]Оценка от учреждения'!I100</f>
        <v>0.4</v>
      </c>
      <c r="J101" s="225">
        <f>IF(H101/I101*100&gt;100,100,H101/I101*100)</f>
        <v>100</v>
      </c>
      <c r="K101" s="231"/>
      <c r="L101" s="232"/>
      <c r="M101" s="233"/>
      <c r="N101" s="49"/>
      <c r="O101" s="234"/>
    </row>
    <row r="102" spans="1:15" customFormat="1" ht="35.25" customHeight="1" x14ac:dyDescent="0.25">
      <c r="A102" s="223"/>
      <c r="B102" s="189"/>
      <c r="C102" s="190"/>
      <c r="D102" s="199"/>
      <c r="E102" s="192" t="s">
        <v>19</v>
      </c>
      <c r="F102" s="220" t="s">
        <v>152</v>
      </c>
      <c r="G102" s="194" t="s">
        <v>21</v>
      </c>
      <c r="H102" s="195">
        <f>'[36]Оценка от учреждения'!H101</f>
        <v>100</v>
      </c>
      <c r="I102" s="195">
        <f>'[36]Оценка от учреждения'!I101</f>
        <v>100</v>
      </c>
      <c r="J102" s="225">
        <f>IF(I102/H102*100&gt;100,100,I102/H102*100)</f>
        <v>100</v>
      </c>
      <c r="K102" s="231"/>
      <c r="L102" s="232"/>
      <c r="M102" s="233"/>
      <c r="N102" s="49"/>
      <c r="O102" s="234"/>
    </row>
    <row r="103" spans="1:15" customFormat="1" ht="33" customHeight="1" x14ac:dyDescent="0.25">
      <c r="A103" s="223"/>
      <c r="B103" s="203"/>
      <c r="C103" s="204"/>
      <c r="D103" s="199"/>
      <c r="E103" s="192" t="s">
        <v>25</v>
      </c>
      <c r="F103" s="205" t="s">
        <v>26</v>
      </c>
      <c r="G103" s="194" t="s">
        <v>27</v>
      </c>
      <c r="H103" s="195">
        <f>'[36]Оценка от учреждения'!H102</f>
        <v>1</v>
      </c>
      <c r="I103" s="195">
        <f>'[36]Оценка от учреждения'!I102</f>
        <v>1</v>
      </c>
      <c r="J103" s="225">
        <f>IF(I103/H103*100&gt;100,100,I103/H103*100)</f>
        <v>100</v>
      </c>
      <c r="K103" s="225">
        <f>J103</f>
        <v>100</v>
      </c>
      <c r="L103" s="232"/>
      <c r="M103" s="233"/>
      <c r="N103" s="57"/>
      <c r="O103" s="236"/>
    </row>
    <row r="104" spans="1:15" ht="33" customHeight="1" x14ac:dyDescent="0.25">
      <c r="A104" s="20"/>
      <c r="B104" s="189" t="s">
        <v>169</v>
      </c>
      <c r="C104" s="36" t="s">
        <v>170</v>
      </c>
      <c r="D104" s="208" t="s">
        <v>18</v>
      </c>
      <c r="E104" s="3" t="s">
        <v>19</v>
      </c>
      <c r="F104" s="38" t="s">
        <v>150</v>
      </c>
      <c r="G104" s="39" t="s">
        <v>21</v>
      </c>
      <c r="H104" s="195">
        <f>'[36]Оценка от учреждения'!H103</f>
        <v>100</v>
      </c>
      <c r="I104" s="195">
        <f>'[36]Оценка от учреждения'!I103</f>
        <v>100</v>
      </c>
      <c r="J104" s="196">
        <f>IF(I104/H104*100&gt;100,100,I104/H104*100)</f>
        <v>100</v>
      </c>
      <c r="K104" s="237">
        <f>(J104+J105+J106)/3</f>
        <v>100</v>
      </c>
      <c r="L104" s="227">
        <f>(K104+K107)/2</f>
        <v>96.501336898395721</v>
      </c>
      <c r="M104" s="243"/>
      <c r="N104" s="44"/>
      <c r="O104" s="238">
        <v>26</v>
      </c>
    </row>
    <row r="105" spans="1:15" ht="39" customHeight="1" x14ac:dyDescent="0.25">
      <c r="A105" s="20"/>
      <c r="B105" s="189"/>
      <c r="C105" s="36"/>
      <c r="D105" s="209"/>
      <c r="E105" s="3" t="s">
        <v>19</v>
      </c>
      <c r="F105" s="38" t="s">
        <v>151</v>
      </c>
      <c r="G105" s="39" t="s">
        <v>21</v>
      </c>
      <c r="H105" s="195">
        <f>'[36]Оценка от учреждения'!H104</f>
        <v>3.8</v>
      </c>
      <c r="I105" s="195">
        <f>'[36]Оценка от учреждения'!I104</f>
        <v>1.9</v>
      </c>
      <c r="J105" s="196">
        <f>IF(H105/I105*100&gt;100,100,H105/I105*100)</f>
        <v>100</v>
      </c>
      <c r="K105" s="239"/>
      <c r="L105" s="240"/>
      <c r="M105" s="243"/>
      <c r="N105" s="49"/>
      <c r="O105" s="241"/>
    </row>
    <row r="106" spans="1:15" ht="32.25" customHeight="1" x14ac:dyDescent="0.25">
      <c r="A106" s="20"/>
      <c r="B106" s="189"/>
      <c r="C106" s="36"/>
      <c r="D106" s="209"/>
      <c r="E106" s="3" t="s">
        <v>19</v>
      </c>
      <c r="F106" s="219" t="s">
        <v>152</v>
      </c>
      <c r="G106" s="39" t="s">
        <v>21</v>
      </c>
      <c r="H106" s="195">
        <f>'[36]Оценка от учреждения'!H105</f>
        <v>100</v>
      </c>
      <c r="I106" s="195">
        <f>'[36]Оценка от учреждения'!I105</f>
        <v>100</v>
      </c>
      <c r="J106" s="196">
        <f>IF(I106/H106*100&gt;100,100,I106/H106*100)</f>
        <v>100</v>
      </c>
      <c r="K106" s="239"/>
      <c r="L106" s="240"/>
      <c r="M106" s="243"/>
      <c r="N106" s="49"/>
      <c r="O106" s="241"/>
    </row>
    <row r="107" spans="1:15" ht="33" customHeight="1" x14ac:dyDescent="0.25">
      <c r="A107" s="159"/>
      <c r="B107" s="203"/>
      <c r="C107" s="53"/>
      <c r="D107" s="209"/>
      <c r="E107" s="3" t="s">
        <v>25</v>
      </c>
      <c r="F107" s="55" t="s">
        <v>26</v>
      </c>
      <c r="G107" s="39" t="s">
        <v>27</v>
      </c>
      <c r="H107" s="195">
        <f>'[36]Оценка от учреждения'!H106</f>
        <v>374</v>
      </c>
      <c r="I107" s="195">
        <f>'[36]Оценка от учреждения'!I106</f>
        <v>347.83</v>
      </c>
      <c r="J107" s="196">
        <f>IF(I107/H107*100&gt;100,100,I107/H107*100)</f>
        <v>93.002673796791441</v>
      </c>
      <c r="K107" s="196">
        <f>J107</f>
        <v>93.002673796791441</v>
      </c>
      <c r="L107" s="240"/>
      <c r="M107" s="244"/>
      <c r="N107" s="57"/>
      <c r="O107" s="24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45"/>
      <c r="H109" s="246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28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3" t="s">
        <v>1</v>
      </c>
      <c r="B2" s="3" t="s">
        <v>173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3</v>
      </c>
      <c r="D3" s="5">
        <v>4</v>
      </c>
      <c r="E3" s="4">
        <v>5</v>
      </c>
      <c r="F3" s="4">
        <v>6</v>
      </c>
      <c r="G3" s="5">
        <v>7</v>
      </c>
      <c r="H3" s="4">
        <v>8</v>
      </c>
      <c r="I3" s="4">
        <v>9</v>
      </c>
      <c r="J3" s="5">
        <v>10</v>
      </c>
      <c r="K3" s="4">
        <v>11</v>
      </c>
      <c r="L3" s="4">
        <v>12</v>
      </c>
      <c r="M3" s="5">
        <v>13</v>
      </c>
      <c r="N3" s="4">
        <v>14</v>
      </c>
    </row>
    <row r="4" spans="1:15" customFormat="1" ht="55.5" hidden="1" customHeight="1" x14ac:dyDescent="0.25">
      <c r="A4" s="228" t="s">
        <v>182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8.25" hidden="1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04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hidden="1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/>
      <c r="I16" s="195"/>
      <c r="J16" s="225"/>
      <c r="K16" s="226"/>
      <c r="L16" s="227"/>
      <c r="M16" s="233"/>
      <c r="N16" s="44"/>
      <c r="O16" s="229">
        <v>4</v>
      </c>
    </row>
    <row r="17" spans="1:15" customFormat="1" ht="39" hidden="1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/>
      <c r="I17" s="195"/>
      <c r="J17" s="225"/>
      <c r="K17" s="231"/>
      <c r="L17" s="232"/>
      <c r="M17" s="233"/>
      <c r="N17" s="49"/>
      <c r="O17" s="234"/>
    </row>
    <row r="18" spans="1:15" customFormat="1" ht="32.25" hidden="1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/>
      <c r="I18" s="195"/>
      <c r="J18" s="225"/>
      <c r="K18" s="231"/>
      <c r="L18" s="232"/>
      <c r="M18" s="233"/>
      <c r="N18" s="49"/>
      <c r="O18" s="234"/>
    </row>
    <row r="19" spans="1:15" customFormat="1" ht="33" hidden="1" customHeight="1" x14ac:dyDescent="0.25">
      <c r="A19" s="223"/>
      <c r="B19" s="203"/>
      <c r="C19" s="204"/>
      <c r="D19" s="199"/>
      <c r="E19" s="192" t="s">
        <v>25</v>
      </c>
      <c r="F19" s="205" t="s">
        <v>117</v>
      </c>
      <c r="G19" s="194" t="s">
        <v>27</v>
      </c>
      <c r="H19" s="195"/>
      <c r="I19" s="195"/>
      <c r="J19" s="225"/>
      <c r="K19" s="225"/>
      <c r="L19" s="232"/>
      <c r="M19" s="233"/>
      <c r="N19" s="57"/>
      <c r="O19" s="236"/>
    </row>
    <row r="20" spans="1:15" customFormat="1" ht="52.5" hidden="1" customHeight="1" x14ac:dyDescent="0.25">
      <c r="A20" s="223"/>
      <c r="B20" s="189" t="s">
        <v>124</v>
      </c>
      <c r="C20" s="190" t="s">
        <v>125</v>
      </c>
      <c r="D20" s="191" t="s">
        <v>18</v>
      </c>
      <c r="E20" s="192" t="s">
        <v>19</v>
      </c>
      <c r="F20" s="193" t="s">
        <v>114</v>
      </c>
      <c r="G20" s="194" t="s">
        <v>21</v>
      </c>
      <c r="H20" s="195"/>
      <c r="I20" s="195"/>
      <c r="J20" s="225"/>
      <c r="K20" s="226"/>
      <c r="L20" s="227"/>
      <c r="M20" s="233"/>
      <c r="N20" s="44"/>
      <c r="O20" s="229">
        <v>5</v>
      </c>
    </row>
    <row r="21" spans="1:15" customFormat="1" ht="39" hidden="1" customHeight="1" x14ac:dyDescent="0.25">
      <c r="A21" s="223"/>
      <c r="B21" s="189"/>
      <c r="C21" s="190"/>
      <c r="D21" s="199"/>
      <c r="E21" s="192" t="s">
        <v>19</v>
      </c>
      <c r="F21" s="193" t="s">
        <v>115</v>
      </c>
      <c r="G21" s="194" t="s">
        <v>21</v>
      </c>
      <c r="H21" s="195"/>
      <c r="I21" s="195"/>
      <c r="J21" s="225"/>
      <c r="K21" s="231"/>
      <c r="L21" s="232"/>
      <c r="M21" s="233"/>
      <c r="N21" s="49"/>
      <c r="O21" s="234"/>
    </row>
    <row r="22" spans="1:15" customFormat="1" ht="33.75" hidden="1" customHeight="1" x14ac:dyDescent="0.25">
      <c r="A22" s="223"/>
      <c r="B22" s="189"/>
      <c r="C22" s="190"/>
      <c r="D22" s="199"/>
      <c r="E22" s="192" t="s">
        <v>19</v>
      </c>
      <c r="F22" s="193" t="s">
        <v>116</v>
      </c>
      <c r="G22" s="194" t="s">
        <v>21</v>
      </c>
      <c r="H22" s="195"/>
      <c r="I22" s="195"/>
      <c r="J22" s="225"/>
      <c r="K22" s="231"/>
      <c r="L22" s="232"/>
      <c r="M22" s="233"/>
      <c r="N22" s="49"/>
      <c r="O22" s="234"/>
    </row>
    <row r="23" spans="1:15" customFormat="1" ht="33" hidden="1" customHeight="1" x14ac:dyDescent="0.25">
      <c r="A23" s="223"/>
      <c r="B23" s="203"/>
      <c r="C23" s="204"/>
      <c r="D23" s="199"/>
      <c r="E23" s="192" t="s">
        <v>25</v>
      </c>
      <c r="F23" s="205" t="s">
        <v>117</v>
      </c>
      <c r="G23" s="194" t="s">
        <v>27</v>
      </c>
      <c r="H23" s="195"/>
      <c r="I23" s="195"/>
      <c r="J23" s="225"/>
      <c r="K23" s="225"/>
      <c r="L23" s="232"/>
      <c r="M23" s="233"/>
      <c r="N23" s="57"/>
      <c r="O23" s="236"/>
    </row>
    <row r="24" spans="1:15" ht="52.5" hidden="1" customHeight="1" x14ac:dyDescent="0.25">
      <c r="A24" s="223"/>
      <c r="B24" s="189" t="s">
        <v>126</v>
      </c>
      <c r="C24" s="36" t="s">
        <v>127</v>
      </c>
      <c r="D24" s="208" t="s">
        <v>18</v>
      </c>
      <c r="E24" s="3" t="s">
        <v>19</v>
      </c>
      <c r="F24" s="38" t="s">
        <v>114</v>
      </c>
      <c r="G24" s="39" t="s">
        <v>21</v>
      </c>
      <c r="H24" s="195"/>
      <c r="I24" s="195"/>
      <c r="J24" s="196"/>
      <c r="K24" s="237"/>
      <c r="L24" s="227"/>
      <c r="M24" s="233"/>
      <c r="N24" s="44"/>
      <c r="O24" s="238">
        <v>6</v>
      </c>
    </row>
    <row r="25" spans="1:15" ht="39" hidden="1" customHeight="1" x14ac:dyDescent="0.25">
      <c r="A25" s="223"/>
      <c r="B25" s="189"/>
      <c r="C25" s="36"/>
      <c r="D25" s="209"/>
      <c r="E25" s="3" t="s">
        <v>19</v>
      </c>
      <c r="F25" s="256" t="s">
        <v>180</v>
      </c>
      <c r="G25" s="39" t="s">
        <v>21</v>
      </c>
      <c r="H25" s="195"/>
      <c r="I25" s="195"/>
      <c r="J25" s="196"/>
      <c r="K25" s="239"/>
      <c r="L25" s="240"/>
      <c r="M25" s="233"/>
      <c r="N25" s="49"/>
      <c r="O25" s="241"/>
    </row>
    <row r="26" spans="1:15" ht="35.25" hidden="1" customHeight="1" x14ac:dyDescent="0.25">
      <c r="A26" s="223"/>
      <c r="B26" s="189"/>
      <c r="C26" s="36"/>
      <c r="D26" s="209"/>
      <c r="E26" s="3" t="s">
        <v>19</v>
      </c>
      <c r="F26" s="38" t="s">
        <v>116</v>
      </c>
      <c r="G26" s="39" t="s">
        <v>21</v>
      </c>
      <c r="H26" s="195"/>
      <c r="I26" s="195"/>
      <c r="J26" s="196"/>
      <c r="K26" s="239"/>
      <c r="L26" s="240"/>
      <c r="M26" s="233"/>
      <c r="N26" s="49"/>
      <c r="O26" s="241"/>
    </row>
    <row r="27" spans="1:15" ht="33" hidden="1" customHeight="1" x14ac:dyDescent="0.25">
      <c r="A27" s="223"/>
      <c r="B27" s="203"/>
      <c r="C27" s="53"/>
      <c r="D27" s="209"/>
      <c r="E27" s="3" t="s">
        <v>25</v>
      </c>
      <c r="F27" s="55" t="s">
        <v>117</v>
      </c>
      <c r="G27" s="39" t="s">
        <v>27</v>
      </c>
      <c r="H27" s="195"/>
      <c r="I27" s="195"/>
      <c r="J27" s="196"/>
      <c r="K27" s="196"/>
      <c r="L27" s="240"/>
      <c r="M27" s="233"/>
      <c r="N27" s="57"/>
      <c r="O27" s="242"/>
    </row>
    <row r="28" spans="1:15" ht="51" customHeight="1" x14ac:dyDescent="0.25">
      <c r="A28" s="223"/>
      <c r="B28" s="189" t="s">
        <v>128</v>
      </c>
      <c r="C28" s="36" t="s">
        <v>129</v>
      </c>
      <c r="D28" s="208" t="s">
        <v>18</v>
      </c>
      <c r="E28" s="3" t="s">
        <v>19</v>
      </c>
      <c r="F28" s="38" t="s">
        <v>114</v>
      </c>
      <c r="G28" s="39" t="s">
        <v>21</v>
      </c>
      <c r="H28" s="195">
        <f>'[37]Оценка от учреждения'!H27</f>
        <v>3.8</v>
      </c>
      <c r="I28" s="195">
        <f>'[37]Оценка от учреждения'!I27</f>
        <v>4</v>
      </c>
      <c r="J28" s="196">
        <f>IF(H28/I28*100&gt;100,100,H28/I28*100)</f>
        <v>95</v>
      </c>
      <c r="K28" s="237">
        <f>(J28+J29+J30)/3</f>
        <v>95.413625304136247</v>
      </c>
      <c r="L28" s="227">
        <f>(K28+K31)/2</f>
        <v>95.109410054665517</v>
      </c>
      <c r="M28" s="233"/>
      <c r="N28" s="44"/>
      <c r="O28" s="238">
        <v>7</v>
      </c>
    </row>
    <row r="29" spans="1:15" ht="39" customHeight="1" x14ac:dyDescent="0.25">
      <c r="A29" s="223"/>
      <c r="B29" s="189"/>
      <c r="C29" s="36"/>
      <c r="D29" s="209"/>
      <c r="E29" s="3" t="s">
        <v>19</v>
      </c>
      <c r="F29" s="38" t="s">
        <v>115</v>
      </c>
      <c r="G29" s="39" t="s">
        <v>21</v>
      </c>
      <c r="H29" s="195">
        <f>'[37]Оценка от учреждения'!H28</f>
        <v>100</v>
      </c>
      <c r="I29" s="195">
        <f>'[37]Оценка от учреждения'!I28</f>
        <v>100</v>
      </c>
      <c r="J29" s="196">
        <f>IF(I29/H29*100&gt;100,100,I29/H29*100)</f>
        <v>100</v>
      </c>
      <c r="K29" s="239"/>
      <c r="L29" s="240"/>
      <c r="M29" s="233"/>
      <c r="N29" s="49"/>
      <c r="O29" s="241"/>
    </row>
    <row r="30" spans="1:15" ht="33.75" customHeight="1" x14ac:dyDescent="0.25">
      <c r="A30" s="223"/>
      <c r="B30" s="189"/>
      <c r="C30" s="36"/>
      <c r="D30" s="209"/>
      <c r="E30" s="3" t="s">
        <v>19</v>
      </c>
      <c r="F30" s="38" t="s">
        <v>116</v>
      </c>
      <c r="G30" s="39" t="s">
        <v>21</v>
      </c>
      <c r="H30" s="195">
        <f>'[37]Оценка от учреждения'!H29</f>
        <v>54.8</v>
      </c>
      <c r="I30" s="195">
        <f>'[37]Оценка от учреждения'!I29</f>
        <v>50</v>
      </c>
      <c r="J30" s="196">
        <f>IF(I30/H30*100&gt;100,100,I30/H30*100)</f>
        <v>91.240875912408754</v>
      </c>
      <c r="K30" s="239"/>
      <c r="L30" s="240"/>
      <c r="M30" s="233"/>
      <c r="N30" s="49"/>
      <c r="O30" s="241"/>
    </row>
    <row r="31" spans="1:15" ht="33" customHeight="1" x14ac:dyDescent="0.25">
      <c r="A31" s="223"/>
      <c r="B31" s="203"/>
      <c r="C31" s="53"/>
      <c r="D31" s="209"/>
      <c r="E31" s="3" t="s">
        <v>25</v>
      </c>
      <c r="F31" s="55" t="s">
        <v>26</v>
      </c>
      <c r="G31" s="39" t="s">
        <v>27</v>
      </c>
      <c r="H31" s="195">
        <f>'[37]Оценка от учреждения'!H30</f>
        <v>3.08</v>
      </c>
      <c r="I31" s="195">
        <f>'[37]Оценка от учреждения'!I30</f>
        <v>2.92</v>
      </c>
      <c r="J31" s="196">
        <f>IF(I31/H31*100&gt;100,100,I31/H31*100)</f>
        <v>94.805194805194802</v>
      </c>
      <c r="K31" s="196">
        <f>J31</f>
        <v>94.805194805194802</v>
      </c>
      <c r="L31" s="240"/>
      <c r="M31" s="233"/>
      <c r="N31" s="57"/>
      <c r="O31" s="242"/>
    </row>
    <row r="32" spans="1:15" ht="54" customHeight="1" x14ac:dyDescent="0.25">
      <c r="A32" s="20"/>
      <c r="B32" s="189" t="s">
        <v>130</v>
      </c>
      <c r="C32" s="36" t="s">
        <v>131</v>
      </c>
      <c r="D32" s="37" t="s">
        <v>18</v>
      </c>
      <c r="E32" s="3" t="s">
        <v>19</v>
      </c>
      <c r="F32" s="38" t="s">
        <v>114</v>
      </c>
      <c r="G32" s="39" t="s">
        <v>21</v>
      </c>
      <c r="H32" s="195">
        <f>'[37]Оценка от учреждения'!H31</f>
        <v>10</v>
      </c>
      <c r="I32" s="195">
        <f>'[37]Оценка от учреждения'!I31</f>
        <v>1.8</v>
      </c>
      <c r="J32" s="196">
        <f>IF(H32/I32*100&gt;100,100,H32/I32*100)</f>
        <v>100</v>
      </c>
      <c r="K32" s="237">
        <f>(J32+J33+J34)/3</f>
        <v>100</v>
      </c>
      <c r="L32" s="227">
        <f>(K32+K35)/2</f>
        <v>100</v>
      </c>
      <c r="M32" s="243"/>
      <c r="N32" s="44"/>
      <c r="O32" s="238">
        <v>8</v>
      </c>
    </row>
    <row r="33" spans="1:15" ht="39" customHeight="1" x14ac:dyDescent="0.25">
      <c r="A33" s="20"/>
      <c r="B33" s="189"/>
      <c r="C33" s="36"/>
      <c r="D33" s="217"/>
      <c r="E33" s="3" t="s">
        <v>19</v>
      </c>
      <c r="F33" s="38" t="s">
        <v>115</v>
      </c>
      <c r="G33" s="39" t="s">
        <v>21</v>
      </c>
      <c r="H33" s="195">
        <f>'[37]Оценка от учреждения'!H32</f>
        <v>100</v>
      </c>
      <c r="I33" s="195">
        <f>'[37]Оценка от учреждения'!I32</f>
        <v>100</v>
      </c>
      <c r="J33" s="196">
        <f>IF(I33/H33*100&gt;100,100,I33/H33*100)</f>
        <v>100</v>
      </c>
      <c r="K33" s="239"/>
      <c r="L33" s="240"/>
      <c r="M33" s="243"/>
      <c r="N33" s="49"/>
      <c r="O33" s="241"/>
    </row>
    <row r="34" spans="1:15" ht="33.75" customHeight="1" x14ac:dyDescent="0.25">
      <c r="A34" s="20"/>
      <c r="B34" s="189"/>
      <c r="C34" s="36"/>
      <c r="D34" s="217"/>
      <c r="E34" s="3" t="s">
        <v>19</v>
      </c>
      <c r="F34" s="38" t="s">
        <v>116</v>
      </c>
      <c r="G34" s="39" t="s">
        <v>21</v>
      </c>
      <c r="H34" s="195">
        <f>'[37]Оценка от учреждения'!H33</f>
        <v>54.8</v>
      </c>
      <c r="I34" s="195">
        <f>'[37]Оценка от учреждения'!I33</f>
        <v>57.1</v>
      </c>
      <c r="J34" s="196">
        <f>IF(I34/H34*100&gt;100,100,I34/H34*100)</f>
        <v>100</v>
      </c>
      <c r="K34" s="239"/>
      <c r="L34" s="240"/>
      <c r="M34" s="243"/>
      <c r="N34" s="49"/>
      <c r="O34" s="241"/>
    </row>
    <row r="35" spans="1:15" ht="33" customHeight="1" x14ac:dyDescent="0.25">
      <c r="A35" s="20"/>
      <c r="B35" s="203"/>
      <c r="C35" s="53"/>
      <c r="D35" s="218"/>
      <c r="E35" s="3" t="s">
        <v>25</v>
      </c>
      <c r="F35" s="55" t="s">
        <v>26</v>
      </c>
      <c r="G35" s="39" t="s">
        <v>27</v>
      </c>
      <c r="H35" s="195">
        <f>'[37]Оценка от учреждения'!H34</f>
        <v>130</v>
      </c>
      <c r="I35" s="195">
        <f>'[37]Оценка от учреждения'!I34</f>
        <v>130.16999999999999</v>
      </c>
      <c r="J35" s="196">
        <f>IF(I35/H35*100&gt;100,100,I35/H35*100)</f>
        <v>100</v>
      </c>
      <c r="K35" s="196">
        <f>J35</f>
        <v>100</v>
      </c>
      <c r="L35" s="240"/>
      <c r="M35" s="243"/>
      <c r="N35" s="57"/>
      <c r="O35" s="242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33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33"/>
      <c r="N41" s="49"/>
      <c r="O41" s="241"/>
    </row>
    <row r="42" spans="1:15" ht="36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33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customHeight="1" x14ac:dyDescent="0.25">
      <c r="A56" s="223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>
        <f>'[37]Оценка от учреждения'!H55</f>
        <v>10</v>
      </c>
      <c r="I56" s="195">
        <f>'[37]Оценка от учреждения'!I55</f>
        <v>3.8</v>
      </c>
      <c r="J56" s="196">
        <f>IF(H56/I56*100&gt;100,100,H56/I56*100)</f>
        <v>100</v>
      </c>
      <c r="K56" s="237">
        <f>(J56+J57+J58)/3</f>
        <v>97.080291970802918</v>
      </c>
      <c r="L56" s="227">
        <f>(K56+K59)/2</f>
        <v>98.540145985401466</v>
      </c>
      <c r="M56" s="233"/>
      <c r="N56" s="44"/>
      <c r="O56" s="238">
        <v>14</v>
      </c>
    </row>
    <row r="57" spans="1:15" ht="39" customHeight="1" x14ac:dyDescent="0.25">
      <c r="A57" s="223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>
        <f>'[37]Оценка от учреждения'!H56</f>
        <v>100</v>
      </c>
      <c r="I57" s="195">
        <f>'[37]Оценка от учреждения'!I56</f>
        <v>100</v>
      </c>
      <c r="J57" s="196">
        <f>IF(I57/H57*100&gt;100,100,I57/H57*100)</f>
        <v>100</v>
      </c>
      <c r="K57" s="239"/>
      <c r="L57" s="240"/>
      <c r="M57" s="233"/>
      <c r="N57" s="49"/>
      <c r="O57" s="241"/>
    </row>
    <row r="58" spans="1:15" ht="36.75" customHeight="1" x14ac:dyDescent="0.25">
      <c r="A58" s="223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>
        <f>'[37]Оценка от учреждения'!H57</f>
        <v>54.8</v>
      </c>
      <c r="I58" s="195">
        <f>'[37]Оценка от учреждения'!I57</f>
        <v>50</v>
      </c>
      <c r="J58" s="196">
        <f>IF(I58/H58*100&gt;100,100,I58/H58*100)</f>
        <v>91.240875912408754</v>
      </c>
      <c r="K58" s="239"/>
      <c r="L58" s="240"/>
      <c r="M58" s="233"/>
      <c r="N58" s="49"/>
      <c r="O58" s="241"/>
    </row>
    <row r="59" spans="1:15" ht="33" customHeight="1" x14ac:dyDescent="0.25">
      <c r="A59" s="223"/>
      <c r="B59" s="203"/>
      <c r="C59" s="53"/>
      <c r="D59" s="209"/>
      <c r="E59" s="3" t="s">
        <v>25</v>
      </c>
      <c r="F59" s="55" t="s">
        <v>26</v>
      </c>
      <c r="G59" s="39" t="s">
        <v>27</v>
      </c>
      <c r="H59" s="195">
        <f>'[37]Оценка от учреждения'!H58</f>
        <v>1.5</v>
      </c>
      <c r="I59" s="195">
        <f>'[37]Оценка от учреждения'!I58</f>
        <v>1.5</v>
      </c>
      <c r="J59" s="196">
        <f>IF(I59/H59*100&gt;100,100,I59/H59*100)</f>
        <v>100</v>
      </c>
      <c r="K59" s="196">
        <f>J59</f>
        <v>100</v>
      </c>
      <c r="L59" s="240"/>
      <c r="M59" s="233"/>
      <c r="N59" s="57"/>
      <c r="O59" s="242"/>
    </row>
    <row r="60" spans="1:15" customFormat="1" ht="52.5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>
        <f>'[37]Оценка от учреждения'!H59</f>
        <v>8</v>
      </c>
      <c r="I60" s="195">
        <f>'[37]Оценка от учреждения'!I59</f>
        <v>4.5</v>
      </c>
      <c r="J60" s="225">
        <f>IF(H60/I60*100&gt;100,100,H60/I60*100)</f>
        <v>100</v>
      </c>
      <c r="K60" s="226">
        <f>(J60+J61+J62)/3</f>
        <v>97.080291970802918</v>
      </c>
      <c r="L60" s="227">
        <f>(K60+K63)/2</f>
        <v>98.540145985401466</v>
      </c>
      <c r="M60" s="233"/>
      <c r="N60" s="44"/>
      <c r="O60" s="229">
        <v>15</v>
      </c>
    </row>
    <row r="61" spans="1:15" customFormat="1" ht="39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>
        <f>'[37]Оценка от учреждения'!H60</f>
        <v>100</v>
      </c>
      <c r="I61" s="195">
        <f>'[37]Оценка от учреждения'!I60</f>
        <v>100</v>
      </c>
      <c r="J61" s="225">
        <f>IF(I61/H61*100&gt;100,100,I61/H61*100)</f>
        <v>100</v>
      </c>
      <c r="K61" s="231"/>
      <c r="L61" s="232"/>
      <c r="M61" s="233"/>
      <c r="N61" s="49"/>
      <c r="O61" s="234"/>
    </row>
    <row r="62" spans="1:15" customFormat="1" ht="33.75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>
        <f>'[37]Оценка от учреждения'!H61</f>
        <v>54.8</v>
      </c>
      <c r="I62" s="195">
        <f>'[37]Оценка от учреждения'!I61</f>
        <v>50</v>
      </c>
      <c r="J62" s="225">
        <f>IF(I62/H62*100&gt;100,100,I62/H62*100)</f>
        <v>91.240875912408754</v>
      </c>
      <c r="K62" s="231"/>
      <c r="L62" s="232"/>
      <c r="M62" s="233"/>
      <c r="N62" s="49"/>
      <c r="O62" s="234"/>
    </row>
    <row r="63" spans="1:15" customFormat="1" ht="33" customHeight="1" x14ac:dyDescent="0.25">
      <c r="A63" s="223"/>
      <c r="B63" s="203"/>
      <c r="C63" s="204"/>
      <c r="D63" s="199"/>
      <c r="E63" s="192" t="s">
        <v>25</v>
      </c>
      <c r="F63" s="205" t="s">
        <v>26</v>
      </c>
      <c r="G63" s="194" t="s">
        <v>27</v>
      </c>
      <c r="H63" s="195">
        <f>'[37]Оценка от учреждения'!H62</f>
        <v>1</v>
      </c>
      <c r="I63" s="195">
        <f>'[37]Оценка от учреждения'!I62</f>
        <v>1</v>
      </c>
      <c r="J63" s="225">
        <f>IF(I63/H63*100&gt;100,100,I63/H63*100)</f>
        <v>100</v>
      </c>
      <c r="K63" s="225">
        <f>J63</f>
        <v>100</v>
      </c>
      <c r="L63" s="232"/>
      <c r="M63" s="233"/>
      <c r="N63" s="57"/>
      <c r="O63" s="236"/>
    </row>
    <row r="64" spans="1:15" ht="5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>
        <f>'[37]Оценка от учреждения'!H63</f>
        <v>8</v>
      </c>
      <c r="I64" s="195">
        <f>'[37]Оценка от учреждения'!I63</f>
        <v>4</v>
      </c>
      <c r="J64" s="196">
        <f>IF(H64/I64*100&gt;100,100,H64/I64*100)</f>
        <v>100</v>
      </c>
      <c r="K64" s="237">
        <f>(J64+J65+J66)/3</f>
        <v>97.080291970802918</v>
      </c>
      <c r="L64" s="227">
        <f>(K64+K67)/2</f>
        <v>98.540145985401466</v>
      </c>
      <c r="M64" s="233"/>
      <c r="N64" s="44"/>
      <c r="O64" s="238">
        <v>16</v>
      </c>
    </row>
    <row r="65" spans="1:15" ht="39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>
        <f>'[37]Оценка от учреждения'!H64</f>
        <v>100</v>
      </c>
      <c r="I65" s="195">
        <f>'[37]Оценка от учреждения'!I64</f>
        <v>100</v>
      </c>
      <c r="J65" s="196">
        <f>IF(I65/H65*100&gt;100,100,I65/H65*100)</f>
        <v>100</v>
      </c>
      <c r="K65" s="239"/>
      <c r="L65" s="240"/>
      <c r="M65" s="233"/>
      <c r="N65" s="49"/>
      <c r="O65" s="241"/>
    </row>
    <row r="66" spans="1:15" ht="33.75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>
        <f>'[37]Оценка от учреждения'!H65</f>
        <v>54.8</v>
      </c>
      <c r="I66" s="195">
        <f>'[37]Оценка от учреждения'!I65</f>
        <v>50</v>
      </c>
      <c r="J66" s="196">
        <f>IF(I66/H66*100&gt;100,100,I66/H66*100)</f>
        <v>91.240875912408754</v>
      </c>
      <c r="K66" s="239"/>
      <c r="L66" s="240"/>
      <c r="M66" s="233"/>
      <c r="N66" s="49"/>
      <c r="O66" s="241"/>
    </row>
    <row r="67" spans="1:15" ht="33" customHeight="1" x14ac:dyDescent="0.25">
      <c r="A67" s="223"/>
      <c r="B67" s="203"/>
      <c r="C67" s="53"/>
      <c r="D67" s="209"/>
      <c r="E67" s="3" t="s">
        <v>25</v>
      </c>
      <c r="F67" s="55" t="s">
        <v>26</v>
      </c>
      <c r="G67" s="39" t="s">
        <v>27</v>
      </c>
      <c r="H67" s="195">
        <f>'[37]Оценка от учреждения'!H66</f>
        <v>1.5</v>
      </c>
      <c r="I67" s="195">
        <f>'[37]Оценка от учреждения'!I66</f>
        <v>1.5</v>
      </c>
      <c r="J67" s="196">
        <f>IF(I67/H67*100&gt;100,100,I67/H67*100)</f>
        <v>100</v>
      </c>
      <c r="K67" s="196">
        <f>J67</f>
        <v>100</v>
      </c>
      <c r="L67" s="240"/>
      <c r="M67" s="233"/>
      <c r="N67" s="57"/>
      <c r="O67" s="242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196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hidden="1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/>
      <c r="I72" s="195"/>
      <c r="J72" s="196"/>
      <c r="K72" s="237"/>
      <c r="L72" s="227"/>
      <c r="M72" s="233"/>
      <c r="N72" s="44"/>
      <c r="O72" s="238">
        <v>18</v>
      </c>
    </row>
    <row r="73" spans="1:15" ht="34.5" hidden="1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/>
      <c r="I73" s="195"/>
      <c r="J73" s="196"/>
      <c r="K73" s="239"/>
      <c r="L73" s="240"/>
      <c r="M73" s="233"/>
      <c r="N73" s="49"/>
      <c r="O73" s="241"/>
    </row>
    <row r="74" spans="1:15" ht="33.75" hidden="1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/>
      <c r="I74" s="195"/>
      <c r="J74" s="196"/>
      <c r="K74" s="239"/>
      <c r="L74" s="240"/>
      <c r="M74" s="233"/>
      <c r="N74" s="49"/>
      <c r="O74" s="241"/>
    </row>
    <row r="75" spans="1:15" ht="33" hidden="1" customHeight="1" x14ac:dyDescent="0.25">
      <c r="A75" s="223"/>
      <c r="B75" s="203"/>
      <c r="C75" s="53"/>
      <c r="D75" s="209"/>
      <c r="E75" s="3" t="s">
        <v>25</v>
      </c>
      <c r="F75" s="55" t="s">
        <v>117</v>
      </c>
      <c r="G75" s="39" t="s">
        <v>27</v>
      </c>
      <c r="H75" s="195"/>
      <c r="I75" s="195"/>
      <c r="J75" s="196"/>
      <c r="K75" s="196"/>
      <c r="L75" s="240"/>
      <c r="M75" s="233"/>
      <c r="N75" s="57"/>
      <c r="O75" s="242"/>
    </row>
    <row r="76" spans="1:15" customFormat="1" ht="36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>
        <f>'[37]Оценка от учреждения'!H75</f>
        <v>100</v>
      </c>
      <c r="I76" s="195">
        <f>'[37]Оценка от учреждения'!I75</f>
        <v>100</v>
      </c>
      <c r="J76" s="225">
        <f>IF(I76/H76*100&gt;100,100,I76/H76*100)</f>
        <v>100</v>
      </c>
      <c r="K76" s="226">
        <f>(J76+J77+J78)/3</f>
        <v>100</v>
      </c>
      <c r="L76" s="227">
        <f>(K76+K79)/2</f>
        <v>100</v>
      </c>
      <c r="M76" s="233"/>
      <c r="N76" s="44"/>
      <c r="O76" s="229">
        <v>19</v>
      </c>
    </row>
    <row r="77" spans="1:15" customFormat="1" ht="39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>
        <f>'[37]Оценка от учреждения'!H76</f>
        <v>8</v>
      </c>
      <c r="I77" s="195">
        <f>'[37]Оценка от учреждения'!I76</f>
        <v>4.5</v>
      </c>
      <c r="J77" s="225">
        <f>IF(H77/I77*100&gt;100,100,H77/I77*100)</f>
        <v>100</v>
      </c>
      <c r="K77" s="231"/>
      <c r="L77" s="232"/>
      <c r="M77" s="233"/>
      <c r="N77" s="49"/>
      <c r="O77" s="234"/>
    </row>
    <row r="78" spans="1:15" customFormat="1" ht="35.25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>
        <f>'[37]Оценка от учреждения'!H77</f>
        <v>100</v>
      </c>
      <c r="I78" s="195">
        <f>'[37]Оценка от учреждения'!I77</f>
        <v>100</v>
      </c>
      <c r="J78" s="225">
        <f>IF(I78/H78*100&gt;100,100,I78/H78*100)</f>
        <v>100</v>
      </c>
      <c r="K78" s="231"/>
      <c r="L78" s="232"/>
      <c r="M78" s="233"/>
      <c r="N78" s="49"/>
      <c r="O78" s="234"/>
    </row>
    <row r="79" spans="1:15" customFormat="1" ht="33" customHeight="1" x14ac:dyDescent="0.25">
      <c r="A79" s="223"/>
      <c r="B79" s="203"/>
      <c r="C79" s="204"/>
      <c r="D79" s="199"/>
      <c r="E79" s="192" t="s">
        <v>25</v>
      </c>
      <c r="F79" s="205" t="s">
        <v>26</v>
      </c>
      <c r="G79" s="194" t="s">
        <v>27</v>
      </c>
      <c r="H79" s="195">
        <f>'[37]Оценка от учреждения'!H78</f>
        <v>1</v>
      </c>
      <c r="I79" s="195">
        <f>'[37]Оценка от учреждения'!I78</f>
        <v>1</v>
      </c>
      <c r="J79" s="225">
        <f>IF(I79/H79*100&gt;100,100,I79/H79*100)</f>
        <v>100</v>
      </c>
      <c r="K79" s="225">
        <f>J79</f>
        <v>100</v>
      </c>
      <c r="L79" s="232"/>
      <c r="M79" s="233"/>
      <c r="N79" s="57"/>
      <c r="O79" s="236"/>
    </row>
    <row r="80" spans="1:15" ht="34.5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>
        <f>'[37]Оценка от учреждения'!H79</f>
        <v>100</v>
      </c>
      <c r="I80" s="195">
        <f>'[37]Оценка от учреждения'!I79</f>
        <v>100</v>
      </c>
      <c r="J80" s="196">
        <f>IF(I80/H80*100&gt;100,100,I80/H80*100)</f>
        <v>100</v>
      </c>
      <c r="K80" s="237">
        <f>(J80+J81+J82)/3</f>
        <v>100</v>
      </c>
      <c r="L80" s="227">
        <f>(K80+K83)/2</f>
        <v>100</v>
      </c>
      <c r="M80" s="233"/>
      <c r="N80" s="44"/>
      <c r="O80" s="238">
        <v>20</v>
      </c>
    </row>
    <row r="81" spans="1:15" ht="39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>
        <f>'[37]Оценка от учреждения'!H80</f>
        <v>8</v>
      </c>
      <c r="I81" s="195">
        <f>'[37]Оценка от учреждения'!I80</f>
        <v>4</v>
      </c>
      <c r="J81" s="196">
        <f>IF(H81/I81*100&gt;100,100,H81/I81*100)</f>
        <v>100</v>
      </c>
      <c r="K81" s="239"/>
      <c r="L81" s="240"/>
      <c r="M81" s="233"/>
      <c r="N81" s="49"/>
      <c r="O81" s="241"/>
    </row>
    <row r="82" spans="1:15" ht="33.75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>
        <f>'[37]Оценка от учреждения'!H81</f>
        <v>100</v>
      </c>
      <c r="I82" s="195">
        <f>'[37]Оценка от учреждения'!I81</f>
        <v>100</v>
      </c>
      <c r="J82" s="196">
        <f>IF(I82/H82*100&gt;100,100,I82/H82*100)</f>
        <v>100</v>
      </c>
      <c r="K82" s="239"/>
      <c r="L82" s="240"/>
      <c r="M82" s="233"/>
      <c r="N82" s="49"/>
      <c r="O82" s="241"/>
    </row>
    <row r="83" spans="1:15" ht="33" customHeight="1" x14ac:dyDescent="0.25">
      <c r="A83" s="223"/>
      <c r="B83" s="203"/>
      <c r="C83" s="53"/>
      <c r="D83" s="209"/>
      <c r="E83" s="3" t="s">
        <v>25</v>
      </c>
      <c r="F83" s="55" t="s">
        <v>26</v>
      </c>
      <c r="G83" s="39" t="s">
        <v>27</v>
      </c>
      <c r="H83" s="195">
        <f>'[37]Оценка от учреждения'!H82</f>
        <v>1.5</v>
      </c>
      <c r="I83" s="195">
        <f>'[37]Оценка от учреждения'!I82</f>
        <v>1.5</v>
      </c>
      <c r="J83" s="196">
        <f>IF(I83/H83*100&gt;100,100,I83/H83*100)</f>
        <v>100</v>
      </c>
      <c r="K83" s="196">
        <f>J83</f>
        <v>100</v>
      </c>
      <c r="L83" s="240"/>
      <c r="M83" s="233"/>
      <c r="N83" s="57"/>
      <c r="O83" s="242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4.5" hidden="1" customHeight="1" x14ac:dyDescent="0.25">
      <c r="A92" s="223"/>
      <c r="B92" s="189" t="s">
        <v>163</v>
      </c>
      <c r="C92" s="190" t="s">
        <v>164</v>
      </c>
      <c r="D92" s="191" t="s">
        <v>18</v>
      </c>
      <c r="E92" s="192" t="s">
        <v>19</v>
      </c>
      <c r="F92" s="193" t="s">
        <v>150</v>
      </c>
      <c r="G92" s="194" t="s">
        <v>21</v>
      </c>
      <c r="H92" s="195"/>
      <c r="I92" s="195"/>
      <c r="J92" s="225"/>
      <c r="K92" s="226"/>
      <c r="L92" s="227"/>
      <c r="M92" s="233"/>
      <c r="N92" s="44"/>
      <c r="O92" s="229">
        <v>23</v>
      </c>
    </row>
    <row r="93" spans="1:15" customFormat="1" ht="39" hidden="1" customHeight="1" x14ac:dyDescent="0.25">
      <c r="A93" s="223"/>
      <c r="B93" s="189"/>
      <c r="C93" s="190"/>
      <c r="D93" s="199"/>
      <c r="E93" s="192" t="s">
        <v>19</v>
      </c>
      <c r="F93" s="193" t="s">
        <v>151</v>
      </c>
      <c r="G93" s="194" t="s">
        <v>21</v>
      </c>
      <c r="H93" s="195"/>
      <c r="I93" s="195"/>
      <c r="J93" s="225"/>
      <c r="K93" s="231"/>
      <c r="L93" s="232"/>
      <c r="M93" s="233"/>
      <c r="N93" s="49"/>
      <c r="O93" s="234"/>
    </row>
    <row r="94" spans="1:15" customFormat="1" ht="32.25" hidden="1" customHeight="1" x14ac:dyDescent="0.25">
      <c r="A94" s="223"/>
      <c r="B94" s="189"/>
      <c r="C94" s="190"/>
      <c r="D94" s="199"/>
      <c r="E94" s="192" t="s">
        <v>19</v>
      </c>
      <c r="F94" s="220" t="s">
        <v>152</v>
      </c>
      <c r="G94" s="194" t="s">
        <v>21</v>
      </c>
      <c r="H94" s="195"/>
      <c r="I94" s="195"/>
      <c r="J94" s="225"/>
      <c r="K94" s="231"/>
      <c r="L94" s="232"/>
      <c r="M94" s="233"/>
      <c r="N94" s="49"/>
      <c r="O94" s="234"/>
    </row>
    <row r="95" spans="1:15" customFormat="1" ht="33" hidden="1" customHeight="1" x14ac:dyDescent="0.25">
      <c r="A95" s="223"/>
      <c r="B95" s="203"/>
      <c r="C95" s="204"/>
      <c r="D95" s="199"/>
      <c r="E95" s="192" t="s">
        <v>25</v>
      </c>
      <c r="F95" s="205" t="s">
        <v>117</v>
      </c>
      <c r="G95" s="194" t="s">
        <v>27</v>
      </c>
      <c r="H95" s="195"/>
      <c r="I95" s="195"/>
      <c r="J95" s="225"/>
      <c r="K95" s="225"/>
      <c r="L95" s="232"/>
      <c r="M95" s="233"/>
      <c r="N95" s="57"/>
      <c r="O95" s="236"/>
    </row>
    <row r="96" spans="1:15" ht="33" hidden="1" customHeight="1" x14ac:dyDescent="0.25">
      <c r="A96" s="223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/>
      <c r="I96" s="195"/>
      <c r="J96" s="196"/>
      <c r="K96" s="237"/>
      <c r="L96" s="227"/>
      <c r="M96" s="233"/>
      <c r="N96" s="44"/>
      <c r="O96" s="238">
        <v>24</v>
      </c>
    </row>
    <row r="97" spans="1:15" ht="39" hidden="1" customHeight="1" x14ac:dyDescent="0.25">
      <c r="A97" s="223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/>
      <c r="I97" s="195"/>
      <c r="J97" s="196"/>
      <c r="K97" s="239"/>
      <c r="L97" s="240"/>
      <c r="M97" s="233"/>
      <c r="N97" s="49"/>
      <c r="O97" s="241"/>
    </row>
    <row r="98" spans="1:15" ht="33.75" hidden="1" customHeight="1" x14ac:dyDescent="0.25">
      <c r="A98" s="223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/>
      <c r="I98" s="195"/>
      <c r="J98" s="196"/>
      <c r="K98" s="239"/>
      <c r="L98" s="240"/>
      <c r="M98" s="233"/>
      <c r="N98" s="49"/>
      <c r="O98" s="241"/>
    </row>
    <row r="99" spans="1:15" ht="33" hidden="1" customHeight="1" x14ac:dyDescent="0.25">
      <c r="A99" s="223"/>
      <c r="B99" s="203"/>
      <c r="C99" s="53"/>
      <c r="D99" s="209"/>
      <c r="E99" s="3" t="s">
        <v>25</v>
      </c>
      <c r="F99" s="55" t="s">
        <v>117</v>
      </c>
      <c r="G99" s="39" t="s">
        <v>27</v>
      </c>
      <c r="H99" s="195"/>
      <c r="I99" s="195"/>
      <c r="J99" s="196"/>
      <c r="K99" s="196"/>
      <c r="L99" s="240"/>
      <c r="M99" s="233"/>
      <c r="N99" s="57"/>
      <c r="O99" s="242"/>
    </row>
    <row r="100" spans="1:15" ht="34.5" customHeight="1" x14ac:dyDescent="0.25">
      <c r="A100" s="223"/>
      <c r="B100" s="189" t="s">
        <v>167</v>
      </c>
      <c r="C100" s="36" t="s">
        <v>168</v>
      </c>
      <c r="D100" s="208" t="s">
        <v>18</v>
      </c>
      <c r="E100" s="3" t="s">
        <v>19</v>
      </c>
      <c r="F100" s="38" t="s">
        <v>150</v>
      </c>
      <c r="G100" s="39" t="s">
        <v>21</v>
      </c>
      <c r="H100" s="195">
        <f>'[37]Оценка от учреждения'!H99</f>
        <v>100</v>
      </c>
      <c r="I100" s="195">
        <f>'[37]Оценка от учреждения'!I99</f>
        <v>100</v>
      </c>
      <c r="J100" s="196">
        <f>IF(I100/H100*100&gt;100,100,I100/H100*100)</f>
        <v>100</v>
      </c>
      <c r="K100" s="237">
        <f>(J100+J101+J102)/3</f>
        <v>98.333333333333329</v>
      </c>
      <c r="L100" s="227">
        <f>(K100+K103)/2</f>
        <v>96.569264069264065</v>
      </c>
      <c r="M100" s="233"/>
      <c r="N100" s="44"/>
      <c r="O100" s="238">
        <v>25</v>
      </c>
    </row>
    <row r="101" spans="1:15" ht="39" customHeight="1" x14ac:dyDescent="0.25">
      <c r="A101" s="223"/>
      <c r="B101" s="189"/>
      <c r="C101" s="36"/>
      <c r="D101" s="209"/>
      <c r="E101" s="3" t="s">
        <v>19</v>
      </c>
      <c r="F101" s="38" t="s">
        <v>151</v>
      </c>
      <c r="G101" s="39" t="s">
        <v>21</v>
      </c>
      <c r="H101" s="195">
        <f>'[37]Оценка от учреждения'!H100</f>
        <v>3.8</v>
      </c>
      <c r="I101" s="195">
        <f>'[37]Оценка от учреждения'!I100</f>
        <v>4</v>
      </c>
      <c r="J101" s="196">
        <f>IF(H101/I101*100&gt;100,100,H101/I101*100)</f>
        <v>95</v>
      </c>
      <c r="K101" s="239"/>
      <c r="L101" s="240"/>
      <c r="M101" s="233"/>
      <c r="N101" s="49"/>
      <c r="O101" s="241"/>
    </row>
    <row r="102" spans="1:15" ht="35.25" customHeight="1" x14ac:dyDescent="0.25">
      <c r="A102" s="223"/>
      <c r="B102" s="189"/>
      <c r="C102" s="36"/>
      <c r="D102" s="209"/>
      <c r="E102" s="3" t="s">
        <v>19</v>
      </c>
      <c r="F102" s="219" t="s">
        <v>152</v>
      </c>
      <c r="G102" s="39" t="s">
        <v>21</v>
      </c>
      <c r="H102" s="195">
        <f>'[37]Оценка от учреждения'!H101</f>
        <v>100</v>
      </c>
      <c r="I102" s="195">
        <f>'[37]Оценка от учреждения'!I101</f>
        <v>100</v>
      </c>
      <c r="J102" s="196">
        <f>IF(I102/H102*100&gt;100,100,I102/H102*100)</f>
        <v>100</v>
      </c>
      <c r="K102" s="239"/>
      <c r="L102" s="240"/>
      <c r="M102" s="233"/>
      <c r="N102" s="49"/>
      <c r="O102" s="241"/>
    </row>
    <row r="103" spans="1:15" ht="33" customHeight="1" x14ac:dyDescent="0.25">
      <c r="A103" s="223"/>
      <c r="B103" s="203"/>
      <c r="C103" s="53"/>
      <c r="D103" s="209"/>
      <c r="E103" s="3" t="s">
        <v>25</v>
      </c>
      <c r="F103" s="55" t="s">
        <v>26</v>
      </c>
      <c r="G103" s="39" t="s">
        <v>27</v>
      </c>
      <c r="H103" s="195">
        <f>'[37]Оценка от учреждения'!H102</f>
        <v>3.08</v>
      </c>
      <c r="I103" s="195">
        <f>'[37]Оценка от учреждения'!I102</f>
        <v>2.92</v>
      </c>
      <c r="J103" s="196">
        <f>IF(I103/H103*100&gt;100,100,I103/H103*100)</f>
        <v>94.805194805194802</v>
      </c>
      <c r="K103" s="196">
        <f>J103</f>
        <v>94.805194805194802</v>
      </c>
      <c r="L103" s="240"/>
      <c r="M103" s="233"/>
      <c r="N103" s="57"/>
      <c r="O103" s="242"/>
    </row>
    <row r="104" spans="1:15" ht="33" customHeight="1" x14ac:dyDescent="0.25">
      <c r="A104" s="20"/>
      <c r="B104" s="189" t="s">
        <v>169</v>
      </c>
      <c r="C104" s="36" t="s">
        <v>170</v>
      </c>
      <c r="D104" s="208" t="s">
        <v>18</v>
      </c>
      <c r="E104" s="3" t="s">
        <v>19</v>
      </c>
      <c r="F104" s="38" t="s">
        <v>150</v>
      </c>
      <c r="G104" s="39" t="s">
        <v>21</v>
      </c>
      <c r="H104" s="195">
        <f>'[37]Оценка от учреждения'!H103</f>
        <v>100</v>
      </c>
      <c r="I104" s="195">
        <f>'[37]Оценка от учреждения'!I103</f>
        <v>100</v>
      </c>
      <c r="J104" s="196">
        <f>IF(I104/H104*100&gt;100,100,I104/H104*100)</f>
        <v>100</v>
      </c>
      <c r="K104" s="237">
        <f>(J104+J105+J106)/3</f>
        <v>100</v>
      </c>
      <c r="L104" s="227">
        <f>(K104+K107)/2</f>
        <v>100</v>
      </c>
      <c r="M104" s="243"/>
      <c r="N104" s="44"/>
      <c r="O104" s="238">
        <v>26</v>
      </c>
    </row>
    <row r="105" spans="1:15" ht="39" customHeight="1" x14ac:dyDescent="0.25">
      <c r="A105" s="20"/>
      <c r="B105" s="189"/>
      <c r="C105" s="36"/>
      <c r="D105" s="209"/>
      <c r="E105" s="3" t="s">
        <v>19</v>
      </c>
      <c r="F105" s="38" t="s">
        <v>151</v>
      </c>
      <c r="G105" s="39" t="s">
        <v>21</v>
      </c>
      <c r="H105" s="195">
        <f>'[37]Оценка от учреждения'!H104</f>
        <v>10</v>
      </c>
      <c r="I105" s="195">
        <f>'[37]Оценка от учреждения'!I104</f>
        <v>1.8</v>
      </c>
      <c r="J105" s="196">
        <f>IF(H105/I105*100&gt;100,100,H105/I105*100)</f>
        <v>100</v>
      </c>
      <c r="K105" s="239"/>
      <c r="L105" s="240"/>
      <c r="M105" s="243"/>
      <c r="N105" s="49"/>
      <c r="O105" s="241"/>
    </row>
    <row r="106" spans="1:15" ht="32.25" customHeight="1" x14ac:dyDescent="0.25">
      <c r="A106" s="20"/>
      <c r="B106" s="189"/>
      <c r="C106" s="36"/>
      <c r="D106" s="209"/>
      <c r="E106" s="3" t="s">
        <v>19</v>
      </c>
      <c r="F106" s="219" t="s">
        <v>152</v>
      </c>
      <c r="G106" s="39" t="s">
        <v>21</v>
      </c>
      <c r="H106" s="195">
        <f>'[37]Оценка от учреждения'!H105</f>
        <v>100</v>
      </c>
      <c r="I106" s="195">
        <f>'[37]Оценка от учреждения'!I105</f>
        <v>100</v>
      </c>
      <c r="J106" s="196">
        <f>IF(I106/H106*100&gt;100,100,I106/H106*100)</f>
        <v>100</v>
      </c>
      <c r="K106" s="239"/>
      <c r="L106" s="240"/>
      <c r="M106" s="243"/>
      <c r="N106" s="49"/>
      <c r="O106" s="241"/>
    </row>
    <row r="107" spans="1:15" ht="33" customHeight="1" x14ac:dyDescent="0.25">
      <c r="A107" s="159"/>
      <c r="B107" s="203"/>
      <c r="C107" s="53"/>
      <c r="D107" s="209"/>
      <c r="E107" s="3" t="s">
        <v>25</v>
      </c>
      <c r="F107" s="55" t="s">
        <v>26</v>
      </c>
      <c r="G107" s="39" t="s">
        <v>27</v>
      </c>
      <c r="H107" s="195">
        <f>'[37]Оценка от учреждения'!H106</f>
        <v>131.5</v>
      </c>
      <c r="I107" s="195">
        <f>'[37]Оценка от учреждения'!I106</f>
        <v>131.66999999999999</v>
      </c>
      <c r="J107" s="196">
        <f>IF(I107/H107*100&gt;100,100,I107/H107*100)</f>
        <v>100</v>
      </c>
      <c r="K107" s="196">
        <f>J107</f>
        <v>100</v>
      </c>
      <c r="L107" s="240"/>
      <c r="M107" s="244"/>
      <c r="N107" s="57"/>
      <c r="O107" s="24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45"/>
      <c r="H109" s="246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8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3" t="s">
        <v>1</v>
      </c>
      <c r="B2" s="3" t="s">
        <v>173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3</v>
      </c>
      <c r="D3" s="5">
        <v>4</v>
      </c>
      <c r="E3" s="4">
        <v>5</v>
      </c>
      <c r="F3" s="4">
        <v>6</v>
      </c>
      <c r="G3" s="5">
        <v>7</v>
      </c>
      <c r="H3" s="4">
        <v>8</v>
      </c>
      <c r="I3" s="4">
        <v>9</v>
      </c>
      <c r="J3" s="5">
        <v>10</v>
      </c>
      <c r="K3" s="4">
        <v>11</v>
      </c>
      <c r="L3" s="4">
        <v>12</v>
      </c>
      <c r="M3" s="5">
        <v>13</v>
      </c>
      <c r="N3" s="4">
        <v>14</v>
      </c>
    </row>
    <row r="4" spans="1:15" customFormat="1" ht="55.5" hidden="1" customHeight="1" x14ac:dyDescent="0.25">
      <c r="A4" s="228" t="s">
        <v>183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>
        <f>'[38]Оценка от учреждения'!H7</f>
        <v>10</v>
      </c>
      <c r="I8" s="195">
        <f>'[38]Оценка от учреждения'!I7</f>
        <v>4</v>
      </c>
      <c r="J8" s="225">
        <f>IF(H8/I8*100&gt;100,100,H8/I8*100)</f>
        <v>100</v>
      </c>
      <c r="K8" s="226">
        <f>(J8+J9+J10)/3</f>
        <v>83.333333333333329</v>
      </c>
      <c r="L8" s="227">
        <f>(K8+K11)/2</f>
        <v>91.666666666666657</v>
      </c>
      <c r="M8" s="233"/>
      <c r="N8" s="44"/>
      <c r="O8" s="229">
        <v>2</v>
      </c>
    </row>
    <row r="9" spans="1:15" customFormat="1" ht="39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>
        <f>'[38]Оценка от учреждения'!H8</f>
        <v>100</v>
      </c>
      <c r="I9" s="195">
        <f>'[38]Оценка от учреждения'!I8</f>
        <v>100</v>
      </c>
      <c r="J9" s="225">
        <f>IF(I9/H9*100&gt;100,100,I9/H9*100)</f>
        <v>100</v>
      </c>
      <c r="K9" s="231"/>
      <c r="L9" s="232"/>
      <c r="M9" s="233"/>
      <c r="N9" s="49"/>
      <c r="O9" s="234"/>
    </row>
    <row r="10" spans="1:15" customFormat="1" ht="38.25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>
        <f>'[38]Оценка от учреждения'!H9</f>
        <v>100</v>
      </c>
      <c r="I10" s="195">
        <f>'[38]Оценка от учреждения'!I9</f>
        <v>50</v>
      </c>
      <c r="J10" s="225">
        <f>IF(I10/H10*100&gt;100,100,I10/H10*100)</f>
        <v>50</v>
      </c>
      <c r="K10" s="231"/>
      <c r="L10" s="232"/>
      <c r="M10" s="233"/>
      <c r="N10" s="49"/>
      <c r="O10" s="234"/>
    </row>
    <row r="11" spans="1:15" customFormat="1" ht="33" customHeight="1" x14ac:dyDescent="0.25">
      <c r="A11" s="223"/>
      <c r="B11" s="203"/>
      <c r="C11" s="204"/>
      <c r="D11" s="199"/>
      <c r="E11" s="192" t="s">
        <v>25</v>
      </c>
      <c r="F11" s="205" t="s">
        <v>26</v>
      </c>
      <c r="G11" s="194" t="s">
        <v>27</v>
      </c>
      <c r="H11" s="195">
        <f>'[38]Оценка от учреждения'!H10</f>
        <v>0.5</v>
      </c>
      <c r="I11" s="195">
        <f>'[38]Оценка от учреждения'!I10</f>
        <v>0.5</v>
      </c>
      <c r="J11" s="225">
        <f>IF(I11/H11*100&gt;100,100,I11/H11*100)</f>
        <v>100</v>
      </c>
      <c r="K11" s="225">
        <f>J11</f>
        <v>100</v>
      </c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>
        <f>'[38]Оценка от учреждения'!H15</f>
        <v>10</v>
      </c>
      <c r="I16" s="195">
        <f>'[38]Оценка от учреждения'!I15</f>
        <v>4.7</v>
      </c>
      <c r="J16" s="225">
        <f>IF(H16/I16*100&gt;100,100,H16/I16*100)</f>
        <v>100</v>
      </c>
      <c r="K16" s="226">
        <f>(J16+J17+J18)/3</f>
        <v>100</v>
      </c>
      <c r="L16" s="227">
        <f>(K16+K19)/2</f>
        <v>100</v>
      </c>
      <c r="M16" s="233"/>
      <c r="N16" s="44"/>
      <c r="O16" s="229">
        <v>4</v>
      </c>
    </row>
    <row r="17" spans="1:15" customFormat="1" ht="39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>
        <f>'[38]Оценка от учреждения'!H16</f>
        <v>100</v>
      </c>
      <c r="I17" s="195">
        <f>'[38]Оценка от учреждения'!I16</f>
        <v>100</v>
      </c>
      <c r="J17" s="225">
        <f>IF(I17/H17*100&gt;100,100,I17/H17*100)</f>
        <v>100</v>
      </c>
      <c r="K17" s="231"/>
      <c r="L17" s="232"/>
      <c r="M17" s="233"/>
      <c r="N17" s="49"/>
      <c r="O17" s="234"/>
    </row>
    <row r="18" spans="1:15" customFormat="1" ht="32.25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>
        <f>'[38]Оценка от учреждения'!H17</f>
        <v>100</v>
      </c>
      <c r="I18" s="195">
        <f>'[38]Оценка от учреждения'!I17</f>
        <v>100</v>
      </c>
      <c r="J18" s="225">
        <f>IF(I18/H18*100&gt;100,100,I18/H18*100)</f>
        <v>100</v>
      </c>
      <c r="K18" s="231"/>
      <c r="L18" s="232"/>
      <c r="M18" s="233"/>
      <c r="N18" s="49"/>
      <c r="O18" s="234"/>
    </row>
    <row r="19" spans="1:15" customFormat="1" ht="33" customHeight="1" x14ac:dyDescent="0.25">
      <c r="A19" s="223"/>
      <c r="B19" s="203"/>
      <c r="C19" s="204"/>
      <c r="D19" s="199"/>
      <c r="E19" s="192" t="s">
        <v>25</v>
      </c>
      <c r="F19" s="205" t="s">
        <v>26</v>
      </c>
      <c r="G19" s="194" t="s">
        <v>27</v>
      </c>
      <c r="H19" s="195">
        <f>'[38]Оценка от учреждения'!H18</f>
        <v>3</v>
      </c>
      <c r="I19" s="195">
        <f>'[38]Оценка от учреждения'!I18</f>
        <v>3</v>
      </c>
      <c r="J19" s="225">
        <f>IF(I19/H19*100&gt;100,100,I19/H19*100)</f>
        <v>100</v>
      </c>
      <c r="K19" s="225">
        <f>J19</f>
        <v>100</v>
      </c>
      <c r="L19" s="232"/>
      <c r="M19" s="233"/>
      <c r="N19" s="57"/>
      <c r="O19" s="236"/>
    </row>
    <row r="20" spans="1:15" ht="52.5" customHeight="1" x14ac:dyDescent="0.25">
      <c r="A20" s="223"/>
      <c r="B20" s="189" t="s">
        <v>124</v>
      </c>
      <c r="C20" s="36" t="s">
        <v>125</v>
      </c>
      <c r="D20" s="208" t="s">
        <v>18</v>
      </c>
      <c r="E20" s="3" t="s">
        <v>19</v>
      </c>
      <c r="F20" s="38" t="s">
        <v>114</v>
      </c>
      <c r="G20" s="39" t="s">
        <v>21</v>
      </c>
      <c r="H20" s="195">
        <f>'[38]Оценка от учреждения'!H19</f>
        <v>10</v>
      </c>
      <c r="I20" s="195">
        <f>'[38]Оценка от учреждения'!I19</f>
        <v>5.6</v>
      </c>
      <c r="J20" s="196">
        <f>IF(H20/I20*100&gt;100,100,H20/I20*100)</f>
        <v>100</v>
      </c>
      <c r="K20" s="237">
        <f>(J20+J21+J22)/3</f>
        <v>100</v>
      </c>
      <c r="L20" s="227">
        <f>(K20+K23)/2</f>
        <v>100</v>
      </c>
      <c r="M20" s="233"/>
      <c r="N20" s="44"/>
      <c r="O20" s="238">
        <v>5</v>
      </c>
    </row>
    <row r="21" spans="1:15" ht="39" customHeight="1" x14ac:dyDescent="0.25">
      <c r="A21" s="223"/>
      <c r="B21" s="189"/>
      <c r="C21" s="36"/>
      <c r="D21" s="209"/>
      <c r="E21" s="3" t="s">
        <v>19</v>
      </c>
      <c r="F21" s="38" t="s">
        <v>115</v>
      </c>
      <c r="G21" s="39" t="s">
        <v>21</v>
      </c>
      <c r="H21" s="195">
        <f>'[38]Оценка от учреждения'!H20</f>
        <v>100</v>
      </c>
      <c r="I21" s="195">
        <f>'[38]Оценка от учреждения'!I20</f>
        <v>100</v>
      </c>
      <c r="J21" s="196">
        <f>IF(I21/H21*100&gt;100,100,I21/H21*100)</f>
        <v>100</v>
      </c>
      <c r="K21" s="239"/>
      <c r="L21" s="240"/>
      <c r="M21" s="233"/>
      <c r="N21" s="49"/>
      <c r="O21" s="241"/>
    </row>
    <row r="22" spans="1:15" ht="33.75" customHeight="1" x14ac:dyDescent="0.25">
      <c r="A22" s="223"/>
      <c r="B22" s="189"/>
      <c r="C22" s="36"/>
      <c r="D22" s="209"/>
      <c r="E22" s="3" t="s">
        <v>19</v>
      </c>
      <c r="F22" s="38" t="s">
        <v>116</v>
      </c>
      <c r="G22" s="39" t="s">
        <v>21</v>
      </c>
      <c r="H22" s="195">
        <f>'[38]Оценка от учреждения'!H21</f>
        <v>50</v>
      </c>
      <c r="I22" s="195">
        <f>'[38]Оценка от учреждения'!I21</f>
        <v>50</v>
      </c>
      <c r="J22" s="196">
        <f>IF(I22/H22*100&gt;100,100,I22/H22*100)</f>
        <v>100</v>
      </c>
      <c r="K22" s="239"/>
      <c r="L22" s="240"/>
      <c r="M22" s="233"/>
      <c r="N22" s="49"/>
      <c r="O22" s="241"/>
    </row>
    <row r="23" spans="1:15" ht="33" customHeight="1" x14ac:dyDescent="0.25">
      <c r="A23" s="223"/>
      <c r="B23" s="203"/>
      <c r="C23" s="53"/>
      <c r="D23" s="209"/>
      <c r="E23" s="3" t="s">
        <v>25</v>
      </c>
      <c r="F23" s="55" t="s">
        <v>26</v>
      </c>
      <c r="G23" s="39" t="s">
        <v>27</v>
      </c>
      <c r="H23" s="195">
        <f>'[38]Оценка от учреждения'!H22</f>
        <v>9</v>
      </c>
      <c r="I23" s="195">
        <f>'[38]Оценка от учреждения'!I22</f>
        <v>9</v>
      </c>
      <c r="J23" s="196">
        <f>IF(I23/H23*100&gt;100,100,I23/H23*100)</f>
        <v>100</v>
      </c>
      <c r="K23" s="196">
        <f>J23</f>
        <v>100</v>
      </c>
      <c r="L23" s="240"/>
      <c r="M23" s="233"/>
      <c r="N23" s="57"/>
      <c r="O23" s="242"/>
    </row>
    <row r="24" spans="1:15" ht="52.5" customHeight="1" x14ac:dyDescent="0.25">
      <c r="A24" s="223"/>
      <c r="B24" s="189" t="s">
        <v>126</v>
      </c>
      <c r="C24" s="36" t="s">
        <v>127</v>
      </c>
      <c r="D24" s="208" t="s">
        <v>18</v>
      </c>
      <c r="E24" s="3" t="s">
        <v>19</v>
      </c>
      <c r="F24" s="38" t="s">
        <v>114</v>
      </c>
      <c r="G24" s="39" t="s">
        <v>21</v>
      </c>
      <c r="H24" s="195">
        <f>'[38]Оценка от учреждения'!H23</f>
        <v>10</v>
      </c>
      <c r="I24" s="195">
        <f>'[38]Оценка от учреждения'!I23</f>
        <v>8.4</v>
      </c>
      <c r="J24" s="196">
        <f>IF(H24/I24*100&gt;100,100,H24/I24*100)</f>
        <v>100</v>
      </c>
      <c r="K24" s="237">
        <f>(J24+J25+J26)/3</f>
        <v>83.333333333333329</v>
      </c>
      <c r="L24" s="227">
        <f>(K24+K27)/2</f>
        <v>91.666666666666657</v>
      </c>
      <c r="M24" s="233"/>
      <c r="N24" s="44"/>
      <c r="O24" s="238">
        <v>6</v>
      </c>
    </row>
    <row r="25" spans="1:15" ht="39" customHeight="1" x14ac:dyDescent="0.25">
      <c r="A25" s="223"/>
      <c r="B25" s="189"/>
      <c r="C25" s="36"/>
      <c r="D25" s="209"/>
      <c r="E25" s="3" t="s">
        <v>19</v>
      </c>
      <c r="F25" s="38" t="s">
        <v>115</v>
      </c>
      <c r="G25" s="39" t="s">
        <v>21</v>
      </c>
      <c r="H25" s="195">
        <f>'[38]Оценка от учреждения'!H24</f>
        <v>100</v>
      </c>
      <c r="I25" s="195">
        <f>'[38]Оценка от учреждения'!I24</f>
        <v>100</v>
      </c>
      <c r="J25" s="196">
        <f>IF(I25/H25*100&gt;100,100,I25/H25*100)</f>
        <v>100</v>
      </c>
      <c r="K25" s="239"/>
      <c r="L25" s="240"/>
      <c r="M25" s="233"/>
      <c r="N25" s="49"/>
      <c r="O25" s="241"/>
    </row>
    <row r="26" spans="1:15" ht="35.25" customHeight="1" x14ac:dyDescent="0.25">
      <c r="A26" s="223"/>
      <c r="B26" s="189"/>
      <c r="C26" s="36"/>
      <c r="D26" s="209"/>
      <c r="E26" s="3" t="s">
        <v>19</v>
      </c>
      <c r="F26" s="38" t="s">
        <v>116</v>
      </c>
      <c r="G26" s="39" t="s">
        <v>21</v>
      </c>
      <c r="H26" s="195">
        <f>'[38]Оценка от учреждения'!H25</f>
        <v>100</v>
      </c>
      <c r="I26" s="195">
        <f>'[38]Оценка от учреждения'!I25</f>
        <v>50</v>
      </c>
      <c r="J26" s="196">
        <f>IF(I26/H26*100&gt;100,100,I26/H26*100)</f>
        <v>50</v>
      </c>
      <c r="K26" s="239"/>
      <c r="L26" s="240"/>
      <c r="M26" s="233"/>
      <c r="N26" s="49"/>
      <c r="O26" s="241"/>
    </row>
    <row r="27" spans="1:15" ht="33" customHeight="1" x14ac:dyDescent="0.25">
      <c r="A27" s="223"/>
      <c r="B27" s="203"/>
      <c r="C27" s="53"/>
      <c r="D27" s="209"/>
      <c r="E27" s="3" t="s">
        <v>25</v>
      </c>
      <c r="F27" s="55" t="s">
        <v>26</v>
      </c>
      <c r="G27" s="39" t="s">
        <v>27</v>
      </c>
      <c r="H27" s="195">
        <f>'[38]Оценка от учреждения'!H26</f>
        <v>19</v>
      </c>
      <c r="I27" s="195">
        <f>'[38]Оценка от учреждения'!I26</f>
        <v>20.67</v>
      </c>
      <c r="J27" s="196">
        <f>IF(I27/H27*100&gt;100,100,I27/H27*100)</f>
        <v>100</v>
      </c>
      <c r="K27" s="196">
        <f>J27</f>
        <v>100</v>
      </c>
      <c r="L27" s="240"/>
      <c r="M27" s="233"/>
      <c r="N27" s="57"/>
      <c r="O27" s="242"/>
    </row>
    <row r="28" spans="1:15" ht="51" customHeight="1" x14ac:dyDescent="0.25">
      <c r="A28" s="223"/>
      <c r="B28" s="189" t="s">
        <v>128</v>
      </c>
      <c r="C28" s="36" t="s">
        <v>129</v>
      </c>
      <c r="D28" s="208" t="s">
        <v>18</v>
      </c>
      <c r="E28" s="3" t="s">
        <v>19</v>
      </c>
      <c r="F28" s="38" t="s">
        <v>114</v>
      </c>
      <c r="G28" s="39" t="s">
        <v>21</v>
      </c>
      <c r="H28" s="195">
        <f>'[38]Оценка от учреждения'!H27</f>
        <v>3.8</v>
      </c>
      <c r="I28" s="195">
        <f>'[38]Оценка от учреждения'!I27</f>
        <v>3.2</v>
      </c>
      <c r="J28" s="196">
        <f>IF(H28/I28*100&gt;100,100,H28/I28*100)</f>
        <v>100</v>
      </c>
      <c r="K28" s="237">
        <f>(J28+J29+J30)/3</f>
        <v>100</v>
      </c>
      <c r="L28" s="227">
        <f>(K28+K31)/2</f>
        <v>100</v>
      </c>
      <c r="M28" s="233"/>
      <c r="N28" s="44"/>
      <c r="O28" s="238">
        <v>7</v>
      </c>
    </row>
    <row r="29" spans="1:15" ht="39" customHeight="1" x14ac:dyDescent="0.25">
      <c r="A29" s="223"/>
      <c r="B29" s="189"/>
      <c r="C29" s="36"/>
      <c r="D29" s="209"/>
      <c r="E29" s="3" t="s">
        <v>19</v>
      </c>
      <c r="F29" s="38" t="s">
        <v>115</v>
      </c>
      <c r="G29" s="39" t="s">
        <v>21</v>
      </c>
      <c r="H29" s="195">
        <f>'[38]Оценка от учреждения'!H28</f>
        <v>100</v>
      </c>
      <c r="I29" s="195">
        <f>'[38]Оценка от учреждения'!I28</f>
        <v>100</v>
      </c>
      <c r="J29" s="196">
        <f>IF(I29/H29*100&gt;100,100,I29/H29*100)</f>
        <v>100</v>
      </c>
      <c r="K29" s="239"/>
      <c r="L29" s="240"/>
      <c r="M29" s="233"/>
      <c r="N29" s="49"/>
      <c r="O29" s="241"/>
    </row>
    <row r="30" spans="1:15" ht="33.75" customHeight="1" x14ac:dyDescent="0.25">
      <c r="A30" s="223"/>
      <c r="B30" s="189"/>
      <c r="C30" s="36"/>
      <c r="D30" s="209"/>
      <c r="E30" s="3" t="s">
        <v>19</v>
      </c>
      <c r="F30" s="38" t="s">
        <v>116</v>
      </c>
      <c r="G30" s="39" t="s">
        <v>21</v>
      </c>
      <c r="H30" s="195">
        <f>'[38]Оценка от учреждения'!H29</f>
        <v>54.8</v>
      </c>
      <c r="I30" s="195">
        <f>'[38]Оценка от учреждения'!I29</f>
        <v>80</v>
      </c>
      <c r="J30" s="196">
        <f>IF(I30/H30*100&gt;100,100,I30/H30*100)</f>
        <v>100</v>
      </c>
      <c r="K30" s="239"/>
      <c r="L30" s="240"/>
      <c r="M30" s="233"/>
      <c r="N30" s="49"/>
      <c r="O30" s="241"/>
    </row>
    <row r="31" spans="1:15" ht="33" customHeight="1" x14ac:dyDescent="0.25">
      <c r="A31" s="223"/>
      <c r="B31" s="203"/>
      <c r="C31" s="53"/>
      <c r="D31" s="209"/>
      <c r="E31" s="3" t="s">
        <v>25</v>
      </c>
      <c r="F31" s="55" t="s">
        <v>26</v>
      </c>
      <c r="G31" s="39" t="s">
        <v>27</v>
      </c>
      <c r="H31" s="195">
        <f>'[38]Оценка от учреждения'!H30</f>
        <v>7</v>
      </c>
      <c r="I31" s="195">
        <f>'[38]Оценка от учреждения'!I30</f>
        <v>7.67</v>
      </c>
      <c r="J31" s="196">
        <f>IF(I31/H31*100&gt;100,100,I31/H31*100)</f>
        <v>100</v>
      </c>
      <c r="K31" s="196">
        <f>J31</f>
        <v>100</v>
      </c>
      <c r="L31" s="240"/>
      <c r="M31" s="233"/>
      <c r="N31" s="57"/>
      <c r="O31" s="242"/>
    </row>
    <row r="32" spans="1:15" ht="54" customHeight="1" x14ac:dyDescent="0.25">
      <c r="A32" s="20"/>
      <c r="B32" s="189" t="s">
        <v>130</v>
      </c>
      <c r="C32" s="36" t="s">
        <v>131</v>
      </c>
      <c r="D32" s="37" t="s">
        <v>18</v>
      </c>
      <c r="E32" s="3" t="s">
        <v>19</v>
      </c>
      <c r="F32" s="38" t="s">
        <v>114</v>
      </c>
      <c r="G32" s="39" t="s">
        <v>21</v>
      </c>
      <c r="H32" s="195">
        <f>'[38]Оценка от учреждения'!H31</f>
        <v>10</v>
      </c>
      <c r="I32" s="195">
        <f>'[38]Оценка от учреждения'!I31</f>
        <v>5</v>
      </c>
      <c r="J32" s="196">
        <f>IF(H32/I32*100&gt;100,100,H32/I32*100)</f>
        <v>100</v>
      </c>
      <c r="K32" s="237">
        <f>(J32+J33+J34)/3</f>
        <v>100</v>
      </c>
      <c r="L32" s="227">
        <f>(K32+K35)/2</f>
        <v>100</v>
      </c>
      <c r="M32" s="243"/>
      <c r="N32" s="44"/>
      <c r="O32" s="238">
        <v>8</v>
      </c>
    </row>
    <row r="33" spans="1:15" ht="39" customHeight="1" x14ac:dyDescent="0.25">
      <c r="A33" s="20"/>
      <c r="B33" s="189"/>
      <c r="C33" s="36"/>
      <c r="D33" s="217"/>
      <c r="E33" s="3" t="s">
        <v>19</v>
      </c>
      <c r="F33" s="38" t="s">
        <v>115</v>
      </c>
      <c r="G33" s="39" t="s">
        <v>21</v>
      </c>
      <c r="H33" s="195">
        <f>'[38]Оценка от учреждения'!H32</f>
        <v>100</v>
      </c>
      <c r="I33" s="195">
        <f>'[38]Оценка от учреждения'!I32</f>
        <v>100</v>
      </c>
      <c r="J33" s="196">
        <f>IF(I33/H33*100&gt;100,100,I33/H33*100)</f>
        <v>100</v>
      </c>
      <c r="K33" s="239"/>
      <c r="L33" s="240"/>
      <c r="M33" s="243"/>
      <c r="N33" s="49"/>
      <c r="O33" s="241"/>
    </row>
    <row r="34" spans="1:15" ht="33.75" customHeight="1" x14ac:dyDescent="0.25">
      <c r="A34" s="20"/>
      <c r="B34" s="189"/>
      <c r="C34" s="36"/>
      <c r="D34" s="217"/>
      <c r="E34" s="3" t="s">
        <v>19</v>
      </c>
      <c r="F34" s="38" t="s">
        <v>116</v>
      </c>
      <c r="G34" s="39" t="s">
        <v>21</v>
      </c>
      <c r="H34" s="195">
        <f>'[38]Оценка от учреждения'!H33</f>
        <v>54.8</v>
      </c>
      <c r="I34" s="195">
        <f>'[38]Оценка от учреждения'!I33</f>
        <v>80</v>
      </c>
      <c r="J34" s="196">
        <f>IF(I34/H34*100&gt;100,100,I34/H34*100)</f>
        <v>100</v>
      </c>
      <c r="K34" s="239"/>
      <c r="L34" s="240"/>
      <c r="M34" s="243"/>
      <c r="N34" s="49"/>
      <c r="O34" s="241"/>
    </row>
    <row r="35" spans="1:15" ht="33" customHeight="1" x14ac:dyDescent="0.25">
      <c r="A35" s="20"/>
      <c r="B35" s="203"/>
      <c r="C35" s="53"/>
      <c r="D35" s="218"/>
      <c r="E35" s="3" t="s">
        <v>25</v>
      </c>
      <c r="F35" s="55" t="s">
        <v>26</v>
      </c>
      <c r="G35" s="39" t="s">
        <v>27</v>
      </c>
      <c r="H35" s="195">
        <f>'[38]Оценка от учреждения'!H34</f>
        <v>325</v>
      </c>
      <c r="I35" s="195">
        <f>'[38]Оценка от учреждения'!I34</f>
        <v>333.67</v>
      </c>
      <c r="J35" s="196">
        <f>IF(I35/H35*100&gt;100,100,I35/H35*100)</f>
        <v>100</v>
      </c>
      <c r="K35" s="196">
        <f>J35</f>
        <v>100</v>
      </c>
      <c r="L35" s="240"/>
      <c r="M35" s="243"/>
      <c r="N35" s="57"/>
      <c r="O35" s="242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33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33"/>
      <c r="N41" s="49"/>
      <c r="O41" s="241"/>
    </row>
    <row r="42" spans="1:15" ht="36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33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ht="52.5" hidden="1" customHeight="1" x14ac:dyDescent="0.25">
      <c r="A52" s="223"/>
      <c r="B52" s="189" t="s">
        <v>140</v>
      </c>
      <c r="C52" s="36" t="s">
        <v>141</v>
      </c>
      <c r="D52" s="208" t="s">
        <v>18</v>
      </c>
      <c r="E52" s="3" t="s">
        <v>19</v>
      </c>
      <c r="F52" s="38" t="s">
        <v>114</v>
      </c>
      <c r="G52" s="39" t="s">
        <v>21</v>
      </c>
      <c r="H52" s="195"/>
      <c r="I52" s="195"/>
      <c r="J52" s="196"/>
      <c r="K52" s="237"/>
      <c r="L52" s="227"/>
      <c r="M52" s="233"/>
      <c r="N52" s="44"/>
      <c r="O52" s="238">
        <v>13</v>
      </c>
    </row>
    <row r="53" spans="1:15" ht="39" hidden="1" customHeight="1" x14ac:dyDescent="0.25">
      <c r="A53" s="223"/>
      <c r="B53" s="189"/>
      <c r="C53" s="36"/>
      <c r="D53" s="209"/>
      <c r="E53" s="3" t="s">
        <v>19</v>
      </c>
      <c r="F53" s="38" t="s">
        <v>115</v>
      </c>
      <c r="G53" s="39" t="s">
        <v>21</v>
      </c>
      <c r="H53" s="195"/>
      <c r="I53" s="195"/>
      <c r="J53" s="196"/>
      <c r="K53" s="239"/>
      <c r="L53" s="240"/>
      <c r="M53" s="233"/>
      <c r="N53" s="49"/>
      <c r="O53" s="241"/>
    </row>
    <row r="54" spans="1:15" ht="36.75" hidden="1" customHeight="1" x14ac:dyDescent="0.25">
      <c r="A54" s="223"/>
      <c r="B54" s="189"/>
      <c r="C54" s="36"/>
      <c r="D54" s="209"/>
      <c r="E54" s="3" t="s">
        <v>19</v>
      </c>
      <c r="F54" s="38" t="s">
        <v>116</v>
      </c>
      <c r="G54" s="39" t="s">
        <v>21</v>
      </c>
      <c r="H54" s="195"/>
      <c r="I54" s="195"/>
      <c r="J54" s="196"/>
      <c r="K54" s="239"/>
      <c r="L54" s="240"/>
      <c r="M54" s="233"/>
      <c r="N54" s="49"/>
      <c r="O54" s="241"/>
    </row>
    <row r="55" spans="1:15" ht="33" hidden="1" customHeight="1" x14ac:dyDescent="0.25">
      <c r="A55" s="223"/>
      <c r="B55" s="203"/>
      <c r="C55" s="53"/>
      <c r="D55" s="209"/>
      <c r="E55" s="3" t="s">
        <v>25</v>
      </c>
      <c r="F55" s="55" t="s">
        <v>117</v>
      </c>
      <c r="G55" s="39" t="s">
        <v>27</v>
      </c>
      <c r="H55" s="195"/>
      <c r="I55" s="195"/>
      <c r="J55" s="196"/>
      <c r="K55" s="196"/>
      <c r="L55" s="240"/>
      <c r="M55" s="233"/>
      <c r="N55" s="57"/>
      <c r="O55" s="242"/>
    </row>
    <row r="56" spans="1:15" ht="54" customHeight="1" x14ac:dyDescent="0.25">
      <c r="A56" s="223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>
        <f>'[38]Оценка от учреждения'!H55</f>
        <v>10</v>
      </c>
      <c r="I56" s="195">
        <f>'[38]Оценка от учреждения'!I55</f>
        <v>2.5</v>
      </c>
      <c r="J56" s="196">
        <f>IF(H56/I56*100&gt;100,100,H56/I56*100)</f>
        <v>100</v>
      </c>
      <c r="K56" s="237">
        <f>(J56+J57+J58)/3</f>
        <v>97.080291970802918</v>
      </c>
      <c r="L56" s="227">
        <f>(K56+K59)/2</f>
        <v>96.456812652068123</v>
      </c>
      <c r="M56" s="233"/>
      <c r="N56" s="44"/>
      <c r="O56" s="238">
        <v>14</v>
      </c>
    </row>
    <row r="57" spans="1:15" ht="39" customHeight="1" x14ac:dyDescent="0.25">
      <c r="A57" s="223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>
        <f>'[38]Оценка от учреждения'!H56</f>
        <v>100</v>
      </c>
      <c r="I57" s="195">
        <f>'[38]Оценка от учреждения'!I56</f>
        <v>100</v>
      </c>
      <c r="J57" s="196">
        <f>IF(I57/H57*100&gt;100,100,I57/H57*100)</f>
        <v>100</v>
      </c>
      <c r="K57" s="239"/>
      <c r="L57" s="240"/>
      <c r="M57" s="233"/>
      <c r="N57" s="49"/>
      <c r="O57" s="241"/>
    </row>
    <row r="58" spans="1:15" ht="36.75" customHeight="1" x14ac:dyDescent="0.25">
      <c r="A58" s="223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>
        <f>'[38]Оценка от учреждения'!H57</f>
        <v>54.8</v>
      </c>
      <c r="I58" s="195">
        <f>'[38]Оценка от учреждения'!I57</f>
        <v>50</v>
      </c>
      <c r="J58" s="196">
        <f>IF(I58/H58*100&gt;100,100,I58/H58*100)</f>
        <v>91.240875912408754</v>
      </c>
      <c r="K58" s="239"/>
      <c r="L58" s="240"/>
      <c r="M58" s="233"/>
      <c r="N58" s="49"/>
      <c r="O58" s="241"/>
    </row>
    <row r="59" spans="1:15" ht="33" customHeight="1" x14ac:dyDescent="0.25">
      <c r="A59" s="223"/>
      <c r="B59" s="203"/>
      <c r="C59" s="53"/>
      <c r="D59" s="209"/>
      <c r="E59" s="3" t="s">
        <v>25</v>
      </c>
      <c r="F59" s="55" t="s">
        <v>26</v>
      </c>
      <c r="G59" s="39" t="s">
        <v>27</v>
      </c>
      <c r="H59" s="195">
        <f>'[38]Оценка от учреждения'!H58</f>
        <v>36</v>
      </c>
      <c r="I59" s="195">
        <f>'[38]Оценка от учреждения'!I58</f>
        <v>34.5</v>
      </c>
      <c r="J59" s="196">
        <f>IF(I59/H59*100&gt;100,100,I59/H59*100)</f>
        <v>95.833333333333343</v>
      </c>
      <c r="K59" s="196">
        <f>J59</f>
        <v>95.833333333333343</v>
      </c>
      <c r="L59" s="240"/>
      <c r="M59" s="233"/>
      <c r="N59" s="57"/>
      <c r="O59" s="242"/>
    </row>
    <row r="60" spans="1:15" customFormat="1" ht="52.5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33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33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33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33"/>
      <c r="N63" s="57"/>
      <c r="O63" s="236"/>
    </row>
    <row r="64" spans="1:15" ht="51" hidden="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/>
      <c r="I64" s="195"/>
      <c r="J64" s="196"/>
      <c r="K64" s="237"/>
      <c r="L64" s="227"/>
      <c r="M64" s="233"/>
      <c r="N64" s="44"/>
      <c r="O64" s="238">
        <v>16</v>
      </c>
    </row>
    <row r="65" spans="1:15" ht="39" hidden="1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/>
      <c r="I65" s="195"/>
      <c r="J65" s="196"/>
      <c r="K65" s="239"/>
      <c r="L65" s="240"/>
      <c r="M65" s="233"/>
      <c r="N65" s="49"/>
      <c r="O65" s="241"/>
    </row>
    <row r="66" spans="1:15" ht="33.75" hidden="1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/>
      <c r="I66" s="195"/>
      <c r="J66" s="196"/>
      <c r="K66" s="239"/>
      <c r="L66" s="240"/>
      <c r="M66" s="233"/>
      <c r="N66" s="49"/>
      <c r="O66" s="241"/>
    </row>
    <row r="67" spans="1:15" ht="33" hidden="1" customHeight="1" x14ac:dyDescent="0.25">
      <c r="A67" s="223"/>
      <c r="B67" s="203"/>
      <c r="C67" s="53"/>
      <c r="D67" s="209"/>
      <c r="E67" s="3" t="s">
        <v>25</v>
      </c>
      <c r="F67" s="55" t="s">
        <v>117</v>
      </c>
      <c r="G67" s="39" t="s">
        <v>27</v>
      </c>
      <c r="H67" s="195"/>
      <c r="I67" s="195"/>
      <c r="J67" s="196"/>
      <c r="K67" s="196"/>
      <c r="L67" s="240"/>
      <c r="M67" s="233"/>
      <c r="N67" s="57"/>
      <c r="O67" s="242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196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>
        <f>'[38]Оценка от учреждения'!H71</f>
        <v>100</v>
      </c>
      <c r="I72" s="195">
        <f>'[38]Оценка от учреждения'!I71</f>
        <v>100</v>
      </c>
      <c r="J72" s="196">
        <f>IF(I72/H72*100&gt;100,100,I72/H72*100)</f>
        <v>100</v>
      </c>
      <c r="K72" s="237">
        <f>(J72+J73+J74)/3</f>
        <v>100</v>
      </c>
      <c r="L72" s="227">
        <f>(K72+K75)/2</f>
        <v>100</v>
      </c>
      <c r="M72" s="233"/>
      <c r="N72" s="44"/>
      <c r="O72" s="238">
        <v>18</v>
      </c>
    </row>
    <row r="73" spans="1:15" ht="34.5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>
        <f>'[38]Оценка от учреждения'!H72</f>
        <v>10</v>
      </c>
      <c r="I73" s="195">
        <f>'[38]Оценка от учреждения'!I72</f>
        <v>4</v>
      </c>
      <c r="J73" s="196">
        <f>IF(H73/I73*100&gt;100,100,H73/I73*100)</f>
        <v>100</v>
      </c>
      <c r="K73" s="239"/>
      <c r="L73" s="240"/>
      <c r="M73" s="233"/>
      <c r="N73" s="49"/>
      <c r="O73" s="241"/>
    </row>
    <row r="74" spans="1:15" ht="33.75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>
        <f>'[38]Оценка от учреждения'!H73</f>
        <v>100</v>
      </c>
      <c r="I74" s="195">
        <f>'[38]Оценка от учреждения'!I73</f>
        <v>100</v>
      </c>
      <c r="J74" s="196">
        <f>IF(I74/H74*100&gt;100,100,I74/H74*100)</f>
        <v>100</v>
      </c>
      <c r="K74" s="239"/>
      <c r="L74" s="240"/>
      <c r="M74" s="233"/>
      <c r="N74" s="49"/>
      <c r="O74" s="241"/>
    </row>
    <row r="75" spans="1:15" ht="33" customHeight="1" x14ac:dyDescent="0.25">
      <c r="A75" s="223"/>
      <c r="B75" s="203"/>
      <c r="C75" s="53"/>
      <c r="D75" s="209"/>
      <c r="E75" s="3" t="s">
        <v>25</v>
      </c>
      <c r="F75" s="55" t="s">
        <v>26</v>
      </c>
      <c r="G75" s="39" t="s">
        <v>27</v>
      </c>
      <c r="H75" s="195">
        <f>'[38]Оценка от учреждения'!H74</f>
        <v>0.5</v>
      </c>
      <c r="I75" s="195">
        <f>'[38]Оценка от учреждения'!I74</f>
        <v>0.5</v>
      </c>
      <c r="J75" s="196">
        <f>IF(I75/H75*100&gt;100,100,I75/H75*100)</f>
        <v>100</v>
      </c>
      <c r="K75" s="196">
        <f>J75</f>
        <v>100</v>
      </c>
      <c r="L75" s="240"/>
      <c r="M75" s="233"/>
      <c r="N75" s="57"/>
      <c r="O75" s="242"/>
    </row>
    <row r="76" spans="1:15" customFormat="1" ht="36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/>
      <c r="I76" s="195"/>
      <c r="J76" s="225"/>
      <c r="K76" s="226"/>
      <c r="L76" s="227"/>
      <c r="M76" s="233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/>
      <c r="I77" s="195"/>
      <c r="J77" s="225"/>
      <c r="K77" s="231"/>
      <c r="L77" s="232"/>
      <c r="M77" s="233"/>
      <c r="N77" s="49"/>
      <c r="O77" s="234"/>
    </row>
    <row r="78" spans="1:15" customFormat="1" ht="35.25" hidden="1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/>
      <c r="I78" s="195"/>
      <c r="J78" s="225"/>
      <c r="K78" s="231"/>
      <c r="L78" s="232"/>
      <c r="M78" s="233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/>
      <c r="L79" s="232"/>
      <c r="M79" s="233"/>
      <c r="N79" s="57"/>
      <c r="O79" s="236"/>
    </row>
    <row r="80" spans="1:15" ht="34.5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>
        <f>'[38]Оценка от учреждения'!H79</f>
        <v>100</v>
      </c>
      <c r="I80" s="195">
        <f>'[38]Оценка от учреждения'!I79</f>
        <v>100</v>
      </c>
      <c r="J80" s="196">
        <f>IF(I80/H80*100&gt;100,100,I80/H80*100)</f>
        <v>100</v>
      </c>
      <c r="K80" s="237">
        <f>(J80+J81+J82)/3</f>
        <v>100</v>
      </c>
      <c r="L80" s="227">
        <f>(K80+K83)/2</f>
        <v>100</v>
      </c>
      <c r="M80" s="233"/>
      <c r="N80" s="44"/>
      <c r="O80" s="238">
        <v>20</v>
      </c>
    </row>
    <row r="81" spans="1:15" ht="39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>
        <f>'[38]Оценка от учреждения'!H80</f>
        <v>10</v>
      </c>
      <c r="I81" s="195">
        <f>'[38]Оценка от учреждения'!I80</f>
        <v>4.7</v>
      </c>
      <c r="J81" s="196">
        <f>IF(H81/I81*100&gt;100,100,H81/I81*100)</f>
        <v>100</v>
      </c>
      <c r="K81" s="239"/>
      <c r="L81" s="240"/>
      <c r="M81" s="233"/>
      <c r="N81" s="49"/>
      <c r="O81" s="241"/>
    </row>
    <row r="82" spans="1:15" ht="33.75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>
        <f>'[38]Оценка от учреждения'!H81</f>
        <v>100</v>
      </c>
      <c r="I82" s="195">
        <f>'[38]Оценка от учреждения'!I81</f>
        <v>100</v>
      </c>
      <c r="J82" s="196">
        <f>IF(I82/H82*100&gt;100,100,I82/H82*100)</f>
        <v>100</v>
      </c>
      <c r="K82" s="239"/>
      <c r="L82" s="240"/>
      <c r="M82" s="233"/>
      <c r="N82" s="49"/>
      <c r="O82" s="241"/>
    </row>
    <row r="83" spans="1:15" ht="33" customHeight="1" x14ac:dyDescent="0.25">
      <c r="A83" s="223"/>
      <c r="B83" s="203"/>
      <c r="C83" s="53"/>
      <c r="D83" s="209"/>
      <c r="E83" s="3" t="s">
        <v>25</v>
      </c>
      <c r="F83" s="55" t="s">
        <v>26</v>
      </c>
      <c r="G83" s="39" t="s">
        <v>27</v>
      </c>
      <c r="H83" s="195">
        <f>'[38]Оценка от учреждения'!H82</f>
        <v>3</v>
      </c>
      <c r="I83" s="195">
        <f>'[38]Оценка от учреждения'!I82</f>
        <v>3</v>
      </c>
      <c r="J83" s="196">
        <f>IF(I83/H83*100&gt;100,100,I83/H83*100)</f>
        <v>100</v>
      </c>
      <c r="K83" s="196">
        <f>J83</f>
        <v>100</v>
      </c>
      <c r="L83" s="240"/>
      <c r="M83" s="233"/>
      <c r="N83" s="57"/>
      <c r="O83" s="242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ht="34.5" customHeight="1" x14ac:dyDescent="0.25">
      <c r="A92" s="223"/>
      <c r="B92" s="189" t="s">
        <v>163</v>
      </c>
      <c r="C92" s="36" t="s">
        <v>164</v>
      </c>
      <c r="D92" s="208" t="s">
        <v>18</v>
      </c>
      <c r="E92" s="3" t="s">
        <v>19</v>
      </c>
      <c r="F92" s="38" t="s">
        <v>150</v>
      </c>
      <c r="G92" s="39" t="s">
        <v>21</v>
      </c>
      <c r="H92" s="195">
        <f>'[38]Оценка от учреждения'!H91</f>
        <v>100</v>
      </c>
      <c r="I92" s="195">
        <f>'[38]Оценка от учреждения'!I91</f>
        <v>100</v>
      </c>
      <c r="J92" s="196">
        <f>IF(I92/H92*100&gt;100,100,I92/H92*100)</f>
        <v>100</v>
      </c>
      <c r="K92" s="237">
        <f>(J92+J93+J94)/3</f>
        <v>100</v>
      </c>
      <c r="L92" s="227">
        <f>(K92+K95)/2</f>
        <v>100</v>
      </c>
      <c r="M92" s="233"/>
      <c r="N92" s="44"/>
      <c r="O92" s="238">
        <v>23</v>
      </c>
    </row>
    <row r="93" spans="1:15" ht="39" customHeight="1" x14ac:dyDescent="0.25">
      <c r="A93" s="223"/>
      <c r="B93" s="189"/>
      <c r="C93" s="36"/>
      <c r="D93" s="209"/>
      <c r="E93" s="3" t="s">
        <v>19</v>
      </c>
      <c r="F93" s="38" t="s">
        <v>151</v>
      </c>
      <c r="G93" s="39" t="s">
        <v>21</v>
      </c>
      <c r="H93" s="195">
        <f>'[38]Оценка от учреждения'!H92</f>
        <v>10</v>
      </c>
      <c r="I93" s="195">
        <f>'[38]Оценка от учреждения'!I92</f>
        <v>5.6</v>
      </c>
      <c r="J93" s="196">
        <f>IF(H93/I93*100&gt;100,100,H93/I93*100)</f>
        <v>100</v>
      </c>
      <c r="K93" s="239"/>
      <c r="L93" s="240"/>
      <c r="M93" s="233"/>
      <c r="N93" s="49"/>
      <c r="O93" s="241"/>
    </row>
    <row r="94" spans="1:15" ht="32.25" customHeight="1" x14ac:dyDescent="0.25">
      <c r="A94" s="223"/>
      <c r="B94" s="189"/>
      <c r="C94" s="36"/>
      <c r="D94" s="209"/>
      <c r="E94" s="3" t="s">
        <v>19</v>
      </c>
      <c r="F94" s="219" t="s">
        <v>152</v>
      </c>
      <c r="G94" s="39" t="s">
        <v>21</v>
      </c>
      <c r="H94" s="195">
        <f>'[38]Оценка от учреждения'!H93</f>
        <v>100</v>
      </c>
      <c r="I94" s="195">
        <f>'[38]Оценка от учреждения'!I93</f>
        <v>100</v>
      </c>
      <c r="J94" s="196">
        <f>IF(I94/H94*100&gt;100,100,I94/H94*100)</f>
        <v>100</v>
      </c>
      <c r="K94" s="239"/>
      <c r="L94" s="240"/>
      <c r="M94" s="233"/>
      <c r="N94" s="49"/>
      <c r="O94" s="241"/>
    </row>
    <row r="95" spans="1:15" ht="33" customHeight="1" x14ac:dyDescent="0.25">
      <c r="A95" s="223"/>
      <c r="B95" s="203"/>
      <c r="C95" s="53"/>
      <c r="D95" s="209"/>
      <c r="E95" s="3" t="s">
        <v>25</v>
      </c>
      <c r="F95" s="55" t="s">
        <v>26</v>
      </c>
      <c r="G95" s="39" t="s">
        <v>27</v>
      </c>
      <c r="H95" s="195">
        <f>'[38]Оценка от учреждения'!H94</f>
        <v>9</v>
      </c>
      <c r="I95" s="195">
        <f>'[38]Оценка от учреждения'!I94</f>
        <v>9</v>
      </c>
      <c r="J95" s="196">
        <f>IF(I95/H95*100&gt;100,100,I95/H95*100)</f>
        <v>100</v>
      </c>
      <c r="K95" s="196">
        <f>J95</f>
        <v>100</v>
      </c>
      <c r="L95" s="240"/>
      <c r="M95" s="233"/>
      <c r="N95" s="57"/>
      <c r="O95" s="242"/>
    </row>
    <row r="96" spans="1:15" ht="33" customHeight="1" x14ac:dyDescent="0.25">
      <c r="A96" s="223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>
        <f>'[38]Оценка от учреждения'!H95</f>
        <v>100</v>
      </c>
      <c r="I96" s="195">
        <f>'[38]Оценка от учреждения'!I95</f>
        <v>100</v>
      </c>
      <c r="J96" s="196">
        <f>IF(I96/H96*100&gt;100,100,I96/H96*100)</f>
        <v>100</v>
      </c>
      <c r="K96" s="237">
        <f>(J96+J97+J98)/3</f>
        <v>97.222222222222229</v>
      </c>
      <c r="L96" s="227">
        <f>(K96+K99)/2</f>
        <v>98.611111111111114</v>
      </c>
      <c r="M96" s="233"/>
      <c r="N96" s="44"/>
      <c r="O96" s="238">
        <v>24</v>
      </c>
    </row>
    <row r="97" spans="1:15" ht="39" customHeight="1" x14ac:dyDescent="0.25">
      <c r="A97" s="223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>
        <f>'[38]Оценка от учреждения'!H96</f>
        <v>10</v>
      </c>
      <c r="I97" s="195">
        <f>'[38]Оценка от учреждения'!I96</f>
        <v>8.4</v>
      </c>
      <c r="J97" s="196">
        <f>IF(H97/I97*100&gt;100,100,H97/I97*100)</f>
        <v>100</v>
      </c>
      <c r="K97" s="239"/>
      <c r="L97" s="240"/>
      <c r="M97" s="233"/>
      <c r="N97" s="49"/>
      <c r="O97" s="241"/>
    </row>
    <row r="98" spans="1:15" ht="33.75" customHeight="1" x14ac:dyDescent="0.25">
      <c r="A98" s="223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>
        <f>'[38]Оценка от учреждения'!H97</f>
        <v>100</v>
      </c>
      <c r="I98" s="195">
        <f>'[38]Оценка от учреждения'!I97</f>
        <v>91.666666666666671</v>
      </c>
      <c r="J98" s="196">
        <f>IF(I98/H98*100&gt;100,100,I98/H98*100)</f>
        <v>91.666666666666671</v>
      </c>
      <c r="K98" s="239"/>
      <c r="L98" s="240"/>
      <c r="M98" s="233"/>
      <c r="N98" s="49"/>
      <c r="O98" s="241"/>
    </row>
    <row r="99" spans="1:15" ht="33" customHeight="1" x14ac:dyDescent="0.25">
      <c r="A99" s="223"/>
      <c r="B99" s="203"/>
      <c r="C99" s="53"/>
      <c r="D99" s="209"/>
      <c r="E99" s="3" t="s">
        <v>25</v>
      </c>
      <c r="F99" s="55" t="s">
        <v>26</v>
      </c>
      <c r="G99" s="39" t="s">
        <v>27</v>
      </c>
      <c r="H99" s="195">
        <f>'[38]Оценка от учреждения'!H98</f>
        <v>19</v>
      </c>
      <c r="I99" s="195">
        <f>'[38]Оценка от учреждения'!I98</f>
        <v>20.67</v>
      </c>
      <c r="J99" s="196">
        <f>IF(I99/H99*100&gt;100,100,I99/H99*100)</f>
        <v>100</v>
      </c>
      <c r="K99" s="196">
        <f>J99</f>
        <v>100</v>
      </c>
      <c r="L99" s="240"/>
      <c r="M99" s="233"/>
      <c r="N99" s="57"/>
      <c r="O99" s="242"/>
    </row>
    <row r="100" spans="1:15" ht="34.5" customHeight="1" x14ac:dyDescent="0.25">
      <c r="A100" s="223"/>
      <c r="B100" s="189" t="s">
        <v>167</v>
      </c>
      <c r="C100" s="36" t="s">
        <v>168</v>
      </c>
      <c r="D100" s="208" t="s">
        <v>18</v>
      </c>
      <c r="E100" s="3" t="s">
        <v>19</v>
      </c>
      <c r="F100" s="38" t="s">
        <v>150</v>
      </c>
      <c r="G100" s="39" t="s">
        <v>21</v>
      </c>
      <c r="H100" s="195">
        <f>'[38]Оценка от учреждения'!H99</f>
        <v>100</v>
      </c>
      <c r="I100" s="195">
        <f>'[38]Оценка от учреждения'!I99</f>
        <v>100</v>
      </c>
      <c r="J100" s="196">
        <f>IF(I100/H100*100&gt;100,100,I100/H100*100)</f>
        <v>100</v>
      </c>
      <c r="K100" s="237">
        <f>(J100+J101+J102)/3</f>
        <v>100</v>
      </c>
      <c r="L100" s="227">
        <f>(K100+K103)/2</f>
        <v>100</v>
      </c>
      <c r="M100" s="233"/>
      <c r="N100" s="44"/>
      <c r="O100" s="238">
        <v>25</v>
      </c>
    </row>
    <row r="101" spans="1:15" ht="39" customHeight="1" x14ac:dyDescent="0.25">
      <c r="A101" s="223"/>
      <c r="B101" s="189"/>
      <c r="C101" s="36"/>
      <c r="D101" s="209"/>
      <c r="E101" s="3" t="s">
        <v>19</v>
      </c>
      <c r="F101" s="38" t="s">
        <v>151</v>
      </c>
      <c r="G101" s="39" t="s">
        <v>21</v>
      </c>
      <c r="H101" s="195">
        <f>'[38]Оценка от учреждения'!H100</f>
        <v>9</v>
      </c>
      <c r="I101" s="195">
        <f>'[38]Оценка от учреждения'!I100</f>
        <v>3.2</v>
      </c>
      <c r="J101" s="196">
        <f>IF(H101/I101*100&gt;100,100,H101/I101*100)</f>
        <v>100</v>
      </c>
      <c r="K101" s="239"/>
      <c r="L101" s="240"/>
      <c r="M101" s="233"/>
      <c r="N101" s="49"/>
      <c r="O101" s="241"/>
    </row>
    <row r="102" spans="1:15" ht="35.25" customHeight="1" x14ac:dyDescent="0.25">
      <c r="A102" s="223"/>
      <c r="B102" s="189"/>
      <c r="C102" s="36"/>
      <c r="D102" s="209"/>
      <c r="E102" s="3" t="s">
        <v>19</v>
      </c>
      <c r="F102" s="219" t="s">
        <v>152</v>
      </c>
      <c r="G102" s="39" t="s">
        <v>21</v>
      </c>
      <c r="H102" s="195">
        <f>'[38]Оценка от учреждения'!H101</f>
        <v>100</v>
      </c>
      <c r="I102" s="195">
        <f>'[38]Оценка от учреждения'!I101</f>
        <v>100</v>
      </c>
      <c r="J102" s="196">
        <f>IF(I102/H102*100&gt;100,100,I102/H102*100)</f>
        <v>100</v>
      </c>
      <c r="K102" s="239"/>
      <c r="L102" s="240"/>
      <c r="M102" s="233"/>
      <c r="N102" s="49"/>
      <c r="O102" s="241"/>
    </row>
    <row r="103" spans="1:15" ht="33" customHeight="1" x14ac:dyDescent="0.25">
      <c r="A103" s="223"/>
      <c r="B103" s="203"/>
      <c r="C103" s="53"/>
      <c r="D103" s="209"/>
      <c r="E103" s="3" t="s">
        <v>25</v>
      </c>
      <c r="F103" s="55" t="s">
        <v>26</v>
      </c>
      <c r="G103" s="39" t="s">
        <v>27</v>
      </c>
      <c r="H103" s="195">
        <f>'[38]Оценка от учреждения'!H102</f>
        <v>7</v>
      </c>
      <c r="I103" s="195">
        <f>'[38]Оценка от учреждения'!I102</f>
        <v>7.67</v>
      </c>
      <c r="J103" s="196">
        <f>IF(I103/H103*100&gt;100,100,I103/H103*100)</f>
        <v>100</v>
      </c>
      <c r="K103" s="196">
        <f>J103</f>
        <v>100</v>
      </c>
      <c r="L103" s="240"/>
      <c r="M103" s="233"/>
      <c r="N103" s="57"/>
      <c r="O103" s="242"/>
    </row>
    <row r="104" spans="1:15" ht="33" customHeight="1" x14ac:dyDescent="0.25">
      <c r="A104" s="20"/>
      <c r="B104" s="189" t="s">
        <v>169</v>
      </c>
      <c r="C104" s="36" t="s">
        <v>170</v>
      </c>
      <c r="D104" s="208" t="s">
        <v>18</v>
      </c>
      <c r="E104" s="3" t="s">
        <v>19</v>
      </c>
      <c r="F104" s="38" t="s">
        <v>150</v>
      </c>
      <c r="G104" s="39" t="s">
        <v>21</v>
      </c>
      <c r="H104" s="195">
        <f>'[38]Оценка от учреждения'!H103</f>
        <v>100</v>
      </c>
      <c r="I104" s="195">
        <f>'[38]Оценка от учреждения'!I103</f>
        <v>100</v>
      </c>
      <c r="J104" s="196">
        <f>IF(I104/H104*100&gt;100,100,I104/H104*100)</f>
        <v>100</v>
      </c>
      <c r="K104" s="237">
        <f>(J104+J105+J106)/3</f>
        <v>100</v>
      </c>
      <c r="L104" s="227">
        <f>(K104+K107)/2</f>
        <v>100</v>
      </c>
      <c r="M104" s="243"/>
      <c r="N104" s="44"/>
      <c r="O104" s="238">
        <v>26</v>
      </c>
    </row>
    <row r="105" spans="1:15" ht="39" customHeight="1" x14ac:dyDescent="0.25">
      <c r="A105" s="20"/>
      <c r="B105" s="189"/>
      <c r="C105" s="36"/>
      <c r="D105" s="209"/>
      <c r="E105" s="3" t="s">
        <v>19</v>
      </c>
      <c r="F105" s="38" t="s">
        <v>151</v>
      </c>
      <c r="G105" s="39" t="s">
        <v>21</v>
      </c>
      <c r="H105" s="195">
        <f>'[38]Оценка от учреждения'!H104</f>
        <v>10</v>
      </c>
      <c r="I105" s="195">
        <f>'[38]Оценка от учреждения'!I104</f>
        <v>4.7</v>
      </c>
      <c r="J105" s="196">
        <f>IF(H105/I105*100&gt;100,100,H105/I105*100)</f>
        <v>100</v>
      </c>
      <c r="K105" s="239"/>
      <c r="L105" s="240"/>
      <c r="M105" s="243"/>
      <c r="N105" s="49"/>
      <c r="O105" s="241"/>
    </row>
    <row r="106" spans="1:15" ht="32.25" customHeight="1" x14ac:dyDescent="0.25">
      <c r="A106" s="20"/>
      <c r="B106" s="189"/>
      <c r="C106" s="36"/>
      <c r="D106" s="209"/>
      <c r="E106" s="3" t="s">
        <v>19</v>
      </c>
      <c r="F106" s="219" t="s">
        <v>152</v>
      </c>
      <c r="G106" s="39" t="s">
        <v>21</v>
      </c>
      <c r="H106" s="195">
        <f>'[38]Оценка от учреждения'!H105</f>
        <v>100</v>
      </c>
      <c r="I106" s="195">
        <f>'[38]Оценка от учреждения'!I105</f>
        <v>100</v>
      </c>
      <c r="J106" s="196">
        <f>IF(I106/H106*100&gt;100,100,I106/H106*100)</f>
        <v>100</v>
      </c>
      <c r="K106" s="239"/>
      <c r="L106" s="240"/>
      <c r="M106" s="243"/>
      <c r="N106" s="49"/>
      <c r="O106" s="241"/>
    </row>
    <row r="107" spans="1:15" ht="33" customHeight="1" x14ac:dyDescent="0.25">
      <c r="A107" s="159"/>
      <c r="B107" s="203"/>
      <c r="C107" s="53"/>
      <c r="D107" s="209"/>
      <c r="E107" s="3" t="s">
        <v>25</v>
      </c>
      <c r="F107" s="55" t="s">
        <v>26</v>
      </c>
      <c r="G107" s="39" t="s">
        <v>27</v>
      </c>
      <c r="H107" s="195">
        <f>'[38]Оценка от учреждения'!H106</f>
        <v>361</v>
      </c>
      <c r="I107" s="195">
        <f>'[38]Оценка от учреждения'!I106</f>
        <v>368.17</v>
      </c>
      <c r="J107" s="196">
        <f>IF(I107/H107*100&gt;100,100,I107/H107*100)</f>
        <v>100</v>
      </c>
      <c r="K107" s="196">
        <f>J107</f>
        <v>100</v>
      </c>
      <c r="L107" s="240"/>
      <c r="M107" s="244"/>
      <c r="N107" s="57"/>
      <c r="O107" s="24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45"/>
      <c r="H109" s="246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4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3" t="s">
        <v>1</v>
      </c>
      <c r="B2" s="3" t="s">
        <v>173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3</v>
      </c>
      <c r="D3" s="5">
        <v>4</v>
      </c>
      <c r="E3" s="4">
        <v>5</v>
      </c>
      <c r="F3" s="4">
        <v>6</v>
      </c>
      <c r="G3" s="5">
        <v>7</v>
      </c>
      <c r="H3" s="4">
        <v>8</v>
      </c>
      <c r="I3" s="4">
        <v>9</v>
      </c>
      <c r="J3" s="5">
        <v>10</v>
      </c>
      <c r="K3" s="4">
        <v>11</v>
      </c>
      <c r="L3" s="4">
        <v>12</v>
      </c>
      <c r="M3" s="5">
        <v>13</v>
      </c>
      <c r="N3" s="4">
        <v>14</v>
      </c>
    </row>
    <row r="4" spans="1:15" customFormat="1" ht="54" hidden="1" customHeight="1" x14ac:dyDescent="0.25">
      <c r="A4" s="223" t="s">
        <v>184</v>
      </c>
      <c r="B4" s="189" t="s">
        <v>112</v>
      </c>
      <c r="C4" s="224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23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3.75" hidden="1" customHeight="1" x14ac:dyDescent="0.25">
      <c r="A6" s="223"/>
      <c r="B6" s="189"/>
      <c r="C6" s="23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35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4" hidden="1" customHeight="1" x14ac:dyDescent="0.25">
      <c r="A8" s="223"/>
      <c r="B8" s="189" t="s">
        <v>118</v>
      </c>
      <c r="C8" s="224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23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3.75" hidden="1" customHeight="1" x14ac:dyDescent="0.25">
      <c r="A10" s="223"/>
      <c r="B10" s="189"/>
      <c r="C10" s="23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35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54" hidden="1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/>
      <c r="I16" s="195"/>
      <c r="J16" s="225"/>
      <c r="K16" s="226"/>
      <c r="L16" s="227"/>
      <c r="M16" s="233"/>
      <c r="N16" s="44"/>
      <c r="O16" s="229">
        <v>4</v>
      </c>
    </row>
    <row r="17" spans="1:15" customFormat="1" ht="39" hidden="1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/>
      <c r="I17" s="195"/>
      <c r="J17" s="225"/>
      <c r="K17" s="231"/>
      <c r="L17" s="232"/>
      <c r="M17" s="233"/>
      <c r="N17" s="49"/>
      <c r="O17" s="234"/>
    </row>
    <row r="18" spans="1:15" customFormat="1" ht="33.75" hidden="1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/>
      <c r="I18" s="195"/>
      <c r="J18" s="225"/>
      <c r="K18" s="231"/>
      <c r="L18" s="232"/>
      <c r="M18" s="233"/>
      <c r="N18" s="49"/>
      <c r="O18" s="234"/>
    </row>
    <row r="19" spans="1:15" customFormat="1" ht="33" hidden="1" customHeight="1" x14ac:dyDescent="0.25">
      <c r="A19" s="223"/>
      <c r="B19" s="203"/>
      <c r="C19" s="204"/>
      <c r="D19" s="199"/>
      <c r="E19" s="192" t="s">
        <v>25</v>
      </c>
      <c r="F19" s="205" t="s">
        <v>117</v>
      </c>
      <c r="G19" s="194" t="s">
        <v>27</v>
      </c>
      <c r="H19" s="195"/>
      <c r="I19" s="195"/>
      <c r="J19" s="225"/>
      <c r="K19" s="225"/>
      <c r="L19" s="232"/>
      <c r="M19" s="233"/>
      <c r="N19" s="57"/>
      <c r="O19" s="236"/>
    </row>
    <row r="20" spans="1:15" customFormat="1" ht="54" hidden="1" customHeight="1" x14ac:dyDescent="0.25">
      <c r="A20" s="223"/>
      <c r="B20" s="189" t="s">
        <v>124</v>
      </c>
      <c r="C20" s="190" t="s">
        <v>125</v>
      </c>
      <c r="D20" s="191" t="s">
        <v>18</v>
      </c>
      <c r="E20" s="192" t="s">
        <v>19</v>
      </c>
      <c r="F20" s="193" t="s">
        <v>114</v>
      </c>
      <c r="G20" s="194" t="s">
        <v>21</v>
      </c>
      <c r="H20" s="195"/>
      <c r="I20" s="195"/>
      <c r="J20" s="225"/>
      <c r="K20" s="226"/>
      <c r="L20" s="227"/>
      <c r="M20" s="233"/>
      <c r="N20" s="44"/>
      <c r="O20" s="229">
        <v>5</v>
      </c>
    </row>
    <row r="21" spans="1:15" customFormat="1" ht="39" hidden="1" customHeight="1" x14ac:dyDescent="0.25">
      <c r="A21" s="223"/>
      <c r="B21" s="189"/>
      <c r="C21" s="190"/>
      <c r="D21" s="199"/>
      <c r="E21" s="192" t="s">
        <v>19</v>
      </c>
      <c r="F21" s="193" t="s">
        <v>115</v>
      </c>
      <c r="G21" s="194" t="s">
        <v>21</v>
      </c>
      <c r="H21" s="195"/>
      <c r="I21" s="195"/>
      <c r="J21" s="225"/>
      <c r="K21" s="231"/>
      <c r="L21" s="232"/>
      <c r="M21" s="233"/>
      <c r="N21" s="49"/>
      <c r="O21" s="234"/>
    </row>
    <row r="22" spans="1:15" customFormat="1" ht="33.75" hidden="1" customHeight="1" x14ac:dyDescent="0.25">
      <c r="A22" s="223"/>
      <c r="B22" s="189"/>
      <c r="C22" s="190"/>
      <c r="D22" s="199"/>
      <c r="E22" s="192" t="s">
        <v>19</v>
      </c>
      <c r="F22" s="193" t="s">
        <v>116</v>
      </c>
      <c r="G22" s="194" t="s">
        <v>21</v>
      </c>
      <c r="H22" s="195"/>
      <c r="I22" s="195"/>
      <c r="J22" s="225"/>
      <c r="K22" s="231"/>
      <c r="L22" s="232"/>
      <c r="M22" s="233"/>
      <c r="N22" s="49"/>
      <c r="O22" s="234"/>
    </row>
    <row r="23" spans="1:15" customFormat="1" ht="33" hidden="1" customHeight="1" x14ac:dyDescent="0.25">
      <c r="A23" s="223"/>
      <c r="B23" s="203"/>
      <c r="C23" s="204"/>
      <c r="D23" s="199"/>
      <c r="E23" s="192" t="s">
        <v>25</v>
      </c>
      <c r="F23" s="205" t="s">
        <v>117</v>
      </c>
      <c r="G23" s="194" t="s">
        <v>27</v>
      </c>
      <c r="H23" s="195"/>
      <c r="I23" s="195"/>
      <c r="J23" s="225"/>
      <c r="K23" s="225"/>
      <c r="L23" s="232"/>
      <c r="M23" s="233"/>
      <c r="N23" s="57"/>
      <c r="O23" s="236"/>
    </row>
    <row r="24" spans="1:15" ht="54" hidden="1" customHeight="1" x14ac:dyDescent="0.25">
      <c r="A24" s="223"/>
      <c r="B24" s="189" t="s">
        <v>126</v>
      </c>
      <c r="C24" s="36" t="s">
        <v>127</v>
      </c>
      <c r="D24" s="208" t="s">
        <v>18</v>
      </c>
      <c r="E24" s="3" t="s">
        <v>19</v>
      </c>
      <c r="F24" s="38" t="s">
        <v>114</v>
      </c>
      <c r="G24" s="39" t="s">
        <v>21</v>
      </c>
      <c r="H24" s="195"/>
      <c r="I24" s="195"/>
      <c r="J24" s="196"/>
      <c r="K24" s="237"/>
      <c r="L24" s="227"/>
      <c r="M24" s="233"/>
      <c r="N24" s="44"/>
      <c r="O24" s="238">
        <v>6</v>
      </c>
    </row>
    <row r="25" spans="1:15" ht="39" hidden="1" customHeight="1" x14ac:dyDescent="0.25">
      <c r="A25" s="223"/>
      <c r="B25" s="189"/>
      <c r="C25" s="36"/>
      <c r="D25" s="209"/>
      <c r="E25" s="3" t="s">
        <v>19</v>
      </c>
      <c r="F25" s="256" t="s">
        <v>180</v>
      </c>
      <c r="G25" s="39" t="s">
        <v>21</v>
      </c>
      <c r="H25" s="195"/>
      <c r="I25" s="195"/>
      <c r="J25" s="196"/>
      <c r="K25" s="239"/>
      <c r="L25" s="240"/>
      <c r="M25" s="233"/>
      <c r="N25" s="49"/>
      <c r="O25" s="241"/>
    </row>
    <row r="26" spans="1:15" ht="33.75" hidden="1" customHeight="1" x14ac:dyDescent="0.25">
      <c r="A26" s="223"/>
      <c r="B26" s="189"/>
      <c r="C26" s="36"/>
      <c r="D26" s="209"/>
      <c r="E26" s="3" t="s">
        <v>19</v>
      </c>
      <c r="F26" s="38" t="s">
        <v>116</v>
      </c>
      <c r="G26" s="39" t="s">
        <v>21</v>
      </c>
      <c r="H26" s="195"/>
      <c r="I26" s="195"/>
      <c r="J26" s="196"/>
      <c r="K26" s="239"/>
      <c r="L26" s="240"/>
      <c r="M26" s="233"/>
      <c r="N26" s="49"/>
      <c r="O26" s="241"/>
    </row>
    <row r="27" spans="1:15" ht="33" hidden="1" customHeight="1" x14ac:dyDescent="0.25">
      <c r="A27" s="223"/>
      <c r="B27" s="203"/>
      <c r="C27" s="53"/>
      <c r="D27" s="209"/>
      <c r="E27" s="3" t="s">
        <v>25</v>
      </c>
      <c r="F27" s="55" t="s">
        <v>117</v>
      </c>
      <c r="G27" s="39" t="s">
        <v>27</v>
      </c>
      <c r="H27" s="195"/>
      <c r="I27" s="195"/>
      <c r="J27" s="196"/>
      <c r="K27" s="196"/>
      <c r="L27" s="240"/>
      <c r="M27" s="233"/>
      <c r="N27" s="57"/>
      <c r="O27" s="242"/>
    </row>
    <row r="28" spans="1:15" customFormat="1" ht="54" hidden="1" customHeight="1" x14ac:dyDescent="0.25">
      <c r="A28" s="223"/>
      <c r="B28" s="189" t="s">
        <v>128</v>
      </c>
      <c r="C28" s="190" t="s">
        <v>129</v>
      </c>
      <c r="D28" s="191" t="s">
        <v>18</v>
      </c>
      <c r="E28" s="192" t="s">
        <v>19</v>
      </c>
      <c r="F28" s="193" t="s">
        <v>114</v>
      </c>
      <c r="G28" s="194" t="s">
        <v>21</v>
      </c>
      <c r="H28" s="195"/>
      <c r="I28" s="195"/>
      <c r="J28" s="225"/>
      <c r="K28" s="226"/>
      <c r="L28" s="227"/>
      <c r="M28" s="233"/>
      <c r="N28" s="44"/>
      <c r="O28" s="229">
        <v>7</v>
      </c>
    </row>
    <row r="29" spans="1:15" customFormat="1" ht="39" hidden="1" customHeight="1" x14ac:dyDescent="0.25">
      <c r="A29" s="223"/>
      <c r="B29" s="189"/>
      <c r="C29" s="190"/>
      <c r="D29" s="199"/>
      <c r="E29" s="192" t="s">
        <v>19</v>
      </c>
      <c r="F29" s="193" t="s">
        <v>115</v>
      </c>
      <c r="G29" s="194" t="s">
        <v>21</v>
      </c>
      <c r="H29" s="195"/>
      <c r="I29" s="195"/>
      <c r="J29" s="225"/>
      <c r="K29" s="231"/>
      <c r="L29" s="232"/>
      <c r="M29" s="233"/>
      <c r="N29" s="49"/>
      <c r="O29" s="234"/>
    </row>
    <row r="30" spans="1:15" customFormat="1" ht="33.75" hidden="1" customHeight="1" x14ac:dyDescent="0.25">
      <c r="A30" s="223"/>
      <c r="B30" s="189"/>
      <c r="C30" s="190"/>
      <c r="D30" s="199"/>
      <c r="E30" s="192" t="s">
        <v>19</v>
      </c>
      <c r="F30" s="193" t="s">
        <v>116</v>
      </c>
      <c r="G30" s="194" t="s">
        <v>21</v>
      </c>
      <c r="H30" s="195"/>
      <c r="I30" s="195"/>
      <c r="J30" s="225"/>
      <c r="K30" s="231"/>
      <c r="L30" s="232"/>
      <c r="M30" s="233"/>
      <c r="N30" s="49"/>
      <c r="O30" s="234"/>
    </row>
    <row r="31" spans="1:15" customFormat="1" ht="33" hidden="1" customHeight="1" x14ac:dyDescent="0.25">
      <c r="A31" s="223"/>
      <c r="B31" s="203"/>
      <c r="C31" s="204"/>
      <c r="D31" s="199"/>
      <c r="E31" s="192" t="s">
        <v>25</v>
      </c>
      <c r="F31" s="205" t="s">
        <v>117</v>
      </c>
      <c r="G31" s="194" t="s">
        <v>27</v>
      </c>
      <c r="H31" s="195"/>
      <c r="I31" s="195"/>
      <c r="J31" s="225"/>
      <c r="K31" s="225"/>
      <c r="L31" s="232"/>
      <c r="M31" s="233"/>
      <c r="N31" s="57"/>
      <c r="O31" s="236"/>
    </row>
    <row r="32" spans="1:15" ht="54" customHeight="1" x14ac:dyDescent="0.25">
      <c r="A32" s="20"/>
      <c r="B32" s="189" t="s">
        <v>130</v>
      </c>
      <c r="C32" s="36" t="s">
        <v>131</v>
      </c>
      <c r="D32" s="37" t="s">
        <v>18</v>
      </c>
      <c r="E32" s="3" t="s">
        <v>19</v>
      </c>
      <c r="F32" s="38" t="s">
        <v>114</v>
      </c>
      <c r="G32" s="39" t="s">
        <v>21</v>
      </c>
      <c r="H32" s="195">
        <f>'[39]Оценка от учреждения'!H31</f>
        <v>8.8000000000000007</v>
      </c>
      <c r="I32" s="195">
        <f>'[39]Оценка от учреждения'!I31</f>
        <v>5.7</v>
      </c>
      <c r="J32" s="196">
        <f>IF(H32/I32*100&gt;100,100,H32/I32*100)</f>
        <v>100</v>
      </c>
      <c r="K32" s="237">
        <f>(J32+J33+J34)/3</f>
        <v>94.549442928353415</v>
      </c>
      <c r="L32" s="227">
        <f>(K32+K35)/2</f>
        <v>96.813682503137755</v>
      </c>
      <c r="M32" s="243"/>
      <c r="N32" s="44"/>
      <c r="O32" s="238">
        <v>8</v>
      </c>
    </row>
    <row r="33" spans="1:15" ht="39" customHeight="1" x14ac:dyDescent="0.25">
      <c r="A33" s="20"/>
      <c r="B33" s="189"/>
      <c r="C33" s="36"/>
      <c r="D33" s="217"/>
      <c r="E33" s="3" t="s">
        <v>19</v>
      </c>
      <c r="F33" s="38" t="s">
        <v>115</v>
      </c>
      <c r="G33" s="39" t="s">
        <v>21</v>
      </c>
      <c r="H33" s="195">
        <f>'[39]Оценка от учреждения'!H32</f>
        <v>100</v>
      </c>
      <c r="I33" s="195">
        <f>'[39]Оценка от учреждения'!I32</f>
        <v>84.195774040534701</v>
      </c>
      <c r="J33" s="196">
        <f>IF(I33/H33*100&gt;100,100,I33/H33*100)</f>
        <v>84.195774040534701</v>
      </c>
      <c r="K33" s="239"/>
      <c r="L33" s="240"/>
      <c r="M33" s="243"/>
      <c r="N33" s="49"/>
      <c r="O33" s="241"/>
    </row>
    <row r="34" spans="1:15" ht="33.75" customHeight="1" x14ac:dyDescent="0.25">
      <c r="A34" s="20"/>
      <c r="B34" s="189"/>
      <c r="C34" s="36"/>
      <c r="D34" s="217"/>
      <c r="E34" s="3" t="s">
        <v>19</v>
      </c>
      <c r="F34" s="38" t="s">
        <v>116</v>
      </c>
      <c r="G34" s="39" t="s">
        <v>21</v>
      </c>
      <c r="H34" s="195">
        <f>'[39]Оценка от учреждения'!H33</f>
        <v>54.8</v>
      </c>
      <c r="I34" s="195">
        <f>'[39]Оценка от учреждения'!I33</f>
        <v>54.5</v>
      </c>
      <c r="J34" s="196">
        <f>IF(I34/H34*100&gt;100,100,I34/H34*100)</f>
        <v>99.452554744525557</v>
      </c>
      <c r="K34" s="239"/>
      <c r="L34" s="240"/>
      <c r="M34" s="243"/>
      <c r="N34" s="49"/>
      <c r="O34" s="241"/>
    </row>
    <row r="35" spans="1:15" ht="33" customHeight="1" x14ac:dyDescent="0.25">
      <c r="A35" s="20"/>
      <c r="B35" s="203"/>
      <c r="C35" s="53"/>
      <c r="D35" s="218"/>
      <c r="E35" s="3" t="s">
        <v>25</v>
      </c>
      <c r="F35" s="55" t="s">
        <v>26</v>
      </c>
      <c r="G35" s="39" t="s">
        <v>27</v>
      </c>
      <c r="H35" s="195">
        <f>'[39]Оценка от учреждения'!H34</f>
        <v>154</v>
      </c>
      <c r="I35" s="195">
        <f>'[39]Оценка от учреждения'!I34</f>
        <v>152.58000000000001</v>
      </c>
      <c r="J35" s="196">
        <f>IF(I35/H35*100&gt;100,100,I35/H35*100)</f>
        <v>99.077922077922082</v>
      </c>
      <c r="K35" s="196">
        <f>J35</f>
        <v>99.077922077922082</v>
      </c>
      <c r="L35" s="240"/>
      <c r="M35" s="243"/>
      <c r="N35" s="57"/>
      <c r="O35" s="242"/>
    </row>
    <row r="36" spans="1:15" customFormat="1" ht="54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3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4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33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33"/>
      <c r="N41" s="49"/>
      <c r="O41" s="241"/>
    </row>
    <row r="42" spans="1:15" ht="33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33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33"/>
      <c r="N43" s="57"/>
      <c r="O43" s="242"/>
    </row>
    <row r="44" spans="1:15" customFormat="1" ht="54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4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3.7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4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3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hidden="1" customHeight="1" x14ac:dyDescent="0.25">
      <c r="A56" s="223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/>
      <c r="I56" s="195"/>
      <c r="J56" s="196"/>
      <c r="K56" s="237"/>
      <c r="L56" s="227"/>
      <c r="M56" s="233"/>
      <c r="N56" s="44"/>
      <c r="O56" s="238">
        <v>14</v>
      </c>
    </row>
    <row r="57" spans="1:15" ht="39" hidden="1" customHeight="1" x14ac:dyDescent="0.25">
      <c r="A57" s="223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/>
      <c r="I57" s="195"/>
      <c r="J57" s="196"/>
      <c r="K57" s="239"/>
      <c r="L57" s="240"/>
      <c r="M57" s="233"/>
      <c r="N57" s="49"/>
      <c r="O57" s="241"/>
    </row>
    <row r="58" spans="1:15" ht="33.75" hidden="1" customHeight="1" x14ac:dyDescent="0.25">
      <c r="A58" s="223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/>
      <c r="I58" s="195"/>
      <c r="J58" s="196"/>
      <c r="K58" s="239"/>
      <c r="L58" s="240"/>
      <c r="M58" s="233"/>
      <c r="N58" s="49"/>
      <c r="O58" s="241"/>
    </row>
    <row r="59" spans="1:15" ht="33" hidden="1" customHeight="1" x14ac:dyDescent="0.25">
      <c r="A59" s="223"/>
      <c r="B59" s="203"/>
      <c r="C59" s="53"/>
      <c r="D59" s="209"/>
      <c r="E59" s="3" t="s">
        <v>25</v>
      </c>
      <c r="F59" s="55" t="s">
        <v>117</v>
      </c>
      <c r="G59" s="39" t="s">
        <v>27</v>
      </c>
      <c r="H59" s="195"/>
      <c r="I59" s="195"/>
      <c r="J59" s="196"/>
      <c r="K59" s="196"/>
      <c r="L59" s="240"/>
      <c r="M59" s="233"/>
      <c r="N59" s="57"/>
      <c r="O59" s="242"/>
    </row>
    <row r="60" spans="1:15" customFormat="1" ht="54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33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33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33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33"/>
      <c r="N63" s="57"/>
      <c r="O63" s="236"/>
    </row>
    <row r="64" spans="1:15" ht="54" hidden="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/>
      <c r="I64" s="195"/>
      <c r="J64" s="196"/>
      <c r="K64" s="237"/>
      <c r="L64" s="227"/>
      <c r="M64" s="233"/>
      <c r="N64" s="44"/>
      <c r="O64" s="238">
        <v>16</v>
      </c>
    </row>
    <row r="65" spans="1:15" ht="39" hidden="1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/>
      <c r="I65" s="195"/>
      <c r="J65" s="196"/>
      <c r="K65" s="239"/>
      <c r="L65" s="240"/>
      <c r="M65" s="233"/>
      <c r="N65" s="49"/>
      <c r="O65" s="241"/>
    </row>
    <row r="66" spans="1:15" ht="33.75" hidden="1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/>
      <c r="I66" s="195"/>
      <c r="J66" s="196"/>
      <c r="K66" s="239"/>
      <c r="L66" s="240"/>
      <c r="M66" s="233"/>
      <c r="N66" s="49"/>
      <c r="O66" s="241"/>
    </row>
    <row r="67" spans="1:15" ht="33" hidden="1" customHeight="1" x14ac:dyDescent="0.25">
      <c r="A67" s="223"/>
      <c r="B67" s="203"/>
      <c r="C67" s="53"/>
      <c r="D67" s="209"/>
      <c r="E67" s="3" t="s">
        <v>25</v>
      </c>
      <c r="F67" s="55" t="s">
        <v>117</v>
      </c>
      <c r="G67" s="39" t="s">
        <v>27</v>
      </c>
      <c r="H67" s="195"/>
      <c r="I67" s="195"/>
      <c r="J67" s="196"/>
      <c r="K67" s="196"/>
      <c r="L67" s="240"/>
      <c r="M67" s="233"/>
      <c r="N67" s="57"/>
      <c r="O67" s="242"/>
    </row>
    <row r="68" spans="1:15" customFormat="1" ht="33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9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225"/>
      <c r="K69" s="231"/>
      <c r="L69" s="232"/>
      <c r="M69" s="233"/>
      <c r="N69" s="49"/>
      <c r="O69" s="234"/>
    </row>
    <row r="70" spans="1:15" customFormat="1" ht="32.25" hidden="1" customHeight="1" x14ac:dyDescent="0.25">
      <c r="A70" s="223"/>
      <c r="B70" s="189"/>
      <c r="C70" s="190"/>
      <c r="D70" s="199"/>
      <c r="E70" s="192" t="s">
        <v>19</v>
      </c>
      <c r="F70" s="220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3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3" hidden="1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/>
      <c r="I72" s="195"/>
      <c r="J72" s="196"/>
      <c r="K72" s="237"/>
      <c r="L72" s="227"/>
      <c r="M72" s="233"/>
      <c r="N72" s="44"/>
      <c r="O72" s="238">
        <v>18</v>
      </c>
    </row>
    <row r="73" spans="1:15" ht="39" hidden="1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/>
      <c r="I73" s="195"/>
      <c r="J73" s="196"/>
      <c r="K73" s="239"/>
      <c r="L73" s="240"/>
      <c r="M73" s="233"/>
      <c r="N73" s="49"/>
      <c r="O73" s="241"/>
    </row>
    <row r="74" spans="1:15" ht="32.25" hidden="1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/>
      <c r="I74" s="195"/>
      <c r="J74" s="196"/>
      <c r="K74" s="239"/>
      <c r="L74" s="240"/>
      <c r="M74" s="233"/>
      <c r="N74" s="49"/>
      <c r="O74" s="241"/>
    </row>
    <row r="75" spans="1:15" ht="33" hidden="1" customHeight="1" x14ac:dyDescent="0.25">
      <c r="A75" s="223"/>
      <c r="B75" s="203"/>
      <c r="C75" s="53"/>
      <c r="D75" s="209"/>
      <c r="E75" s="3" t="s">
        <v>25</v>
      </c>
      <c r="F75" s="55" t="s">
        <v>117</v>
      </c>
      <c r="G75" s="39" t="s">
        <v>27</v>
      </c>
      <c r="H75" s="195"/>
      <c r="I75" s="195"/>
      <c r="J75" s="196"/>
      <c r="K75" s="196"/>
      <c r="L75" s="240"/>
      <c r="M75" s="233"/>
      <c r="N75" s="57"/>
      <c r="O75" s="242"/>
    </row>
    <row r="76" spans="1:15" customFormat="1" ht="33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/>
      <c r="I76" s="195"/>
      <c r="J76" s="225"/>
      <c r="K76" s="226"/>
      <c r="L76" s="227"/>
      <c r="M76" s="233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/>
      <c r="I77" s="195"/>
      <c r="J77" s="225"/>
      <c r="K77" s="231"/>
      <c r="L77" s="232"/>
      <c r="M77" s="233"/>
      <c r="N77" s="49"/>
      <c r="O77" s="234"/>
    </row>
    <row r="78" spans="1:15" customFormat="1" ht="32.25" hidden="1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/>
      <c r="I78" s="195"/>
      <c r="J78" s="225"/>
      <c r="K78" s="231"/>
      <c r="L78" s="232"/>
      <c r="M78" s="233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/>
      <c r="L79" s="232"/>
      <c r="M79" s="233"/>
      <c r="N79" s="57"/>
      <c r="O79" s="236"/>
    </row>
    <row r="80" spans="1:15" ht="33" hidden="1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/>
      <c r="I80" s="195"/>
      <c r="J80" s="196"/>
      <c r="K80" s="237"/>
      <c r="L80" s="227"/>
      <c r="M80" s="233"/>
      <c r="N80" s="44"/>
      <c r="O80" s="238">
        <v>20</v>
      </c>
    </row>
    <row r="81" spans="1:15" ht="39" hidden="1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/>
      <c r="I81" s="195"/>
      <c r="J81" s="196"/>
      <c r="K81" s="239"/>
      <c r="L81" s="240"/>
      <c r="M81" s="233"/>
      <c r="N81" s="49"/>
      <c r="O81" s="241"/>
    </row>
    <row r="82" spans="1:15" ht="32.25" hidden="1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/>
      <c r="I82" s="195"/>
      <c r="J82" s="196"/>
      <c r="K82" s="239"/>
      <c r="L82" s="240"/>
      <c r="M82" s="233"/>
      <c r="N82" s="49"/>
      <c r="O82" s="241"/>
    </row>
    <row r="83" spans="1:15" ht="33" hidden="1" customHeight="1" x14ac:dyDescent="0.25">
      <c r="A83" s="223"/>
      <c r="B83" s="203"/>
      <c r="C83" s="53"/>
      <c r="D83" s="209"/>
      <c r="E83" s="3" t="s">
        <v>25</v>
      </c>
      <c r="F83" s="55" t="s">
        <v>117</v>
      </c>
      <c r="G83" s="39" t="s">
        <v>27</v>
      </c>
      <c r="H83" s="195"/>
      <c r="I83" s="195"/>
      <c r="J83" s="196"/>
      <c r="K83" s="196"/>
      <c r="L83" s="240"/>
      <c r="M83" s="233"/>
      <c r="N83" s="57"/>
      <c r="O83" s="242"/>
    </row>
    <row r="84" spans="1:15" customFormat="1" ht="33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9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3" hidden="1" customHeight="1" x14ac:dyDescent="0.25">
      <c r="A92" s="223"/>
      <c r="B92" s="189" t="s">
        <v>163</v>
      </c>
      <c r="C92" s="190" t="s">
        <v>164</v>
      </c>
      <c r="D92" s="191" t="s">
        <v>18</v>
      </c>
      <c r="E92" s="192" t="s">
        <v>19</v>
      </c>
      <c r="F92" s="193" t="s">
        <v>150</v>
      </c>
      <c r="G92" s="194" t="s">
        <v>21</v>
      </c>
      <c r="H92" s="195"/>
      <c r="I92" s="195"/>
      <c r="J92" s="225"/>
      <c r="K92" s="226"/>
      <c r="L92" s="227"/>
      <c r="M92" s="233"/>
      <c r="N92" s="44"/>
      <c r="O92" s="229">
        <v>23</v>
      </c>
    </row>
    <row r="93" spans="1:15" customFormat="1" ht="39" hidden="1" customHeight="1" x14ac:dyDescent="0.25">
      <c r="A93" s="223"/>
      <c r="B93" s="189"/>
      <c r="C93" s="190"/>
      <c r="D93" s="199"/>
      <c r="E93" s="192" t="s">
        <v>19</v>
      </c>
      <c r="F93" s="193" t="s">
        <v>151</v>
      </c>
      <c r="G93" s="194" t="s">
        <v>21</v>
      </c>
      <c r="H93" s="195"/>
      <c r="I93" s="195"/>
      <c r="J93" s="225"/>
      <c r="K93" s="231"/>
      <c r="L93" s="232"/>
      <c r="M93" s="233"/>
      <c r="N93" s="49"/>
      <c r="O93" s="234"/>
    </row>
    <row r="94" spans="1:15" customFormat="1" ht="32.25" hidden="1" customHeight="1" x14ac:dyDescent="0.25">
      <c r="A94" s="223"/>
      <c r="B94" s="189"/>
      <c r="C94" s="190"/>
      <c r="D94" s="199"/>
      <c r="E94" s="192" t="s">
        <v>19</v>
      </c>
      <c r="F94" s="220" t="s">
        <v>152</v>
      </c>
      <c r="G94" s="194" t="s">
        <v>21</v>
      </c>
      <c r="H94" s="195"/>
      <c r="I94" s="195"/>
      <c r="J94" s="225"/>
      <c r="K94" s="231"/>
      <c r="L94" s="232"/>
      <c r="M94" s="233"/>
      <c r="N94" s="49"/>
      <c r="O94" s="234"/>
    </row>
    <row r="95" spans="1:15" customFormat="1" ht="33" hidden="1" customHeight="1" x14ac:dyDescent="0.25">
      <c r="A95" s="223"/>
      <c r="B95" s="203"/>
      <c r="C95" s="204"/>
      <c r="D95" s="199"/>
      <c r="E95" s="192" t="s">
        <v>25</v>
      </c>
      <c r="F95" s="205" t="s">
        <v>117</v>
      </c>
      <c r="G95" s="194" t="s">
        <v>27</v>
      </c>
      <c r="H95" s="195"/>
      <c r="I95" s="195"/>
      <c r="J95" s="225"/>
      <c r="K95" s="225"/>
      <c r="L95" s="232"/>
      <c r="M95" s="233"/>
      <c r="N95" s="57"/>
      <c r="O95" s="236"/>
    </row>
    <row r="96" spans="1:15" ht="33" hidden="1" customHeight="1" x14ac:dyDescent="0.25">
      <c r="A96" s="223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/>
      <c r="I96" s="195"/>
      <c r="J96" s="196"/>
      <c r="K96" s="237"/>
      <c r="L96" s="227"/>
      <c r="M96" s="233"/>
      <c r="N96" s="44"/>
      <c r="O96" s="238">
        <v>24</v>
      </c>
    </row>
    <row r="97" spans="1:15" ht="39" hidden="1" customHeight="1" x14ac:dyDescent="0.25">
      <c r="A97" s="223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/>
      <c r="I97" s="195"/>
      <c r="J97" s="196"/>
      <c r="K97" s="239"/>
      <c r="L97" s="240"/>
      <c r="M97" s="233"/>
      <c r="N97" s="49"/>
      <c r="O97" s="241"/>
    </row>
    <row r="98" spans="1:15" ht="32.25" hidden="1" customHeight="1" x14ac:dyDescent="0.25">
      <c r="A98" s="223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/>
      <c r="I98" s="195"/>
      <c r="J98" s="196"/>
      <c r="K98" s="239"/>
      <c r="L98" s="240"/>
      <c r="M98" s="233"/>
      <c r="N98" s="49"/>
      <c r="O98" s="241"/>
    </row>
    <row r="99" spans="1:15" ht="33" hidden="1" customHeight="1" x14ac:dyDescent="0.25">
      <c r="A99" s="223"/>
      <c r="B99" s="203"/>
      <c r="C99" s="53"/>
      <c r="D99" s="209"/>
      <c r="E99" s="3" t="s">
        <v>25</v>
      </c>
      <c r="F99" s="55" t="s">
        <v>117</v>
      </c>
      <c r="G99" s="39" t="s">
        <v>27</v>
      </c>
      <c r="H99" s="195"/>
      <c r="I99" s="195"/>
      <c r="J99" s="196"/>
      <c r="K99" s="196"/>
      <c r="L99" s="240"/>
      <c r="M99" s="233"/>
      <c r="N99" s="57"/>
      <c r="O99" s="242"/>
    </row>
    <row r="100" spans="1:15" customFormat="1" ht="33" hidden="1" customHeight="1" x14ac:dyDescent="0.25">
      <c r="A100" s="223"/>
      <c r="B100" s="189" t="s">
        <v>167</v>
      </c>
      <c r="C100" s="190" t="s">
        <v>168</v>
      </c>
      <c r="D100" s="191" t="s">
        <v>18</v>
      </c>
      <c r="E100" s="192" t="s">
        <v>19</v>
      </c>
      <c r="F100" s="193" t="s">
        <v>150</v>
      </c>
      <c r="G100" s="194" t="s">
        <v>21</v>
      </c>
      <c r="H100" s="195"/>
      <c r="I100" s="195"/>
      <c r="J100" s="225"/>
      <c r="K100" s="226"/>
      <c r="L100" s="227"/>
      <c r="M100" s="233"/>
      <c r="N100" s="44"/>
      <c r="O100" s="229">
        <v>25</v>
      </c>
    </row>
    <row r="101" spans="1:15" customFormat="1" ht="39" hidden="1" customHeight="1" x14ac:dyDescent="0.25">
      <c r="A101" s="223"/>
      <c r="B101" s="189"/>
      <c r="C101" s="190"/>
      <c r="D101" s="199"/>
      <c r="E101" s="192" t="s">
        <v>19</v>
      </c>
      <c r="F101" s="193" t="s">
        <v>151</v>
      </c>
      <c r="G101" s="194" t="s">
        <v>21</v>
      </c>
      <c r="H101" s="195"/>
      <c r="I101" s="195"/>
      <c r="J101" s="225"/>
      <c r="K101" s="231"/>
      <c r="L101" s="232"/>
      <c r="M101" s="233"/>
      <c r="N101" s="49"/>
      <c r="O101" s="234"/>
    </row>
    <row r="102" spans="1:15" customFormat="1" ht="32.25" hidden="1" customHeight="1" x14ac:dyDescent="0.25">
      <c r="A102" s="223"/>
      <c r="B102" s="189"/>
      <c r="C102" s="190"/>
      <c r="D102" s="199"/>
      <c r="E102" s="192" t="s">
        <v>19</v>
      </c>
      <c r="F102" s="220" t="s">
        <v>152</v>
      </c>
      <c r="G102" s="194" t="s">
        <v>21</v>
      </c>
      <c r="H102" s="195"/>
      <c r="I102" s="195"/>
      <c r="J102" s="225"/>
      <c r="K102" s="231"/>
      <c r="L102" s="232"/>
      <c r="M102" s="233"/>
      <c r="N102" s="49"/>
      <c r="O102" s="234"/>
    </row>
    <row r="103" spans="1:15" customFormat="1" ht="33" hidden="1" customHeight="1" x14ac:dyDescent="0.25">
      <c r="A103" s="223"/>
      <c r="B103" s="203"/>
      <c r="C103" s="204"/>
      <c r="D103" s="199"/>
      <c r="E103" s="192" t="s">
        <v>25</v>
      </c>
      <c r="F103" s="205" t="s">
        <v>117</v>
      </c>
      <c r="G103" s="194" t="s">
        <v>27</v>
      </c>
      <c r="H103" s="195"/>
      <c r="I103" s="195"/>
      <c r="J103" s="225"/>
      <c r="K103" s="225"/>
      <c r="L103" s="232"/>
      <c r="M103" s="233"/>
      <c r="N103" s="57"/>
      <c r="O103" s="236"/>
    </row>
    <row r="104" spans="1:15" ht="33" customHeight="1" x14ac:dyDescent="0.25">
      <c r="A104" s="20"/>
      <c r="B104" s="189" t="s">
        <v>169</v>
      </c>
      <c r="C104" s="36" t="s">
        <v>170</v>
      </c>
      <c r="D104" s="208" t="s">
        <v>18</v>
      </c>
      <c r="E104" s="3" t="s">
        <v>19</v>
      </c>
      <c r="F104" s="38" t="s">
        <v>150</v>
      </c>
      <c r="G104" s="39" t="s">
        <v>21</v>
      </c>
      <c r="H104" s="195">
        <f>'[39]Оценка от учреждения'!H103</f>
        <v>100</v>
      </c>
      <c r="I104" s="195">
        <f>'[39]Оценка от учреждения'!I103</f>
        <v>84.195774040534701</v>
      </c>
      <c r="J104" s="196">
        <f>IF(I104/H104*100&gt;100,100,I104/H104*100)</f>
        <v>84.195774040534701</v>
      </c>
      <c r="K104" s="237">
        <f>(J104+J105+J106)/3</f>
        <v>94.731924680178238</v>
      </c>
      <c r="L104" s="227">
        <f>(K104+K107)/2</f>
        <v>96.90492337905016</v>
      </c>
      <c r="M104" s="243"/>
      <c r="N104" s="44"/>
      <c r="O104" s="238">
        <v>26</v>
      </c>
    </row>
    <row r="105" spans="1:15" ht="39" customHeight="1" x14ac:dyDescent="0.25">
      <c r="A105" s="20"/>
      <c r="B105" s="189"/>
      <c r="C105" s="36"/>
      <c r="D105" s="209"/>
      <c r="E105" s="3" t="s">
        <v>19</v>
      </c>
      <c r="F105" s="38" t="s">
        <v>151</v>
      </c>
      <c r="G105" s="39" t="s">
        <v>21</v>
      </c>
      <c r="H105" s="195">
        <f>'[39]Оценка от учреждения'!H104</f>
        <v>8.8000000000000007</v>
      </c>
      <c r="I105" s="195">
        <f>'[39]Оценка от учреждения'!I104</f>
        <v>5.7</v>
      </c>
      <c r="J105" s="196">
        <f>IF(H105/I105*100&gt;100,100,H105/I105*100)</f>
        <v>100</v>
      </c>
      <c r="K105" s="239"/>
      <c r="L105" s="240"/>
      <c r="M105" s="243"/>
      <c r="N105" s="49"/>
      <c r="O105" s="241"/>
    </row>
    <row r="106" spans="1:15" ht="32.25" customHeight="1" x14ac:dyDescent="0.25">
      <c r="A106" s="20"/>
      <c r="B106" s="189"/>
      <c r="C106" s="36"/>
      <c r="D106" s="209"/>
      <c r="E106" s="3" t="s">
        <v>19</v>
      </c>
      <c r="F106" s="219" t="s">
        <v>152</v>
      </c>
      <c r="G106" s="39" t="s">
        <v>21</v>
      </c>
      <c r="H106" s="195">
        <f>'[39]Оценка от учреждения'!H105</f>
        <v>100</v>
      </c>
      <c r="I106" s="195">
        <f>'[39]Оценка от учреждения'!I105</f>
        <v>100</v>
      </c>
      <c r="J106" s="196">
        <f>IF(I106/H106*100&gt;100,100,I106/H106*100)</f>
        <v>100</v>
      </c>
      <c r="K106" s="239"/>
      <c r="L106" s="240"/>
      <c r="M106" s="243"/>
      <c r="N106" s="49"/>
      <c r="O106" s="241"/>
    </row>
    <row r="107" spans="1:15" ht="33" customHeight="1" x14ac:dyDescent="0.25">
      <c r="A107" s="159"/>
      <c r="B107" s="203"/>
      <c r="C107" s="53"/>
      <c r="D107" s="209"/>
      <c r="E107" s="3" t="s">
        <v>25</v>
      </c>
      <c r="F107" s="55" t="s">
        <v>26</v>
      </c>
      <c r="G107" s="39" t="s">
        <v>27</v>
      </c>
      <c r="H107" s="195">
        <f>'[39]Оценка от учреждения'!H106</f>
        <v>154</v>
      </c>
      <c r="I107" s="195">
        <f>'[39]Оценка от учреждения'!I106</f>
        <v>152.58000000000001</v>
      </c>
      <c r="J107" s="196">
        <f>IF(I107/H107*100&gt;100,100,I107/H107*100)</f>
        <v>99.077922077922082</v>
      </c>
      <c r="K107" s="196">
        <f>J107</f>
        <v>99.077922077922082</v>
      </c>
      <c r="L107" s="240"/>
      <c r="M107" s="244"/>
      <c r="N107" s="57"/>
      <c r="O107" s="24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45"/>
      <c r="H109" s="246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4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3" t="s">
        <v>1</v>
      </c>
      <c r="B2" s="3" t="s">
        <v>173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3</v>
      </c>
      <c r="D3" s="5">
        <v>4</v>
      </c>
      <c r="E3" s="4">
        <v>5</v>
      </c>
      <c r="F3" s="4">
        <v>6</v>
      </c>
      <c r="G3" s="5">
        <v>7</v>
      </c>
      <c r="H3" s="4">
        <v>8</v>
      </c>
      <c r="I3" s="4">
        <v>9</v>
      </c>
      <c r="J3" s="5">
        <v>10</v>
      </c>
      <c r="K3" s="4">
        <v>11</v>
      </c>
      <c r="L3" s="4">
        <v>12</v>
      </c>
      <c r="M3" s="5">
        <v>13</v>
      </c>
      <c r="N3" s="4">
        <v>14</v>
      </c>
    </row>
    <row r="4" spans="1:15" customFormat="1" ht="55.5" hidden="1" customHeight="1" x14ac:dyDescent="0.25">
      <c r="A4" s="228" t="s">
        <v>185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8.25" hidden="1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04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ht="49.5" hidden="1" customHeight="1" x14ac:dyDescent="0.25">
      <c r="A16" s="223"/>
      <c r="B16" s="189" t="s">
        <v>122</v>
      </c>
      <c r="C16" s="36" t="s">
        <v>123</v>
      </c>
      <c r="D16" s="208" t="s">
        <v>18</v>
      </c>
      <c r="E16" s="3" t="s">
        <v>19</v>
      </c>
      <c r="F16" s="38" t="s">
        <v>114</v>
      </c>
      <c r="G16" s="39" t="s">
        <v>21</v>
      </c>
      <c r="H16" s="195"/>
      <c r="I16" s="195"/>
      <c r="J16" s="196"/>
      <c r="K16" s="237"/>
      <c r="L16" s="227"/>
      <c r="M16" s="233"/>
      <c r="N16" s="44"/>
      <c r="O16" s="238">
        <v>4</v>
      </c>
    </row>
    <row r="17" spans="1:15" ht="39" hidden="1" customHeight="1" x14ac:dyDescent="0.25">
      <c r="A17" s="223"/>
      <c r="B17" s="189"/>
      <c r="C17" s="36"/>
      <c r="D17" s="209"/>
      <c r="E17" s="3" t="s">
        <v>19</v>
      </c>
      <c r="F17" s="38" t="s">
        <v>115</v>
      </c>
      <c r="G17" s="39" t="s">
        <v>21</v>
      </c>
      <c r="H17" s="195"/>
      <c r="I17" s="195"/>
      <c r="J17" s="196"/>
      <c r="K17" s="239"/>
      <c r="L17" s="240"/>
      <c r="M17" s="233"/>
      <c r="N17" s="49"/>
      <c r="O17" s="241"/>
    </row>
    <row r="18" spans="1:15" ht="32.25" hidden="1" customHeight="1" x14ac:dyDescent="0.25">
      <c r="A18" s="223"/>
      <c r="B18" s="189"/>
      <c r="C18" s="36"/>
      <c r="D18" s="209"/>
      <c r="E18" s="3" t="s">
        <v>19</v>
      </c>
      <c r="F18" s="38" t="s">
        <v>116</v>
      </c>
      <c r="G18" s="39" t="s">
        <v>21</v>
      </c>
      <c r="H18" s="195"/>
      <c r="I18" s="195"/>
      <c r="J18" s="196"/>
      <c r="K18" s="239"/>
      <c r="L18" s="240"/>
      <c r="M18" s="233"/>
      <c r="N18" s="49"/>
      <c r="O18" s="241"/>
    </row>
    <row r="19" spans="1:15" ht="33" hidden="1" customHeight="1" x14ac:dyDescent="0.25">
      <c r="A19" s="223"/>
      <c r="B19" s="203"/>
      <c r="C19" s="53"/>
      <c r="D19" s="209"/>
      <c r="E19" s="3" t="s">
        <v>25</v>
      </c>
      <c r="F19" s="55" t="s">
        <v>117</v>
      </c>
      <c r="G19" s="39" t="s">
        <v>27</v>
      </c>
      <c r="H19" s="195"/>
      <c r="I19" s="195"/>
      <c r="J19" s="196"/>
      <c r="K19" s="196"/>
      <c r="L19" s="240"/>
      <c r="M19" s="233"/>
      <c r="N19" s="57"/>
      <c r="O19" s="242"/>
    </row>
    <row r="20" spans="1:15" customFormat="1" ht="52.5" hidden="1" customHeight="1" x14ac:dyDescent="0.25">
      <c r="A20" s="223"/>
      <c r="B20" s="189" t="s">
        <v>124</v>
      </c>
      <c r="C20" s="224" t="s">
        <v>125</v>
      </c>
      <c r="D20" s="247" t="s">
        <v>18</v>
      </c>
      <c r="E20" s="192" t="s">
        <v>19</v>
      </c>
      <c r="F20" s="193" t="s">
        <v>114</v>
      </c>
      <c r="G20" s="194" t="s">
        <v>21</v>
      </c>
      <c r="H20" s="195"/>
      <c r="I20" s="195"/>
      <c r="J20" s="225"/>
      <c r="K20" s="248"/>
      <c r="L20" s="249"/>
      <c r="M20" s="233"/>
      <c r="N20" s="44"/>
      <c r="O20" s="229">
        <v>5</v>
      </c>
    </row>
    <row r="21" spans="1:15" customFormat="1" ht="39" hidden="1" customHeight="1" x14ac:dyDescent="0.25">
      <c r="A21" s="223"/>
      <c r="B21" s="189"/>
      <c r="C21" s="230"/>
      <c r="D21" s="250"/>
      <c r="E21" s="192" t="s">
        <v>19</v>
      </c>
      <c r="F21" s="193" t="s">
        <v>115</v>
      </c>
      <c r="G21" s="194" t="s">
        <v>21</v>
      </c>
      <c r="H21" s="195"/>
      <c r="I21" s="195"/>
      <c r="J21" s="225"/>
      <c r="K21" s="251"/>
      <c r="L21" s="252"/>
      <c r="M21" s="233"/>
      <c r="N21" s="49"/>
      <c r="O21" s="234"/>
    </row>
    <row r="22" spans="1:15" customFormat="1" ht="33.75" hidden="1" customHeight="1" x14ac:dyDescent="0.25">
      <c r="A22" s="223"/>
      <c r="B22" s="189"/>
      <c r="C22" s="230"/>
      <c r="D22" s="250"/>
      <c r="E22" s="192" t="s">
        <v>19</v>
      </c>
      <c r="F22" s="193" t="s">
        <v>116</v>
      </c>
      <c r="G22" s="194" t="s">
        <v>21</v>
      </c>
      <c r="H22" s="195"/>
      <c r="I22" s="195"/>
      <c r="J22" s="225"/>
      <c r="K22" s="253"/>
      <c r="L22" s="252"/>
      <c r="M22" s="233"/>
      <c r="N22" s="49"/>
      <c r="O22" s="234"/>
    </row>
    <row r="23" spans="1:15" customFormat="1" ht="33" hidden="1" customHeight="1" x14ac:dyDescent="0.25">
      <c r="A23" s="223"/>
      <c r="B23" s="203"/>
      <c r="C23" s="235"/>
      <c r="D23" s="254"/>
      <c r="E23" s="192" t="s">
        <v>25</v>
      </c>
      <c r="F23" s="205" t="s">
        <v>117</v>
      </c>
      <c r="G23" s="194" t="s">
        <v>27</v>
      </c>
      <c r="H23" s="195"/>
      <c r="I23" s="195"/>
      <c r="J23" s="225"/>
      <c r="K23" s="225"/>
      <c r="L23" s="255"/>
      <c r="M23" s="233"/>
      <c r="N23" s="57"/>
      <c r="O23" s="236"/>
    </row>
    <row r="24" spans="1:15" ht="52.5" hidden="1" customHeight="1" x14ac:dyDescent="0.25">
      <c r="A24" s="223"/>
      <c r="B24" s="189" t="s">
        <v>126</v>
      </c>
      <c r="C24" s="107" t="s">
        <v>127</v>
      </c>
      <c r="D24" s="37" t="s">
        <v>18</v>
      </c>
      <c r="E24" s="3" t="s">
        <v>19</v>
      </c>
      <c r="F24" s="38" t="s">
        <v>114</v>
      </c>
      <c r="G24" s="39" t="s">
        <v>21</v>
      </c>
      <c r="H24" s="195"/>
      <c r="I24" s="195"/>
      <c r="J24" s="196"/>
      <c r="K24" s="42"/>
      <c r="L24" s="198"/>
      <c r="M24" s="233"/>
      <c r="N24" s="44"/>
      <c r="O24" s="238">
        <v>6</v>
      </c>
    </row>
    <row r="25" spans="1:15" ht="39" hidden="1" customHeight="1" x14ac:dyDescent="0.25">
      <c r="A25" s="223"/>
      <c r="B25" s="189"/>
      <c r="C25" s="109"/>
      <c r="D25" s="257"/>
      <c r="E25" s="3" t="s">
        <v>19</v>
      </c>
      <c r="F25" s="256" t="s">
        <v>180</v>
      </c>
      <c r="G25" s="39" t="s">
        <v>21</v>
      </c>
      <c r="H25" s="195"/>
      <c r="I25" s="195"/>
      <c r="J25" s="196"/>
      <c r="K25" s="258"/>
      <c r="L25" s="201"/>
      <c r="M25" s="233"/>
      <c r="N25" s="49"/>
      <c r="O25" s="241"/>
    </row>
    <row r="26" spans="1:15" ht="35.25" hidden="1" customHeight="1" x14ac:dyDescent="0.25">
      <c r="A26" s="223"/>
      <c r="B26" s="189"/>
      <c r="C26" s="109"/>
      <c r="D26" s="257"/>
      <c r="E26" s="3" t="s">
        <v>19</v>
      </c>
      <c r="F26" s="38" t="s">
        <v>116</v>
      </c>
      <c r="G26" s="39" t="s">
        <v>21</v>
      </c>
      <c r="H26" s="195"/>
      <c r="I26" s="195"/>
      <c r="J26" s="196"/>
      <c r="K26" s="259"/>
      <c r="L26" s="201"/>
      <c r="M26" s="233"/>
      <c r="N26" s="49"/>
      <c r="O26" s="241"/>
    </row>
    <row r="27" spans="1:15" ht="33" hidden="1" customHeight="1" x14ac:dyDescent="0.25">
      <c r="A27" s="223"/>
      <c r="B27" s="203"/>
      <c r="C27" s="111"/>
      <c r="D27" s="260"/>
      <c r="E27" s="3" t="s">
        <v>25</v>
      </c>
      <c r="F27" s="55" t="s">
        <v>117</v>
      </c>
      <c r="G27" s="39" t="s">
        <v>27</v>
      </c>
      <c r="H27" s="195"/>
      <c r="I27" s="195"/>
      <c r="J27" s="196"/>
      <c r="K27" s="196"/>
      <c r="L27" s="207"/>
      <c r="M27" s="233"/>
      <c r="N27" s="57"/>
      <c r="O27" s="242"/>
    </row>
    <row r="28" spans="1:15" customFormat="1" ht="51" customHeight="1" x14ac:dyDescent="0.25">
      <c r="A28" s="223"/>
      <c r="B28" s="189" t="s">
        <v>128</v>
      </c>
      <c r="C28" s="224" t="s">
        <v>129</v>
      </c>
      <c r="D28" s="247" t="s">
        <v>18</v>
      </c>
      <c r="E28" s="192" t="s">
        <v>19</v>
      </c>
      <c r="F28" s="193" t="s">
        <v>114</v>
      </c>
      <c r="G28" s="194" t="s">
        <v>21</v>
      </c>
      <c r="H28" s="195">
        <f>'[40]Оценка от учреждения'!H27</f>
        <v>2.9</v>
      </c>
      <c r="I28" s="195">
        <f>'[40]Оценка от учреждения'!I27</f>
        <v>2.9</v>
      </c>
      <c r="J28" s="225">
        <f>IF(H28/I28*100&gt;100,100,H28/I28*100)</f>
        <v>100</v>
      </c>
      <c r="K28" s="248">
        <f>(J28+J29+J30)/3</f>
        <v>100</v>
      </c>
      <c r="L28" s="249">
        <f>(K28+K31)/2</f>
        <v>100</v>
      </c>
      <c r="M28" s="233"/>
      <c r="N28" s="44"/>
      <c r="O28" s="229">
        <v>7</v>
      </c>
    </row>
    <row r="29" spans="1:15" customFormat="1" ht="39" customHeight="1" x14ac:dyDescent="0.25">
      <c r="A29" s="223"/>
      <c r="B29" s="189"/>
      <c r="C29" s="230"/>
      <c r="D29" s="250"/>
      <c r="E29" s="192" t="s">
        <v>19</v>
      </c>
      <c r="F29" s="193" t="s">
        <v>115</v>
      </c>
      <c r="G29" s="194" t="s">
        <v>21</v>
      </c>
      <c r="H29" s="195">
        <f>'[40]Оценка от учреждения'!H28</f>
        <v>100</v>
      </c>
      <c r="I29" s="195">
        <f>'[40]Оценка от учреждения'!I28</f>
        <v>100</v>
      </c>
      <c r="J29" s="225">
        <f>IF(I29/H29*100&gt;100,100,I29/H29*100)</f>
        <v>100</v>
      </c>
      <c r="K29" s="251"/>
      <c r="L29" s="252"/>
      <c r="M29" s="233"/>
      <c r="N29" s="49"/>
      <c r="O29" s="234"/>
    </row>
    <row r="30" spans="1:15" customFormat="1" ht="33.75" customHeight="1" x14ac:dyDescent="0.25">
      <c r="A30" s="223"/>
      <c r="B30" s="189"/>
      <c r="C30" s="230"/>
      <c r="D30" s="250"/>
      <c r="E30" s="192" t="s">
        <v>19</v>
      </c>
      <c r="F30" s="193" t="s">
        <v>116</v>
      </c>
      <c r="G30" s="194" t="s">
        <v>21</v>
      </c>
      <c r="H30" s="195">
        <f>'[40]Оценка от учреждения'!H29</f>
        <v>80</v>
      </c>
      <c r="I30" s="195">
        <f>'[40]Оценка от учреждения'!I29</f>
        <v>80</v>
      </c>
      <c r="J30" s="225">
        <f>IF(I30/H30*100&gt;100,100,I30/H30*100)</f>
        <v>100</v>
      </c>
      <c r="K30" s="253"/>
      <c r="L30" s="252"/>
      <c r="M30" s="233"/>
      <c r="N30" s="49"/>
      <c r="O30" s="234"/>
    </row>
    <row r="31" spans="1:15" customFormat="1" ht="33" customHeight="1" x14ac:dyDescent="0.25">
      <c r="A31" s="223"/>
      <c r="B31" s="203"/>
      <c r="C31" s="235"/>
      <c r="D31" s="254"/>
      <c r="E31" s="192" t="s">
        <v>25</v>
      </c>
      <c r="F31" s="205" t="s">
        <v>26</v>
      </c>
      <c r="G31" s="194" t="s">
        <v>27</v>
      </c>
      <c r="H31" s="195">
        <f>'[40]Оценка от учреждения'!H30</f>
        <v>5</v>
      </c>
      <c r="I31" s="195">
        <f>'[40]Оценка от учреждения'!I30</f>
        <v>5.58</v>
      </c>
      <c r="J31" s="225">
        <f>IF(I31/H31*100&gt;100,100,I31/H31*100)</f>
        <v>100</v>
      </c>
      <c r="K31" s="225">
        <f>J31</f>
        <v>100</v>
      </c>
      <c r="L31" s="255"/>
      <c r="M31" s="233"/>
      <c r="N31" s="57"/>
      <c r="O31" s="236"/>
    </row>
    <row r="32" spans="1:15" ht="54" customHeight="1" x14ac:dyDescent="0.25">
      <c r="A32" s="20"/>
      <c r="B32" s="189" t="s">
        <v>130</v>
      </c>
      <c r="C32" s="36" t="s">
        <v>131</v>
      </c>
      <c r="D32" s="37" t="s">
        <v>18</v>
      </c>
      <c r="E32" s="3" t="s">
        <v>19</v>
      </c>
      <c r="F32" s="38" t="s">
        <v>114</v>
      </c>
      <c r="G32" s="39" t="s">
        <v>21</v>
      </c>
      <c r="H32" s="195">
        <f>'[40]Оценка от учреждения'!H31</f>
        <v>2.9</v>
      </c>
      <c r="I32" s="195">
        <f>'[40]Оценка от учреждения'!I31</f>
        <v>2.9</v>
      </c>
      <c r="J32" s="196">
        <f>IF(H32/I32*100&gt;100,100,H32/I32*100)</f>
        <v>100</v>
      </c>
      <c r="K32" s="237">
        <f>(J32+J33+J34)/3</f>
        <v>100</v>
      </c>
      <c r="L32" s="227">
        <f>(K32+K35)/2</f>
        <v>99.296536796536799</v>
      </c>
      <c r="M32" s="243"/>
      <c r="N32" s="44"/>
      <c r="O32" s="238">
        <v>8</v>
      </c>
    </row>
    <row r="33" spans="1:15" ht="39" customHeight="1" x14ac:dyDescent="0.25">
      <c r="A33" s="20"/>
      <c r="B33" s="189"/>
      <c r="C33" s="36"/>
      <c r="D33" s="217"/>
      <c r="E33" s="3" t="s">
        <v>19</v>
      </c>
      <c r="F33" s="38" t="s">
        <v>115</v>
      </c>
      <c r="G33" s="39" t="s">
        <v>21</v>
      </c>
      <c r="H33" s="195">
        <f>'[40]Оценка от учреждения'!H32</f>
        <v>100</v>
      </c>
      <c r="I33" s="195">
        <f>'[40]Оценка от учреждения'!I32</f>
        <v>100</v>
      </c>
      <c r="J33" s="196">
        <f>IF(I33/H33*100&gt;100,100,I33/H33*100)</f>
        <v>100</v>
      </c>
      <c r="K33" s="239"/>
      <c r="L33" s="240"/>
      <c r="M33" s="243"/>
      <c r="N33" s="49"/>
      <c r="O33" s="241"/>
    </row>
    <row r="34" spans="1:15" ht="33.75" customHeight="1" x14ac:dyDescent="0.25">
      <c r="A34" s="20"/>
      <c r="B34" s="189"/>
      <c r="C34" s="36"/>
      <c r="D34" s="217"/>
      <c r="E34" s="3" t="s">
        <v>19</v>
      </c>
      <c r="F34" s="38" t="s">
        <v>116</v>
      </c>
      <c r="G34" s="39" t="s">
        <v>21</v>
      </c>
      <c r="H34" s="195">
        <f>'[40]Оценка от учреждения'!H33</f>
        <v>80</v>
      </c>
      <c r="I34" s="195">
        <f>'[40]Оценка от учреждения'!I33</f>
        <v>82.4</v>
      </c>
      <c r="J34" s="196">
        <f>IF(I34/H34*100&gt;100,100,I34/H34*100)</f>
        <v>100</v>
      </c>
      <c r="K34" s="239"/>
      <c r="L34" s="240"/>
      <c r="M34" s="243"/>
      <c r="N34" s="49"/>
      <c r="O34" s="241"/>
    </row>
    <row r="35" spans="1:15" ht="33" customHeight="1" x14ac:dyDescent="0.25">
      <c r="A35" s="20"/>
      <c r="B35" s="203"/>
      <c r="C35" s="53"/>
      <c r="D35" s="218"/>
      <c r="E35" s="3" t="s">
        <v>25</v>
      </c>
      <c r="F35" s="55" t="s">
        <v>26</v>
      </c>
      <c r="G35" s="39" t="s">
        <v>27</v>
      </c>
      <c r="H35" s="195">
        <f>'[40]Оценка от учреждения'!H34</f>
        <v>231</v>
      </c>
      <c r="I35" s="195">
        <f>'[40]Оценка от учреждения'!I34</f>
        <v>227.75</v>
      </c>
      <c r="J35" s="196">
        <f>IF(I35/H35*100&gt;100,100,I35/H35*100)</f>
        <v>98.593073593073584</v>
      </c>
      <c r="K35" s="196">
        <f>J35</f>
        <v>98.593073593073584</v>
      </c>
      <c r="L35" s="240"/>
      <c r="M35" s="243"/>
      <c r="N35" s="57"/>
      <c r="O35" s="242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33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33"/>
      <c r="N41" s="49"/>
      <c r="O41" s="241"/>
    </row>
    <row r="42" spans="1:15" ht="36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33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customHeight="1" x14ac:dyDescent="0.25">
      <c r="A56" s="223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>
        <f>'[40]Оценка от учреждения'!H55</f>
        <v>2.9</v>
      </c>
      <c r="I56" s="195">
        <f>'[40]Оценка от учреждения'!I55</f>
        <v>2.9</v>
      </c>
      <c r="J56" s="196">
        <f>IF(H56/I56*100&gt;100,100,H56/I56*100)</f>
        <v>100</v>
      </c>
      <c r="K56" s="237">
        <f>(J56+J57+J58)/3</f>
        <v>100</v>
      </c>
      <c r="L56" s="227">
        <f>(K56+K59)/2</f>
        <v>100</v>
      </c>
      <c r="M56" s="233"/>
      <c r="N56" s="44"/>
      <c r="O56" s="238">
        <v>14</v>
      </c>
    </row>
    <row r="57" spans="1:15" ht="39" customHeight="1" x14ac:dyDescent="0.25">
      <c r="A57" s="223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>
        <f>'[40]Оценка от учреждения'!H56</f>
        <v>100</v>
      </c>
      <c r="I57" s="195">
        <f>'[40]Оценка от учреждения'!I56</f>
        <v>100</v>
      </c>
      <c r="J57" s="196">
        <f>IF(I57/H57*100&gt;100,100,I57/H57*100)</f>
        <v>100</v>
      </c>
      <c r="K57" s="239"/>
      <c r="L57" s="240"/>
      <c r="M57" s="233"/>
      <c r="N57" s="49"/>
      <c r="O57" s="241"/>
    </row>
    <row r="58" spans="1:15" ht="36.75" customHeight="1" x14ac:dyDescent="0.25">
      <c r="A58" s="223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>
        <f>'[40]Оценка от учреждения'!H57</f>
        <v>80</v>
      </c>
      <c r="I58" s="195">
        <f>'[40]Оценка от учреждения'!I57</f>
        <v>83.3</v>
      </c>
      <c r="J58" s="196">
        <f>IF(I58/H58*100&gt;100,100,I58/H58*100)</f>
        <v>100</v>
      </c>
      <c r="K58" s="239"/>
      <c r="L58" s="240"/>
      <c r="M58" s="233"/>
      <c r="N58" s="49"/>
      <c r="O58" s="241"/>
    </row>
    <row r="59" spans="1:15" ht="33" customHeight="1" x14ac:dyDescent="0.25">
      <c r="A59" s="223"/>
      <c r="B59" s="203"/>
      <c r="C59" s="53"/>
      <c r="D59" s="209"/>
      <c r="E59" s="3" t="s">
        <v>25</v>
      </c>
      <c r="F59" s="55" t="s">
        <v>26</v>
      </c>
      <c r="G59" s="39" t="s">
        <v>27</v>
      </c>
      <c r="H59" s="195">
        <f>'[40]Оценка от учреждения'!H58</f>
        <v>19</v>
      </c>
      <c r="I59" s="195">
        <f>'[40]Оценка от учреждения'!I58</f>
        <v>19</v>
      </c>
      <c r="J59" s="196">
        <f>IF(I59/H59*100&gt;100,100,I59/H59*100)</f>
        <v>100</v>
      </c>
      <c r="K59" s="196">
        <f>J59</f>
        <v>100</v>
      </c>
      <c r="L59" s="240"/>
      <c r="M59" s="233"/>
      <c r="N59" s="57"/>
      <c r="O59" s="242"/>
    </row>
    <row r="60" spans="1:15" customFormat="1" ht="52.5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33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33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33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33"/>
      <c r="N63" s="57"/>
      <c r="O63" s="236"/>
    </row>
    <row r="64" spans="1:15" ht="51" hidden="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/>
      <c r="I64" s="195"/>
      <c r="J64" s="196"/>
      <c r="K64" s="237"/>
      <c r="L64" s="227"/>
      <c r="M64" s="233"/>
      <c r="N64" s="44"/>
      <c r="O64" s="238">
        <v>16</v>
      </c>
    </row>
    <row r="65" spans="1:15" ht="39" hidden="1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/>
      <c r="I65" s="195"/>
      <c r="J65" s="196"/>
      <c r="K65" s="239"/>
      <c r="L65" s="240"/>
      <c r="M65" s="233"/>
      <c r="N65" s="49"/>
      <c r="O65" s="241"/>
    </row>
    <row r="66" spans="1:15" ht="33.75" hidden="1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/>
      <c r="I66" s="195"/>
      <c r="J66" s="196"/>
      <c r="K66" s="239"/>
      <c r="L66" s="240"/>
      <c r="M66" s="233"/>
      <c r="N66" s="49"/>
      <c r="O66" s="241"/>
    </row>
    <row r="67" spans="1:15" ht="33" hidden="1" customHeight="1" x14ac:dyDescent="0.25">
      <c r="A67" s="223"/>
      <c r="B67" s="203"/>
      <c r="C67" s="53"/>
      <c r="D67" s="209"/>
      <c r="E67" s="3" t="s">
        <v>25</v>
      </c>
      <c r="F67" s="55" t="s">
        <v>117</v>
      </c>
      <c r="G67" s="39" t="s">
        <v>27</v>
      </c>
      <c r="H67" s="195"/>
      <c r="I67" s="195"/>
      <c r="J67" s="196"/>
      <c r="K67" s="196"/>
      <c r="L67" s="240"/>
      <c r="M67" s="233"/>
      <c r="N67" s="57"/>
      <c r="O67" s="242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196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hidden="1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/>
      <c r="I72" s="195"/>
      <c r="J72" s="196"/>
      <c r="K72" s="237"/>
      <c r="L72" s="227"/>
      <c r="M72" s="233"/>
      <c r="N72" s="44"/>
      <c r="O72" s="238">
        <v>18</v>
      </c>
    </row>
    <row r="73" spans="1:15" ht="34.5" hidden="1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/>
      <c r="I73" s="195"/>
      <c r="J73" s="196"/>
      <c r="K73" s="239"/>
      <c r="L73" s="240"/>
      <c r="M73" s="233"/>
      <c r="N73" s="49"/>
      <c r="O73" s="241"/>
    </row>
    <row r="74" spans="1:15" ht="33.75" hidden="1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/>
      <c r="I74" s="195"/>
      <c r="J74" s="196"/>
      <c r="K74" s="239"/>
      <c r="L74" s="240"/>
      <c r="M74" s="233"/>
      <c r="N74" s="49"/>
      <c r="O74" s="241"/>
    </row>
    <row r="75" spans="1:15" ht="33" hidden="1" customHeight="1" x14ac:dyDescent="0.25">
      <c r="A75" s="223"/>
      <c r="B75" s="203"/>
      <c r="C75" s="53"/>
      <c r="D75" s="209"/>
      <c r="E75" s="3" t="s">
        <v>25</v>
      </c>
      <c r="F75" s="55" t="s">
        <v>117</v>
      </c>
      <c r="G75" s="39" t="s">
        <v>27</v>
      </c>
      <c r="H75" s="195"/>
      <c r="I75" s="195"/>
      <c r="J75" s="196"/>
      <c r="K75" s="196"/>
      <c r="L75" s="240"/>
      <c r="M75" s="233"/>
      <c r="N75" s="57"/>
      <c r="O75" s="242"/>
    </row>
    <row r="76" spans="1:15" customFormat="1" ht="36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/>
      <c r="I76" s="195"/>
      <c r="J76" s="225"/>
      <c r="K76" s="226"/>
      <c r="L76" s="227"/>
      <c r="M76" s="233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/>
      <c r="I77" s="195"/>
      <c r="J77" s="225"/>
      <c r="K77" s="231"/>
      <c r="L77" s="232"/>
      <c r="M77" s="233"/>
      <c r="N77" s="49"/>
      <c r="O77" s="234"/>
    </row>
    <row r="78" spans="1:15" customFormat="1" ht="35.25" hidden="1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/>
      <c r="I78" s="195"/>
      <c r="J78" s="225"/>
      <c r="K78" s="231"/>
      <c r="L78" s="232"/>
      <c r="M78" s="233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/>
      <c r="L79" s="232"/>
      <c r="M79" s="233"/>
      <c r="N79" s="57"/>
      <c r="O79" s="236"/>
    </row>
    <row r="80" spans="1:15" ht="34.5" hidden="1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/>
      <c r="I80" s="195"/>
      <c r="J80" s="196"/>
      <c r="K80" s="237"/>
      <c r="L80" s="227"/>
      <c r="M80" s="233"/>
      <c r="N80" s="44"/>
      <c r="O80" s="238">
        <v>20</v>
      </c>
    </row>
    <row r="81" spans="1:15" ht="39" hidden="1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/>
      <c r="I81" s="195"/>
      <c r="J81" s="196"/>
      <c r="K81" s="239"/>
      <c r="L81" s="240"/>
      <c r="M81" s="233"/>
      <c r="N81" s="49"/>
      <c r="O81" s="241"/>
    </row>
    <row r="82" spans="1:15" ht="33.75" hidden="1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/>
      <c r="I82" s="195"/>
      <c r="J82" s="196"/>
      <c r="K82" s="239"/>
      <c r="L82" s="240"/>
      <c r="M82" s="233"/>
      <c r="N82" s="49"/>
      <c r="O82" s="241"/>
    </row>
    <row r="83" spans="1:15" ht="33" hidden="1" customHeight="1" x14ac:dyDescent="0.25">
      <c r="A83" s="223"/>
      <c r="B83" s="203"/>
      <c r="C83" s="53"/>
      <c r="D83" s="209"/>
      <c r="E83" s="3" t="s">
        <v>25</v>
      </c>
      <c r="F83" s="55" t="s">
        <v>117</v>
      </c>
      <c r="G83" s="39" t="s">
        <v>27</v>
      </c>
      <c r="H83" s="195"/>
      <c r="I83" s="195"/>
      <c r="J83" s="196"/>
      <c r="K83" s="196"/>
      <c r="L83" s="240"/>
      <c r="M83" s="233"/>
      <c r="N83" s="57"/>
      <c r="O83" s="242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4.5" hidden="1" customHeight="1" x14ac:dyDescent="0.25">
      <c r="A92" s="223"/>
      <c r="B92" s="189" t="s">
        <v>163</v>
      </c>
      <c r="C92" s="190" t="s">
        <v>164</v>
      </c>
      <c r="D92" s="191" t="s">
        <v>18</v>
      </c>
      <c r="E92" s="192" t="s">
        <v>19</v>
      </c>
      <c r="F92" s="193" t="s">
        <v>150</v>
      </c>
      <c r="G92" s="194" t="s">
        <v>21</v>
      </c>
      <c r="H92" s="195"/>
      <c r="I92" s="195"/>
      <c r="J92" s="225"/>
      <c r="K92" s="226"/>
      <c r="L92" s="227"/>
      <c r="M92" s="233"/>
      <c r="N92" s="44"/>
      <c r="O92" s="229">
        <v>23</v>
      </c>
    </row>
    <row r="93" spans="1:15" customFormat="1" ht="39" hidden="1" customHeight="1" x14ac:dyDescent="0.25">
      <c r="A93" s="223"/>
      <c r="B93" s="189"/>
      <c r="C93" s="190"/>
      <c r="D93" s="199"/>
      <c r="E93" s="192" t="s">
        <v>19</v>
      </c>
      <c r="F93" s="193" t="s">
        <v>151</v>
      </c>
      <c r="G93" s="194" t="s">
        <v>21</v>
      </c>
      <c r="H93" s="195"/>
      <c r="I93" s="195"/>
      <c r="J93" s="225"/>
      <c r="K93" s="231"/>
      <c r="L93" s="232"/>
      <c r="M93" s="233"/>
      <c r="N93" s="49"/>
      <c r="O93" s="234"/>
    </row>
    <row r="94" spans="1:15" customFormat="1" ht="32.25" hidden="1" customHeight="1" x14ac:dyDescent="0.25">
      <c r="A94" s="223"/>
      <c r="B94" s="189"/>
      <c r="C94" s="190"/>
      <c r="D94" s="199"/>
      <c r="E94" s="192" t="s">
        <v>19</v>
      </c>
      <c r="F94" s="220" t="s">
        <v>152</v>
      </c>
      <c r="G94" s="194" t="s">
        <v>21</v>
      </c>
      <c r="H94" s="195"/>
      <c r="I94" s="195"/>
      <c r="J94" s="225"/>
      <c r="K94" s="231"/>
      <c r="L94" s="232"/>
      <c r="M94" s="233"/>
      <c r="N94" s="49"/>
      <c r="O94" s="234"/>
    </row>
    <row r="95" spans="1:15" customFormat="1" ht="33" hidden="1" customHeight="1" x14ac:dyDescent="0.25">
      <c r="A95" s="223"/>
      <c r="B95" s="203"/>
      <c r="C95" s="204"/>
      <c r="D95" s="199"/>
      <c r="E95" s="192" t="s">
        <v>25</v>
      </c>
      <c r="F95" s="205" t="s">
        <v>117</v>
      </c>
      <c r="G95" s="194" t="s">
        <v>27</v>
      </c>
      <c r="H95" s="195"/>
      <c r="I95" s="195"/>
      <c r="J95" s="225"/>
      <c r="K95" s="225"/>
      <c r="L95" s="232"/>
      <c r="M95" s="233"/>
      <c r="N95" s="57"/>
      <c r="O95" s="236"/>
    </row>
    <row r="96" spans="1:15" ht="33" hidden="1" customHeight="1" x14ac:dyDescent="0.25">
      <c r="A96" s="223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/>
      <c r="I96" s="195"/>
      <c r="J96" s="196"/>
      <c r="K96" s="237"/>
      <c r="L96" s="227"/>
      <c r="M96" s="233"/>
      <c r="N96" s="44"/>
      <c r="O96" s="238">
        <v>24</v>
      </c>
    </row>
    <row r="97" spans="1:15" ht="39" hidden="1" customHeight="1" x14ac:dyDescent="0.25">
      <c r="A97" s="223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/>
      <c r="I97" s="195"/>
      <c r="J97" s="196"/>
      <c r="K97" s="239"/>
      <c r="L97" s="240"/>
      <c r="M97" s="233"/>
      <c r="N97" s="49"/>
      <c r="O97" s="241"/>
    </row>
    <row r="98" spans="1:15" ht="33.75" hidden="1" customHeight="1" x14ac:dyDescent="0.25">
      <c r="A98" s="223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/>
      <c r="I98" s="195"/>
      <c r="J98" s="196"/>
      <c r="K98" s="239"/>
      <c r="L98" s="240"/>
      <c r="M98" s="233"/>
      <c r="N98" s="49"/>
      <c r="O98" s="241"/>
    </row>
    <row r="99" spans="1:15" ht="33" hidden="1" customHeight="1" x14ac:dyDescent="0.25">
      <c r="A99" s="223"/>
      <c r="B99" s="203"/>
      <c r="C99" s="53"/>
      <c r="D99" s="209"/>
      <c r="E99" s="3" t="s">
        <v>25</v>
      </c>
      <c r="F99" s="55" t="s">
        <v>117</v>
      </c>
      <c r="G99" s="39" t="s">
        <v>27</v>
      </c>
      <c r="H99" s="195"/>
      <c r="I99" s="195"/>
      <c r="J99" s="196"/>
      <c r="K99" s="196"/>
      <c r="L99" s="240"/>
      <c r="M99" s="233"/>
      <c r="N99" s="57"/>
      <c r="O99" s="242"/>
    </row>
    <row r="100" spans="1:15" customFormat="1" ht="34.5" customHeight="1" x14ac:dyDescent="0.25">
      <c r="A100" s="223"/>
      <c r="B100" s="189" t="s">
        <v>167</v>
      </c>
      <c r="C100" s="190" t="s">
        <v>168</v>
      </c>
      <c r="D100" s="191" t="s">
        <v>18</v>
      </c>
      <c r="E100" s="192" t="s">
        <v>19</v>
      </c>
      <c r="F100" s="193" t="s">
        <v>150</v>
      </c>
      <c r="G100" s="194" t="s">
        <v>21</v>
      </c>
      <c r="H100" s="195">
        <f>'[40]Оценка от учреждения'!H99</f>
        <v>100</v>
      </c>
      <c r="I100" s="195">
        <f>'[40]Оценка от учреждения'!I99</f>
        <v>100</v>
      </c>
      <c r="J100" s="225">
        <f>IF(I100/H100*100&gt;100,100,I100/H100*100)</f>
        <v>100</v>
      </c>
      <c r="K100" s="226">
        <f>(J100+J101+J102)/3</f>
        <v>100</v>
      </c>
      <c r="L100" s="227">
        <f>(K100+K103)/2</f>
        <v>100</v>
      </c>
      <c r="M100" s="233"/>
      <c r="N100" s="44"/>
      <c r="O100" s="229">
        <v>25</v>
      </c>
    </row>
    <row r="101" spans="1:15" customFormat="1" ht="39" customHeight="1" x14ac:dyDescent="0.25">
      <c r="A101" s="223"/>
      <c r="B101" s="189"/>
      <c r="C101" s="190"/>
      <c r="D101" s="199"/>
      <c r="E101" s="192" t="s">
        <v>19</v>
      </c>
      <c r="F101" s="193" t="s">
        <v>151</v>
      </c>
      <c r="G101" s="194" t="s">
        <v>21</v>
      </c>
      <c r="H101" s="195">
        <f>'[40]Оценка от учреждения'!H100</f>
        <v>2.9</v>
      </c>
      <c r="I101" s="195">
        <f>'[40]Оценка от учреждения'!I100</f>
        <v>2.9</v>
      </c>
      <c r="J101" s="225">
        <f>IF(H101/I101*100&gt;100,100,H101/I101*100)</f>
        <v>100</v>
      </c>
      <c r="K101" s="231"/>
      <c r="L101" s="232"/>
      <c r="M101" s="233"/>
      <c r="N101" s="49"/>
      <c r="O101" s="234"/>
    </row>
    <row r="102" spans="1:15" customFormat="1" ht="35.25" customHeight="1" x14ac:dyDescent="0.25">
      <c r="A102" s="223"/>
      <c r="B102" s="189"/>
      <c r="C102" s="190"/>
      <c r="D102" s="199"/>
      <c r="E102" s="192" t="s">
        <v>19</v>
      </c>
      <c r="F102" s="220" t="s">
        <v>152</v>
      </c>
      <c r="G102" s="194" t="s">
        <v>21</v>
      </c>
      <c r="H102" s="195">
        <f>'[40]Оценка от учреждения'!H101</f>
        <v>100</v>
      </c>
      <c r="I102" s="195">
        <f>'[40]Оценка от учреждения'!I101</f>
        <v>100</v>
      </c>
      <c r="J102" s="225">
        <f>IF(I102/H102*100&gt;100,100,I102/H102*100)</f>
        <v>100</v>
      </c>
      <c r="K102" s="231"/>
      <c r="L102" s="232"/>
      <c r="M102" s="233"/>
      <c r="N102" s="49"/>
      <c r="O102" s="234"/>
    </row>
    <row r="103" spans="1:15" customFormat="1" ht="33" customHeight="1" x14ac:dyDescent="0.25">
      <c r="A103" s="223"/>
      <c r="B103" s="203"/>
      <c r="C103" s="204"/>
      <c r="D103" s="199"/>
      <c r="E103" s="192" t="s">
        <v>25</v>
      </c>
      <c r="F103" s="205" t="s">
        <v>26</v>
      </c>
      <c r="G103" s="194" t="s">
        <v>27</v>
      </c>
      <c r="H103" s="195">
        <f>'[40]Оценка от учреждения'!H102</f>
        <v>5</v>
      </c>
      <c r="I103" s="195">
        <f>'[40]Оценка от учреждения'!I102</f>
        <v>5.58</v>
      </c>
      <c r="J103" s="225">
        <f>IF(I103/H103*100&gt;100,100,I103/H103*100)</f>
        <v>100</v>
      </c>
      <c r="K103" s="225">
        <f>J103</f>
        <v>100</v>
      </c>
      <c r="L103" s="232"/>
      <c r="M103" s="233"/>
      <c r="N103" s="57"/>
      <c r="O103" s="236"/>
    </row>
    <row r="104" spans="1:15" ht="33" customHeight="1" x14ac:dyDescent="0.25">
      <c r="A104" s="20"/>
      <c r="B104" s="189" t="s">
        <v>169</v>
      </c>
      <c r="C104" s="36" t="s">
        <v>170</v>
      </c>
      <c r="D104" s="208" t="s">
        <v>18</v>
      </c>
      <c r="E104" s="3" t="s">
        <v>19</v>
      </c>
      <c r="F104" s="38" t="s">
        <v>150</v>
      </c>
      <c r="G104" s="39" t="s">
        <v>21</v>
      </c>
      <c r="H104" s="195">
        <f>'[40]Оценка от учреждения'!H103</f>
        <v>100</v>
      </c>
      <c r="I104" s="195">
        <f>'[40]Оценка от учреждения'!I103</f>
        <v>100</v>
      </c>
      <c r="J104" s="196">
        <f>IF(I104/H104*100&gt;100,100,I104/H104*100)</f>
        <v>100</v>
      </c>
      <c r="K104" s="237">
        <f>(J104+J105+J106)/3</f>
        <v>100</v>
      </c>
      <c r="L104" s="227">
        <f>(K104+K107)/2</f>
        <v>99.263461538461542</v>
      </c>
      <c r="M104" s="243"/>
      <c r="N104" s="44"/>
      <c r="O104" s="238">
        <v>26</v>
      </c>
    </row>
    <row r="105" spans="1:15" ht="39" customHeight="1" x14ac:dyDescent="0.25">
      <c r="A105" s="20"/>
      <c r="B105" s="189"/>
      <c r="C105" s="36"/>
      <c r="D105" s="209"/>
      <c r="E105" s="3" t="s">
        <v>19</v>
      </c>
      <c r="F105" s="38" t="s">
        <v>151</v>
      </c>
      <c r="G105" s="39" t="s">
        <v>21</v>
      </c>
      <c r="H105" s="195">
        <f>'[40]Оценка от учреждения'!H104</f>
        <v>2.9</v>
      </c>
      <c r="I105" s="195">
        <f>'[40]Оценка от учреждения'!I104</f>
        <v>2.9</v>
      </c>
      <c r="J105" s="196">
        <f>IF(H105/I105*100&gt;100,100,H105/I105*100)</f>
        <v>100</v>
      </c>
      <c r="K105" s="239"/>
      <c r="L105" s="240"/>
      <c r="M105" s="243"/>
      <c r="N105" s="49"/>
      <c r="O105" s="241"/>
    </row>
    <row r="106" spans="1:15" ht="32.25" customHeight="1" x14ac:dyDescent="0.25">
      <c r="A106" s="20"/>
      <c r="B106" s="189"/>
      <c r="C106" s="36"/>
      <c r="D106" s="209"/>
      <c r="E106" s="3" t="s">
        <v>19</v>
      </c>
      <c r="F106" s="219" t="s">
        <v>152</v>
      </c>
      <c r="G106" s="39" t="s">
        <v>21</v>
      </c>
      <c r="H106" s="195">
        <f>'[40]Оценка от учреждения'!H105</f>
        <v>100</v>
      </c>
      <c r="I106" s="195">
        <f>'[40]Оценка от учреждения'!I105</f>
        <v>100</v>
      </c>
      <c r="J106" s="196">
        <f>IF(I106/H106*100&gt;100,100,I106/H106*100)</f>
        <v>100</v>
      </c>
      <c r="K106" s="239"/>
      <c r="L106" s="240"/>
      <c r="M106" s="243"/>
      <c r="N106" s="49"/>
      <c r="O106" s="241"/>
    </row>
    <row r="107" spans="1:15" ht="33" customHeight="1" x14ac:dyDescent="0.25">
      <c r="A107" s="159"/>
      <c r="B107" s="203"/>
      <c r="C107" s="53"/>
      <c r="D107" s="209"/>
      <c r="E107" s="3" t="s">
        <v>25</v>
      </c>
      <c r="F107" s="55" t="s">
        <v>26</v>
      </c>
      <c r="G107" s="39" t="s">
        <v>27</v>
      </c>
      <c r="H107" s="195">
        <f>'[40]Оценка от учреждения'!H106</f>
        <v>260</v>
      </c>
      <c r="I107" s="195">
        <f>'[40]Оценка от учреждения'!I106</f>
        <v>256.17</v>
      </c>
      <c r="J107" s="196">
        <f>IF(I107/H107*100&gt;100,100,I107/H107*100)</f>
        <v>98.526923076923083</v>
      </c>
      <c r="K107" s="196">
        <f>J107</f>
        <v>98.526923076923083</v>
      </c>
      <c r="L107" s="240"/>
      <c r="M107" s="244"/>
      <c r="N107" s="57"/>
      <c r="O107" s="24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45"/>
      <c r="H109" s="246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07"/>
  <sheetViews>
    <sheetView view="pageBreakPreview" zoomScale="70" zoomScaleNormal="60" zoomScaleSheetLayoutView="70" workbookViewId="0">
      <pane xSplit="4" ySplit="3" topLeftCell="E4" activePane="bottomRight" state="frozen"/>
      <selection activeCell="E16" sqref="E16"/>
      <selection pane="topRight" activeCell="E16" sqref="E16"/>
      <selection pane="bottomLeft" activeCell="E16" sqref="E16"/>
      <selection pane="bottomRight" activeCell="E16" sqref="E16"/>
    </sheetView>
  </sheetViews>
  <sheetFormatPr defaultColWidth="8.85546875" defaultRowHeight="15" x14ac:dyDescent="0.25"/>
  <cols>
    <col min="1" max="1" width="19.140625" style="1" customWidth="1"/>
    <col min="2" max="2" width="20" style="1" customWidth="1"/>
    <col min="3" max="3" width="39.5703125" style="1" customWidth="1"/>
    <col min="4" max="4" width="10.140625" style="1" customWidth="1"/>
    <col min="5" max="5" width="17.85546875" style="1" customWidth="1"/>
    <col min="6" max="6" width="77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8.85546875" style="1"/>
  </cols>
  <sheetData>
    <row r="1" spans="1:15" ht="33.75" customHeight="1" x14ac:dyDescent="0.45">
      <c r="C1" s="2" t="s">
        <v>0</v>
      </c>
      <c r="D1" s="2"/>
      <c r="E1" s="2"/>
      <c r="F1" s="2"/>
    </row>
    <row r="2" spans="1:15" ht="195.75" customHeight="1" x14ac:dyDescent="0.25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2</v>
      </c>
      <c r="D3" s="5">
        <v>3</v>
      </c>
      <c r="E3" s="4">
        <v>4</v>
      </c>
      <c r="F3" s="5">
        <v>5</v>
      </c>
      <c r="G3" s="4">
        <v>6</v>
      </c>
      <c r="H3" s="5">
        <v>7</v>
      </c>
      <c r="I3" s="4">
        <v>8</v>
      </c>
      <c r="J3" s="5">
        <v>9</v>
      </c>
      <c r="K3" s="4">
        <v>10</v>
      </c>
      <c r="L3" s="5">
        <v>11</v>
      </c>
      <c r="M3" s="4">
        <v>12</v>
      </c>
      <c r="N3" s="5">
        <v>13</v>
      </c>
    </row>
    <row r="4" spans="1:15" customFormat="1" ht="56.25" hidden="1" customHeight="1" x14ac:dyDescent="0.25">
      <c r="A4" s="6" t="s">
        <v>86</v>
      </c>
      <c r="B4" s="7" t="s">
        <v>16</v>
      </c>
      <c r="C4" s="8" t="s">
        <v>17</v>
      </c>
      <c r="D4" s="9" t="s">
        <v>18</v>
      </c>
      <c r="E4" s="10" t="s">
        <v>19</v>
      </c>
      <c r="F4" s="11" t="s">
        <v>20</v>
      </c>
      <c r="G4" s="12" t="s">
        <v>21</v>
      </c>
      <c r="H4" s="13"/>
      <c r="I4" s="13"/>
      <c r="J4" s="14"/>
      <c r="K4" s="15"/>
      <c r="L4" s="16"/>
      <c r="M4" s="17" t="s">
        <v>22</v>
      </c>
      <c r="N4" s="18"/>
      <c r="O4" s="19">
        <v>1</v>
      </c>
    </row>
    <row r="5" spans="1:15" customFormat="1" ht="56.25" hidden="1" customHeight="1" x14ac:dyDescent="0.25">
      <c r="A5" s="20"/>
      <c r="B5" s="7"/>
      <c r="C5" s="8"/>
      <c r="D5" s="21"/>
      <c r="E5" s="10" t="s">
        <v>19</v>
      </c>
      <c r="F5" s="11" t="s">
        <v>23</v>
      </c>
      <c r="G5" s="12" t="s">
        <v>21</v>
      </c>
      <c r="H5" s="13"/>
      <c r="I5" s="13"/>
      <c r="J5" s="14"/>
      <c r="K5" s="22"/>
      <c r="L5" s="23"/>
      <c r="M5" s="17"/>
      <c r="N5" s="24"/>
      <c r="O5" s="25"/>
    </row>
    <row r="6" spans="1:15" customFormat="1" ht="87" hidden="1" customHeight="1" x14ac:dyDescent="0.25">
      <c r="A6" s="20"/>
      <c r="B6" s="7"/>
      <c r="C6" s="8"/>
      <c r="D6" s="21"/>
      <c r="E6" s="10" t="s">
        <v>19</v>
      </c>
      <c r="F6" s="11" t="s">
        <v>24</v>
      </c>
      <c r="G6" s="12" t="s">
        <v>21</v>
      </c>
      <c r="H6" s="13"/>
      <c r="I6" s="13"/>
      <c r="J6" s="14"/>
      <c r="K6" s="26"/>
      <c r="L6" s="23"/>
      <c r="M6" s="17"/>
      <c r="N6" s="24"/>
      <c r="O6" s="25"/>
    </row>
    <row r="7" spans="1:15" customFormat="1" ht="33" hidden="1" customHeight="1" x14ac:dyDescent="0.25">
      <c r="A7" s="20"/>
      <c r="B7" s="27"/>
      <c r="C7" s="28"/>
      <c r="D7" s="29"/>
      <c r="E7" s="10" t="s">
        <v>25</v>
      </c>
      <c r="F7" s="30" t="s">
        <v>26</v>
      </c>
      <c r="G7" s="12" t="s">
        <v>27</v>
      </c>
      <c r="H7" s="13"/>
      <c r="I7" s="13"/>
      <c r="J7" s="14"/>
      <c r="K7" s="14"/>
      <c r="L7" s="31"/>
      <c r="M7" s="17"/>
      <c r="N7" s="32"/>
      <c r="O7" s="33"/>
    </row>
    <row r="8" spans="1:15" customFormat="1" ht="56.25" hidden="1" customHeight="1" x14ac:dyDescent="0.25">
      <c r="A8" s="20"/>
      <c r="B8" s="7" t="s">
        <v>28</v>
      </c>
      <c r="C8" s="8" t="s">
        <v>29</v>
      </c>
      <c r="D8" s="9" t="s">
        <v>18</v>
      </c>
      <c r="E8" s="10" t="s">
        <v>19</v>
      </c>
      <c r="F8" s="11" t="s">
        <v>20</v>
      </c>
      <c r="G8" s="12" t="s">
        <v>21</v>
      </c>
      <c r="H8" s="13"/>
      <c r="I8" s="13"/>
      <c r="J8" s="14"/>
      <c r="K8" s="15"/>
      <c r="L8" s="16"/>
      <c r="M8" s="17"/>
      <c r="N8" s="34"/>
      <c r="O8" s="19">
        <v>2</v>
      </c>
    </row>
    <row r="9" spans="1:15" customFormat="1" ht="56.25" hidden="1" customHeight="1" x14ac:dyDescent="0.25">
      <c r="A9" s="20"/>
      <c r="B9" s="7"/>
      <c r="C9" s="8"/>
      <c r="D9" s="21"/>
      <c r="E9" s="10" t="s">
        <v>19</v>
      </c>
      <c r="F9" s="11" t="s">
        <v>23</v>
      </c>
      <c r="G9" s="12" t="s">
        <v>21</v>
      </c>
      <c r="H9" s="13"/>
      <c r="I9" s="13"/>
      <c r="J9" s="14"/>
      <c r="K9" s="22"/>
      <c r="L9" s="23"/>
      <c r="M9" s="17"/>
      <c r="N9" s="34"/>
      <c r="O9" s="25"/>
    </row>
    <row r="10" spans="1:15" customFormat="1" ht="87" hidden="1" customHeight="1" x14ac:dyDescent="0.25">
      <c r="A10" s="20"/>
      <c r="B10" s="7"/>
      <c r="C10" s="8"/>
      <c r="D10" s="21"/>
      <c r="E10" s="10" t="s">
        <v>19</v>
      </c>
      <c r="F10" s="11" t="s">
        <v>24</v>
      </c>
      <c r="G10" s="12" t="s">
        <v>21</v>
      </c>
      <c r="H10" s="13"/>
      <c r="I10" s="13"/>
      <c r="J10" s="14"/>
      <c r="K10" s="26"/>
      <c r="L10" s="23"/>
      <c r="M10" s="17"/>
      <c r="N10" s="34"/>
      <c r="O10" s="25"/>
    </row>
    <row r="11" spans="1:15" customFormat="1" ht="33" hidden="1" customHeight="1" x14ac:dyDescent="0.25">
      <c r="A11" s="20"/>
      <c r="B11" s="27"/>
      <c r="C11" s="28"/>
      <c r="D11" s="29"/>
      <c r="E11" s="10" t="s">
        <v>25</v>
      </c>
      <c r="F11" s="30" t="s">
        <v>26</v>
      </c>
      <c r="G11" s="12" t="s">
        <v>27</v>
      </c>
      <c r="H11" s="13"/>
      <c r="I11" s="13"/>
      <c r="J11" s="14"/>
      <c r="K11" s="14"/>
      <c r="L11" s="31"/>
      <c r="M11" s="17"/>
      <c r="N11" s="14"/>
      <c r="O11" s="33"/>
    </row>
    <row r="12" spans="1:15" customFormat="1" ht="56.25" hidden="1" customHeight="1" x14ac:dyDescent="0.25">
      <c r="A12" s="20"/>
      <c r="B12" s="7" t="s">
        <v>30</v>
      </c>
      <c r="C12" s="8" t="s">
        <v>31</v>
      </c>
      <c r="D12" s="9" t="s">
        <v>18</v>
      </c>
      <c r="E12" s="10" t="s">
        <v>19</v>
      </c>
      <c r="F12" s="11" t="s">
        <v>20</v>
      </c>
      <c r="G12" s="12" t="s">
        <v>21</v>
      </c>
      <c r="H12" s="13"/>
      <c r="I12" s="13"/>
      <c r="J12" s="14"/>
      <c r="K12" s="15"/>
      <c r="L12" s="16"/>
      <c r="M12" s="17"/>
      <c r="N12" s="34"/>
      <c r="O12" s="19">
        <v>3</v>
      </c>
    </row>
    <row r="13" spans="1:15" customFormat="1" ht="56.25" hidden="1" customHeight="1" x14ac:dyDescent="0.25">
      <c r="A13" s="20"/>
      <c r="B13" s="7"/>
      <c r="C13" s="8"/>
      <c r="D13" s="21"/>
      <c r="E13" s="10" t="s">
        <v>19</v>
      </c>
      <c r="F13" s="11" t="s">
        <v>23</v>
      </c>
      <c r="G13" s="12" t="s">
        <v>21</v>
      </c>
      <c r="H13" s="13"/>
      <c r="I13" s="13"/>
      <c r="J13" s="14"/>
      <c r="K13" s="22"/>
      <c r="L13" s="23"/>
      <c r="M13" s="17"/>
      <c r="N13" s="34"/>
      <c r="O13" s="25"/>
    </row>
    <row r="14" spans="1:15" customFormat="1" ht="87" hidden="1" customHeight="1" x14ac:dyDescent="0.25">
      <c r="A14" s="20"/>
      <c r="B14" s="7"/>
      <c r="C14" s="8"/>
      <c r="D14" s="21"/>
      <c r="E14" s="10" t="s">
        <v>19</v>
      </c>
      <c r="F14" s="11" t="s">
        <v>24</v>
      </c>
      <c r="G14" s="12" t="s">
        <v>21</v>
      </c>
      <c r="H14" s="13"/>
      <c r="I14" s="13"/>
      <c r="J14" s="14"/>
      <c r="K14" s="26"/>
      <c r="L14" s="23"/>
      <c r="M14" s="17"/>
      <c r="N14" s="34"/>
      <c r="O14" s="25"/>
    </row>
    <row r="15" spans="1:15" customFormat="1" ht="33" hidden="1" customHeight="1" x14ac:dyDescent="0.25">
      <c r="A15" s="20"/>
      <c r="B15" s="27"/>
      <c r="C15" s="28"/>
      <c r="D15" s="29"/>
      <c r="E15" s="10" t="s">
        <v>25</v>
      </c>
      <c r="F15" s="30" t="s">
        <v>26</v>
      </c>
      <c r="G15" s="12" t="s">
        <v>27</v>
      </c>
      <c r="H15" s="13"/>
      <c r="I15" s="13"/>
      <c r="J15" s="14"/>
      <c r="K15" s="14"/>
      <c r="L15" s="31"/>
      <c r="M15" s="17"/>
      <c r="N15" s="14"/>
      <c r="O15" s="33"/>
    </row>
    <row r="16" spans="1:15" ht="56.25" customHeight="1" x14ac:dyDescent="0.25">
      <c r="A16" s="20"/>
      <c r="B16" s="35" t="s">
        <v>32</v>
      </c>
      <c r="C16" s="36" t="s">
        <v>33</v>
      </c>
      <c r="D16" s="37" t="s">
        <v>18</v>
      </c>
      <c r="E16" s="3" t="s">
        <v>19</v>
      </c>
      <c r="F16" s="38" t="s">
        <v>20</v>
      </c>
      <c r="G16" s="39" t="s">
        <v>21</v>
      </c>
      <c r="H16" s="40">
        <f>'[4]оценка Учреждения'!$H$15</f>
        <v>100</v>
      </c>
      <c r="I16" s="40">
        <f>'[4]оценка Учреждения'!$I$15</f>
        <v>100</v>
      </c>
      <c r="J16" s="41">
        <f t="shared" ref="J16:J33" si="0">IF(I16/H16*100&gt;100,100,I16/H16*100)</f>
        <v>100</v>
      </c>
      <c r="K16" s="42">
        <f>(J16+J17+J18)/3</f>
        <v>100</v>
      </c>
      <c r="L16" s="43">
        <f>(K16+K19)/2</f>
        <v>100</v>
      </c>
      <c r="M16" s="17"/>
      <c r="N16" s="44"/>
      <c r="O16" s="45">
        <v>4</v>
      </c>
    </row>
    <row r="17" spans="1:15" ht="56.25" customHeight="1" x14ac:dyDescent="0.25">
      <c r="A17" s="20"/>
      <c r="B17" s="35"/>
      <c r="C17" s="36"/>
      <c r="D17" s="46"/>
      <c r="E17" s="3" t="s">
        <v>19</v>
      </c>
      <c r="F17" s="38" t="s">
        <v>23</v>
      </c>
      <c r="G17" s="39" t="s">
        <v>21</v>
      </c>
      <c r="H17" s="40">
        <f>'[4]оценка Учреждения'!$H$16</f>
        <v>95</v>
      </c>
      <c r="I17" s="40">
        <f>'[4]оценка Учреждения'!$I$16</f>
        <v>100</v>
      </c>
      <c r="J17" s="41">
        <f t="shared" si="0"/>
        <v>100</v>
      </c>
      <c r="K17" s="47"/>
      <c r="L17" s="48"/>
      <c r="M17" s="17"/>
      <c r="N17" s="49"/>
      <c r="O17" s="50"/>
    </row>
    <row r="18" spans="1:15" ht="87" customHeight="1" x14ac:dyDescent="0.25">
      <c r="A18" s="20"/>
      <c r="B18" s="35"/>
      <c r="C18" s="36"/>
      <c r="D18" s="46"/>
      <c r="E18" s="3" t="s">
        <v>19</v>
      </c>
      <c r="F18" s="38" t="s">
        <v>24</v>
      </c>
      <c r="G18" s="39" t="s">
        <v>21</v>
      </c>
      <c r="H18" s="40">
        <f>'[4]оценка Учреждения'!$H$17</f>
        <v>100</v>
      </c>
      <c r="I18" s="40">
        <f>'[4]оценка Учреждения'!$I$17</f>
        <v>100</v>
      </c>
      <c r="J18" s="41">
        <f t="shared" si="0"/>
        <v>100</v>
      </c>
      <c r="K18" s="51"/>
      <c r="L18" s="48"/>
      <c r="M18" s="17"/>
      <c r="N18" s="49"/>
      <c r="O18" s="50"/>
    </row>
    <row r="19" spans="1:15" ht="33" customHeight="1" x14ac:dyDescent="0.25">
      <c r="A19" s="20"/>
      <c r="B19" s="52"/>
      <c r="C19" s="53"/>
      <c r="D19" s="54"/>
      <c r="E19" s="3" t="s">
        <v>25</v>
      </c>
      <c r="F19" s="55" t="s">
        <v>26</v>
      </c>
      <c r="G19" s="39" t="s">
        <v>27</v>
      </c>
      <c r="H19" s="40">
        <f>'[4]оценка Учреждения'!$H$18</f>
        <v>8.33</v>
      </c>
      <c r="I19" s="40">
        <f>'[4]оценка Учреждения'!$I$18</f>
        <v>8.33</v>
      </c>
      <c r="J19" s="41">
        <f t="shared" si="0"/>
        <v>100</v>
      </c>
      <c r="K19" s="41">
        <f>J19</f>
        <v>100</v>
      </c>
      <c r="L19" s="56"/>
      <c r="M19" s="17"/>
      <c r="N19" s="57"/>
      <c r="O19" s="58"/>
    </row>
    <row r="20" spans="1:15" ht="56.25" customHeight="1" x14ac:dyDescent="0.25">
      <c r="A20" s="20"/>
      <c r="B20" s="35" t="s">
        <v>34</v>
      </c>
      <c r="C20" s="36" t="s">
        <v>35</v>
      </c>
      <c r="D20" s="37" t="s">
        <v>18</v>
      </c>
      <c r="E20" s="3" t="s">
        <v>19</v>
      </c>
      <c r="F20" s="38" t="s">
        <v>20</v>
      </c>
      <c r="G20" s="39" t="s">
        <v>21</v>
      </c>
      <c r="H20" s="40">
        <f>'[4]оценка Учреждения'!$H$19</f>
        <v>100</v>
      </c>
      <c r="I20" s="40">
        <f>'[4]оценка Учреждения'!$I$19</f>
        <v>100</v>
      </c>
      <c r="J20" s="41">
        <f t="shared" si="0"/>
        <v>100</v>
      </c>
      <c r="K20" s="42">
        <f>(J20+J21+J22)/2</f>
        <v>100</v>
      </c>
      <c r="L20" s="43">
        <f>(K20+K23)/2</f>
        <v>100</v>
      </c>
      <c r="M20" s="17"/>
      <c r="N20" s="59"/>
      <c r="O20" s="45">
        <v>5</v>
      </c>
    </row>
    <row r="21" spans="1:15" ht="56.25" customHeight="1" x14ac:dyDescent="0.25">
      <c r="A21" s="20"/>
      <c r="B21" s="35"/>
      <c r="C21" s="36"/>
      <c r="D21" s="46"/>
      <c r="E21" s="3" t="s">
        <v>19</v>
      </c>
      <c r="F21" s="38" t="s">
        <v>23</v>
      </c>
      <c r="G21" s="39" t="s">
        <v>21</v>
      </c>
      <c r="H21" s="40">
        <f>'[4]оценка Учреждения'!$H$20</f>
        <v>95</v>
      </c>
      <c r="I21" s="40">
        <f>'[4]оценка Учреждения'!$I$20</f>
        <v>100</v>
      </c>
      <c r="J21" s="41">
        <f t="shared" si="0"/>
        <v>100</v>
      </c>
      <c r="K21" s="47"/>
      <c r="L21" s="48"/>
      <c r="M21" s="17"/>
      <c r="N21" s="59"/>
      <c r="O21" s="50"/>
    </row>
    <row r="22" spans="1:15" ht="87" customHeight="1" x14ac:dyDescent="0.25">
      <c r="A22" s="20"/>
      <c r="B22" s="35"/>
      <c r="C22" s="36"/>
      <c r="D22" s="46"/>
      <c r="E22" s="3" t="s">
        <v>19</v>
      </c>
      <c r="F22" s="38" t="s">
        <v>24</v>
      </c>
      <c r="G22" s="39" t="s">
        <v>21</v>
      </c>
      <c r="H22" s="40">
        <f>'[4]оценка Учреждения'!$H$21</f>
        <v>0</v>
      </c>
      <c r="I22" s="40">
        <f>'[4]оценка Учреждения'!$I$21</f>
        <v>0</v>
      </c>
      <c r="J22" s="41">
        <v>0</v>
      </c>
      <c r="K22" s="51"/>
      <c r="L22" s="48"/>
      <c r="M22" s="17"/>
      <c r="N22" s="59"/>
      <c r="O22" s="50"/>
    </row>
    <row r="23" spans="1:15" ht="33" customHeight="1" x14ac:dyDescent="0.25">
      <c r="A23" s="20"/>
      <c r="B23" s="52"/>
      <c r="C23" s="53"/>
      <c r="D23" s="54"/>
      <c r="E23" s="3" t="s">
        <v>25</v>
      </c>
      <c r="F23" s="55" t="s">
        <v>26</v>
      </c>
      <c r="G23" s="39" t="s">
        <v>27</v>
      </c>
      <c r="H23" s="40">
        <f>'[4]оценка Учреждения'!$H$22</f>
        <v>1</v>
      </c>
      <c r="I23" s="40">
        <f>'[4]оценка Учреждения'!$I$22</f>
        <v>1</v>
      </c>
      <c r="J23" s="41">
        <f t="shared" si="0"/>
        <v>100</v>
      </c>
      <c r="K23" s="41">
        <f>J23</f>
        <v>100</v>
      </c>
      <c r="L23" s="56"/>
      <c r="M23" s="17"/>
      <c r="N23" s="41"/>
      <c r="O23" s="58"/>
    </row>
    <row r="24" spans="1:15" ht="56.25" customHeight="1" x14ac:dyDescent="0.25">
      <c r="A24" s="20"/>
      <c r="B24" s="35" t="s">
        <v>36</v>
      </c>
      <c r="C24" s="36" t="s">
        <v>37</v>
      </c>
      <c r="D24" s="37" t="s">
        <v>18</v>
      </c>
      <c r="E24" s="3" t="s">
        <v>19</v>
      </c>
      <c r="F24" s="38" t="s">
        <v>20</v>
      </c>
      <c r="G24" s="39" t="s">
        <v>21</v>
      </c>
      <c r="H24" s="40">
        <f>'[4]оценка Учреждения'!$H$23</f>
        <v>100</v>
      </c>
      <c r="I24" s="40">
        <f>'[4]оценка Учреждения'!$I$23</f>
        <v>100</v>
      </c>
      <c r="J24" s="41">
        <f t="shared" si="0"/>
        <v>100</v>
      </c>
      <c r="K24" s="42">
        <f>(J24+J25+J26)/3</f>
        <v>100</v>
      </c>
      <c r="L24" s="43">
        <f>(K24+K27)/2</f>
        <v>100</v>
      </c>
      <c r="M24" s="17"/>
      <c r="N24" s="59"/>
      <c r="O24" s="45">
        <v>6</v>
      </c>
    </row>
    <row r="25" spans="1:15" ht="56.25" customHeight="1" x14ac:dyDescent="0.25">
      <c r="A25" s="20"/>
      <c r="B25" s="35"/>
      <c r="C25" s="36"/>
      <c r="D25" s="46"/>
      <c r="E25" s="3" t="s">
        <v>19</v>
      </c>
      <c r="F25" s="38" t="s">
        <v>23</v>
      </c>
      <c r="G25" s="39" t="s">
        <v>21</v>
      </c>
      <c r="H25" s="40">
        <f>'[4]оценка Учреждения'!$H$24</f>
        <v>95</v>
      </c>
      <c r="I25" s="40">
        <f>'[4]оценка Учреждения'!$I$24</f>
        <v>96.4</v>
      </c>
      <c r="J25" s="41">
        <f t="shared" si="0"/>
        <v>100</v>
      </c>
      <c r="K25" s="47"/>
      <c r="L25" s="48"/>
      <c r="M25" s="17"/>
      <c r="N25" s="59"/>
      <c r="O25" s="50"/>
    </row>
    <row r="26" spans="1:15" ht="87" customHeight="1" x14ac:dyDescent="0.25">
      <c r="A26" s="20"/>
      <c r="B26" s="35"/>
      <c r="C26" s="36"/>
      <c r="D26" s="46"/>
      <c r="E26" s="3" t="s">
        <v>19</v>
      </c>
      <c r="F26" s="38" t="s">
        <v>24</v>
      </c>
      <c r="G26" s="39" t="s">
        <v>21</v>
      </c>
      <c r="H26" s="40">
        <f>'[4]оценка Учреждения'!$H$25</f>
        <v>100</v>
      </c>
      <c r="I26" s="40">
        <f>'[4]оценка Учреждения'!$I$25</f>
        <v>100</v>
      </c>
      <c r="J26" s="41">
        <f t="shared" si="0"/>
        <v>100</v>
      </c>
      <c r="K26" s="51"/>
      <c r="L26" s="48"/>
      <c r="M26" s="17"/>
      <c r="N26" s="59"/>
      <c r="O26" s="50"/>
    </row>
    <row r="27" spans="1:15" ht="33" customHeight="1" x14ac:dyDescent="0.25">
      <c r="A27" s="20"/>
      <c r="B27" s="52"/>
      <c r="C27" s="53"/>
      <c r="D27" s="54"/>
      <c r="E27" s="3" t="s">
        <v>25</v>
      </c>
      <c r="F27" s="55" t="s">
        <v>26</v>
      </c>
      <c r="G27" s="39" t="s">
        <v>27</v>
      </c>
      <c r="H27" s="40">
        <f>'[4]оценка Учреждения'!$H$26</f>
        <v>442.22</v>
      </c>
      <c r="I27" s="40">
        <f>'[4]оценка Учреждения'!$I$26</f>
        <v>443.11</v>
      </c>
      <c r="J27" s="41">
        <f t="shared" si="0"/>
        <v>100</v>
      </c>
      <c r="K27" s="41">
        <f>J27</f>
        <v>100</v>
      </c>
      <c r="L27" s="56"/>
      <c r="M27" s="17"/>
      <c r="N27" s="41"/>
      <c r="O27" s="58"/>
    </row>
    <row r="28" spans="1:15" customFormat="1" ht="56.25" hidden="1" customHeight="1" x14ac:dyDescent="0.25">
      <c r="A28" s="20"/>
      <c r="B28" s="60" t="s">
        <v>38</v>
      </c>
      <c r="C28" s="61" t="s">
        <v>39</v>
      </c>
      <c r="D28" s="62" t="s">
        <v>18</v>
      </c>
      <c r="E28" s="63" t="s">
        <v>19</v>
      </c>
      <c r="F28" s="64" t="s">
        <v>20</v>
      </c>
      <c r="G28" s="65" t="s">
        <v>21</v>
      </c>
      <c r="H28" s="66"/>
      <c r="I28" s="66"/>
      <c r="J28" s="67"/>
      <c r="K28" s="68"/>
      <c r="L28" s="69"/>
      <c r="M28" s="17"/>
      <c r="N28" s="70"/>
      <c r="O28" s="71">
        <v>7</v>
      </c>
    </row>
    <row r="29" spans="1:15" customFormat="1" ht="56.25" hidden="1" customHeight="1" x14ac:dyDescent="0.25">
      <c r="A29" s="20"/>
      <c r="B29" s="60"/>
      <c r="C29" s="61"/>
      <c r="D29" s="72"/>
      <c r="E29" s="63" t="s">
        <v>19</v>
      </c>
      <c r="F29" s="64" t="s">
        <v>23</v>
      </c>
      <c r="G29" s="65" t="s">
        <v>21</v>
      </c>
      <c r="H29" s="66"/>
      <c r="I29" s="66"/>
      <c r="J29" s="67"/>
      <c r="K29" s="73"/>
      <c r="L29" s="74"/>
      <c r="M29" s="17"/>
      <c r="N29" s="70"/>
      <c r="O29" s="75"/>
    </row>
    <row r="30" spans="1:15" customFormat="1" ht="87" hidden="1" customHeight="1" x14ac:dyDescent="0.25">
      <c r="A30" s="20"/>
      <c r="B30" s="60"/>
      <c r="C30" s="61"/>
      <c r="D30" s="72"/>
      <c r="E30" s="63" t="s">
        <v>19</v>
      </c>
      <c r="F30" s="64" t="s">
        <v>24</v>
      </c>
      <c r="G30" s="65" t="s">
        <v>21</v>
      </c>
      <c r="H30" s="66"/>
      <c r="I30" s="66"/>
      <c r="J30" s="67"/>
      <c r="K30" s="76"/>
      <c r="L30" s="74"/>
      <c r="M30" s="17"/>
      <c r="N30" s="70"/>
      <c r="O30" s="75"/>
    </row>
    <row r="31" spans="1:15" customFormat="1" ht="33" hidden="1" customHeight="1" x14ac:dyDescent="0.25">
      <c r="A31" s="20"/>
      <c r="B31" s="77"/>
      <c r="C31" s="78"/>
      <c r="D31" s="79"/>
      <c r="E31" s="63" t="s">
        <v>25</v>
      </c>
      <c r="F31" s="80" t="s">
        <v>26</v>
      </c>
      <c r="G31" s="65" t="s">
        <v>27</v>
      </c>
      <c r="H31" s="66"/>
      <c r="I31" s="66"/>
      <c r="J31" s="67"/>
      <c r="K31" s="67"/>
      <c r="L31" s="81"/>
      <c r="M31" s="17"/>
      <c r="N31" s="67"/>
      <c r="O31" s="82"/>
    </row>
    <row r="32" spans="1:15" ht="56.25" customHeight="1" x14ac:dyDescent="0.25">
      <c r="A32" s="20"/>
      <c r="B32" s="35" t="s">
        <v>40</v>
      </c>
      <c r="C32" s="36" t="s">
        <v>41</v>
      </c>
      <c r="D32" s="37" t="s">
        <v>18</v>
      </c>
      <c r="E32" s="3" t="s">
        <v>19</v>
      </c>
      <c r="F32" s="38" t="s">
        <v>20</v>
      </c>
      <c r="G32" s="39" t="s">
        <v>21</v>
      </c>
      <c r="H32" s="40">
        <f>'[4]оценка Учреждения'!$H$31</f>
        <v>100</v>
      </c>
      <c r="I32" s="40">
        <f>'[4]оценка Учреждения'!$I$31</f>
        <v>100</v>
      </c>
      <c r="J32" s="41">
        <f t="shared" si="0"/>
        <v>100</v>
      </c>
      <c r="K32" s="42">
        <f>(J32+J33+J34)/2</f>
        <v>95.45</v>
      </c>
      <c r="L32" s="43">
        <f>(K32+K35)/2</f>
        <v>97.724999999999994</v>
      </c>
      <c r="M32" s="17"/>
      <c r="N32" s="59"/>
      <c r="O32" s="45">
        <v>8</v>
      </c>
    </row>
    <row r="33" spans="1:15" ht="56.25" customHeight="1" x14ac:dyDescent="0.25">
      <c r="A33" s="20"/>
      <c r="B33" s="35"/>
      <c r="C33" s="36"/>
      <c r="D33" s="46"/>
      <c r="E33" s="3" t="s">
        <v>19</v>
      </c>
      <c r="F33" s="38" t="s">
        <v>42</v>
      </c>
      <c r="G33" s="39" t="s">
        <v>21</v>
      </c>
      <c r="H33" s="40">
        <f>'[4]оценка Учреждения'!$H$32</f>
        <v>100</v>
      </c>
      <c r="I33" s="40">
        <f>'[4]оценка Учреждения'!$I$32</f>
        <v>90.9</v>
      </c>
      <c r="J33" s="41">
        <f t="shared" si="0"/>
        <v>90.9</v>
      </c>
      <c r="K33" s="47"/>
      <c r="L33" s="48"/>
      <c r="M33" s="17"/>
      <c r="N33" s="59"/>
      <c r="O33" s="50"/>
    </row>
    <row r="34" spans="1:15" ht="66.75" customHeight="1" x14ac:dyDescent="0.25">
      <c r="A34" s="20"/>
      <c r="B34" s="35"/>
      <c r="C34" s="36"/>
      <c r="D34" s="46"/>
      <c r="E34" s="3" t="s">
        <v>19</v>
      </c>
      <c r="F34" s="38" t="s">
        <v>43</v>
      </c>
      <c r="G34" s="39" t="s">
        <v>21</v>
      </c>
      <c r="H34" s="40">
        <f>'[4]оценка Учреждения'!$H$33</f>
        <v>0</v>
      </c>
      <c r="I34" s="40">
        <f>'[4]оценка Учреждения'!$I$33</f>
        <v>0</v>
      </c>
      <c r="J34" s="41">
        <v>0</v>
      </c>
      <c r="K34" s="51"/>
      <c r="L34" s="48"/>
      <c r="M34" s="17"/>
      <c r="N34" s="59"/>
      <c r="O34" s="50"/>
    </row>
    <row r="35" spans="1:15" ht="33" customHeight="1" x14ac:dyDescent="0.25">
      <c r="A35" s="20"/>
      <c r="B35" s="52"/>
      <c r="C35" s="53"/>
      <c r="D35" s="54"/>
      <c r="E35" s="3" t="s">
        <v>25</v>
      </c>
      <c r="F35" s="55" t="s">
        <v>26</v>
      </c>
      <c r="G35" s="39" t="s">
        <v>27</v>
      </c>
      <c r="H35" s="40">
        <f>'[4]оценка Учреждения'!$H$34</f>
        <v>0.44</v>
      </c>
      <c r="I35" s="40">
        <f>'[4]оценка Учреждения'!$I$34</f>
        <v>0.44</v>
      </c>
      <c r="J35" s="41">
        <f t="shared" ref="J35:J96" si="1">IF(H35=0,100,IF(I35/H35*100&gt;100,100,I35/H35*100))</f>
        <v>100</v>
      </c>
      <c r="K35" s="41">
        <f>J35</f>
        <v>100</v>
      </c>
      <c r="L35" s="56"/>
      <c r="M35" s="17"/>
      <c r="N35" s="41"/>
      <c r="O35" s="58"/>
    </row>
    <row r="36" spans="1:15" ht="56.25" customHeight="1" x14ac:dyDescent="0.25">
      <c r="A36" s="20"/>
      <c r="B36" s="35" t="s">
        <v>44</v>
      </c>
      <c r="C36" s="36" t="s">
        <v>45</v>
      </c>
      <c r="D36" s="37" t="s">
        <v>18</v>
      </c>
      <c r="E36" s="3" t="s">
        <v>19</v>
      </c>
      <c r="F36" s="38" t="s">
        <v>20</v>
      </c>
      <c r="G36" s="39" t="s">
        <v>21</v>
      </c>
      <c r="H36" s="40">
        <f>'[4]оценка Учреждения'!$H$35</f>
        <v>100</v>
      </c>
      <c r="I36" s="40">
        <f>'[4]оценка Учреждения'!$I$35</f>
        <v>100</v>
      </c>
      <c r="J36" s="41">
        <f t="shared" si="1"/>
        <v>100</v>
      </c>
      <c r="K36" s="42">
        <f>(J36+J37+J38)/3</f>
        <v>100</v>
      </c>
      <c r="L36" s="43">
        <f>(K36+K39)/2</f>
        <v>100</v>
      </c>
      <c r="M36" s="17"/>
      <c r="N36" s="59"/>
      <c r="O36" s="45">
        <v>9</v>
      </c>
    </row>
    <row r="37" spans="1:15" ht="56.25" customHeight="1" x14ac:dyDescent="0.25">
      <c r="A37" s="20"/>
      <c r="B37" s="35"/>
      <c r="C37" s="36"/>
      <c r="D37" s="46"/>
      <c r="E37" s="3" t="s">
        <v>19</v>
      </c>
      <c r="F37" s="38" t="s">
        <v>42</v>
      </c>
      <c r="G37" s="39" t="s">
        <v>21</v>
      </c>
      <c r="H37" s="40">
        <f>'[4]оценка Учреждения'!$H$36</f>
        <v>95</v>
      </c>
      <c r="I37" s="40">
        <f>'[4]оценка Учреждения'!$I$36</f>
        <v>95</v>
      </c>
      <c r="J37" s="41">
        <f t="shared" si="1"/>
        <v>100</v>
      </c>
      <c r="K37" s="47"/>
      <c r="L37" s="48"/>
      <c r="M37" s="17"/>
      <c r="N37" s="59"/>
      <c r="O37" s="50"/>
    </row>
    <row r="38" spans="1:15" ht="66.75" customHeight="1" x14ac:dyDescent="0.25">
      <c r="A38" s="20"/>
      <c r="B38" s="35"/>
      <c r="C38" s="36"/>
      <c r="D38" s="46"/>
      <c r="E38" s="3" t="s">
        <v>19</v>
      </c>
      <c r="F38" s="38" t="s">
        <v>43</v>
      </c>
      <c r="G38" s="39" t="s">
        <v>21</v>
      </c>
      <c r="H38" s="40">
        <f>'[4]оценка Учреждения'!$H$37</f>
        <v>100</v>
      </c>
      <c r="I38" s="40">
        <f>'[4]оценка Учреждения'!$I$37</f>
        <v>100</v>
      </c>
      <c r="J38" s="41">
        <f t="shared" si="1"/>
        <v>100</v>
      </c>
      <c r="K38" s="51"/>
      <c r="L38" s="48"/>
      <c r="M38" s="17"/>
      <c r="N38" s="59"/>
      <c r="O38" s="50"/>
    </row>
    <row r="39" spans="1:15" ht="33" customHeight="1" x14ac:dyDescent="0.25">
      <c r="A39" s="20"/>
      <c r="B39" s="52"/>
      <c r="C39" s="53"/>
      <c r="D39" s="54"/>
      <c r="E39" s="3" t="s">
        <v>25</v>
      </c>
      <c r="F39" s="55" t="s">
        <v>26</v>
      </c>
      <c r="G39" s="39" t="s">
        <v>27</v>
      </c>
      <c r="H39" s="40">
        <f>'[4]оценка Учреждения'!$H$38</f>
        <v>344.33</v>
      </c>
      <c r="I39" s="40">
        <f>'[4]оценка Учреждения'!$I$38</f>
        <v>344.33</v>
      </c>
      <c r="J39" s="41">
        <f t="shared" si="1"/>
        <v>100</v>
      </c>
      <c r="K39" s="41">
        <f>J39</f>
        <v>100</v>
      </c>
      <c r="L39" s="56"/>
      <c r="M39" s="17"/>
      <c r="N39" s="41"/>
      <c r="O39" s="58"/>
    </row>
    <row r="40" spans="1:15" customFormat="1" ht="56.25" hidden="1" customHeight="1" x14ac:dyDescent="0.25">
      <c r="A40" s="20"/>
      <c r="B40" s="83" t="s">
        <v>46</v>
      </c>
      <c r="C40" s="84" t="s">
        <v>47</v>
      </c>
      <c r="D40" s="85" t="s">
        <v>18</v>
      </c>
      <c r="E40" s="86" t="s">
        <v>19</v>
      </c>
      <c r="F40" s="87" t="s">
        <v>20</v>
      </c>
      <c r="G40" s="88" t="s">
        <v>21</v>
      </c>
      <c r="H40" s="89"/>
      <c r="I40" s="89"/>
      <c r="J40" s="90"/>
      <c r="K40" s="91"/>
      <c r="L40" s="92"/>
      <c r="M40" s="17"/>
      <c r="N40" s="93"/>
      <c r="O40" s="94">
        <v>10</v>
      </c>
    </row>
    <row r="41" spans="1:15" customFormat="1" ht="56.25" hidden="1" customHeight="1" x14ac:dyDescent="0.25">
      <c r="A41" s="20"/>
      <c r="B41" s="83"/>
      <c r="C41" s="84"/>
      <c r="D41" s="95"/>
      <c r="E41" s="86" t="s">
        <v>19</v>
      </c>
      <c r="F41" s="87" t="s">
        <v>42</v>
      </c>
      <c r="G41" s="88" t="s">
        <v>21</v>
      </c>
      <c r="H41" s="89"/>
      <c r="I41" s="89"/>
      <c r="J41" s="90"/>
      <c r="K41" s="96"/>
      <c r="L41" s="97"/>
      <c r="M41" s="17"/>
      <c r="N41" s="93"/>
      <c r="O41" s="98"/>
    </row>
    <row r="42" spans="1:15" customFormat="1" ht="66.75" hidden="1" customHeight="1" x14ac:dyDescent="0.25">
      <c r="A42" s="20"/>
      <c r="B42" s="83"/>
      <c r="C42" s="84"/>
      <c r="D42" s="95"/>
      <c r="E42" s="86" t="s">
        <v>19</v>
      </c>
      <c r="F42" s="87" t="s">
        <v>43</v>
      </c>
      <c r="G42" s="88" t="s">
        <v>21</v>
      </c>
      <c r="H42" s="89"/>
      <c r="I42" s="89"/>
      <c r="J42" s="90"/>
      <c r="K42" s="99"/>
      <c r="L42" s="97"/>
      <c r="M42" s="17"/>
      <c r="N42" s="93"/>
      <c r="O42" s="98"/>
    </row>
    <row r="43" spans="1:15" customFormat="1" ht="33" hidden="1" customHeight="1" x14ac:dyDescent="0.25">
      <c r="A43" s="20"/>
      <c r="B43" s="100"/>
      <c r="C43" s="101"/>
      <c r="D43" s="102"/>
      <c r="E43" s="86" t="s">
        <v>25</v>
      </c>
      <c r="F43" s="103" t="s">
        <v>26</v>
      </c>
      <c r="G43" s="88" t="s">
        <v>27</v>
      </c>
      <c r="H43" s="89"/>
      <c r="I43" s="89"/>
      <c r="J43" s="90"/>
      <c r="K43" s="90"/>
      <c r="L43" s="104"/>
      <c r="M43" s="17"/>
      <c r="N43" s="90"/>
      <c r="O43" s="105"/>
    </row>
    <row r="44" spans="1:15" ht="56.25" customHeight="1" x14ac:dyDescent="0.25">
      <c r="A44" s="20"/>
      <c r="B44" s="106" t="s">
        <v>48</v>
      </c>
      <c r="C44" s="107" t="s">
        <v>49</v>
      </c>
      <c r="D44" s="37" t="s">
        <v>18</v>
      </c>
      <c r="E44" s="3" t="s">
        <v>19</v>
      </c>
      <c r="F44" s="38" t="s">
        <v>20</v>
      </c>
      <c r="G44" s="39" t="s">
        <v>21</v>
      </c>
      <c r="H44" s="40">
        <f>'[4]оценка Учреждения'!$H$43</f>
        <v>100</v>
      </c>
      <c r="I44" s="40">
        <f>'[4]оценка Учреждения'!$I$43</f>
        <v>100</v>
      </c>
      <c r="J44" s="41">
        <f t="shared" si="1"/>
        <v>100</v>
      </c>
      <c r="K44" s="42">
        <f>(J44+J45+J46)/3</f>
        <v>98.600000000000009</v>
      </c>
      <c r="L44" s="43">
        <f>(K44+K47)/2</f>
        <v>99.300000000000011</v>
      </c>
      <c r="M44" s="17"/>
      <c r="N44" s="59"/>
      <c r="O44" s="45">
        <v>11</v>
      </c>
    </row>
    <row r="45" spans="1:15" ht="56.25" customHeight="1" x14ac:dyDescent="0.25">
      <c r="A45" s="20"/>
      <c r="B45" s="108"/>
      <c r="C45" s="109"/>
      <c r="D45" s="46"/>
      <c r="E45" s="3" t="s">
        <v>19</v>
      </c>
      <c r="F45" s="38" t="s">
        <v>42</v>
      </c>
      <c r="G45" s="39" t="s">
        <v>21</v>
      </c>
      <c r="H45" s="40">
        <f>'[4]оценка Учреждения'!$H$44</f>
        <v>90.9</v>
      </c>
      <c r="I45" s="40">
        <f>'[4]оценка Учреждения'!$I$44</f>
        <v>90.9</v>
      </c>
      <c r="J45" s="41">
        <f t="shared" si="1"/>
        <v>100</v>
      </c>
      <c r="K45" s="47"/>
      <c r="L45" s="48"/>
      <c r="M45" s="17"/>
      <c r="N45" s="59"/>
      <c r="O45" s="50"/>
    </row>
    <row r="46" spans="1:15" ht="66.75" customHeight="1" x14ac:dyDescent="0.25">
      <c r="A46" s="20"/>
      <c r="B46" s="108"/>
      <c r="C46" s="109"/>
      <c r="D46" s="46"/>
      <c r="E46" s="3" t="s">
        <v>19</v>
      </c>
      <c r="F46" s="38" t="s">
        <v>43</v>
      </c>
      <c r="G46" s="39" t="s">
        <v>21</v>
      </c>
      <c r="H46" s="40">
        <f>'[4]оценка Учреждения'!$H$45</f>
        <v>100</v>
      </c>
      <c r="I46" s="40">
        <f>'[4]оценка Учреждения'!$I$45</f>
        <v>95.8</v>
      </c>
      <c r="J46" s="41">
        <f t="shared" si="1"/>
        <v>95.8</v>
      </c>
      <c r="K46" s="51"/>
      <c r="L46" s="48"/>
      <c r="M46" s="17"/>
      <c r="N46" s="59"/>
      <c r="O46" s="50"/>
    </row>
    <row r="47" spans="1:15" ht="33" customHeight="1" x14ac:dyDescent="0.25">
      <c r="A47" s="20"/>
      <c r="B47" s="110"/>
      <c r="C47" s="111"/>
      <c r="D47" s="54"/>
      <c r="E47" s="3" t="s">
        <v>25</v>
      </c>
      <c r="F47" s="55" t="s">
        <v>26</v>
      </c>
      <c r="G47" s="39" t="s">
        <v>27</v>
      </c>
      <c r="H47" s="40">
        <f>'[4]оценка Учреждения'!$H$46</f>
        <v>184.56</v>
      </c>
      <c r="I47" s="40">
        <f>'[4]оценка Учреждения'!$I$46</f>
        <v>185.89</v>
      </c>
      <c r="J47" s="41">
        <f t="shared" si="1"/>
        <v>100</v>
      </c>
      <c r="K47" s="41">
        <f>J47</f>
        <v>100</v>
      </c>
      <c r="L47" s="56"/>
      <c r="M47" s="17"/>
      <c r="N47" s="41"/>
      <c r="O47" s="58"/>
    </row>
    <row r="48" spans="1:15" customFormat="1" ht="56.25" hidden="1" customHeight="1" x14ac:dyDescent="0.25">
      <c r="A48" s="20"/>
      <c r="B48" s="176" t="s">
        <v>50</v>
      </c>
      <c r="C48" s="177" t="s">
        <v>51</v>
      </c>
      <c r="D48" s="85" t="s">
        <v>18</v>
      </c>
      <c r="E48" s="86" t="s">
        <v>19</v>
      </c>
      <c r="F48" s="87" t="s">
        <v>20</v>
      </c>
      <c r="G48" s="88" t="s">
        <v>21</v>
      </c>
      <c r="H48" s="89"/>
      <c r="I48" s="89"/>
      <c r="J48" s="90"/>
      <c r="K48" s="91"/>
      <c r="L48" s="92"/>
      <c r="M48" s="17"/>
      <c r="N48" s="93"/>
      <c r="O48" s="94">
        <v>12</v>
      </c>
    </row>
    <row r="49" spans="1:15" customFormat="1" ht="56.25" hidden="1" customHeight="1" x14ac:dyDescent="0.25">
      <c r="A49" s="20"/>
      <c r="B49" s="178"/>
      <c r="C49" s="179"/>
      <c r="D49" s="95"/>
      <c r="E49" s="86" t="s">
        <v>19</v>
      </c>
      <c r="F49" s="87" t="s">
        <v>42</v>
      </c>
      <c r="G49" s="88" t="s">
        <v>21</v>
      </c>
      <c r="H49" s="89"/>
      <c r="I49" s="89"/>
      <c r="J49" s="90"/>
      <c r="K49" s="96"/>
      <c r="L49" s="97"/>
      <c r="M49" s="17"/>
      <c r="N49" s="93"/>
      <c r="O49" s="98"/>
    </row>
    <row r="50" spans="1:15" customFormat="1" ht="66.75" hidden="1" customHeight="1" x14ac:dyDescent="0.25">
      <c r="A50" s="20"/>
      <c r="B50" s="178"/>
      <c r="C50" s="179"/>
      <c r="D50" s="95"/>
      <c r="E50" s="86" t="s">
        <v>19</v>
      </c>
      <c r="F50" s="87" t="s">
        <v>43</v>
      </c>
      <c r="G50" s="88" t="s">
        <v>21</v>
      </c>
      <c r="H50" s="89"/>
      <c r="I50" s="89"/>
      <c r="J50" s="90"/>
      <c r="K50" s="99"/>
      <c r="L50" s="97"/>
      <c r="M50" s="17"/>
      <c r="N50" s="93"/>
      <c r="O50" s="98"/>
    </row>
    <row r="51" spans="1:15" customFormat="1" ht="33" hidden="1" customHeight="1" x14ac:dyDescent="0.25">
      <c r="A51" s="20"/>
      <c r="B51" s="180"/>
      <c r="C51" s="181"/>
      <c r="D51" s="102"/>
      <c r="E51" s="86" t="s">
        <v>25</v>
      </c>
      <c r="F51" s="103" t="s">
        <v>26</v>
      </c>
      <c r="G51" s="88" t="s">
        <v>27</v>
      </c>
      <c r="H51" s="89"/>
      <c r="I51" s="89"/>
      <c r="J51" s="90"/>
      <c r="K51" s="90"/>
      <c r="L51" s="104"/>
      <c r="M51" s="17"/>
      <c r="N51" s="90"/>
      <c r="O51" s="105"/>
    </row>
    <row r="52" spans="1:15" ht="47.25" x14ac:dyDescent="0.25">
      <c r="A52" s="20"/>
      <c r="B52" s="35" t="s">
        <v>52</v>
      </c>
      <c r="C52" s="36" t="s">
        <v>53</v>
      </c>
      <c r="D52" s="37" t="s">
        <v>18</v>
      </c>
      <c r="E52" s="3" t="s">
        <v>19</v>
      </c>
      <c r="F52" s="38" t="s">
        <v>20</v>
      </c>
      <c r="G52" s="39" t="s">
        <v>21</v>
      </c>
      <c r="H52" s="40">
        <f>'[4]оценка Учреждения'!$H$51</f>
        <v>100</v>
      </c>
      <c r="I52" s="40">
        <f>'[4]оценка Учреждения'!$I$51</f>
        <v>100</v>
      </c>
      <c r="J52" s="41">
        <f t="shared" si="1"/>
        <v>100</v>
      </c>
      <c r="K52" s="42">
        <f>(J52+J53+J54)/2</f>
        <v>100</v>
      </c>
      <c r="L52" s="43">
        <f>(K52+K55)/2</f>
        <v>100</v>
      </c>
      <c r="M52" s="17"/>
      <c r="N52" s="59"/>
      <c r="O52" s="45">
        <v>13</v>
      </c>
    </row>
    <row r="53" spans="1:15" ht="47.25" x14ac:dyDescent="0.25">
      <c r="A53" s="20"/>
      <c r="B53" s="35"/>
      <c r="C53" s="36"/>
      <c r="D53" s="46"/>
      <c r="E53" s="3" t="s">
        <v>19</v>
      </c>
      <c r="F53" s="38" t="s">
        <v>42</v>
      </c>
      <c r="G53" s="39" t="s">
        <v>21</v>
      </c>
      <c r="H53" s="40">
        <f>'[4]оценка Учреждения'!$H$52</f>
        <v>100</v>
      </c>
      <c r="I53" s="40">
        <f>'[4]оценка Учреждения'!$I$52</f>
        <v>100</v>
      </c>
      <c r="J53" s="41">
        <f t="shared" si="1"/>
        <v>100</v>
      </c>
      <c r="K53" s="47"/>
      <c r="L53" s="48"/>
      <c r="M53" s="17"/>
      <c r="N53" s="59"/>
      <c r="O53" s="50"/>
    </row>
    <row r="54" spans="1:15" ht="47.25" x14ac:dyDescent="0.25">
      <c r="A54" s="20"/>
      <c r="B54" s="35"/>
      <c r="C54" s="36"/>
      <c r="D54" s="46"/>
      <c r="E54" s="3" t="s">
        <v>19</v>
      </c>
      <c r="F54" s="38" t="s">
        <v>54</v>
      </c>
      <c r="G54" s="39" t="s">
        <v>21</v>
      </c>
      <c r="H54" s="40">
        <f>'[4]оценка Учреждения'!$H$53</f>
        <v>0</v>
      </c>
      <c r="I54" s="40">
        <f>'[4]оценка Учреждения'!$I$53</f>
        <v>0</v>
      </c>
      <c r="J54" s="41">
        <v>0</v>
      </c>
      <c r="K54" s="51"/>
      <c r="L54" s="48"/>
      <c r="M54" s="17"/>
      <c r="N54" s="59"/>
      <c r="O54" s="50"/>
    </row>
    <row r="55" spans="1:15" ht="31.5" x14ac:dyDescent="0.25">
      <c r="A55" s="20"/>
      <c r="B55" s="52"/>
      <c r="C55" s="53"/>
      <c r="D55" s="54"/>
      <c r="E55" s="3" t="s">
        <v>25</v>
      </c>
      <c r="F55" s="55" t="s">
        <v>26</v>
      </c>
      <c r="G55" s="39" t="s">
        <v>27</v>
      </c>
      <c r="H55" s="40">
        <f>'[4]оценка Учреждения'!$H$54</f>
        <v>0.44</v>
      </c>
      <c r="I55" s="40">
        <f>'[4]оценка Учреждения'!$I$54</f>
        <v>0.44</v>
      </c>
      <c r="J55" s="41">
        <f t="shared" si="1"/>
        <v>100</v>
      </c>
      <c r="K55" s="41">
        <f>J55</f>
        <v>100</v>
      </c>
      <c r="L55" s="56"/>
      <c r="M55" s="17"/>
      <c r="N55" s="41"/>
      <c r="O55" s="58"/>
    </row>
    <row r="56" spans="1:15" ht="47.25" x14ac:dyDescent="0.25">
      <c r="A56" s="20"/>
      <c r="B56" s="35" t="s">
        <v>55</v>
      </c>
      <c r="C56" s="36" t="s">
        <v>56</v>
      </c>
      <c r="D56" s="37" t="s">
        <v>18</v>
      </c>
      <c r="E56" s="3" t="s">
        <v>19</v>
      </c>
      <c r="F56" s="38" t="s">
        <v>20</v>
      </c>
      <c r="G56" s="39" t="s">
        <v>21</v>
      </c>
      <c r="H56" s="40">
        <f>'[4]оценка Учреждения'!$H$55</f>
        <v>100</v>
      </c>
      <c r="I56" s="40">
        <f>'[4]оценка Учреждения'!$I$55</f>
        <v>100</v>
      </c>
      <c r="J56" s="41">
        <f t="shared" si="1"/>
        <v>100</v>
      </c>
      <c r="K56" s="42">
        <f>(J56+J57+J58)/3</f>
        <v>100</v>
      </c>
      <c r="L56" s="43">
        <f>(K56+K59)/2</f>
        <v>100</v>
      </c>
      <c r="M56" s="17"/>
      <c r="N56" s="59"/>
      <c r="O56" s="45">
        <v>14</v>
      </c>
    </row>
    <row r="57" spans="1:15" ht="47.25" x14ac:dyDescent="0.25">
      <c r="A57" s="20"/>
      <c r="B57" s="35"/>
      <c r="C57" s="36"/>
      <c r="D57" s="46"/>
      <c r="E57" s="3" t="s">
        <v>19</v>
      </c>
      <c r="F57" s="38" t="s">
        <v>42</v>
      </c>
      <c r="G57" s="39" t="s">
        <v>21</v>
      </c>
      <c r="H57" s="40">
        <f>'[4]оценка Учреждения'!$H$56</f>
        <v>100</v>
      </c>
      <c r="I57" s="40">
        <f>'[4]оценка Учреждения'!$I$56</f>
        <v>100</v>
      </c>
      <c r="J57" s="41">
        <f t="shared" si="1"/>
        <v>100</v>
      </c>
      <c r="K57" s="47"/>
      <c r="L57" s="48"/>
      <c r="M57" s="17"/>
      <c r="N57" s="59"/>
      <c r="O57" s="50"/>
    </row>
    <row r="58" spans="1:15" ht="47.25" x14ac:dyDescent="0.25">
      <c r="A58" s="20"/>
      <c r="B58" s="35"/>
      <c r="C58" s="36"/>
      <c r="D58" s="46"/>
      <c r="E58" s="3" t="s">
        <v>19</v>
      </c>
      <c r="F58" s="38" t="s">
        <v>54</v>
      </c>
      <c r="G58" s="39" t="s">
        <v>21</v>
      </c>
      <c r="H58" s="40">
        <f>'[4]оценка Учреждения'!$H$57</f>
        <v>100</v>
      </c>
      <c r="I58" s="40">
        <f>'[4]оценка Учреждения'!$I$57</f>
        <v>100</v>
      </c>
      <c r="J58" s="41">
        <f t="shared" si="1"/>
        <v>100</v>
      </c>
      <c r="K58" s="51"/>
      <c r="L58" s="48"/>
      <c r="M58" s="17"/>
      <c r="N58" s="59"/>
      <c r="O58" s="50"/>
    </row>
    <row r="59" spans="1:15" ht="31.5" x14ac:dyDescent="0.25">
      <c r="A59" s="20"/>
      <c r="B59" s="52"/>
      <c r="C59" s="53"/>
      <c r="D59" s="54"/>
      <c r="E59" s="3" t="s">
        <v>25</v>
      </c>
      <c r="F59" s="55" t="s">
        <v>26</v>
      </c>
      <c r="G59" s="39" t="s">
        <v>27</v>
      </c>
      <c r="H59" s="40">
        <f>'[4]оценка Учреждения'!$H$58</f>
        <v>99.44</v>
      </c>
      <c r="I59" s="40">
        <f>'[4]оценка Учреждения'!$I$58</f>
        <v>100.44</v>
      </c>
      <c r="J59" s="41">
        <f t="shared" si="1"/>
        <v>100</v>
      </c>
      <c r="K59" s="41">
        <f>J59</f>
        <v>100</v>
      </c>
      <c r="L59" s="56"/>
      <c r="M59" s="17"/>
      <c r="N59" s="41"/>
      <c r="O59" s="58"/>
    </row>
    <row r="60" spans="1:15" customFormat="1" ht="47.25" hidden="1" x14ac:dyDescent="0.25">
      <c r="A60" s="20"/>
      <c r="B60" s="112" t="s">
        <v>57</v>
      </c>
      <c r="C60" s="113" t="s">
        <v>58</v>
      </c>
      <c r="D60" s="114" t="s">
        <v>18</v>
      </c>
      <c r="E60" s="115" t="s">
        <v>19</v>
      </c>
      <c r="F60" s="116" t="s">
        <v>20</v>
      </c>
      <c r="G60" s="117" t="s">
        <v>21</v>
      </c>
      <c r="H60" s="118"/>
      <c r="I60" s="118"/>
      <c r="J60" s="119"/>
      <c r="K60" s="120"/>
      <c r="L60" s="121"/>
      <c r="M60" s="17"/>
      <c r="N60" s="122"/>
      <c r="O60" s="123">
        <v>15</v>
      </c>
    </row>
    <row r="61" spans="1:15" customFormat="1" ht="47.25" hidden="1" x14ac:dyDescent="0.25">
      <c r="A61" s="20"/>
      <c r="B61" s="112"/>
      <c r="C61" s="113"/>
      <c r="D61" s="124"/>
      <c r="E61" s="115" t="s">
        <v>19</v>
      </c>
      <c r="F61" s="116" t="s">
        <v>42</v>
      </c>
      <c r="G61" s="117" t="s">
        <v>21</v>
      </c>
      <c r="H61" s="118"/>
      <c r="I61" s="118"/>
      <c r="J61" s="119"/>
      <c r="K61" s="125"/>
      <c r="L61" s="126"/>
      <c r="M61" s="17"/>
      <c r="N61" s="122"/>
      <c r="O61" s="127"/>
    </row>
    <row r="62" spans="1:15" customFormat="1" ht="47.25" hidden="1" x14ac:dyDescent="0.25">
      <c r="A62" s="20"/>
      <c r="B62" s="112"/>
      <c r="C62" s="113"/>
      <c r="D62" s="124"/>
      <c r="E62" s="115" t="s">
        <v>19</v>
      </c>
      <c r="F62" s="116" t="s">
        <v>54</v>
      </c>
      <c r="G62" s="117" t="s">
        <v>21</v>
      </c>
      <c r="H62" s="118"/>
      <c r="I62" s="118"/>
      <c r="J62" s="119"/>
      <c r="K62" s="128"/>
      <c r="L62" s="126"/>
      <c r="M62" s="17"/>
      <c r="N62" s="122"/>
      <c r="O62" s="127"/>
    </row>
    <row r="63" spans="1:15" customFormat="1" ht="31.5" hidden="1" x14ac:dyDescent="0.25">
      <c r="A63" s="20"/>
      <c r="B63" s="129"/>
      <c r="C63" s="130"/>
      <c r="D63" s="131"/>
      <c r="E63" s="115" t="s">
        <v>25</v>
      </c>
      <c r="F63" s="132" t="s">
        <v>26</v>
      </c>
      <c r="G63" s="117" t="s">
        <v>27</v>
      </c>
      <c r="H63" s="118"/>
      <c r="I63" s="118"/>
      <c r="J63" s="119"/>
      <c r="K63" s="119"/>
      <c r="L63" s="133"/>
      <c r="M63" s="17"/>
      <c r="N63" s="119"/>
      <c r="O63" s="134"/>
    </row>
    <row r="64" spans="1:15" ht="47.25" x14ac:dyDescent="0.25">
      <c r="A64" s="20"/>
      <c r="B64" s="35" t="s">
        <v>59</v>
      </c>
      <c r="C64" s="36" t="s">
        <v>60</v>
      </c>
      <c r="D64" s="37" t="s">
        <v>18</v>
      </c>
      <c r="E64" s="3" t="s">
        <v>19</v>
      </c>
      <c r="F64" s="38" t="s">
        <v>20</v>
      </c>
      <c r="G64" s="39" t="s">
        <v>21</v>
      </c>
      <c r="H64" s="40">
        <f>'[4]оценка Учреждения'!$H$63</f>
        <v>100</v>
      </c>
      <c r="I64" s="40">
        <f>'[4]оценка Учреждения'!$I$63</f>
        <v>100</v>
      </c>
      <c r="J64" s="41">
        <f t="shared" si="1"/>
        <v>100</v>
      </c>
      <c r="K64" s="42">
        <f>(J64+J65+J66)/3</f>
        <v>100</v>
      </c>
      <c r="L64" s="43">
        <f>(K64+K67)/2</f>
        <v>99.415326790561693</v>
      </c>
      <c r="M64" s="17"/>
      <c r="N64" s="59"/>
      <c r="O64" s="45">
        <v>16</v>
      </c>
    </row>
    <row r="65" spans="1:15" ht="47.25" x14ac:dyDescent="0.25">
      <c r="A65" s="20"/>
      <c r="B65" s="35"/>
      <c r="C65" s="36"/>
      <c r="D65" s="46"/>
      <c r="E65" s="3" t="s">
        <v>19</v>
      </c>
      <c r="F65" s="38" t="s">
        <v>42</v>
      </c>
      <c r="G65" s="39" t="s">
        <v>21</v>
      </c>
      <c r="H65" s="40">
        <f>'[4]оценка Учреждения'!$H$64</f>
        <v>100</v>
      </c>
      <c r="I65" s="40">
        <f>'[4]оценка Учреждения'!$I$64</f>
        <v>100</v>
      </c>
      <c r="J65" s="41">
        <f t="shared" si="1"/>
        <v>100</v>
      </c>
      <c r="K65" s="47"/>
      <c r="L65" s="48"/>
      <c r="M65" s="17"/>
      <c r="N65" s="59"/>
      <c r="O65" s="50"/>
    </row>
    <row r="66" spans="1:15" ht="47.25" x14ac:dyDescent="0.25">
      <c r="A66" s="20"/>
      <c r="B66" s="35"/>
      <c r="C66" s="36"/>
      <c r="D66" s="46"/>
      <c r="E66" s="3" t="s">
        <v>19</v>
      </c>
      <c r="F66" s="38" t="s">
        <v>54</v>
      </c>
      <c r="G66" s="39" t="s">
        <v>21</v>
      </c>
      <c r="H66" s="40">
        <f>'[4]оценка Учреждения'!$H$65</f>
        <v>100</v>
      </c>
      <c r="I66" s="40">
        <f>'[4]оценка Учреждения'!$I$65</f>
        <v>100</v>
      </c>
      <c r="J66" s="41">
        <f t="shared" si="1"/>
        <v>100</v>
      </c>
      <c r="K66" s="51"/>
      <c r="L66" s="48"/>
      <c r="M66" s="17"/>
      <c r="N66" s="59"/>
      <c r="O66" s="50"/>
    </row>
    <row r="67" spans="1:15" ht="31.5" x14ac:dyDescent="0.25">
      <c r="A67" s="20"/>
      <c r="B67" s="52"/>
      <c r="C67" s="53"/>
      <c r="D67" s="54"/>
      <c r="E67" s="3" t="s">
        <v>25</v>
      </c>
      <c r="F67" s="55" t="s">
        <v>26</v>
      </c>
      <c r="G67" s="39" t="s">
        <v>27</v>
      </c>
      <c r="H67" s="40">
        <f>'[4]оценка Учреждения'!$H$66</f>
        <v>47.89</v>
      </c>
      <c r="I67" s="40">
        <f>'[4]оценка Учреждения'!$I$66</f>
        <v>47.33</v>
      </c>
      <c r="J67" s="41">
        <f t="shared" si="1"/>
        <v>98.8306535811234</v>
      </c>
      <c r="K67" s="41">
        <f>J67</f>
        <v>98.8306535811234</v>
      </c>
      <c r="L67" s="56"/>
      <c r="M67" s="17"/>
      <c r="N67" s="41"/>
      <c r="O67" s="58"/>
    </row>
    <row r="68" spans="1:15" customFormat="1" ht="47.25" hidden="1" x14ac:dyDescent="0.25">
      <c r="A68" s="20"/>
      <c r="B68" s="112" t="s">
        <v>61</v>
      </c>
      <c r="C68" s="113" t="s">
        <v>62</v>
      </c>
      <c r="D68" s="114" t="s">
        <v>18</v>
      </c>
      <c r="E68" s="115" t="s">
        <v>19</v>
      </c>
      <c r="F68" s="116" t="s">
        <v>20</v>
      </c>
      <c r="G68" s="117" t="s">
        <v>21</v>
      </c>
      <c r="H68" s="118"/>
      <c r="I68" s="118"/>
      <c r="J68" s="119"/>
      <c r="K68" s="120"/>
      <c r="L68" s="121"/>
      <c r="M68" s="17"/>
      <c r="N68" s="122"/>
      <c r="O68" s="123">
        <v>17</v>
      </c>
    </row>
    <row r="69" spans="1:15" customFormat="1" ht="47.25" hidden="1" x14ac:dyDescent="0.25">
      <c r="A69" s="20"/>
      <c r="B69" s="112"/>
      <c r="C69" s="113"/>
      <c r="D69" s="124"/>
      <c r="E69" s="115" t="s">
        <v>19</v>
      </c>
      <c r="F69" s="116" t="s">
        <v>42</v>
      </c>
      <c r="G69" s="117" t="s">
        <v>21</v>
      </c>
      <c r="H69" s="118"/>
      <c r="I69" s="118"/>
      <c r="J69" s="119"/>
      <c r="K69" s="125"/>
      <c r="L69" s="126"/>
      <c r="M69" s="17"/>
      <c r="N69" s="122"/>
      <c r="O69" s="127"/>
    </row>
    <row r="70" spans="1:15" customFormat="1" ht="47.25" hidden="1" x14ac:dyDescent="0.25">
      <c r="A70" s="20"/>
      <c r="B70" s="112"/>
      <c r="C70" s="113"/>
      <c r="D70" s="124"/>
      <c r="E70" s="115" t="s">
        <v>19</v>
      </c>
      <c r="F70" s="116" t="s">
        <v>54</v>
      </c>
      <c r="G70" s="117" t="s">
        <v>21</v>
      </c>
      <c r="H70" s="118"/>
      <c r="I70" s="118"/>
      <c r="J70" s="119"/>
      <c r="K70" s="128"/>
      <c r="L70" s="126"/>
      <c r="M70" s="17"/>
      <c r="N70" s="122"/>
      <c r="O70" s="127"/>
    </row>
    <row r="71" spans="1:15" customFormat="1" ht="31.5" hidden="1" x14ac:dyDescent="0.25">
      <c r="A71" s="20"/>
      <c r="B71" s="129"/>
      <c r="C71" s="130"/>
      <c r="D71" s="131"/>
      <c r="E71" s="115" t="s">
        <v>25</v>
      </c>
      <c r="F71" s="132" t="s">
        <v>26</v>
      </c>
      <c r="G71" s="117" t="s">
        <v>27</v>
      </c>
      <c r="H71" s="118"/>
      <c r="I71" s="118"/>
      <c r="J71" s="119"/>
      <c r="K71" s="119"/>
      <c r="L71" s="133"/>
      <c r="M71" s="17"/>
      <c r="N71" s="119"/>
      <c r="O71" s="134"/>
    </row>
    <row r="72" spans="1:15" customFormat="1" ht="47.25" hidden="1" x14ac:dyDescent="0.25">
      <c r="A72" s="20"/>
      <c r="B72" s="136" t="s">
        <v>63</v>
      </c>
      <c r="C72" s="137" t="s">
        <v>64</v>
      </c>
      <c r="D72" s="138" t="s">
        <v>18</v>
      </c>
      <c r="E72" s="139" t="s">
        <v>19</v>
      </c>
      <c r="F72" s="140" t="s">
        <v>65</v>
      </c>
      <c r="G72" s="139" t="s">
        <v>21</v>
      </c>
      <c r="H72" s="141"/>
      <c r="I72" s="141"/>
      <c r="J72" s="142"/>
      <c r="K72" s="143"/>
      <c r="L72" s="144"/>
      <c r="M72" s="17"/>
      <c r="N72" s="145"/>
      <c r="O72" s="146">
        <v>18</v>
      </c>
    </row>
    <row r="73" spans="1:15" customFormat="1" ht="63" hidden="1" x14ac:dyDescent="0.25">
      <c r="A73" s="20"/>
      <c r="B73" s="136"/>
      <c r="C73" s="137"/>
      <c r="D73" s="147"/>
      <c r="E73" s="139" t="s">
        <v>19</v>
      </c>
      <c r="F73" s="140" t="s">
        <v>66</v>
      </c>
      <c r="G73" s="139" t="s">
        <v>21</v>
      </c>
      <c r="H73" s="141"/>
      <c r="I73" s="141"/>
      <c r="J73" s="142"/>
      <c r="K73" s="148"/>
      <c r="L73" s="149"/>
      <c r="M73" s="17"/>
      <c r="N73" s="145"/>
      <c r="O73" s="150"/>
    </row>
    <row r="74" spans="1:15" customFormat="1" ht="47.25" hidden="1" x14ac:dyDescent="0.25">
      <c r="A74" s="20"/>
      <c r="B74" s="136"/>
      <c r="C74" s="137"/>
      <c r="D74" s="147"/>
      <c r="E74" s="139" t="s">
        <v>19</v>
      </c>
      <c r="F74" s="140" t="s">
        <v>42</v>
      </c>
      <c r="G74" s="139" t="s">
        <v>21</v>
      </c>
      <c r="H74" s="141"/>
      <c r="I74" s="141"/>
      <c r="J74" s="142"/>
      <c r="K74" s="151"/>
      <c r="L74" s="149"/>
      <c r="M74" s="17"/>
      <c r="N74" s="145"/>
      <c r="O74" s="150"/>
    </row>
    <row r="75" spans="1:15" customFormat="1" ht="31.5" hidden="1" x14ac:dyDescent="0.25">
      <c r="A75" s="20"/>
      <c r="B75" s="152"/>
      <c r="C75" s="153"/>
      <c r="D75" s="154"/>
      <c r="E75" s="139" t="s">
        <v>25</v>
      </c>
      <c r="F75" s="155" t="s">
        <v>67</v>
      </c>
      <c r="G75" s="139" t="s">
        <v>68</v>
      </c>
      <c r="H75" s="156"/>
      <c r="I75" s="156"/>
      <c r="J75" s="142"/>
      <c r="K75" s="142"/>
      <c r="L75" s="157"/>
      <c r="M75" s="17"/>
      <c r="N75" s="142"/>
      <c r="O75" s="158"/>
    </row>
    <row r="76" spans="1:15" ht="47.25" customHeight="1" x14ac:dyDescent="0.25">
      <c r="A76" s="20"/>
      <c r="B76" s="35" t="s">
        <v>69</v>
      </c>
      <c r="C76" s="36" t="s">
        <v>70</v>
      </c>
      <c r="D76" s="37" t="s">
        <v>18</v>
      </c>
      <c r="E76" s="3" t="s">
        <v>19</v>
      </c>
      <c r="F76" s="38" t="s">
        <v>65</v>
      </c>
      <c r="G76" s="3" t="s">
        <v>21</v>
      </c>
      <c r="H76" s="40">
        <f>'[4]оценка Учреждения'!$H$75</f>
        <v>3.44</v>
      </c>
      <c r="I76" s="40">
        <f>'[4]оценка Учреждения'!$I$75</f>
        <v>5.16</v>
      </c>
      <c r="J76" s="41">
        <f t="shared" si="1"/>
        <v>100</v>
      </c>
      <c r="K76" s="42">
        <f>(J76+J77+J78)/3</f>
        <v>100</v>
      </c>
      <c r="L76" s="43">
        <f>(K76+K79)/2</f>
        <v>100</v>
      </c>
      <c r="M76" s="17"/>
      <c r="N76" s="44"/>
      <c r="O76" s="45">
        <v>19</v>
      </c>
    </row>
    <row r="77" spans="1:15" ht="63" x14ac:dyDescent="0.25">
      <c r="A77" s="20"/>
      <c r="B77" s="35"/>
      <c r="C77" s="36"/>
      <c r="D77" s="46"/>
      <c r="E77" s="3" t="s">
        <v>19</v>
      </c>
      <c r="F77" s="38" t="s">
        <v>66</v>
      </c>
      <c r="G77" s="3" t="s">
        <v>21</v>
      </c>
      <c r="H77" s="40">
        <f>'[4]оценка Учреждения'!$H$76</f>
        <v>12</v>
      </c>
      <c r="I77" s="40">
        <f>'[4]оценка Учреждения'!$I$76</f>
        <v>12</v>
      </c>
      <c r="J77" s="41">
        <f t="shared" si="1"/>
        <v>100</v>
      </c>
      <c r="K77" s="47"/>
      <c r="L77" s="48"/>
      <c r="M77" s="17"/>
      <c r="N77" s="49"/>
      <c r="O77" s="50"/>
    </row>
    <row r="78" spans="1:15" ht="47.25" x14ac:dyDescent="0.25">
      <c r="A78" s="20"/>
      <c r="B78" s="35"/>
      <c r="C78" s="36"/>
      <c r="D78" s="46"/>
      <c r="E78" s="3" t="s">
        <v>19</v>
      </c>
      <c r="F78" s="38" t="s">
        <v>42</v>
      </c>
      <c r="G78" s="3" t="s">
        <v>21</v>
      </c>
      <c r="H78" s="40">
        <f>'[4]оценка Учреждения'!$H$77</f>
        <v>100</v>
      </c>
      <c r="I78" s="40">
        <f>'[4]оценка Учреждения'!$I$77</f>
        <v>100</v>
      </c>
      <c r="J78" s="41">
        <f t="shared" si="1"/>
        <v>100</v>
      </c>
      <c r="K78" s="51"/>
      <c r="L78" s="48"/>
      <c r="M78" s="17"/>
      <c r="N78" s="49"/>
      <c r="O78" s="50"/>
    </row>
    <row r="79" spans="1:15" ht="31.5" x14ac:dyDescent="0.25">
      <c r="A79" s="20"/>
      <c r="B79" s="52"/>
      <c r="C79" s="53"/>
      <c r="D79" s="54"/>
      <c r="E79" s="3" t="s">
        <v>25</v>
      </c>
      <c r="F79" s="55" t="s">
        <v>67</v>
      </c>
      <c r="G79" s="3" t="s">
        <v>68</v>
      </c>
      <c r="H79" s="135">
        <f>'[4]оценка Учреждения'!$H$78</f>
        <v>5192.2000000000007</v>
      </c>
      <c r="I79" s="135">
        <f>'[4]оценка Учреждения'!$I$78</f>
        <v>5192.2000000000007</v>
      </c>
      <c r="J79" s="41">
        <f t="shared" si="1"/>
        <v>100</v>
      </c>
      <c r="K79" s="41">
        <f>J79</f>
        <v>100</v>
      </c>
      <c r="L79" s="56"/>
      <c r="M79" s="17"/>
      <c r="N79" s="57"/>
      <c r="O79" s="58"/>
    </row>
    <row r="80" spans="1:15" ht="47.25" x14ac:dyDescent="0.25">
      <c r="A80" s="20"/>
      <c r="B80" s="35" t="s">
        <v>71</v>
      </c>
      <c r="C80" s="36" t="s">
        <v>72</v>
      </c>
      <c r="D80" s="37" t="s">
        <v>18</v>
      </c>
      <c r="E80" s="3" t="s">
        <v>19</v>
      </c>
      <c r="F80" s="38" t="s">
        <v>65</v>
      </c>
      <c r="G80" s="3" t="s">
        <v>21</v>
      </c>
      <c r="H80" s="40">
        <f>'[4]оценка Учреждения'!$H$79</f>
        <v>10.029999999999999</v>
      </c>
      <c r="I80" s="40">
        <f>'[4]оценка Учреждения'!$I$79</f>
        <v>15.06</v>
      </c>
      <c r="J80" s="41">
        <f t="shared" si="1"/>
        <v>100</v>
      </c>
      <c r="K80" s="42">
        <f>(J80+J81+J82)/3</f>
        <v>100</v>
      </c>
      <c r="L80" s="43">
        <f>(K80+K83)/2</f>
        <v>100</v>
      </c>
      <c r="M80" s="17"/>
      <c r="N80" s="59"/>
      <c r="O80" s="45">
        <v>20</v>
      </c>
    </row>
    <row r="81" spans="1:15" ht="63" x14ac:dyDescent="0.25">
      <c r="A81" s="20"/>
      <c r="B81" s="35"/>
      <c r="C81" s="36"/>
      <c r="D81" s="46"/>
      <c r="E81" s="3" t="s">
        <v>19</v>
      </c>
      <c r="F81" s="38" t="s">
        <v>66</v>
      </c>
      <c r="G81" s="3" t="s">
        <v>21</v>
      </c>
      <c r="H81" s="40">
        <f>'[4]оценка Учреждения'!$H$80</f>
        <v>2.9</v>
      </c>
      <c r="I81" s="40">
        <f>'[4]оценка Учреждения'!$I$80</f>
        <v>16.2</v>
      </c>
      <c r="J81" s="41">
        <f t="shared" si="1"/>
        <v>100</v>
      </c>
      <c r="K81" s="47"/>
      <c r="L81" s="48"/>
      <c r="M81" s="17"/>
      <c r="N81" s="59"/>
      <c r="O81" s="50"/>
    </row>
    <row r="82" spans="1:15" ht="47.25" x14ac:dyDescent="0.25">
      <c r="A82" s="20"/>
      <c r="B82" s="35"/>
      <c r="C82" s="36"/>
      <c r="D82" s="46"/>
      <c r="E82" s="3" t="s">
        <v>19</v>
      </c>
      <c r="F82" s="38" t="s">
        <v>42</v>
      </c>
      <c r="G82" s="3" t="s">
        <v>21</v>
      </c>
      <c r="H82" s="40">
        <f>'[4]оценка Учреждения'!$H$81</f>
        <v>100</v>
      </c>
      <c r="I82" s="40">
        <f>'[4]оценка Учреждения'!$I$81</f>
        <v>100</v>
      </c>
      <c r="J82" s="41">
        <f t="shared" si="1"/>
        <v>100</v>
      </c>
      <c r="K82" s="51"/>
      <c r="L82" s="48"/>
      <c r="M82" s="17"/>
      <c r="N82" s="59"/>
      <c r="O82" s="50"/>
    </row>
    <row r="83" spans="1:15" ht="31.5" x14ac:dyDescent="0.25">
      <c r="A83" s="20"/>
      <c r="B83" s="52"/>
      <c r="C83" s="53"/>
      <c r="D83" s="54"/>
      <c r="E83" s="3" t="s">
        <v>25</v>
      </c>
      <c r="F83" s="55" t="s">
        <v>67</v>
      </c>
      <c r="G83" s="3" t="s">
        <v>68</v>
      </c>
      <c r="H83" s="135">
        <f>'[4]оценка Учреждения'!$H$82</f>
        <v>16183.739999999998</v>
      </c>
      <c r="I83" s="135">
        <f>'[4]оценка Учреждения'!$I$82</f>
        <v>16183.739999999998</v>
      </c>
      <c r="J83" s="41">
        <f t="shared" si="1"/>
        <v>100</v>
      </c>
      <c r="K83" s="41">
        <f>J83</f>
        <v>100</v>
      </c>
      <c r="L83" s="56"/>
      <c r="M83" s="17"/>
      <c r="N83" s="41"/>
      <c r="O83" s="58"/>
    </row>
    <row r="84" spans="1:15" ht="47.25" x14ac:dyDescent="0.25">
      <c r="A84" s="20"/>
      <c r="B84" s="35" t="s">
        <v>73</v>
      </c>
      <c r="C84" s="36" t="s">
        <v>74</v>
      </c>
      <c r="D84" s="37" t="s">
        <v>18</v>
      </c>
      <c r="E84" s="3" t="s">
        <v>19</v>
      </c>
      <c r="F84" s="38" t="s">
        <v>65</v>
      </c>
      <c r="G84" s="3" t="s">
        <v>21</v>
      </c>
      <c r="H84" s="40">
        <f>'[4]оценка Учреждения'!$H$83</f>
        <v>19.05</v>
      </c>
      <c r="I84" s="40">
        <f>'[4]оценка Учреждения'!$I$83</f>
        <v>16.89</v>
      </c>
      <c r="J84" s="41">
        <f t="shared" si="1"/>
        <v>88.661417322834652</v>
      </c>
      <c r="K84" s="42">
        <f>(J84+J85+J86)/3</f>
        <v>96.220472440944889</v>
      </c>
      <c r="L84" s="43">
        <f>(K84+K87)/2</f>
        <v>93.479936627230899</v>
      </c>
      <c r="M84" s="17"/>
      <c r="N84" s="59"/>
      <c r="O84" s="45">
        <v>21</v>
      </c>
    </row>
    <row r="85" spans="1:15" ht="63" x14ac:dyDescent="0.25">
      <c r="A85" s="20"/>
      <c r="B85" s="35"/>
      <c r="C85" s="36"/>
      <c r="D85" s="46"/>
      <c r="E85" s="3" t="s">
        <v>19</v>
      </c>
      <c r="F85" s="38" t="s">
        <v>66</v>
      </c>
      <c r="G85" s="3" t="s">
        <v>21</v>
      </c>
      <c r="H85" s="40">
        <f>'[4]оценка Учреждения'!$H$84</f>
        <v>7.4</v>
      </c>
      <c r="I85" s="40">
        <f>'[4]оценка Учреждения'!$I$84</f>
        <v>7.9</v>
      </c>
      <c r="J85" s="41">
        <f t="shared" si="1"/>
        <v>100</v>
      </c>
      <c r="K85" s="47"/>
      <c r="L85" s="48"/>
      <c r="M85" s="17"/>
      <c r="N85" s="59"/>
      <c r="O85" s="50"/>
    </row>
    <row r="86" spans="1:15" ht="47.25" x14ac:dyDescent="0.25">
      <c r="A86" s="20"/>
      <c r="B86" s="35"/>
      <c r="C86" s="36"/>
      <c r="D86" s="46"/>
      <c r="E86" s="3" t="s">
        <v>19</v>
      </c>
      <c r="F86" s="38" t="s">
        <v>42</v>
      </c>
      <c r="G86" s="3" t="s">
        <v>21</v>
      </c>
      <c r="H86" s="40">
        <f>'[4]оценка Учреждения'!$H$85</f>
        <v>100</v>
      </c>
      <c r="I86" s="40">
        <f>'[4]оценка Учреждения'!$I$85</f>
        <v>100</v>
      </c>
      <c r="J86" s="41">
        <f t="shared" si="1"/>
        <v>100</v>
      </c>
      <c r="K86" s="51"/>
      <c r="L86" s="48"/>
      <c r="M86" s="17"/>
      <c r="N86" s="59"/>
      <c r="O86" s="50"/>
    </row>
    <row r="87" spans="1:15" ht="31.5" x14ac:dyDescent="0.25">
      <c r="A87" s="20"/>
      <c r="B87" s="52"/>
      <c r="C87" s="53"/>
      <c r="D87" s="54"/>
      <c r="E87" s="3" t="s">
        <v>25</v>
      </c>
      <c r="F87" s="55" t="s">
        <v>67</v>
      </c>
      <c r="G87" s="3" t="s">
        <v>68</v>
      </c>
      <c r="H87" s="135">
        <f>'[4]оценка Учреждения'!$H$86</f>
        <v>20454.399999999998</v>
      </c>
      <c r="I87" s="135">
        <f>'[4]оценка Учреждения'!$I$86</f>
        <v>18560.199999999997</v>
      </c>
      <c r="J87" s="41">
        <f t="shared" si="1"/>
        <v>90.739400813516895</v>
      </c>
      <c r="K87" s="41">
        <f>J87</f>
        <v>90.739400813516895</v>
      </c>
      <c r="L87" s="56"/>
      <c r="M87" s="17"/>
      <c r="N87" s="41"/>
      <c r="O87" s="58"/>
    </row>
    <row r="88" spans="1:15" ht="47.25" x14ac:dyDescent="0.25">
      <c r="A88" s="20"/>
      <c r="B88" s="35" t="s">
        <v>75</v>
      </c>
      <c r="C88" s="36" t="s">
        <v>76</v>
      </c>
      <c r="D88" s="37" t="s">
        <v>18</v>
      </c>
      <c r="E88" s="3" t="s">
        <v>19</v>
      </c>
      <c r="F88" s="38" t="s">
        <v>65</v>
      </c>
      <c r="G88" s="3" t="s">
        <v>21</v>
      </c>
      <c r="H88" s="40">
        <f>'[4]оценка Учреждения'!$H$87</f>
        <v>2.16</v>
      </c>
      <c r="I88" s="40">
        <f>'[4]оценка Учреждения'!$I$87</f>
        <v>4.8600000000000003</v>
      </c>
      <c r="J88" s="41">
        <f t="shared" si="1"/>
        <v>100</v>
      </c>
      <c r="K88" s="42">
        <f>(J88+J89+J90)/2</f>
        <v>100</v>
      </c>
      <c r="L88" s="43">
        <f>(K88+K91)/2</f>
        <v>100</v>
      </c>
      <c r="M88" s="17"/>
      <c r="N88" s="59"/>
      <c r="O88" s="45">
        <v>22</v>
      </c>
    </row>
    <row r="89" spans="1:15" ht="63" x14ac:dyDescent="0.25">
      <c r="A89" s="20"/>
      <c r="B89" s="35"/>
      <c r="C89" s="36"/>
      <c r="D89" s="46"/>
      <c r="E89" s="3" t="s">
        <v>19</v>
      </c>
      <c r="F89" s="38" t="s">
        <v>66</v>
      </c>
      <c r="G89" s="3" t="s">
        <v>21</v>
      </c>
      <c r="H89" s="40">
        <f>'[4]оценка Учреждения'!$H$88</f>
        <v>0</v>
      </c>
      <c r="I89" s="40">
        <f>'[4]оценка Учреждения'!$I$88</f>
        <v>0</v>
      </c>
      <c r="J89" s="41">
        <v>0</v>
      </c>
      <c r="K89" s="47"/>
      <c r="L89" s="48"/>
      <c r="M89" s="17"/>
      <c r="N89" s="59"/>
      <c r="O89" s="50"/>
    </row>
    <row r="90" spans="1:15" ht="47.25" x14ac:dyDescent="0.25">
      <c r="A90" s="20"/>
      <c r="B90" s="35"/>
      <c r="C90" s="36"/>
      <c r="D90" s="46"/>
      <c r="E90" s="3" t="s">
        <v>19</v>
      </c>
      <c r="F90" s="38" t="s">
        <v>42</v>
      </c>
      <c r="G90" s="3" t="s">
        <v>21</v>
      </c>
      <c r="H90" s="40">
        <f>'[4]оценка Учреждения'!$H$89</f>
        <v>100</v>
      </c>
      <c r="I90" s="40">
        <f>'[4]оценка Учреждения'!$I$89</f>
        <v>100</v>
      </c>
      <c r="J90" s="41">
        <f t="shared" si="1"/>
        <v>100</v>
      </c>
      <c r="K90" s="51"/>
      <c r="L90" s="48"/>
      <c r="M90" s="17"/>
      <c r="N90" s="59"/>
      <c r="O90" s="50"/>
    </row>
    <row r="91" spans="1:15" ht="31.5" x14ac:dyDescent="0.25">
      <c r="A91" s="20"/>
      <c r="B91" s="52"/>
      <c r="C91" s="53"/>
      <c r="D91" s="54"/>
      <c r="E91" s="3" t="s">
        <v>25</v>
      </c>
      <c r="F91" s="55" t="s">
        <v>67</v>
      </c>
      <c r="G91" s="3" t="s">
        <v>68</v>
      </c>
      <c r="H91" s="135">
        <f>'[4]оценка Учреждения'!$H$90</f>
        <v>2567.4</v>
      </c>
      <c r="I91" s="135">
        <f>'[4]оценка Учреждения'!$I$90</f>
        <v>2567.4</v>
      </c>
      <c r="J91" s="41">
        <f t="shared" si="1"/>
        <v>100</v>
      </c>
      <c r="K91" s="41">
        <f>J91</f>
        <v>100</v>
      </c>
      <c r="L91" s="56"/>
      <c r="M91" s="17"/>
      <c r="N91" s="41"/>
      <c r="O91" s="58"/>
    </row>
    <row r="92" spans="1:15" ht="47.25" x14ac:dyDescent="0.25">
      <c r="A92" s="20"/>
      <c r="B92" s="35" t="s">
        <v>77</v>
      </c>
      <c r="C92" s="36" t="s">
        <v>78</v>
      </c>
      <c r="D92" s="37" t="s">
        <v>18</v>
      </c>
      <c r="E92" s="3" t="s">
        <v>19</v>
      </c>
      <c r="F92" s="38" t="s">
        <v>65</v>
      </c>
      <c r="G92" s="3" t="s">
        <v>21</v>
      </c>
      <c r="H92" s="40">
        <f>'[4]оценка Учреждения'!$H$91</f>
        <v>4.76</v>
      </c>
      <c r="I92" s="40">
        <f>'[4]оценка Учреждения'!$I$91</f>
        <v>7.14</v>
      </c>
      <c r="J92" s="41">
        <f t="shared" si="1"/>
        <v>100</v>
      </c>
      <c r="K92" s="42">
        <f>(J92+J93+J94)/3</f>
        <v>95.833333333333329</v>
      </c>
      <c r="L92" s="43">
        <f>(K92+K95)/2</f>
        <v>97.916666666666657</v>
      </c>
      <c r="M92" s="17"/>
      <c r="N92" s="44"/>
      <c r="O92" s="45">
        <v>23</v>
      </c>
    </row>
    <row r="93" spans="1:15" ht="63" x14ac:dyDescent="0.25">
      <c r="A93" s="20"/>
      <c r="B93" s="35"/>
      <c r="C93" s="36"/>
      <c r="D93" s="46"/>
      <c r="E93" s="3" t="s">
        <v>19</v>
      </c>
      <c r="F93" s="38" t="s">
        <v>66</v>
      </c>
      <c r="G93" s="3" t="s">
        <v>21</v>
      </c>
      <c r="H93" s="40">
        <f>'[4]оценка Учреждения'!$H$92</f>
        <v>2.4</v>
      </c>
      <c r="I93" s="40">
        <f>'[4]оценка Учреждения'!$I$92</f>
        <v>2.1</v>
      </c>
      <c r="J93" s="41">
        <f t="shared" si="1"/>
        <v>87.500000000000014</v>
      </c>
      <c r="K93" s="47"/>
      <c r="L93" s="48"/>
      <c r="M93" s="17"/>
      <c r="N93" s="49"/>
      <c r="O93" s="50"/>
    </row>
    <row r="94" spans="1:15" ht="47.25" x14ac:dyDescent="0.25">
      <c r="A94" s="20"/>
      <c r="B94" s="35"/>
      <c r="C94" s="36"/>
      <c r="D94" s="46"/>
      <c r="E94" s="3" t="s">
        <v>19</v>
      </c>
      <c r="F94" s="38" t="s">
        <v>42</v>
      </c>
      <c r="G94" s="3" t="s">
        <v>21</v>
      </c>
      <c r="H94" s="40">
        <f>'[4]оценка Учреждения'!$H$93</f>
        <v>100</v>
      </c>
      <c r="I94" s="40">
        <f>'[4]оценка Учреждения'!$I$93</f>
        <v>100</v>
      </c>
      <c r="J94" s="41">
        <f t="shared" si="1"/>
        <v>100</v>
      </c>
      <c r="K94" s="51"/>
      <c r="L94" s="48"/>
      <c r="M94" s="17"/>
      <c r="N94" s="49"/>
      <c r="O94" s="50"/>
    </row>
    <row r="95" spans="1:15" ht="31.5" x14ac:dyDescent="0.25">
      <c r="A95" s="20"/>
      <c r="B95" s="52"/>
      <c r="C95" s="53"/>
      <c r="D95" s="54"/>
      <c r="E95" s="3" t="s">
        <v>25</v>
      </c>
      <c r="F95" s="55" t="s">
        <v>67</v>
      </c>
      <c r="G95" s="3" t="s">
        <v>68</v>
      </c>
      <c r="H95" s="135">
        <f>'[4]оценка Учреждения'!$H$94</f>
        <v>6452.9500000000007</v>
      </c>
      <c r="I95" s="135">
        <f>'[4]оценка Учреждения'!$I$94</f>
        <v>6452.9500000000007</v>
      </c>
      <c r="J95" s="41">
        <f t="shared" si="1"/>
        <v>100</v>
      </c>
      <c r="K95" s="41">
        <f>J95</f>
        <v>100</v>
      </c>
      <c r="L95" s="56"/>
      <c r="M95" s="17"/>
      <c r="N95" s="57"/>
      <c r="O95" s="58"/>
    </row>
    <row r="96" spans="1:15" ht="47.25" x14ac:dyDescent="0.25">
      <c r="A96" s="20"/>
      <c r="B96" s="35" t="s">
        <v>79</v>
      </c>
      <c r="C96" s="36" t="s">
        <v>80</v>
      </c>
      <c r="D96" s="37" t="s">
        <v>18</v>
      </c>
      <c r="E96" s="3" t="s">
        <v>19</v>
      </c>
      <c r="F96" s="38" t="s">
        <v>65</v>
      </c>
      <c r="G96" s="3" t="s">
        <v>21</v>
      </c>
      <c r="H96" s="40">
        <f>'[4]оценка Учреждения'!$H$95</f>
        <v>3.68</v>
      </c>
      <c r="I96" s="40">
        <f>'[4]оценка Учреждения'!$I$95</f>
        <v>6.04</v>
      </c>
      <c r="J96" s="41">
        <f t="shared" si="1"/>
        <v>100</v>
      </c>
      <c r="K96" s="42">
        <f>(J96+J97+J98)/2</f>
        <v>100</v>
      </c>
      <c r="L96" s="43">
        <f>(K96+K99)/2</f>
        <v>100</v>
      </c>
      <c r="M96" s="17"/>
      <c r="N96" s="44"/>
      <c r="O96" s="45">
        <v>24</v>
      </c>
    </row>
    <row r="97" spans="1:15" ht="63" x14ac:dyDescent="0.25">
      <c r="A97" s="20"/>
      <c r="B97" s="35"/>
      <c r="C97" s="36"/>
      <c r="D97" s="46"/>
      <c r="E97" s="3" t="s">
        <v>19</v>
      </c>
      <c r="F97" s="38" t="s">
        <v>66</v>
      </c>
      <c r="G97" s="3" t="s">
        <v>21</v>
      </c>
      <c r="H97" s="40">
        <f>'[4]оценка Учреждения'!$H$96</f>
        <v>0</v>
      </c>
      <c r="I97" s="40">
        <f>'[4]оценка Учреждения'!$I$96</f>
        <v>0</v>
      </c>
      <c r="J97" s="41">
        <v>0</v>
      </c>
      <c r="K97" s="47"/>
      <c r="L97" s="48"/>
      <c r="M97" s="17"/>
      <c r="N97" s="49"/>
      <c r="O97" s="50"/>
    </row>
    <row r="98" spans="1:15" ht="47.25" x14ac:dyDescent="0.25">
      <c r="A98" s="20"/>
      <c r="B98" s="35"/>
      <c r="C98" s="36"/>
      <c r="D98" s="46"/>
      <c r="E98" s="3" t="s">
        <v>19</v>
      </c>
      <c r="F98" s="38" t="s">
        <v>42</v>
      </c>
      <c r="G98" s="3" t="s">
        <v>21</v>
      </c>
      <c r="H98" s="40">
        <f>'[4]оценка Учреждения'!$H$97</f>
        <v>100</v>
      </c>
      <c r="I98" s="40">
        <f>'[4]оценка Учреждения'!$I$97</f>
        <v>100</v>
      </c>
      <c r="J98" s="41">
        <f>IF(I98/H98*100&gt;100,100,I98/H98*100)</f>
        <v>100</v>
      </c>
      <c r="K98" s="51"/>
      <c r="L98" s="48"/>
      <c r="M98" s="17"/>
      <c r="N98" s="49"/>
      <c r="O98" s="50"/>
    </row>
    <row r="99" spans="1:15" ht="31.5" x14ac:dyDescent="0.25">
      <c r="A99" s="159"/>
      <c r="B99" s="52"/>
      <c r="C99" s="53"/>
      <c r="D99" s="54"/>
      <c r="E99" s="3" t="s">
        <v>25</v>
      </c>
      <c r="F99" s="55" t="s">
        <v>67</v>
      </c>
      <c r="G99" s="3" t="s">
        <v>68</v>
      </c>
      <c r="H99" s="135">
        <f>'[4]оценка Учреждения'!$H$98</f>
        <v>5163.2999999999993</v>
      </c>
      <c r="I99" s="135">
        <f>'[4]оценка Учреждения'!$I$98</f>
        <v>5163.2999999999993</v>
      </c>
      <c r="J99" s="41">
        <f>IF(I99/H99*100&gt;100,100,I99/H99*100)</f>
        <v>100</v>
      </c>
      <c r="K99" s="41">
        <f>J99</f>
        <v>100</v>
      </c>
      <c r="L99" s="56"/>
      <c r="M99" s="17"/>
      <c r="N99" s="57"/>
      <c r="O99" s="58"/>
    </row>
    <row r="100" spans="1:15" ht="15.75" x14ac:dyDescent="0.25">
      <c r="A100" s="161"/>
      <c r="B100" s="162"/>
      <c r="C100" s="161"/>
      <c r="D100" s="163"/>
      <c r="E100" s="164"/>
      <c r="F100" s="165"/>
      <c r="G100" s="164"/>
      <c r="H100" s="185"/>
      <c r="I100" s="185"/>
      <c r="J100" s="167"/>
      <c r="K100" s="167"/>
      <c r="L100" s="168"/>
      <c r="M100" s="169"/>
      <c r="N100" s="170"/>
      <c r="O100" s="171"/>
    </row>
    <row r="101" spans="1:15" ht="15.75" x14ac:dyDescent="0.25">
      <c r="A101" s="172" t="s">
        <v>81</v>
      </c>
      <c r="F101" s="173" t="s">
        <v>82</v>
      </c>
      <c r="G101" s="164"/>
      <c r="H101" s="185"/>
      <c r="I101" s="185"/>
      <c r="J101" s="167"/>
      <c r="K101" s="167"/>
      <c r="L101" s="168"/>
      <c r="M101" s="169"/>
      <c r="N101" s="170"/>
      <c r="O101" s="171"/>
    </row>
    <row r="103" spans="1:15" x14ac:dyDescent="0.25">
      <c r="A103" s="174" t="s">
        <v>83</v>
      </c>
    </row>
    <row r="105" spans="1:15" x14ac:dyDescent="0.25">
      <c r="H105" s="175">
        <f>H7+H11+H15+H19+H23+H27+H31+H35+H39+H43+H47+H51+H55+H59+H63+H67+H71</f>
        <v>1128.6500000000001</v>
      </c>
    </row>
    <row r="106" spans="1:15" x14ac:dyDescent="0.25">
      <c r="H106" s="175">
        <f>H75+H79+H83+H87+H91+H95+H99</f>
        <v>56013.990000000005</v>
      </c>
    </row>
    <row r="107" spans="1:15" x14ac:dyDescent="0.25">
      <c r="A107" s="174"/>
    </row>
  </sheetData>
  <autoFilter ref="A3:O99">
    <filterColumn colId="7">
      <customFilters>
        <customFilter operator="notEqual" val=" "/>
      </customFilters>
    </filterColumn>
  </autoFilter>
  <mergeCells count="152"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B88:B91"/>
    <mergeCell ref="C88:C91"/>
    <mergeCell ref="D88:D91"/>
    <mergeCell ref="K88:K90"/>
    <mergeCell ref="L88:L91"/>
    <mergeCell ref="O88:O91"/>
    <mergeCell ref="B84:B87"/>
    <mergeCell ref="C84:C87"/>
    <mergeCell ref="D84:D87"/>
    <mergeCell ref="K84:K86"/>
    <mergeCell ref="L84:L87"/>
    <mergeCell ref="O84:O87"/>
    <mergeCell ref="O76:O79"/>
    <mergeCell ref="B80:B83"/>
    <mergeCell ref="C80:C83"/>
    <mergeCell ref="D80:D83"/>
    <mergeCell ref="K80:K82"/>
    <mergeCell ref="L80:L83"/>
    <mergeCell ref="O80:O83"/>
    <mergeCell ref="B76:B79"/>
    <mergeCell ref="C76:C79"/>
    <mergeCell ref="D76:D79"/>
    <mergeCell ref="K76:K78"/>
    <mergeCell ref="L76:L79"/>
    <mergeCell ref="N76:N79"/>
    <mergeCell ref="B72:B75"/>
    <mergeCell ref="C72:C75"/>
    <mergeCell ref="D72:D75"/>
    <mergeCell ref="K72:K74"/>
    <mergeCell ref="L72:L75"/>
    <mergeCell ref="O72:O75"/>
    <mergeCell ref="B68:B71"/>
    <mergeCell ref="C68:C71"/>
    <mergeCell ref="D68:D71"/>
    <mergeCell ref="K68:K70"/>
    <mergeCell ref="L68:L71"/>
    <mergeCell ref="O68:O71"/>
    <mergeCell ref="B64:B67"/>
    <mergeCell ref="C64:C67"/>
    <mergeCell ref="D64:D67"/>
    <mergeCell ref="K64:K66"/>
    <mergeCell ref="L64:L67"/>
    <mergeCell ref="O64:O67"/>
    <mergeCell ref="B60:B63"/>
    <mergeCell ref="C60:C63"/>
    <mergeCell ref="D60:D63"/>
    <mergeCell ref="K60:K62"/>
    <mergeCell ref="L60:L63"/>
    <mergeCell ref="O60:O63"/>
    <mergeCell ref="B56:B59"/>
    <mergeCell ref="C56:C59"/>
    <mergeCell ref="D56:D59"/>
    <mergeCell ref="K56:K58"/>
    <mergeCell ref="L56:L59"/>
    <mergeCell ref="O56:O59"/>
    <mergeCell ref="B52:B55"/>
    <mergeCell ref="C52:C55"/>
    <mergeCell ref="D52:D55"/>
    <mergeCell ref="K52:K54"/>
    <mergeCell ref="L52:L55"/>
    <mergeCell ref="O52:O55"/>
    <mergeCell ref="B48:B51"/>
    <mergeCell ref="C48:C51"/>
    <mergeCell ref="D48:D51"/>
    <mergeCell ref="K48:K50"/>
    <mergeCell ref="L48:L51"/>
    <mergeCell ref="O48:O51"/>
    <mergeCell ref="B44:B47"/>
    <mergeCell ref="C44:C47"/>
    <mergeCell ref="D44:D47"/>
    <mergeCell ref="K44:K46"/>
    <mergeCell ref="L44:L47"/>
    <mergeCell ref="O44:O47"/>
    <mergeCell ref="B40:B43"/>
    <mergeCell ref="C40:C43"/>
    <mergeCell ref="D40:D43"/>
    <mergeCell ref="K40:K42"/>
    <mergeCell ref="L40:L43"/>
    <mergeCell ref="O40:O43"/>
    <mergeCell ref="B36:B39"/>
    <mergeCell ref="C36:C39"/>
    <mergeCell ref="D36:D39"/>
    <mergeCell ref="K36:K38"/>
    <mergeCell ref="L36:L39"/>
    <mergeCell ref="O36:O39"/>
    <mergeCell ref="B32:B35"/>
    <mergeCell ref="C32:C35"/>
    <mergeCell ref="D32:D35"/>
    <mergeCell ref="K32:K34"/>
    <mergeCell ref="L32:L35"/>
    <mergeCell ref="O32:O35"/>
    <mergeCell ref="B28:B31"/>
    <mergeCell ref="C28:C31"/>
    <mergeCell ref="D28:D31"/>
    <mergeCell ref="K28:K30"/>
    <mergeCell ref="L28:L31"/>
    <mergeCell ref="O28:O31"/>
    <mergeCell ref="B24:B27"/>
    <mergeCell ref="C24:C27"/>
    <mergeCell ref="D24:D27"/>
    <mergeCell ref="K24:K26"/>
    <mergeCell ref="L24:L27"/>
    <mergeCell ref="O24:O27"/>
    <mergeCell ref="B20:B23"/>
    <mergeCell ref="C20:C23"/>
    <mergeCell ref="D20:D23"/>
    <mergeCell ref="K20:K22"/>
    <mergeCell ref="L20:L23"/>
    <mergeCell ref="O20:O23"/>
    <mergeCell ref="L12:L15"/>
    <mergeCell ref="O12:O15"/>
    <mergeCell ref="B16:B19"/>
    <mergeCell ref="C16:C19"/>
    <mergeCell ref="D16:D19"/>
    <mergeCell ref="K16:K18"/>
    <mergeCell ref="L16:L19"/>
    <mergeCell ref="N16:N19"/>
    <mergeCell ref="O16:O19"/>
    <mergeCell ref="L4:L7"/>
    <mergeCell ref="M4:M99"/>
    <mergeCell ref="N4:N7"/>
    <mergeCell ref="O4:O7"/>
    <mergeCell ref="B8:B11"/>
    <mergeCell ref="C8:C11"/>
    <mergeCell ref="D8:D11"/>
    <mergeCell ref="K8:K10"/>
    <mergeCell ref="L8:L11"/>
    <mergeCell ref="O8:O11"/>
    <mergeCell ref="C1:F1"/>
    <mergeCell ref="A4:A99"/>
    <mergeCell ref="B4:B7"/>
    <mergeCell ref="C4:C7"/>
    <mergeCell ref="D4:D7"/>
    <mergeCell ref="K4:K6"/>
    <mergeCell ref="B12:B15"/>
    <mergeCell ref="C12:C15"/>
    <mergeCell ref="D12:D15"/>
    <mergeCell ref="K12:K14"/>
  </mergeCells>
  <printOptions horizontalCentered="1"/>
  <pageMargins left="0.11811023622047245" right="0.11811023622047245" top="0.15748031496062992" bottom="0" header="0.31496062992125984" footer="0.31496062992125984"/>
  <pageSetup paperSize="9" scale="43" orientation="landscape" r:id="rId1"/>
  <rowBreaks count="1" manualBreakCount="1">
    <brk id="71" max="14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4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3" t="s">
        <v>1</v>
      </c>
      <c r="B2" s="3" t="s">
        <v>173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3</v>
      </c>
      <c r="D3" s="5">
        <v>4</v>
      </c>
      <c r="E3" s="4">
        <v>5</v>
      </c>
      <c r="F3" s="4">
        <v>6</v>
      </c>
      <c r="G3" s="5">
        <v>7</v>
      </c>
      <c r="H3" s="4">
        <v>8</v>
      </c>
      <c r="I3" s="4">
        <v>9</v>
      </c>
      <c r="J3" s="5">
        <v>10</v>
      </c>
      <c r="K3" s="4">
        <v>11</v>
      </c>
      <c r="L3" s="4">
        <v>12</v>
      </c>
      <c r="M3" s="5">
        <v>13</v>
      </c>
      <c r="N3" s="4">
        <v>14</v>
      </c>
    </row>
    <row r="4" spans="1:15" customFormat="1" ht="55.5" hidden="1" customHeight="1" x14ac:dyDescent="0.25">
      <c r="A4" s="228" t="s">
        <v>186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8.25" hidden="1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04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hidden="1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/>
      <c r="I16" s="195"/>
      <c r="J16" s="225"/>
      <c r="K16" s="226"/>
      <c r="L16" s="227"/>
      <c r="M16" s="233"/>
      <c r="N16" s="44"/>
      <c r="O16" s="229">
        <v>4</v>
      </c>
    </row>
    <row r="17" spans="1:15" customFormat="1" ht="39" hidden="1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/>
      <c r="I17" s="195"/>
      <c r="J17" s="225"/>
      <c r="K17" s="231"/>
      <c r="L17" s="232"/>
      <c r="M17" s="233"/>
      <c r="N17" s="49"/>
      <c r="O17" s="234"/>
    </row>
    <row r="18" spans="1:15" customFormat="1" ht="32.25" hidden="1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/>
      <c r="I18" s="195"/>
      <c r="J18" s="225"/>
      <c r="K18" s="231"/>
      <c r="L18" s="232"/>
      <c r="M18" s="233"/>
      <c r="N18" s="49"/>
      <c r="O18" s="234"/>
    </row>
    <row r="19" spans="1:15" customFormat="1" ht="33" hidden="1" customHeight="1" x14ac:dyDescent="0.25">
      <c r="A19" s="223"/>
      <c r="B19" s="203"/>
      <c r="C19" s="204"/>
      <c r="D19" s="199"/>
      <c r="E19" s="192" t="s">
        <v>25</v>
      </c>
      <c r="F19" s="205" t="s">
        <v>117</v>
      </c>
      <c r="G19" s="194" t="s">
        <v>27</v>
      </c>
      <c r="H19" s="195"/>
      <c r="I19" s="195"/>
      <c r="J19" s="225"/>
      <c r="K19" s="225"/>
      <c r="L19" s="232"/>
      <c r="M19" s="233"/>
      <c r="N19" s="57"/>
      <c r="O19" s="236"/>
    </row>
    <row r="20" spans="1:15" customFormat="1" ht="52.5" hidden="1" customHeight="1" x14ac:dyDescent="0.25">
      <c r="A20" s="223"/>
      <c r="B20" s="189" t="s">
        <v>124</v>
      </c>
      <c r="C20" s="190" t="s">
        <v>125</v>
      </c>
      <c r="D20" s="191" t="s">
        <v>18</v>
      </c>
      <c r="E20" s="192" t="s">
        <v>19</v>
      </c>
      <c r="F20" s="193" t="s">
        <v>114</v>
      </c>
      <c r="G20" s="194" t="s">
        <v>21</v>
      </c>
      <c r="H20" s="195"/>
      <c r="I20" s="195"/>
      <c r="J20" s="225"/>
      <c r="K20" s="226"/>
      <c r="L20" s="227"/>
      <c r="M20" s="233"/>
      <c r="N20" s="44"/>
      <c r="O20" s="229">
        <v>5</v>
      </c>
    </row>
    <row r="21" spans="1:15" customFormat="1" ht="39" hidden="1" customHeight="1" x14ac:dyDescent="0.25">
      <c r="A21" s="223"/>
      <c r="B21" s="189"/>
      <c r="C21" s="190"/>
      <c r="D21" s="199"/>
      <c r="E21" s="192" t="s">
        <v>19</v>
      </c>
      <c r="F21" s="193" t="s">
        <v>115</v>
      </c>
      <c r="G21" s="194" t="s">
        <v>21</v>
      </c>
      <c r="H21" s="195"/>
      <c r="I21" s="195"/>
      <c r="J21" s="225"/>
      <c r="K21" s="231"/>
      <c r="L21" s="232"/>
      <c r="M21" s="233"/>
      <c r="N21" s="49"/>
      <c r="O21" s="234"/>
    </row>
    <row r="22" spans="1:15" customFormat="1" ht="33.75" hidden="1" customHeight="1" x14ac:dyDescent="0.25">
      <c r="A22" s="223"/>
      <c r="B22" s="189"/>
      <c r="C22" s="190"/>
      <c r="D22" s="199"/>
      <c r="E22" s="192" t="s">
        <v>19</v>
      </c>
      <c r="F22" s="193" t="s">
        <v>116</v>
      </c>
      <c r="G22" s="194" t="s">
        <v>21</v>
      </c>
      <c r="H22" s="195"/>
      <c r="I22" s="195"/>
      <c r="J22" s="225"/>
      <c r="K22" s="231"/>
      <c r="L22" s="232"/>
      <c r="M22" s="233"/>
      <c r="N22" s="49"/>
      <c r="O22" s="234"/>
    </row>
    <row r="23" spans="1:15" customFormat="1" ht="33" hidden="1" customHeight="1" x14ac:dyDescent="0.25">
      <c r="A23" s="223"/>
      <c r="B23" s="203"/>
      <c r="C23" s="204"/>
      <c r="D23" s="199"/>
      <c r="E23" s="192" t="s">
        <v>25</v>
      </c>
      <c r="F23" s="205" t="s">
        <v>117</v>
      </c>
      <c r="G23" s="194" t="s">
        <v>27</v>
      </c>
      <c r="H23" s="195"/>
      <c r="I23" s="195"/>
      <c r="J23" s="225"/>
      <c r="K23" s="225"/>
      <c r="L23" s="232"/>
      <c r="M23" s="233"/>
      <c r="N23" s="57"/>
      <c r="O23" s="236"/>
    </row>
    <row r="24" spans="1:15" ht="52.5" hidden="1" customHeight="1" x14ac:dyDescent="0.25">
      <c r="A24" s="223"/>
      <c r="B24" s="189" t="s">
        <v>126</v>
      </c>
      <c r="C24" s="36" t="s">
        <v>127</v>
      </c>
      <c r="D24" s="208" t="s">
        <v>18</v>
      </c>
      <c r="E24" s="3" t="s">
        <v>19</v>
      </c>
      <c r="F24" s="38" t="s">
        <v>114</v>
      </c>
      <c r="G24" s="39" t="s">
        <v>21</v>
      </c>
      <c r="H24" s="195"/>
      <c r="I24" s="195"/>
      <c r="J24" s="196"/>
      <c r="K24" s="237"/>
      <c r="L24" s="227"/>
      <c r="M24" s="233"/>
      <c r="N24" s="44"/>
      <c r="O24" s="238">
        <v>6</v>
      </c>
    </row>
    <row r="25" spans="1:15" ht="39" hidden="1" customHeight="1" x14ac:dyDescent="0.25">
      <c r="A25" s="223"/>
      <c r="B25" s="189"/>
      <c r="C25" s="36"/>
      <c r="D25" s="209"/>
      <c r="E25" s="3" t="s">
        <v>19</v>
      </c>
      <c r="F25" s="256" t="s">
        <v>180</v>
      </c>
      <c r="G25" s="39" t="s">
        <v>21</v>
      </c>
      <c r="H25" s="195"/>
      <c r="I25" s="195"/>
      <c r="J25" s="196"/>
      <c r="K25" s="239"/>
      <c r="L25" s="240"/>
      <c r="M25" s="233"/>
      <c r="N25" s="49"/>
      <c r="O25" s="241"/>
    </row>
    <row r="26" spans="1:15" ht="35.25" hidden="1" customHeight="1" x14ac:dyDescent="0.25">
      <c r="A26" s="223"/>
      <c r="B26" s="189"/>
      <c r="C26" s="36"/>
      <c r="D26" s="209"/>
      <c r="E26" s="3" t="s">
        <v>19</v>
      </c>
      <c r="F26" s="38" t="s">
        <v>116</v>
      </c>
      <c r="G26" s="39" t="s">
        <v>21</v>
      </c>
      <c r="H26" s="195"/>
      <c r="I26" s="195"/>
      <c r="J26" s="196"/>
      <c r="K26" s="239"/>
      <c r="L26" s="240"/>
      <c r="M26" s="233"/>
      <c r="N26" s="49"/>
      <c r="O26" s="241"/>
    </row>
    <row r="27" spans="1:15" ht="33" hidden="1" customHeight="1" x14ac:dyDescent="0.25">
      <c r="A27" s="223"/>
      <c r="B27" s="203"/>
      <c r="C27" s="53"/>
      <c r="D27" s="209"/>
      <c r="E27" s="3" t="s">
        <v>25</v>
      </c>
      <c r="F27" s="55" t="s">
        <v>117</v>
      </c>
      <c r="G27" s="39" t="s">
        <v>27</v>
      </c>
      <c r="H27" s="195"/>
      <c r="I27" s="195"/>
      <c r="J27" s="196"/>
      <c r="K27" s="196"/>
      <c r="L27" s="240"/>
      <c r="M27" s="233"/>
      <c r="N27" s="57"/>
      <c r="O27" s="242"/>
    </row>
    <row r="28" spans="1:15" customFormat="1" ht="51" customHeight="1" x14ac:dyDescent="0.25">
      <c r="A28" s="223"/>
      <c r="B28" s="189" t="s">
        <v>128</v>
      </c>
      <c r="C28" s="190" t="s">
        <v>129</v>
      </c>
      <c r="D28" s="191" t="s">
        <v>18</v>
      </c>
      <c r="E28" s="192" t="s">
        <v>19</v>
      </c>
      <c r="F28" s="193" t="s">
        <v>114</v>
      </c>
      <c r="G28" s="194" t="s">
        <v>21</v>
      </c>
      <c r="H28" s="195">
        <f>'[41]Оценка от учреждения'!H27</f>
        <v>8.6999999999999993</v>
      </c>
      <c r="I28" s="195">
        <f>'[41]Оценка от учреждения'!I27</f>
        <v>9.6999999999999993</v>
      </c>
      <c r="J28" s="225">
        <f>IF(H28/I28*100&gt;100,100,H28/I28*100)</f>
        <v>89.690721649484544</v>
      </c>
      <c r="K28" s="226">
        <f>(J28+J29+J30)/3</f>
        <v>96.56357388316151</v>
      </c>
      <c r="L28" s="227">
        <f>(K28+K31)/2</f>
        <v>92.948453608247434</v>
      </c>
      <c r="M28" s="233"/>
      <c r="N28" s="44"/>
      <c r="O28" s="229">
        <v>7</v>
      </c>
    </row>
    <row r="29" spans="1:15" customFormat="1" ht="39" customHeight="1" x14ac:dyDescent="0.25">
      <c r="A29" s="223"/>
      <c r="B29" s="189"/>
      <c r="C29" s="190"/>
      <c r="D29" s="199"/>
      <c r="E29" s="192" t="s">
        <v>19</v>
      </c>
      <c r="F29" s="193" t="s">
        <v>115</v>
      </c>
      <c r="G29" s="194" t="s">
        <v>21</v>
      </c>
      <c r="H29" s="195">
        <f>'[41]Оценка от учреждения'!H28</f>
        <v>100</v>
      </c>
      <c r="I29" s="195">
        <f>'[41]Оценка от учреждения'!I28</f>
        <v>100</v>
      </c>
      <c r="J29" s="225">
        <f>IF(I29/H29*100&gt;100,100,I29/H29*100)</f>
        <v>100</v>
      </c>
      <c r="K29" s="231"/>
      <c r="L29" s="232"/>
      <c r="M29" s="233"/>
      <c r="N29" s="49"/>
      <c r="O29" s="234"/>
    </row>
    <row r="30" spans="1:15" customFormat="1" ht="33.75" customHeight="1" x14ac:dyDescent="0.25">
      <c r="A30" s="223"/>
      <c r="B30" s="189"/>
      <c r="C30" s="190"/>
      <c r="D30" s="199"/>
      <c r="E30" s="192" t="s">
        <v>19</v>
      </c>
      <c r="F30" s="193" t="s">
        <v>116</v>
      </c>
      <c r="G30" s="194" t="s">
        <v>21</v>
      </c>
      <c r="H30" s="195">
        <f>'[41]Оценка от учреждения'!H29</f>
        <v>58.8</v>
      </c>
      <c r="I30" s="195">
        <f>'[41]Оценка от учреждения'!I29</f>
        <v>60</v>
      </c>
      <c r="J30" s="225">
        <f>IF(I30/H30*100&gt;100,100,I30/H30*100)</f>
        <v>100</v>
      </c>
      <c r="K30" s="231"/>
      <c r="L30" s="232"/>
      <c r="M30" s="233"/>
      <c r="N30" s="49"/>
      <c r="O30" s="234"/>
    </row>
    <row r="31" spans="1:15" customFormat="1" ht="33" customHeight="1" x14ac:dyDescent="0.25">
      <c r="A31" s="223"/>
      <c r="B31" s="203"/>
      <c r="C31" s="204"/>
      <c r="D31" s="199"/>
      <c r="E31" s="192" t="s">
        <v>25</v>
      </c>
      <c r="F31" s="205" t="s">
        <v>26</v>
      </c>
      <c r="G31" s="194" t="s">
        <v>27</v>
      </c>
      <c r="H31" s="195">
        <f>'[41]Оценка от учреждения'!H30</f>
        <v>0.75</v>
      </c>
      <c r="I31" s="195">
        <f>'[41]Оценка от учреждения'!I30</f>
        <v>0.67</v>
      </c>
      <c r="J31" s="225">
        <f>IF(I31/H31*100&gt;100,100,I31/H31*100)</f>
        <v>89.333333333333343</v>
      </c>
      <c r="K31" s="225">
        <f>J31</f>
        <v>89.333333333333343</v>
      </c>
      <c r="L31" s="232"/>
      <c r="M31" s="233"/>
      <c r="N31" s="57"/>
      <c r="O31" s="236"/>
    </row>
    <row r="32" spans="1:15" ht="54" customHeight="1" x14ac:dyDescent="0.25">
      <c r="A32" s="20"/>
      <c r="B32" s="189" t="s">
        <v>130</v>
      </c>
      <c r="C32" s="36" t="s">
        <v>131</v>
      </c>
      <c r="D32" s="37" t="s">
        <v>18</v>
      </c>
      <c r="E32" s="3" t="s">
        <v>19</v>
      </c>
      <c r="F32" s="38" t="s">
        <v>114</v>
      </c>
      <c r="G32" s="39" t="s">
        <v>21</v>
      </c>
      <c r="H32" s="195">
        <f>'[41]Оценка от учреждения'!H31</f>
        <v>8.6999999999999993</v>
      </c>
      <c r="I32" s="195">
        <f>'[41]Оценка от учреждения'!I31</f>
        <v>6.6</v>
      </c>
      <c r="J32" s="196">
        <f>IF(H32/I32*100&gt;100,100,H32/I32*100)</f>
        <v>100</v>
      </c>
      <c r="K32" s="237">
        <f>(J32+J33+J34)/3</f>
        <v>98.186434530286533</v>
      </c>
      <c r="L32" s="227">
        <f>(K32+K35)/2</f>
        <v>99.093217265143267</v>
      </c>
      <c r="M32" s="243"/>
      <c r="N32" s="44"/>
      <c r="O32" s="238">
        <v>8</v>
      </c>
    </row>
    <row r="33" spans="1:15" ht="39" customHeight="1" x14ac:dyDescent="0.25">
      <c r="A33" s="20"/>
      <c r="B33" s="189"/>
      <c r="C33" s="36"/>
      <c r="D33" s="217"/>
      <c r="E33" s="3" t="s">
        <v>19</v>
      </c>
      <c r="F33" s="38" t="s">
        <v>115</v>
      </c>
      <c r="G33" s="39" t="s">
        <v>21</v>
      </c>
      <c r="H33" s="195">
        <f>'[41]Оценка от учреждения'!H32</f>
        <v>100</v>
      </c>
      <c r="I33" s="195">
        <f>'[41]Оценка от учреждения'!I32</f>
        <v>94.559303590859628</v>
      </c>
      <c r="J33" s="196">
        <f>IF(I33/H33*100&gt;100,100,I33/H33*100)</f>
        <v>94.559303590859628</v>
      </c>
      <c r="K33" s="239"/>
      <c r="L33" s="240"/>
      <c r="M33" s="243"/>
      <c r="N33" s="49"/>
      <c r="O33" s="241"/>
    </row>
    <row r="34" spans="1:15" ht="33.75" customHeight="1" x14ac:dyDescent="0.25">
      <c r="A34" s="20"/>
      <c r="B34" s="189"/>
      <c r="C34" s="36"/>
      <c r="D34" s="217"/>
      <c r="E34" s="3" t="s">
        <v>19</v>
      </c>
      <c r="F34" s="38" t="s">
        <v>116</v>
      </c>
      <c r="G34" s="39" t="s">
        <v>21</v>
      </c>
      <c r="H34" s="195">
        <f>'[41]Оценка от учреждения'!H33</f>
        <v>58.8</v>
      </c>
      <c r="I34" s="195">
        <f>'[41]Оценка от учреждения'!I33</f>
        <v>58.8</v>
      </c>
      <c r="J34" s="196">
        <f>IF(I34/H34*100&gt;100,100,I34/H34*100)</f>
        <v>100</v>
      </c>
      <c r="K34" s="239"/>
      <c r="L34" s="240"/>
      <c r="M34" s="243"/>
      <c r="N34" s="49"/>
      <c r="O34" s="241"/>
    </row>
    <row r="35" spans="1:15" ht="33" customHeight="1" x14ac:dyDescent="0.25">
      <c r="A35" s="20"/>
      <c r="B35" s="203"/>
      <c r="C35" s="53"/>
      <c r="D35" s="218"/>
      <c r="E35" s="3" t="s">
        <v>25</v>
      </c>
      <c r="F35" s="55" t="s">
        <v>26</v>
      </c>
      <c r="G35" s="39" t="s">
        <v>27</v>
      </c>
      <c r="H35" s="195">
        <f>'[41]Оценка от учреждения'!H34</f>
        <v>147</v>
      </c>
      <c r="I35" s="195">
        <f>'[41]Оценка от учреждения'!I34</f>
        <v>148.08000000000001</v>
      </c>
      <c r="J35" s="196">
        <f>IF(I35/H35*100&gt;100,100,I35/H35*100)</f>
        <v>100</v>
      </c>
      <c r="K35" s="196">
        <f>J35</f>
        <v>100</v>
      </c>
      <c r="L35" s="240"/>
      <c r="M35" s="243"/>
      <c r="N35" s="57"/>
      <c r="O35" s="242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33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33"/>
      <c r="N41" s="49"/>
      <c r="O41" s="241"/>
    </row>
    <row r="42" spans="1:15" ht="36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33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customHeight="1" x14ac:dyDescent="0.25">
      <c r="A56" s="223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>
        <f>'[41]Оценка от учреждения'!H55</f>
        <v>8.6999999999999993</v>
      </c>
      <c r="I56" s="195">
        <f>'[41]Оценка от учреждения'!I55</f>
        <v>7.9</v>
      </c>
      <c r="J56" s="196">
        <f>IF(H56/I56*100&gt;100,100,H56/I56*100)</f>
        <v>100</v>
      </c>
      <c r="K56" s="237">
        <f>(J56+J57+J58)/3</f>
        <v>99.036281179138314</v>
      </c>
      <c r="L56" s="227">
        <f>(K56+K59)/2</f>
        <v>99.518140589569157</v>
      </c>
      <c r="M56" s="233"/>
      <c r="N56" s="44"/>
      <c r="O56" s="238">
        <v>14</v>
      </c>
    </row>
    <row r="57" spans="1:15" ht="39" customHeight="1" x14ac:dyDescent="0.25">
      <c r="A57" s="223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>
        <f>'[41]Оценка от учреждения'!H56</f>
        <v>100</v>
      </c>
      <c r="I57" s="195">
        <f>'[41]Оценка от учреждения'!I56</f>
        <v>100</v>
      </c>
      <c r="J57" s="196">
        <f>IF(I57/H57*100&gt;100,100,I57/H57*100)</f>
        <v>100</v>
      </c>
      <c r="K57" s="239"/>
      <c r="L57" s="240"/>
      <c r="M57" s="233"/>
      <c r="N57" s="49"/>
      <c r="O57" s="241"/>
    </row>
    <row r="58" spans="1:15" ht="36.75" customHeight="1" x14ac:dyDescent="0.25">
      <c r="A58" s="223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>
        <f>'[41]Оценка от учреждения'!H57</f>
        <v>58.8</v>
      </c>
      <c r="I58" s="195">
        <f>'[41]Оценка от учреждения'!I57</f>
        <v>57.1</v>
      </c>
      <c r="J58" s="196">
        <f>IF(I58/H58*100&gt;100,100,I58/H58*100)</f>
        <v>97.10884353741497</v>
      </c>
      <c r="K58" s="239"/>
      <c r="L58" s="240"/>
      <c r="M58" s="233"/>
      <c r="N58" s="49"/>
      <c r="O58" s="241"/>
    </row>
    <row r="59" spans="1:15" ht="33" customHeight="1" x14ac:dyDescent="0.25">
      <c r="A59" s="223"/>
      <c r="B59" s="203"/>
      <c r="C59" s="53"/>
      <c r="D59" s="209"/>
      <c r="E59" s="3" t="s">
        <v>25</v>
      </c>
      <c r="F59" s="55" t="s">
        <v>26</v>
      </c>
      <c r="G59" s="39" t="s">
        <v>27</v>
      </c>
      <c r="H59" s="195">
        <f>'[41]Оценка от учреждения'!H58</f>
        <v>17</v>
      </c>
      <c r="I59" s="195">
        <f>'[41]Оценка от учреждения'!I58</f>
        <v>17</v>
      </c>
      <c r="J59" s="196">
        <f>IF(I59/H59*100&gt;100,100,I59/H59*100)</f>
        <v>100</v>
      </c>
      <c r="K59" s="196">
        <f>J59</f>
        <v>100</v>
      </c>
      <c r="L59" s="240"/>
      <c r="M59" s="233"/>
      <c r="N59" s="57"/>
      <c r="O59" s="242"/>
    </row>
    <row r="60" spans="1:15" customFormat="1" ht="52.5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33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33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33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33"/>
      <c r="N63" s="57"/>
      <c r="O63" s="236"/>
    </row>
    <row r="64" spans="1:15" ht="51" hidden="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/>
      <c r="I64" s="195"/>
      <c r="J64" s="196"/>
      <c r="K64" s="237"/>
      <c r="L64" s="227"/>
      <c r="M64" s="233"/>
      <c r="N64" s="44"/>
      <c r="O64" s="238">
        <v>16</v>
      </c>
    </row>
    <row r="65" spans="1:15" ht="39" hidden="1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/>
      <c r="I65" s="195"/>
      <c r="J65" s="196"/>
      <c r="K65" s="239"/>
      <c r="L65" s="240"/>
      <c r="M65" s="233"/>
      <c r="N65" s="49"/>
      <c r="O65" s="241"/>
    </row>
    <row r="66" spans="1:15" ht="33.75" hidden="1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/>
      <c r="I66" s="195"/>
      <c r="J66" s="196"/>
      <c r="K66" s="239"/>
      <c r="L66" s="240"/>
      <c r="M66" s="233"/>
      <c r="N66" s="49"/>
      <c r="O66" s="241"/>
    </row>
    <row r="67" spans="1:15" ht="33" hidden="1" customHeight="1" x14ac:dyDescent="0.25">
      <c r="A67" s="223"/>
      <c r="B67" s="203"/>
      <c r="C67" s="53"/>
      <c r="D67" s="209"/>
      <c r="E67" s="3" t="s">
        <v>25</v>
      </c>
      <c r="F67" s="55" t="s">
        <v>117</v>
      </c>
      <c r="G67" s="39" t="s">
        <v>27</v>
      </c>
      <c r="H67" s="195"/>
      <c r="I67" s="195"/>
      <c r="J67" s="196"/>
      <c r="K67" s="196"/>
      <c r="L67" s="240"/>
      <c r="M67" s="233"/>
      <c r="N67" s="57"/>
      <c r="O67" s="242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196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hidden="1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/>
      <c r="I72" s="195"/>
      <c r="J72" s="196"/>
      <c r="K72" s="237"/>
      <c r="L72" s="227"/>
      <c r="M72" s="233"/>
      <c r="N72" s="44"/>
      <c r="O72" s="238">
        <v>18</v>
      </c>
    </row>
    <row r="73" spans="1:15" ht="34.5" hidden="1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/>
      <c r="I73" s="195"/>
      <c r="J73" s="196"/>
      <c r="K73" s="239"/>
      <c r="L73" s="240"/>
      <c r="M73" s="233"/>
      <c r="N73" s="49"/>
      <c r="O73" s="241"/>
    </row>
    <row r="74" spans="1:15" ht="33.75" hidden="1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/>
      <c r="I74" s="195"/>
      <c r="J74" s="196"/>
      <c r="K74" s="239"/>
      <c r="L74" s="240"/>
      <c r="M74" s="233"/>
      <c r="N74" s="49"/>
      <c r="O74" s="241"/>
    </row>
    <row r="75" spans="1:15" ht="33" hidden="1" customHeight="1" x14ac:dyDescent="0.25">
      <c r="A75" s="223"/>
      <c r="B75" s="203"/>
      <c r="C75" s="53"/>
      <c r="D75" s="209"/>
      <c r="E75" s="3" t="s">
        <v>25</v>
      </c>
      <c r="F75" s="55" t="s">
        <v>117</v>
      </c>
      <c r="G75" s="39" t="s">
        <v>27</v>
      </c>
      <c r="H75" s="195"/>
      <c r="I75" s="195"/>
      <c r="J75" s="196"/>
      <c r="K75" s="196"/>
      <c r="L75" s="240"/>
      <c r="M75" s="233"/>
      <c r="N75" s="57"/>
      <c r="O75" s="242"/>
    </row>
    <row r="76" spans="1:15" customFormat="1" ht="36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/>
      <c r="I76" s="195"/>
      <c r="J76" s="225"/>
      <c r="K76" s="226"/>
      <c r="L76" s="227"/>
      <c r="M76" s="233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/>
      <c r="I77" s="195"/>
      <c r="J77" s="225"/>
      <c r="K77" s="231"/>
      <c r="L77" s="232"/>
      <c r="M77" s="233"/>
      <c r="N77" s="49"/>
      <c r="O77" s="234"/>
    </row>
    <row r="78" spans="1:15" customFormat="1" ht="35.25" hidden="1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/>
      <c r="I78" s="195"/>
      <c r="J78" s="225"/>
      <c r="K78" s="231"/>
      <c r="L78" s="232"/>
      <c r="M78" s="233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/>
      <c r="L79" s="232"/>
      <c r="M79" s="233"/>
      <c r="N79" s="57"/>
      <c r="O79" s="236"/>
    </row>
    <row r="80" spans="1:15" ht="34.5" hidden="1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/>
      <c r="I80" s="195"/>
      <c r="J80" s="196"/>
      <c r="K80" s="237"/>
      <c r="L80" s="227"/>
      <c r="M80" s="233"/>
      <c r="N80" s="44"/>
      <c r="O80" s="238">
        <v>20</v>
      </c>
    </row>
    <row r="81" spans="1:15" ht="39" hidden="1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/>
      <c r="I81" s="195"/>
      <c r="J81" s="196"/>
      <c r="K81" s="239"/>
      <c r="L81" s="240"/>
      <c r="M81" s="233"/>
      <c r="N81" s="49"/>
      <c r="O81" s="241"/>
    </row>
    <row r="82" spans="1:15" ht="33.75" hidden="1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/>
      <c r="I82" s="195"/>
      <c r="J82" s="196"/>
      <c r="K82" s="239"/>
      <c r="L82" s="240"/>
      <c r="M82" s="233"/>
      <c r="N82" s="49"/>
      <c r="O82" s="241"/>
    </row>
    <row r="83" spans="1:15" ht="33" hidden="1" customHeight="1" x14ac:dyDescent="0.25">
      <c r="A83" s="223"/>
      <c r="B83" s="203"/>
      <c r="C83" s="53"/>
      <c r="D83" s="209"/>
      <c r="E83" s="3" t="s">
        <v>25</v>
      </c>
      <c r="F83" s="55" t="s">
        <v>117</v>
      </c>
      <c r="G83" s="39" t="s">
        <v>27</v>
      </c>
      <c r="H83" s="195"/>
      <c r="I83" s="195"/>
      <c r="J83" s="196"/>
      <c r="K83" s="196"/>
      <c r="L83" s="240"/>
      <c r="M83" s="233"/>
      <c r="N83" s="57"/>
      <c r="O83" s="242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4.5" hidden="1" customHeight="1" x14ac:dyDescent="0.25">
      <c r="A92" s="223"/>
      <c r="B92" s="189" t="s">
        <v>163</v>
      </c>
      <c r="C92" s="190" t="s">
        <v>164</v>
      </c>
      <c r="D92" s="191" t="s">
        <v>18</v>
      </c>
      <c r="E92" s="192" t="s">
        <v>19</v>
      </c>
      <c r="F92" s="193" t="s">
        <v>150</v>
      </c>
      <c r="G92" s="194" t="s">
        <v>21</v>
      </c>
      <c r="H92" s="195"/>
      <c r="I92" s="195"/>
      <c r="J92" s="225"/>
      <c r="K92" s="226"/>
      <c r="L92" s="227"/>
      <c r="M92" s="233"/>
      <c r="N92" s="44"/>
      <c r="O92" s="229">
        <v>23</v>
      </c>
    </row>
    <row r="93" spans="1:15" customFormat="1" ht="39" hidden="1" customHeight="1" x14ac:dyDescent="0.25">
      <c r="A93" s="223"/>
      <c r="B93" s="189"/>
      <c r="C93" s="190"/>
      <c r="D93" s="199"/>
      <c r="E93" s="192" t="s">
        <v>19</v>
      </c>
      <c r="F93" s="193" t="s">
        <v>151</v>
      </c>
      <c r="G93" s="194" t="s">
        <v>21</v>
      </c>
      <c r="H93" s="195"/>
      <c r="I93" s="195"/>
      <c r="J93" s="225"/>
      <c r="K93" s="231"/>
      <c r="L93" s="232"/>
      <c r="M93" s="233"/>
      <c r="N93" s="49"/>
      <c r="O93" s="234"/>
    </row>
    <row r="94" spans="1:15" customFormat="1" ht="32.25" hidden="1" customHeight="1" x14ac:dyDescent="0.25">
      <c r="A94" s="223"/>
      <c r="B94" s="189"/>
      <c r="C94" s="190"/>
      <c r="D94" s="199"/>
      <c r="E94" s="192" t="s">
        <v>19</v>
      </c>
      <c r="F94" s="220" t="s">
        <v>152</v>
      </c>
      <c r="G94" s="194" t="s">
        <v>21</v>
      </c>
      <c r="H94" s="195"/>
      <c r="I94" s="195"/>
      <c r="J94" s="225"/>
      <c r="K94" s="231"/>
      <c r="L94" s="232"/>
      <c r="M94" s="233"/>
      <c r="N94" s="49"/>
      <c r="O94" s="234"/>
    </row>
    <row r="95" spans="1:15" customFormat="1" ht="33" hidden="1" customHeight="1" x14ac:dyDescent="0.25">
      <c r="A95" s="223"/>
      <c r="B95" s="203"/>
      <c r="C95" s="204"/>
      <c r="D95" s="199"/>
      <c r="E95" s="192" t="s">
        <v>25</v>
      </c>
      <c r="F95" s="205" t="s">
        <v>117</v>
      </c>
      <c r="G95" s="194" t="s">
        <v>27</v>
      </c>
      <c r="H95" s="195"/>
      <c r="I95" s="195"/>
      <c r="J95" s="225"/>
      <c r="K95" s="225"/>
      <c r="L95" s="232"/>
      <c r="M95" s="233"/>
      <c r="N95" s="57"/>
      <c r="O95" s="236"/>
    </row>
    <row r="96" spans="1:15" ht="33" hidden="1" customHeight="1" x14ac:dyDescent="0.25">
      <c r="A96" s="223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/>
      <c r="I96" s="195"/>
      <c r="J96" s="196"/>
      <c r="K96" s="237"/>
      <c r="L96" s="227"/>
      <c r="M96" s="233"/>
      <c r="N96" s="44"/>
      <c r="O96" s="238">
        <v>24</v>
      </c>
    </row>
    <row r="97" spans="1:15" ht="39" hidden="1" customHeight="1" x14ac:dyDescent="0.25">
      <c r="A97" s="223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/>
      <c r="I97" s="195"/>
      <c r="J97" s="196"/>
      <c r="K97" s="239"/>
      <c r="L97" s="240"/>
      <c r="M97" s="233"/>
      <c r="N97" s="49"/>
      <c r="O97" s="241"/>
    </row>
    <row r="98" spans="1:15" ht="33.75" hidden="1" customHeight="1" x14ac:dyDescent="0.25">
      <c r="A98" s="223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/>
      <c r="I98" s="195"/>
      <c r="J98" s="196"/>
      <c r="K98" s="239"/>
      <c r="L98" s="240"/>
      <c r="M98" s="233"/>
      <c r="N98" s="49"/>
      <c r="O98" s="241"/>
    </row>
    <row r="99" spans="1:15" ht="33" hidden="1" customHeight="1" x14ac:dyDescent="0.25">
      <c r="A99" s="223"/>
      <c r="B99" s="203"/>
      <c r="C99" s="53"/>
      <c r="D99" s="209"/>
      <c r="E99" s="3" t="s">
        <v>25</v>
      </c>
      <c r="F99" s="55" t="s">
        <v>117</v>
      </c>
      <c r="G99" s="39" t="s">
        <v>27</v>
      </c>
      <c r="H99" s="195"/>
      <c r="I99" s="195"/>
      <c r="J99" s="196"/>
      <c r="K99" s="196"/>
      <c r="L99" s="240"/>
      <c r="M99" s="233"/>
      <c r="N99" s="57"/>
      <c r="O99" s="242"/>
    </row>
    <row r="100" spans="1:15" customFormat="1" ht="34.5" customHeight="1" x14ac:dyDescent="0.25">
      <c r="A100" s="223"/>
      <c r="B100" s="189" t="s">
        <v>167</v>
      </c>
      <c r="C100" s="190" t="s">
        <v>168</v>
      </c>
      <c r="D100" s="191" t="s">
        <v>18</v>
      </c>
      <c r="E100" s="192" t="s">
        <v>19</v>
      </c>
      <c r="F100" s="193" t="s">
        <v>150</v>
      </c>
      <c r="G100" s="194" t="s">
        <v>21</v>
      </c>
      <c r="H100" s="195">
        <f>'[41]Оценка от учреждения'!H99</f>
        <v>100</v>
      </c>
      <c r="I100" s="195">
        <f>'[41]Оценка от учреждения'!I99</f>
        <v>100</v>
      </c>
      <c r="J100" s="225">
        <f>IF(I100/H100*100&gt;100,100,I100/H100*100)</f>
        <v>100</v>
      </c>
      <c r="K100" s="226">
        <f>(J100+J101+J102)/3</f>
        <v>96.56357388316151</v>
      </c>
      <c r="L100" s="227">
        <f>(K100+K103)/2</f>
        <v>92.948453608247434</v>
      </c>
      <c r="M100" s="233"/>
      <c r="N100" s="44"/>
      <c r="O100" s="229">
        <v>25</v>
      </c>
    </row>
    <row r="101" spans="1:15" customFormat="1" ht="39" customHeight="1" x14ac:dyDescent="0.25">
      <c r="A101" s="223"/>
      <c r="B101" s="189"/>
      <c r="C101" s="190"/>
      <c r="D101" s="199"/>
      <c r="E101" s="192" t="s">
        <v>19</v>
      </c>
      <c r="F101" s="193" t="s">
        <v>151</v>
      </c>
      <c r="G101" s="194" t="s">
        <v>21</v>
      </c>
      <c r="H101" s="195">
        <f>'[41]Оценка от учреждения'!H100</f>
        <v>8.6999999999999993</v>
      </c>
      <c r="I101" s="195">
        <f>'[41]Оценка от учреждения'!I100</f>
        <v>9.6999999999999993</v>
      </c>
      <c r="J101" s="225">
        <f>IF(H101/I101*100&gt;100,100,H101/I101*100)</f>
        <v>89.690721649484544</v>
      </c>
      <c r="K101" s="231"/>
      <c r="L101" s="232"/>
      <c r="M101" s="233"/>
      <c r="N101" s="49"/>
      <c r="O101" s="234"/>
    </row>
    <row r="102" spans="1:15" customFormat="1" ht="35.25" customHeight="1" x14ac:dyDescent="0.25">
      <c r="A102" s="223"/>
      <c r="B102" s="189"/>
      <c r="C102" s="190"/>
      <c r="D102" s="199"/>
      <c r="E102" s="192" t="s">
        <v>19</v>
      </c>
      <c r="F102" s="220" t="s">
        <v>152</v>
      </c>
      <c r="G102" s="194" t="s">
        <v>21</v>
      </c>
      <c r="H102" s="195">
        <f>'[41]Оценка от учреждения'!H101</f>
        <v>100</v>
      </c>
      <c r="I102" s="195">
        <f>'[41]Оценка от учреждения'!I101</f>
        <v>100</v>
      </c>
      <c r="J102" s="225">
        <f>IF(I102/H102*100&gt;100,100,I102/H102*100)</f>
        <v>100</v>
      </c>
      <c r="K102" s="231"/>
      <c r="L102" s="232"/>
      <c r="M102" s="233"/>
      <c r="N102" s="49"/>
      <c r="O102" s="234"/>
    </row>
    <row r="103" spans="1:15" customFormat="1" ht="33" customHeight="1" x14ac:dyDescent="0.25">
      <c r="A103" s="223"/>
      <c r="B103" s="203"/>
      <c r="C103" s="204"/>
      <c r="D103" s="199"/>
      <c r="E103" s="192" t="s">
        <v>25</v>
      </c>
      <c r="F103" s="205" t="s">
        <v>26</v>
      </c>
      <c r="G103" s="194" t="s">
        <v>27</v>
      </c>
      <c r="H103" s="195">
        <f>'[41]Оценка от учреждения'!H102</f>
        <v>0.75</v>
      </c>
      <c r="I103" s="195">
        <f>'[41]Оценка от учреждения'!I102</f>
        <v>0.67</v>
      </c>
      <c r="J103" s="225">
        <f>IF(I103/H103*100&gt;100,100,I103/H103*100)</f>
        <v>89.333333333333343</v>
      </c>
      <c r="K103" s="225">
        <f>J103</f>
        <v>89.333333333333343</v>
      </c>
      <c r="L103" s="232"/>
      <c r="M103" s="233"/>
      <c r="N103" s="57"/>
      <c r="O103" s="236"/>
    </row>
    <row r="104" spans="1:15" ht="33" customHeight="1" x14ac:dyDescent="0.25">
      <c r="A104" s="20"/>
      <c r="B104" s="189" t="s">
        <v>169</v>
      </c>
      <c r="C104" s="36" t="s">
        <v>170</v>
      </c>
      <c r="D104" s="208" t="s">
        <v>18</v>
      </c>
      <c r="E104" s="3" t="s">
        <v>19</v>
      </c>
      <c r="F104" s="38" t="s">
        <v>150</v>
      </c>
      <c r="G104" s="39" t="s">
        <v>21</v>
      </c>
      <c r="H104" s="195">
        <f>'[41]Оценка от учреждения'!H103</f>
        <v>100</v>
      </c>
      <c r="I104" s="195">
        <f>'[41]Оценка от учреждения'!I103</f>
        <v>100</v>
      </c>
      <c r="J104" s="196">
        <f>IF(I104/H104*100&gt;100,100,I104/H104*100)</f>
        <v>100</v>
      </c>
      <c r="K104" s="237">
        <f>(J104+J105+J106)/3</f>
        <v>100</v>
      </c>
      <c r="L104" s="227">
        <f>(K104+K107)/2</f>
        <v>96.717877094972067</v>
      </c>
      <c r="M104" s="243"/>
      <c r="N104" s="44"/>
      <c r="O104" s="238">
        <v>26</v>
      </c>
    </row>
    <row r="105" spans="1:15" ht="39" customHeight="1" x14ac:dyDescent="0.25">
      <c r="A105" s="20"/>
      <c r="B105" s="189"/>
      <c r="C105" s="36"/>
      <c r="D105" s="209"/>
      <c r="E105" s="3" t="s">
        <v>19</v>
      </c>
      <c r="F105" s="38" t="s">
        <v>151</v>
      </c>
      <c r="G105" s="39" t="s">
        <v>21</v>
      </c>
      <c r="H105" s="195">
        <f>'[41]Оценка от учреждения'!H104</f>
        <v>8.6999999999999993</v>
      </c>
      <c r="I105" s="195">
        <f>'[41]Оценка от учреждения'!I104</f>
        <v>6.6</v>
      </c>
      <c r="J105" s="196">
        <f>IF(H105/I105*100&gt;100,100,H105/I105*100)</f>
        <v>100</v>
      </c>
      <c r="K105" s="239"/>
      <c r="L105" s="240"/>
      <c r="M105" s="243"/>
      <c r="N105" s="49"/>
      <c r="O105" s="241"/>
    </row>
    <row r="106" spans="1:15" ht="32.25" customHeight="1" x14ac:dyDescent="0.25">
      <c r="A106" s="20"/>
      <c r="B106" s="189"/>
      <c r="C106" s="36"/>
      <c r="D106" s="209"/>
      <c r="E106" s="3" t="s">
        <v>19</v>
      </c>
      <c r="F106" s="219" t="s">
        <v>152</v>
      </c>
      <c r="G106" s="39" t="s">
        <v>21</v>
      </c>
      <c r="H106" s="195">
        <f>'[41]Оценка от учреждения'!H105</f>
        <v>100</v>
      </c>
      <c r="I106" s="195">
        <f>'[41]Оценка от учреждения'!I105</f>
        <v>100</v>
      </c>
      <c r="J106" s="196">
        <f>IF(I106/H106*100&gt;100,100,I106/H106*100)</f>
        <v>100</v>
      </c>
      <c r="K106" s="239"/>
      <c r="L106" s="240"/>
      <c r="M106" s="243"/>
      <c r="N106" s="49"/>
      <c r="O106" s="241"/>
    </row>
    <row r="107" spans="1:15" ht="33" customHeight="1" x14ac:dyDescent="0.25">
      <c r="A107" s="159"/>
      <c r="B107" s="203"/>
      <c r="C107" s="53"/>
      <c r="D107" s="209"/>
      <c r="E107" s="3" t="s">
        <v>25</v>
      </c>
      <c r="F107" s="55" t="s">
        <v>26</v>
      </c>
      <c r="G107" s="39" t="s">
        <v>27</v>
      </c>
      <c r="H107" s="195">
        <f>'[41]Оценка от учреждения'!H106</f>
        <v>179</v>
      </c>
      <c r="I107" s="195">
        <f>'[41]Оценка от учреждения'!I106</f>
        <v>167.25</v>
      </c>
      <c r="J107" s="196">
        <f>IF(I107/H107*100&gt;100,100,I107/H107*100)</f>
        <v>93.435754189944134</v>
      </c>
      <c r="K107" s="196">
        <f>J107</f>
        <v>93.435754189944134</v>
      </c>
      <c r="L107" s="240"/>
      <c r="M107" s="244"/>
      <c r="N107" s="57"/>
      <c r="O107" s="24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45"/>
      <c r="H109" s="246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8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3" t="s">
        <v>1</v>
      </c>
      <c r="B2" s="3" t="s">
        <v>173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3</v>
      </c>
      <c r="D3" s="5">
        <v>4</v>
      </c>
      <c r="E3" s="4">
        <v>5</v>
      </c>
      <c r="F3" s="4">
        <v>6</v>
      </c>
      <c r="G3" s="5">
        <v>7</v>
      </c>
      <c r="H3" s="4">
        <v>8</v>
      </c>
      <c r="I3" s="4">
        <v>9</v>
      </c>
      <c r="J3" s="5">
        <v>10</v>
      </c>
      <c r="K3" s="4">
        <v>11</v>
      </c>
      <c r="L3" s="4">
        <v>12</v>
      </c>
      <c r="M3" s="5">
        <v>13</v>
      </c>
      <c r="N3" s="4">
        <v>14</v>
      </c>
    </row>
    <row r="4" spans="1:15" customFormat="1" ht="55.5" hidden="1" customHeight="1" x14ac:dyDescent="0.25">
      <c r="A4" s="228" t="s">
        <v>187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>
        <f>'[42]Оценка от учреждения'!H7</f>
        <v>10</v>
      </c>
      <c r="I8" s="195">
        <f>'[42]Оценка от учреждения'!I7</f>
        <v>12.1</v>
      </c>
      <c r="J8" s="225">
        <f>IF(H8/I8*100&gt;100,100,H8/I8*100)</f>
        <v>82.644628099173559</v>
      </c>
      <c r="K8" s="226">
        <f>(J8+J9+J10)/3</f>
        <v>94.214876033057863</v>
      </c>
      <c r="L8" s="227">
        <f>(K8+K11)/2</f>
        <v>97.107438016528931</v>
      </c>
      <c r="M8" s="233"/>
      <c r="N8" s="44"/>
      <c r="O8" s="229">
        <v>2</v>
      </c>
    </row>
    <row r="9" spans="1:15" customFormat="1" ht="39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>
        <f>'[42]Оценка от учреждения'!H8</f>
        <v>100</v>
      </c>
      <c r="I9" s="195">
        <f>'[42]Оценка от учреждения'!I8</f>
        <v>100</v>
      </c>
      <c r="J9" s="225">
        <f>IF(I9/H9*100&gt;100,100,I9/H9*100)</f>
        <v>100</v>
      </c>
      <c r="K9" s="231"/>
      <c r="L9" s="232"/>
      <c r="M9" s="233"/>
      <c r="N9" s="49"/>
      <c r="O9" s="234"/>
    </row>
    <row r="10" spans="1:15" customFormat="1" ht="38.25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>
        <f>'[42]Оценка от учреждения'!H9</f>
        <v>77</v>
      </c>
      <c r="I10" s="195">
        <f>'[42]Оценка от учреждения'!I9</f>
        <v>77.8</v>
      </c>
      <c r="J10" s="225">
        <f>IF(I10/H10*100&gt;100,100,I10/H10*100)</f>
        <v>100</v>
      </c>
      <c r="K10" s="231"/>
      <c r="L10" s="232"/>
      <c r="M10" s="233"/>
      <c r="N10" s="49"/>
      <c r="O10" s="234"/>
    </row>
    <row r="11" spans="1:15" customFormat="1" ht="33" customHeight="1" x14ac:dyDescent="0.25">
      <c r="A11" s="223"/>
      <c r="B11" s="203"/>
      <c r="C11" s="204"/>
      <c r="D11" s="199"/>
      <c r="E11" s="192" t="s">
        <v>25</v>
      </c>
      <c r="F11" s="205" t="s">
        <v>26</v>
      </c>
      <c r="G11" s="194" t="s">
        <v>27</v>
      </c>
      <c r="H11" s="195">
        <f>'[42]Оценка от учреждения'!H10</f>
        <v>0.67</v>
      </c>
      <c r="I11" s="195">
        <f>'[42]Оценка от учреждения'!I10</f>
        <v>0.67</v>
      </c>
      <c r="J11" s="225">
        <f>IF(I11/H11*100&gt;100,100,I11/H11*100)</f>
        <v>100</v>
      </c>
      <c r="K11" s="225">
        <f>J11</f>
        <v>100</v>
      </c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>
        <f>'[42]Оценка от учреждения'!H15</f>
        <v>10</v>
      </c>
      <c r="I16" s="195">
        <f>'[42]Оценка от учреждения'!I15</f>
        <v>5.6</v>
      </c>
      <c r="J16" s="225">
        <f>IF(H16/I16*100&gt;100,100,H16/I16*100)</f>
        <v>100</v>
      </c>
      <c r="K16" s="226">
        <f>(J16+J17+J18)/3</f>
        <v>100</v>
      </c>
      <c r="L16" s="227">
        <f>(K16+K19)/2</f>
        <v>100</v>
      </c>
      <c r="M16" s="233"/>
      <c r="N16" s="44"/>
      <c r="O16" s="229">
        <v>4</v>
      </c>
    </row>
    <row r="17" spans="1:15" customFormat="1" ht="39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>
        <f>'[42]Оценка от учреждения'!H16</f>
        <v>100</v>
      </c>
      <c r="I17" s="195">
        <f>'[42]Оценка от учреждения'!I16</f>
        <v>100</v>
      </c>
      <c r="J17" s="225">
        <f>IF(I17/H17*100&gt;100,100,I17/H17*100)</f>
        <v>100</v>
      </c>
      <c r="K17" s="231"/>
      <c r="L17" s="232"/>
      <c r="M17" s="233"/>
      <c r="N17" s="49"/>
      <c r="O17" s="234"/>
    </row>
    <row r="18" spans="1:15" customFormat="1" ht="32.25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>
        <f>'[42]Оценка от учреждения'!H17</f>
        <v>77</v>
      </c>
      <c r="I18" s="195">
        <f>'[42]Оценка от учреждения'!I17</f>
        <v>77.8</v>
      </c>
      <c r="J18" s="225">
        <f>IF(I18/H18*100&gt;100,100,I18/H18*100)</f>
        <v>100</v>
      </c>
      <c r="K18" s="231"/>
      <c r="L18" s="232"/>
      <c r="M18" s="233"/>
      <c r="N18" s="49"/>
      <c r="O18" s="234"/>
    </row>
    <row r="19" spans="1:15" customFormat="1" ht="33" customHeight="1" x14ac:dyDescent="0.25">
      <c r="A19" s="223"/>
      <c r="B19" s="203"/>
      <c r="C19" s="204"/>
      <c r="D19" s="199"/>
      <c r="E19" s="192" t="s">
        <v>25</v>
      </c>
      <c r="F19" s="205" t="s">
        <v>26</v>
      </c>
      <c r="G19" s="194" t="s">
        <v>27</v>
      </c>
      <c r="H19" s="195">
        <f>'[42]Оценка от учреждения'!H18</f>
        <v>2</v>
      </c>
      <c r="I19" s="195">
        <f>'[42]Оценка от учреждения'!I18</f>
        <v>2.58</v>
      </c>
      <c r="J19" s="225">
        <f>IF(I19/H19*100&gt;100,100,I19/H19*100)</f>
        <v>100</v>
      </c>
      <c r="K19" s="225">
        <f>J19</f>
        <v>100</v>
      </c>
      <c r="L19" s="232"/>
      <c r="M19" s="233"/>
      <c r="N19" s="57"/>
      <c r="O19" s="236"/>
    </row>
    <row r="20" spans="1:15" customFormat="1" ht="52.5" customHeight="1" x14ac:dyDescent="0.25">
      <c r="A20" s="223"/>
      <c r="B20" s="189" t="s">
        <v>124</v>
      </c>
      <c r="C20" s="190" t="s">
        <v>125</v>
      </c>
      <c r="D20" s="191" t="s">
        <v>18</v>
      </c>
      <c r="E20" s="192" t="s">
        <v>19</v>
      </c>
      <c r="F20" s="193" t="s">
        <v>114</v>
      </c>
      <c r="G20" s="194" t="s">
        <v>21</v>
      </c>
      <c r="H20" s="195">
        <f>'[42]Оценка от учреждения'!H19</f>
        <v>10</v>
      </c>
      <c r="I20" s="195">
        <f>'[42]Оценка от учреждения'!I19</f>
        <v>5.9</v>
      </c>
      <c r="J20" s="225">
        <f>IF(H20/I20*100&gt;100,100,H20/I20*100)</f>
        <v>100</v>
      </c>
      <c r="K20" s="226">
        <f>(J20+J21+J22)/3</f>
        <v>100</v>
      </c>
      <c r="L20" s="227">
        <f>(K20+K23)/2</f>
        <v>100</v>
      </c>
      <c r="M20" s="233"/>
      <c r="N20" s="44"/>
      <c r="O20" s="229">
        <v>5</v>
      </c>
    </row>
    <row r="21" spans="1:15" customFormat="1" ht="39" customHeight="1" x14ac:dyDescent="0.25">
      <c r="A21" s="223"/>
      <c r="B21" s="189"/>
      <c r="C21" s="190"/>
      <c r="D21" s="199"/>
      <c r="E21" s="192" t="s">
        <v>19</v>
      </c>
      <c r="F21" s="193" t="s">
        <v>115</v>
      </c>
      <c r="G21" s="194" t="s">
        <v>21</v>
      </c>
      <c r="H21" s="195">
        <f>'[42]Оценка от учреждения'!H20</f>
        <v>100</v>
      </c>
      <c r="I21" s="195">
        <f>'[42]Оценка от учреждения'!I20</f>
        <v>100</v>
      </c>
      <c r="J21" s="225">
        <f>IF(I21/H21*100&gt;100,100,I21/H21*100)</f>
        <v>100</v>
      </c>
      <c r="K21" s="231"/>
      <c r="L21" s="232"/>
      <c r="M21" s="233"/>
      <c r="N21" s="49"/>
      <c r="O21" s="234"/>
    </row>
    <row r="22" spans="1:15" customFormat="1" ht="33.75" customHeight="1" x14ac:dyDescent="0.25">
      <c r="A22" s="223"/>
      <c r="B22" s="189"/>
      <c r="C22" s="190"/>
      <c r="D22" s="199"/>
      <c r="E22" s="192" t="s">
        <v>19</v>
      </c>
      <c r="F22" s="193" t="s">
        <v>116</v>
      </c>
      <c r="G22" s="194" t="s">
        <v>21</v>
      </c>
      <c r="H22" s="195">
        <f>'[42]Оценка от учреждения'!H21</f>
        <v>77</v>
      </c>
      <c r="I22" s="195">
        <f>'[42]Оценка от учреждения'!I21</f>
        <v>77.8</v>
      </c>
      <c r="J22" s="225">
        <f>IF(I22/H22*100&gt;100,100,I22/H22*100)</f>
        <v>100</v>
      </c>
      <c r="K22" s="231"/>
      <c r="L22" s="232"/>
      <c r="M22" s="233"/>
      <c r="N22" s="49"/>
      <c r="O22" s="234"/>
    </row>
    <row r="23" spans="1:15" customFormat="1" ht="33" customHeight="1" x14ac:dyDescent="0.25">
      <c r="A23" s="223"/>
      <c r="B23" s="203"/>
      <c r="C23" s="204"/>
      <c r="D23" s="199"/>
      <c r="E23" s="192" t="s">
        <v>25</v>
      </c>
      <c r="F23" s="205" t="s">
        <v>26</v>
      </c>
      <c r="G23" s="194" t="s">
        <v>27</v>
      </c>
      <c r="H23" s="195">
        <f>'[42]Оценка от учреждения'!H22</f>
        <v>5</v>
      </c>
      <c r="I23" s="195">
        <f>'[42]Оценка от учреждения'!I22</f>
        <v>5.92</v>
      </c>
      <c r="J23" s="225">
        <f>IF(I23/H23*100&gt;100,100,I23/H23*100)</f>
        <v>100</v>
      </c>
      <c r="K23" s="225">
        <f>J23</f>
        <v>100</v>
      </c>
      <c r="L23" s="232"/>
      <c r="M23" s="233"/>
      <c r="N23" s="57"/>
      <c r="O23" s="236"/>
    </row>
    <row r="24" spans="1:15" ht="52.5" customHeight="1" x14ac:dyDescent="0.25">
      <c r="A24" s="223"/>
      <c r="B24" s="189" t="s">
        <v>126</v>
      </c>
      <c r="C24" s="36" t="s">
        <v>127</v>
      </c>
      <c r="D24" s="208" t="s">
        <v>18</v>
      </c>
      <c r="E24" s="3" t="s">
        <v>19</v>
      </c>
      <c r="F24" s="38" t="s">
        <v>114</v>
      </c>
      <c r="G24" s="39" t="s">
        <v>21</v>
      </c>
      <c r="H24" s="195">
        <f>'[42]Оценка от учреждения'!H23</f>
        <v>10</v>
      </c>
      <c r="I24" s="195">
        <f>'[42]Оценка от учреждения'!I23</f>
        <v>9.9</v>
      </c>
      <c r="J24" s="196">
        <f>IF(H24/I24*100&gt;100,100,H24/I24*100)</f>
        <v>100</v>
      </c>
      <c r="K24" s="237">
        <f>(J24+J25+J26)/3</f>
        <v>100</v>
      </c>
      <c r="L24" s="227">
        <f>(K24+K27)/2</f>
        <v>100</v>
      </c>
      <c r="M24" s="233"/>
      <c r="N24" s="44"/>
      <c r="O24" s="238">
        <v>6</v>
      </c>
    </row>
    <row r="25" spans="1:15" ht="39" customHeight="1" x14ac:dyDescent="0.25">
      <c r="A25" s="223"/>
      <c r="B25" s="189"/>
      <c r="C25" s="36"/>
      <c r="D25" s="209"/>
      <c r="E25" s="3" t="s">
        <v>19</v>
      </c>
      <c r="F25" s="193" t="s">
        <v>115</v>
      </c>
      <c r="G25" s="39" t="s">
        <v>21</v>
      </c>
      <c r="H25" s="195">
        <f>'[42]Оценка от учреждения'!H24</f>
        <v>100</v>
      </c>
      <c r="I25" s="195">
        <f>'[42]Оценка от учреждения'!I24</f>
        <v>100</v>
      </c>
      <c r="J25" s="196">
        <f>IF(I25/H25*100&gt;100,100,I25/H25*100)</f>
        <v>100</v>
      </c>
      <c r="K25" s="239"/>
      <c r="L25" s="240"/>
      <c r="M25" s="233"/>
      <c r="N25" s="49"/>
      <c r="O25" s="241"/>
    </row>
    <row r="26" spans="1:15" ht="35.25" customHeight="1" x14ac:dyDescent="0.25">
      <c r="A26" s="223"/>
      <c r="B26" s="189"/>
      <c r="C26" s="36"/>
      <c r="D26" s="209"/>
      <c r="E26" s="3" t="s">
        <v>19</v>
      </c>
      <c r="F26" s="38" t="s">
        <v>116</v>
      </c>
      <c r="G26" s="39" t="s">
        <v>21</v>
      </c>
      <c r="H26" s="195">
        <f>'[42]Оценка от учреждения'!H25</f>
        <v>77</v>
      </c>
      <c r="I26" s="195">
        <f>'[42]Оценка от учреждения'!I25</f>
        <v>77.8</v>
      </c>
      <c r="J26" s="196">
        <f>IF(I26/H26*100&gt;100,100,I26/H26*100)</f>
        <v>100</v>
      </c>
      <c r="K26" s="239"/>
      <c r="L26" s="240"/>
      <c r="M26" s="233"/>
      <c r="N26" s="49"/>
      <c r="O26" s="241"/>
    </row>
    <row r="27" spans="1:15" ht="33" customHeight="1" x14ac:dyDescent="0.25">
      <c r="A27" s="223"/>
      <c r="B27" s="203"/>
      <c r="C27" s="53"/>
      <c r="D27" s="209"/>
      <c r="E27" s="3" t="s">
        <v>25</v>
      </c>
      <c r="F27" s="55" t="s">
        <v>26</v>
      </c>
      <c r="G27" s="39" t="s">
        <v>27</v>
      </c>
      <c r="H27" s="195">
        <f>'[42]Оценка от учреждения'!H26</f>
        <v>22</v>
      </c>
      <c r="I27" s="195">
        <f>'[42]Оценка от учреждения'!I26</f>
        <v>24.42</v>
      </c>
      <c r="J27" s="196">
        <f>IF(I27/H27*100&gt;100,100,I27/H27*100)</f>
        <v>100</v>
      </c>
      <c r="K27" s="196">
        <f>J27</f>
        <v>100</v>
      </c>
      <c r="L27" s="240"/>
      <c r="M27" s="233"/>
      <c r="N27" s="57"/>
      <c r="O27" s="242"/>
    </row>
    <row r="28" spans="1:15" customFormat="1" ht="51" customHeight="1" x14ac:dyDescent="0.25">
      <c r="A28" s="223"/>
      <c r="B28" s="189" t="s">
        <v>128</v>
      </c>
      <c r="C28" s="190" t="s">
        <v>129</v>
      </c>
      <c r="D28" s="191" t="s">
        <v>18</v>
      </c>
      <c r="E28" s="192" t="s">
        <v>19</v>
      </c>
      <c r="F28" s="193" t="s">
        <v>114</v>
      </c>
      <c r="G28" s="194" t="s">
        <v>21</v>
      </c>
      <c r="H28" s="195">
        <f>'[42]Оценка от учреждения'!H27</f>
        <v>10</v>
      </c>
      <c r="I28" s="195">
        <f>'[42]Оценка от учреждения'!I27</f>
        <v>5.2</v>
      </c>
      <c r="J28" s="225">
        <f>IF(H28/I28*100&gt;100,100,H28/I28*100)</f>
        <v>100</v>
      </c>
      <c r="K28" s="226">
        <f>(J28+J29+J30)/3</f>
        <v>100</v>
      </c>
      <c r="L28" s="227">
        <f>(K28+K31)/2</f>
        <v>100</v>
      </c>
      <c r="M28" s="233"/>
      <c r="N28" s="44"/>
      <c r="O28" s="229">
        <v>7</v>
      </c>
    </row>
    <row r="29" spans="1:15" customFormat="1" ht="39" customHeight="1" x14ac:dyDescent="0.25">
      <c r="A29" s="223"/>
      <c r="B29" s="189"/>
      <c r="C29" s="190"/>
      <c r="D29" s="199"/>
      <c r="E29" s="192" t="s">
        <v>19</v>
      </c>
      <c r="F29" s="193" t="s">
        <v>115</v>
      </c>
      <c r="G29" s="194" t="s">
        <v>21</v>
      </c>
      <c r="H29" s="195">
        <f>'[42]Оценка от учреждения'!H28</f>
        <v>100</v>
      </c>
      <c r="I29" s="195">
        <f>'[42]Оценка от учреждения'!I28</f>
        <v>100</v>
      </c>
      <c r="J29" s="225">
        <f>IF(I29/H29*100&gt;100,100,I29/H29*100)</f>
        <v>100</v>
      </c>
      <c r="K29" s="231"/>
      <c r="L29" s="232"/>
      <c r="M29" s="233"/>
      <c r="N29" s="49"/>
      <c r="O29" s="234"/>
    </row>
    <row r="30" spans="1:15" customFormat="1" ht="33.75" customHeight="1" x14ac:dyDescent="0.25">
      <c r="A30" s="223"/>
      <c r="B30" s="189"/>
      <c r="C30" s="190"/>
      <c r="D30" s="199"/>
      <c r="E30" s="192" t="s">
        <v>19</v>
      </c>
      <c r="F30" s="193" t="s">
        <v>116</v>
      </c>
      <c r="G30" s="194" t="s">
        <v>21</v>
      </c>
      <c r="H30" s="195">
        <f>'[42]Оценка от учреждения'!H29</f>
        <v>77</v>
      </c>
      <c r="I30" s="195">
        <f>'[42]Оценка от учреждения'!I29</f>
        <v>80</v>
      </c>
      <c r="J30" s="225">
        <f>IF(I30/H30*100&gt;100,100,I30/H30*100)</f>
        <v>100</v>
      </c>
      <c r="K30" s="231"/>
      <c r="L30" s="232"/>
      <c r="M30" s="233"/>
      <c r="N30" s="49"/>
      <c r="O30" s="234"/>
    </row>
    <row r="31" spans="1:15" customFormat="1" ht="33" customHeight="1" x14ac:dyDescent="0.25">
      <c r="A31" s="223"/>
      <c r="B31" s="203"/>
      <c r="C31" s="204"/>
      <c r="D31" s="199"/>
      <c r="E31" s="192" t="s">
        <v>25</v>
      </c>
      <c r="F31" s="205" t="s">
        <v>26</v>
      </c>
      <c r="G31" s="194" t="s">
        <v>27</v>
      </c>
      <c r="H31" s="195">
        <f>'[42]Оценка от учреждения'!H30</f>
        <v>3</v>
      </c>
      <c r="I31" s="195">
        <f>'[42]Оценка от учреждения'!I30</f>
        <v>5</v>
      </c>
      <c r="J31" s="225">
        <f>IF(I31/H31*100&gt;100,100,I31/H31*100)</f>
        <v>100</v>
      </c>
      <c r="K31" s="225">
        <f>J31</f>
        <v>100</v>
      </c>
      <c r="L31" s="232"/>
      <c r="M31" s="233"/>
      <c r="N31" s="57"/>
      <c r="O31" s="236"/>
    </row>
    <row r="32" spans="1:15" ht="54" customHeight="1" x14ac:dyDescent="0.25">
      <c r="A32" s="20"/>
      <c r="B32" s="189" t="s">
        <v>130</v>
      </c>
      <c r="C32" s="36" t="s">
        <v>131</v>
      </c>
      <c r="D32" s="37" t="s">
        <v>18</v>
      </c>
      <c r="E32" s="3" t="s">
        <v>19</v>
      </c>
      <c r="F32" s="38" t="s">
        <v>114</v>
      </c>
      <c r="G32" s="39" t="s">
        <v>21</v>
      </c>
      <c r="H32" s="195">
        <f>'[42]Оценка от учреждения'!H31</f>
        <v>8</v>
      </c>
      <c r="I32" s="195">
        <f>'[42]Оценка от учреждения'!I31</f>
        <v>6.1</v>
      </c>
      <c r="J32" s="196">
        <f>IF(H32/I32*100&gt;100,100,H32/I32*100)</f>
        <v>100</v>
      </c>
      <c r="K32" s="237">
        <f>(J32+J33+J34)/3</f>
        <v>99.870129870129873</v>
      </c>
      <c r="L32" s="227">
        <f>(K32+K35)/2</f>
        <v>99.381267466710511</v>
      </c>
      <c r="M32" s="243"/>
      <c r="N32" s="44"/>
      <c r="O32" s="238">
        <v>8</v>
      </c>
    </row>
    <row r="33" spans="1:15" ht="39" customHeight="1" x14ac:dyDescent="0.25">
      <c r="A33" s="20"/>
      <c r="B33" s="189"/>
      <c r="C33" s="36"/>
      <c r="D33" s="217"/>
      <c r="E33" s="3" t="s">
        <v>19</v>
      </c>
      <c r="F33" s="38" t="s">
        <v>115</v>
      </c>
      <c r="G33" s="39" t="s">
        <v>21</v>
      </c>
      <c r="H33" s="195">
        <f>'[42]Оценка от учреждения'!H32</f>
        <v>100</v>
      </c>
      <c r="I33" s="195">
        <f>'[42]Оценка от учреждения'!I32</f>
        <v>100</v>
      </c>
      <c r="J33" s="196">
        <f>IF(I33/H33*100&gt;100,100,I33/H33*100)</f>
        <v>100</v>
      </c>
      <c r="K33" s="239"/>
      <c r="L33" s="240"/>
      <c r="M33" s="243"/>
      <c r="N33" s="49"/>
      <c r="O33" s="241"/>
    </row>
    <row r="34" spans="1:15" ht="33.75" customHeight="1" x14ac:dyDescent="0.25">
      <c r="A34" s="20"/>
      <c r="B34" s="189"/>
      <c r="C34" s="36"/>
      <c r="D34" s="217"/>
      <c r="E34" s="3" t="s">
        <v>19</v>
      </c>
      <c r="F34" s="38" t="s">
        <v>116</v>
      </c>
      <c r="G34" s="39" t="s">
        <v>21</v>
      </c>
      <c r="H34" s="195">
        <f>'[42]Оценка от учреждения'!H33</f>
        <v>77</v>
      </c>
      <c r="I34" s="195">
        <f>'[42]Оценка от учреждения'!I33</f>
        <v>76.7</v>
      </c>
      <c r="J34" s="196">
        <f>IF(I34/H34*100&gt;100,100,I34/H34*100)</f>
        <v>99.610389610389618</v>
      </c>
      <c r="K34" s="239"/>
      <c r="L34" s="240"/>
      <c r="M34" s="243"/>
      <c r="N34" s="49"/>
      <c r="O34" s="241"/>
    </row>
    <row r="35" spans="1:15" ht="33" customHeight="1" x14ac:dyDescent="0.25">
      <c r="A35" s="20"/>
      <c r="B35" s="203"/>
      <c r="C35" s="53"/>
      <c r="D35" s="218"/>
      <c r="E35" s="3" t="s">
        <v>25</v>
      </c>
      <c r="F35" s="55" t="s">
        <v>26</v>
      </c>
      <c r="G35" s="39" t="s">
        <v>27</v>
      </c>
      <c r="H35" s="195">
        <f>'[42]Оценка от учреждения'!H34</f>
        <v>316</v>
      </c>
      <c r="I35" s="195">
        <f>'[42]Оценка от учреждения'!I34</f>
        <v>312.5</v>
      </c>
      <c r="J35" s="196">
        <f>IF(I35/H35*100&gt;100,100,I35/H35*100)</f>
        <v>98.89240506329115</v>
      </c>
      <c r="K35" s="196">
        <f>J35</f>
        <v>98.89240506329115</v>
      </c>
      <c r="L35" s="240"/>
      <c r="M35" s="243"/>
      <c r="N35" s="57"/>
      <c r="O35" s="242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33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33"/>
      <c r="N41" s="49"/>
      <c r="O41" s="241"/>
    </row>
    <row r="42" spans="1:15" ht="36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33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customHeight="1" x14ac:dyDescent="0.25">
      <c r="A56" s="223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>
        <f>'[42]Оценка от учреждения'!H55</f>
        <v>10</v>
      </c>
      <c r="I56" s="195">
        <f>'[42]Оценка от учреждения'!I55</f>
        <v>9.6999999999999993</v>
      </c>
      <c r="J56" s="196">
        <f>IF(H56/I56*100&gt;100,100,H56/I56*100)</f>
        <v>100</v>
      </c>
      <c r="K56" s="237">
        <f>(J56+J57+J58)/3</f>
        <v>99.956709956709958</v>
      </c>
      <c r="L56" s="227">
        <f>(K56+K59)/2</f>
        <v>96.9708361813625</v>
      </c>
      <c r="M56" s="233"/>
      <c r="N56" s="44"/>
      <c r="O56" s="238">
        <v>14</v>
      </c>
    </row>
    <row r="57" spans="1:15" ht="39" customHeight="1" x14ac:dyDescent="0.25">
      <c r="A57" s="223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>
        <f>'[42]Оценка от учреждения'!H56</f>
        <v>100</v>
      </c>
      <c r="I57" s="195">
        <f>'[42]Оценка от учреждения'!I56</f>
        <v>100</v>
      </c>
      <c r="J57" s="196">
        <f>IF(I57/H57*100&gt;100,100,I57/H57*100)</f>
        <v>100</v>
      </c>
      <c r="K57" s="239"/>
      <c r="L57" s="240"/>
      <c r="M57" s="233"/>
      <c r="N57" s="49"/>
      <c r="O57" s="241"/>
    </row>
    <row r="58" spans="1:15" ht="36.75" customHeight="1" x14ac:dyDescent="0.25">
      <c r="A58" s="223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>
        <f>'[42]Оценка от учреждения'!H57</f>
        <v>77</v>
      </c>
      <c r="I58" s="195">
        <f>'[42]Оценка от учреждения'!I57</f>
        <v>76.900000000000006</v>
      </c>
      <c r="J58" s="196">
        <f>IF(I58/H58*100&gt;100,100,I58/H58*100)</f>
        <v>99.870129870129873</v>
      </c>
      <c r="K58" s="239"/>
      <c r="L58" s="240"/>
      <c r="M58" s="233"/>
      <c r="N58" s="49"/>
      <c r="O58" s="241"/>
    </row>
    <row r="59" spans="1:15" ht="33" customHeight="1" x14ac:dyDescent="0.25">
      <c r="A59" s="223"/>
      <c r="B59" s="203"/>
      <c r="C59" s="53"/>
      <c r="D59" s="209"/>
      <c r="E59" s="3" t="s">
        <v>25</v>
      </c>
      <c r="F59" s="55" t="s">
        <v>26</v>
      </c>
      <c r="G59" s="39" t="s">
        <v>27</v>
      </c>
      <c r="H59" s="195">
        <f>'[42]Оценка от учреждения'!H58</f>
        <v>1.33</v>
      </c>
      <c r="I59" s="195">
        <f>'[42]Оценка от учреждения'!I58</f>
        <v>1.25</v>
      </c>
      <c r="J59" s="196">
        <f>IF(I59/H59*100&gt;100,100,I59/H59*100)</f>
        <v>93.984962406015043</v>
      </c>
      <c r="K59" s="196">
        <f>J59</f>
        <v>93.984962406015043</v>
      </c>
      <c r="L59" s="240"/>
      <c r="M59" s="233"/>
      <c r="N59" s="57"/>
      <c r="O59" s="242"/>
    </row>
    <row r="60" spans="1:15" customFormat="1" ht="52.5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33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33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33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33"/>
      <c r="N63" s="57"/>
      <c r="O63" s="236"/>
    </row>
    <row r="64" spans="1:15" ht="51" hidden="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/>
      <c r="I64" s="195"/>
      <c r="J64" s="196"/>
      <c r="K64" s="237"/>
      <c r="L64" s="227"/>
      <c r="M64" s="233"/>
      <c r="N64" s="44"/>
      <c r="O64" s="238">
        <v>16</v>
      </c>
    </row>
    <row r="65" spans="1:15" ht="39" hidden="1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/>
      <c r="I65" s="195"/>
      <c r="J65" s="196"/>
      <c r="K65" s="239"/>
      <c r="L65" s="240"/>
      <c r="M65" s="233"/>
      <c r="N65" s="49"/>
      <c r="O65" s="241"/>
    </row>
    <row r="66" spans="1:15" ht="33.75" hidden="1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/>
      <c r="I66" s="195"/>
      <c r="J66" s="196"/>
      <c r="K66" s="239"/>
      <c r="L66" s="240"/>
      <c r="M66" s="233"/>
      <c r="N66" s="49"/>
      <c r="O66" s="241"/>
    </row>
    <row r="67" spans="1:15" ht="33" hidden="1" customHeight="1" x14ac:dyDescent="0.25">
      <c r="A67" s="223"/>
      <c r="B67" s="203"/>
      <c r="C67" s="53"/>
      <c r="D67" s="209"/>
      <c r="E67" s="3" t="s">
        <v>25</v>
      </c>
      <c r="F67" s="55" t="s">
        <v>117</v>
      </c>
      <c r="G67" s="39" t="s">
        <v>27</v>
      </c>
      <c r="H67" s="195"/>
      <c r="I67" s="195"/>
      <c r="J67" s="196"/>
      <c r="K67" s="196"/>
      <c r="L67" s="240"/>
      <c r="M67" s="233"/>
      <c r="N67" s="57"/>
      <c r="O67" s="242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196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>
        <f>'[42]Оценка от учреждения'!H71</f>
        <v>100</v>
      </c>
      <c r="I72" s="195">
        <f>'[42]Оценка от учреждения'!I71</f>
        <v>100</v>
      </c>
      <c r="J72" s="196">
        <f>IF(I72/H72*100&gt;100,100,I72/H72*100)</f>
        <v>100</v>
      </c>
      <c r="K72" s="237">
        <f>(J72+J73+J74)/3</f>
        <v>94.214876033057863</v>
      </c>
      <c r="L72" s="227">
        <f>(K72+K75)/2</f>
        <v>97.107438016528931</v>
      </c>
      <c r="M72" s="233"/>
      <c r="N72" s="44"/>
      <c r="O72" s="238">
        <v>18</v>
      </c>
    </row>
    <row r="73" spans="1:15" ht="34.5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>
        <f>'[42]Оценка от учреждения'!H72</f>
        <v>10</v>
      </c>
      <c r="I73" s="195">
        <f>'[42]Оценка от учреждения'!I72</f>
        <v>12.1</v>
      </c>
      <c r="J73" s="196">
        <f>IF(H73/I73*100&gt;100,100,H73/I73*100)</f>
        <v>82.644628099173559</v>
      </c>
      <c r="K73" s="239"/>
      <c r="L73" s="240"/>
      <c r="M73" s="233"/>
      <c r="N73" s="49"/>
      <c r="O73" s="241"/>
    </row>
    <row r="74" spans="1:15" ht="33.75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>
        <f>'[42]Оценка от учреждения'!H73</f>
        <v>100</v>
      </c>
      <c r="I74" s="195">
        <f>'[42]Оценка от учреждения'!I73</f>
        <v>100</v>
      </c>
      <c r="J74" s="196">
        <f>IF(I74/H74*100&gt;100,100,I74/H74*100)</f>
        <v>100</v>
      </c>
      <c r="K74" s="239"/>
      <c r="L74" s="240"/>
      <c r="M74" s="233"/>
      <c r="N74" s="49"/>
      <c r="O74" s="241"/>
    </row>
    <row r="75" spans="1:15" ht="33" customHeight="1" x14ac:dyDescent="0.25">
      <c r="A75" s="223"/>
      <c r="B75" s="203"/>
      <c r="C75" s="53"/>
      <c r="D75" s="209"/>
      <c r="E75" s="3" t="s">
        <v>25</v>
      </c>
      <c r="F75" s="55" t="s">
        <v>26</v>
      </c>
      <c r="G75" s="39" t="s">
        <v>27</v>
      </c>
      <c r="H75" s="195">
        <f>'[42]Оценка от учреждения'!H74</f>
        <v>0.67</v>
      </c>
      <c r="I75" s="195">
        <f>'[42]Оценка от учреждения'!I74</f>
        <v>0.67</v>
      </c>
      <c r="J75" s="196">
        <f>IF(I75/H75*100&gt;100,100,I75/H75*100)</f>
        <v>100</v>
      </c>
      <c r="K75" s="196">
        <f>J75</f>
        <v>100</v>
      </c>
      <c r="L75" s="240"/>
      <c r="M75" s="233"/>
      <c r="N75" s="57"/>
      <c r="O75" s="242"/>
    </row>
    <row r="76" spans="1:15" customFormat="1" ht="36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/>
      <c r="I76" s="195"/>
      <c r="J76" s="225"/>
      <c r="K76" s="226"/>
      <c r="L76" s="227"/>
      <c r="M76" s="233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/>
      <c r="I77" s="195"/>
      <c r="J77" s="225"/>
      <c r="K77" s="231"/>
      <c r="L77" s="232"/>
      <c r="M77" s="233"/>
      <c r="N77" s="49"/>
      <c r="O77" s="234"/>
    </row>
    <row r="78" spans="1:15" customFormat="1" ht="35.25" hidden="1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/>
      <c r="I78" s="195"/>
      <c r="J78" s="225"/>
      <c r="K78" s="231"/>
      <c r="L78" s="232"/>
      <c r="M78" s="233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/>
      <c r="L79" s="232"/>
      <c r="M79" s="233"/>
      <c r="N79" s="57"/>
      <c r="O79" s="236"/>
    </row>
    <row r="80" spans="1:15" ht="34.5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>
        <f>'[42]Оценка от учреждения'!H79</f>
        <v>100</v>
      </c>
      <c r="I80" s="195">
        <f>'[42]Оценка от учреждения'!I79</f>
        <v>100</v>
      </c>
      <c r="J80" s="196">
        <f>IF(I80/H80*100&gt;100,100,I80/H80*100)</f>
        <v>100</v>
      </c>
      <c r="K80" s="237">
        <f>(J80+J81+J82)/3</f>
        <v>100</v>
      </c>
      <c r="L80" s="227">
        <f>(K80+K83)/2</f>
        <v>100</v>
      </c>
      <c r="M80" s="233"/>
      <c r="N80" s="44"/>
      <c r="O80" s="238">
        <v>20</v>
      </c>
    </row>
    <row r="81" spans="1:15" ht="39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>
        <f>'[42]Оценка от учреждения'!H80</f>
        <v>10</v>
      </c>
      <c r="I81" s="195">
        <f>'[42]Оценка от учреждения'!I80</f>
        <v>5.6</v>
      </c>
      <c r="J81" s="196">
        <f>IF(H81/I81*100&gt;100,100,H81/I81*100)</f>
        <v>100</v>
      </c>
      <c r="K81" s="239"/>
      <c r="L81" s="240"/>
      <c r="M81" s="233"/>
      <c r="N81" s="49"/>
      <c r="O81" s="241"/>
    </row>
    <row r="82" spans="1:15" ht="33.75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>
        <f>'[42]Оценка от учреждения'!H81</f>
        <v>100</v>
      </c>
      <c r="I82" s="195">
        <f>'[42]Оценка от учреждения'!I81</f>
        <v>100</v>
      </c>
      <c r="J82" s="196">
        <f>IF(I82/H82*100&gt;100,100,I82/H82*100)</f>
        <v>100</v>
      </c>
      <c r="K82" s="239"/>
      <c r="L82" s="240"/>
      <c r="M82" s="233"/>
      <c r="N82" s="49"/>
      <c r="O82" s="241"/>
    </row>
    <row r="83" spans="1:15" ht="33" customHeight="1" x14ac:dyDescent="0.25">
      <c r="A83" s="223"/>
      <c r="B83" s="203"/>
      <c r="C83" s="53"/>
      <c r="D83" s="209"/>
      <c r="E83" s="3" t="s">
        <v>25</v>
      </c>
      <c r="F83" s="55" t="s">
        <v>26</v>
      </c>
      <c r="G83" s="39" t="s">
        <v>27</v>
      </c>
      <c r="H83" s="195">
        <f>'[42]Оценка от учреждения'!H82</f>
        <v>2</v>
      </c>
      <c r="I83" s="195">
        <f>'[42]Оценка от учреждения'!I82</f>
        <v>2.58</v>
      </c>
      <c r="J83" s="196">
        <f>IF(I83/H83*100&gt;100,100,I83/H83*100)</f>
        <v>100</v>
      </c>
      <c r="K83" s="196">
        <f>J83</f>
        <v>100</v>
      </c>
      <c r="L83" s="240"/>
      <c r="M83" s="233"/>
      <c r="N83" s="57"/>
      <c r="O83" s="242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4.5" customHeight="1" x14ac:dyDescent="0.25">
      <c r="A92" s="223"/>
      <c r="B92" s="189" t="s">
        <v>163</v>
      </c>
      <c r="C92" s="190" t="s">
        <v>164</v>
      </c>
      <c r="D92" s="191" t="s">
        <v>18</v>
      </c>
      <c r="E92" s="192" t="s">
        <v>19</v>
      </c>
      <c r="F92" s="193" t="s">
        <v>150</v>
      </c>
      <c r="G92" s="194" t="s">
        <v>21</v>
      </c>
      <c r="H92" s="195">
        <f>'[42]Оценка от учреждения'!H91</f>
        <v>100</v>
      </c>
      <c r="I92" s="195">
        <f>'[42]Оценка от учреждения'!I91</f>
        <v>100</v>
      </c>
      <c r="J92" s="225">
        <f>IF(I92/H92*100&gt;100,100,I92/H92*100)</f>
        <v>100</v>
      </c>
      <c r="K92" s="226">
        <f>(J92+J93+J94)/3</f>
        <v>100</v>
      </c>
      <c r="L92" s="227">
        <f>(K92+K95)/2</f>
        <v>100</v>
      </c>
      <c r="M92" s="233"/>
      <c r="N92" s="44"/>
      <c r="O92" s="229">
        <v>23</v>
      </c>
    </row>
    <row r="93" spans="1:15" customFormat="1" ht="39" customHeight="1" x14ac:dyDescent="0.25">
      <c r="A93" s="223"/>
      <c r="B93" s="189"/>
      <c r="C93" s="190"/>
      <c r="D93" s="199"/>
      <c r="E93" s="192" t="s">
        <v>19</v>
      </c>
      <c r="F93" s="193" t="s">
        <v>151</v>
      </c>
      <c r="G93" s="194" t="s">
        <v>21</v>
      </c>
      <c r="H93" s="195">
        <f>'[42]Оценка от учреждения'!H92</f>
        <v>10</v>
      </c>
      <c r="I93" s="195">
        <f>'[42]Оценка от учреждения'!I92</f>
        <v>5.9</v>
      </c>
      <c r="J93" s="225">
        <f>IF(H93/I93*100&gt;100,100,H93/I93*100)</f>
        <v>100</v>
      </c>
      <c r="K93" s="231"/>
      <c r="L93" s="232"/>
      <c r="M93" s="233"/>
      <c r="N93" s="49"/>
      <c r="O93" s="234"/>
    </row>
    <row r="94" spans="1:15" customFormat="1" ht="32.25" customHeight="1" x14ac:dyDescent="0.25">
      <c r="A94" s="223"/>
      <c r="B94" s="189"/>
      <c r="C94" s="190"/>
      <c r="D94" s="199"/>
      <c r="E94" s="192" t="s">
        <v>19</v>
      </c>
      <c r="F94" s="220" t="s">
        <v>152</v>
      </c>
      <c r="G94" s="194" t="s">
        <v>21</v>
      </c>
      <c r="H94" s="195">
        <f>'[42]Оценка от учреждения'!H93</f>
        <v>100</v>
      </c>
      <c r="I94" s="195">
        <f>'[42]Оценка от учреждения'!I93</f>
        <v>100</v>
      </c>
      <c r="J94" s="225">
        <f>IF(I94/H94*100&gt;100,100,I94/H94*100)</f>
        <v>100</v>
      </c>
      <c r="K94" s="231"/>
      <c r="L94" s="232"/>
      <c r="M94" s="233"/>
      <c r="N94" s="49"/>
      <c r="O94" s="234"/>
    </row>
    <row r="95" spans="1:15" customFormat="1" ht="33" customHeight="1" x14ac:dyDescent="0.25">
      <c r="A95" s="223"/>
      <c r="B95" s="203"/>
      <c r="C95" s="204"/>
      <c r="D95" s="199"/>
      <c r="E95" s="192" t="s">
        <v>25</v>
      </c>
      <c r="F95" s="205" t="s">
        <v>26</v>
      </c>
      <c r="G95" s="194" t="s">
        <v>27</v>
      </c>
      <c r="H95" s="195">
        <f>'[42]Оценка от учреждения'!H94</f>
        <v>5</v>
      </c>
      <c r="I95" s="195">
        <f>'[42]Оценка от учреждения'!I94</f>
        <v>5.92</v>
      </c>
      <c r="J95" s="225">
        <f>IF(I95/H95*100&gt;100,100,I95/H95*100)</f>
        <v>100</v>
      </c>
      <c r="K95" s="225">
        <f>J95</f>
        <v>100</v>
      </c>
      <c r="L95" s="232"/>
      <c r="M95" s="233"/>
      <c r="N95" s="57"/>
      <c r="O95" s="236"/>
    </row>
    <row r="96" spans="1:15" ht="33" customHeight="1" x14ac:dyDescent="0.25">
      <c r="A96" s="223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>
        <f>'[42]Оценка от учреждения'!H95</f>
        <v>100</v>
      </c>
      <c r="I96" s="195">
        <f>'[42]Оценка от учреждения'!I95</f>
        <v>100</v>
      </c>
      <c r="J96" s="196">
        <f>IF(I96/H96*100&gt;100,100,I96/H96*100)</f>
        <v>100</v>
      </c>
      <c r="K96" s="237">
        <f>(J96+J97+J98)/3</f>
        <v>100</v>
      </c>
      <c r="L96" s="227">
        <f>(K96+K99)/2</f>
        <v>100</v>
      </c>
      <c r="M96" s="233"/>
      <c r="N96" s="44"/>
      <c r="O96" s="238">
        <v>24</v>
      </c>
    </row>
    <row r="97" spans="1:15" ht="39" customHeight="1" x14ac:dyDescent="0.25">
      <c r="A97" s="223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>
        <f>'[42]Оценка от учреждения'!H96</f>
        <v>10</v>
      </c>
      <c r="I97" s="195">
        <f>'[42]Оценка от учреждения'!I96</f>
        <v>9.3000000000000007</v>
      </c>
      <c r="J97" s="196">
        <f>IF(H97/I97*100&gt;100,100,H97/I97*100)</f>
        <v>100</v>
      </c>
      <c r="K97" s="239"/>
      <c r="L97" s="240"/>
      <c r="M97" s="233"/>
      <c r="N97" s="49"/>
      <c r="O97" s="241"/>
    </row>
    <row r="98" spans="1:15" ht="33.75" customHeight="1" x14ac:dyDescent="0.25">
      <c r="A98" s="223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>
        <f>'[42]Оценка от учреждения'!H97</f>
        <v>100</v>
      </c>
      <c r="I98" s="195">
        <f>'[42]Оценка от учреждения'!I97</f>
        <v>100</v>
      </c>
      <c r="J98" s="196">
        <f>IF(I98/H98*100&gt;100,100,I98/H98*100)</f>
        <v>100</v>
      </c>
      <c r="K98" s="239"/>
      <c r="L98" s="240"/>
      <c r="M98" s="233"/>
      <c r="N98" s="49"/>
      <c r="O98" s="241"/>
    </row>
    <row r="99" spans="1:15" ht="33" customHeight="1" x14ac:dyDescent="0.25">
      <c r="A99" s="223"/>
      <c r="B99" s="203"/>
      <c r="C99" s="53"/>
      <c r="D99" s="209"/>
      <c r="E99" s="3" t="s">
        <v>25</v>
      </c>
      <c r="F99" s="55" t="s">
        <v>26</v>
      </c>
      <c r="G99" s="39" t="s">
        <v>27</v>
      </c>
      <c r="H99" s="195">
        <f>'[42]Оценка от учреждения'!H98</f>
        <v>22</v>
      </c>
      <c r="I99" s="195">
        <f>'[42]Оценка от учреждения'!I98</f>
        <v>24.42</v>
      </c>
      <c r="J99" s="196">
        <f>IF(I99/H99*100&gt;100,100,I99/H99*100)</f>
        <v>100</v>
      </c>
      <c r="K99" s="196">
        <f>J99</f>
        <v>100</v>
      </c>
      <c r="L99" s="240"/>
      <c r="M99" s="233"/>
      <c r="N99" s="57"/>
      <c r="O99" s="242"/>
    </row>
    <row r="100" spans="1:15" customFormat="1" ht="34.5" customHeight="1" x14ac:dyDescent="0.25">
      <c r="A100" s="223"/>
      <c r="B100" s="189" t="s">
        <v>167</v>
      </c>
      <c r="C100" s="190" t="s">
        <v>168</v>
      </c>
      <c r="D100" s="191" t="s">
        <v>18</v>
      </c>
      <c r="E100" s="192" t="s">
        <v>19</v>
      </c>
      <c r="F100" s="193" t="s">
        <v>150</v>
      </c>
      <c r="G100" s="194" t="s">
        <v>21</v>
      </c>
      <c r="H100" s="195">
        <f>'[42]Оценка от учреждения'!H99</f>
        <v>100</v>
      </c>
      <c r="I100" s="195">
        <f>'[42]Оценка от учреждения'!I99</f>
        <v>100</v>
      </c>
      <c r="J100" s="225">
        <f>IF(I100/H100*100&gt;100,100,I100/H100*100)</f>
        <v>100</v>
      </c>
      <c r="K100" s="226">
        <f>(J100+J101+J102)/3</f>
        <v>100</v>
      </c>
      <c r="L100" s="227">
        <f>(K100+K103)/2</f>
        <v>100</v>
      </c>
      <c r="M100" s="233"/>
      <c r="N100" s="44"/>
      <c r="O100" s="229">
        <v>25</v>
      </c>
    </row>
    <row r="101" spans="1:15" customFormat="1" ht="39" customHeight="1" x14ac:dyDescent="0.25">
      <c r="A101" s="223"/>
      <c r="B101" s="189"/>
      <c r="C101" s="190"/>
      <c r="D101" s="199"/>
      <c r="E101" s="192" t="s">
        <v>19</v>
      </c>
      <c r="F101" s="193" t="s">
        <v>151</v>
      </c>
      <c r="G101" s="194" t="s">
        <v>21</v>
      </c>
      <c r="H101" s="195">
        <f>'[42]Оценка от учреждения'!H100</f>
        <v>10</v>
      </c>
      <c r="I101" s="195">
        <f>'[42]Оценка от учреждения'!I100</f>
        <v>5.2</v>
      </c>
      <c r="J101" s="225">
        <f>IF(H101/I101*100&gt;100,100,H101/I101*100)</f>
        <v>100</v>
      </c>
      <c r="K101" s="231"/>
      <c r="L101" s="232"/>
      <c r="M101" s="233"/>
      <c r="N101" s="49"/>
      <c r="O101" s="234"/>
    </row>
    <row r="102" spans="1:15" customFormat="1" ht="35.25" customHeight="1" x14ac:dyDescent="0.25">
      <c r="A102" s="223"/>
      <c r="B102" s="189"/>
      <c r="C102" s="190"/>
      <c r="D102" s="199"/>
      <c r="E102" s="192" t="s">
        <v>19</v>
      </c>
      <c r="F102" s="220" t="s">
        <v>152</v>
      </c>
      <c r="G102" s="194" t="s">
        <v>21</v>
      </c>
      <c r="H102" s="195">
        <f>'[42]Оценка от учреждения'!H101</f>
        <v>100</v>
      </c>
      <c r="I102" s="195">
        <f>'[42]Оценка от учреждения'!I101</f>
        <v>100</v>
      </c>
      <c r="J102" s="225">
        <f>IF(I102/H102*100&gt;100,100,I102/H102*100)</f>
        <v>100</v>
      </c>
      <c r="K102" s="231"/>
      <c r="L102" s="232"/>
      <c r="M102" s="233"/>
      <c r="N102" s="49"/>
      <c r="O102" s="234"/>
    </row>
    <row r="103" spans="1:15" customFormat="1" ht="33" customHeight="1" x14ac:dyDescent="0.25">
      <c r="A103" s="223"/>
      <c r="B103" s="203"/>
      <c r="C103" s="204"/>
      <c r="D103" s="199"/>
      <c r="E103" s="192" t="s">
        <v>25</v>
      </c>
      <c r="F103" s="205" t="s">
        <v>26</v>
      </c>
      <c r="G103" s="194" t="s">
        <v>27</v>
      </c>
      <c r="H103" s="195">
        <f>'[42]Оценка от учреждения'!H102</f>
        <v>3</v>
      </c>
      <c r="I103" s="195">
        <f>'[42]Оценка от учреждения'!I102</f>
        <v>5</v>
      </c>
      <c r="J103" s="225">
        <f>IF(I103/H103*100&gt;100,100,I103/H103*100)</f>
        <v>100</v>
      </c>
      <c r="K103" s="225">
        <f>J103</f>
        <v>100</v>
      </c>
      <c r="L103" s="232"/>
      <c r="M103" s="233"/>
      <c r="N103" s="57"/>
      <c r="O103" s="236"/>
    </row>
    <row r="104" spans="1:15" ht="33" customHeight="1" x14ac:dyDescent="0.25">
      <c r="A104" s="20"/>
      <c r="B104" s="189" t="s">
        <v>169</v>
      </c>
      <c r="C104" s="36" t="s">
        <v>170</v>
      </c>
      <c r="D104" s="208" t="s">
        <v>18</v>
      </c>
      <c r="E104" s="3" t="s">
        <v>19</v>
      </c>
      <c r="F104" s="38" t="s">
        <v>150</v>
      </c>
      <c r="G104" s="39" t="s">
        <v>21</v>
      </c>
      <c r="H104" s="195">
        <f>'[42]Оценка от учреждения'!H103</f>
        <v>100</v>
      </c>
      <c r="I104" s="195">
        <f>'[42]Оценка от учреждения'!I103</f>
        <v>100</v>
      </c>
      <c r="J104" s="196">
        <f>IF(I104/H104*100&gt;100,100,I104/H104*100)</f>
        <v>100</v>
      </c>
      <c r="K104" s="237">
        <f>(J104+J105+J106)/3</f>
        <v>97.222222222222229</v>
      </c>
      <c r="L104" s="227">
        <f>(K104+K107)/2</f>
        <v>98.040210263155444</v>
      </c>
      <c r="M104" s="243"/>
      <c r="N104" s="44"/>
      <c r="O104" s="238">
        <v>26</v>
      </c>
    </row>
    <row r="105" spans="1:15" ht="39" customHeight="1" x14ac:dyDescent="0.25">
      <c r="A105" s="20"/>
      <c r="B105" s="189"/>
      <c r="C105" s="36"/>
      <c r="D105" s="209"/>
      <c r="E105" s="3" t="s">
        <v>19</v>
      </c>
      <c r="F105" s="38" t="s">
        <v>151</v>
      </c>
      <c r="G105" s="39" t="s">
        <v>21</v>
      </c>
      <c r="H105" s="195">
        <f>'[42]Оценка от учреждения'!H104</f>
        <v>8</v>
      </c>
      <c r="I105" s="195">
        <f>'[42]Оценка от учреждения'!I104</f>
        <v>5.4</v>
      </c>
      <c r="J105" s="196">
        <f>IF(H105/I105*100&gt;100,100,H105/I105*100)</f>
        <v>100</v>
      </c>
      <c r="K105" s="239"/>
      <c r="L105" s="240"/>
      <c r="M105" s="243"/>
      <c r="N105" s="49"/>
      <c r="O105" s="241"/>
    </row>
    <row r="106" spans="1:15" ht="32.25" customHeight="1" x14ac:dyDescent="0.25">
      <c r="A106" s="20"/>
      <c r="B106" s="189"/>
      <c r="C106" s="36"/>
      <c r="D106" s="209"/>
      <c r="E106" s="3" t="s">
        <v>19</v>
      </c>
      <c r="F106" s="219" t="s">
        <v>152</v>
      </c>
      <c r="G106" s="39" t="s">
        <v>21</v>
      </c>
      <c r="H106" s="195">
        <f>'[42]Оценка от учреждения'!H105</f>
        <v>100</v>
      </c>
      <c r="I106" s="195">
        <f>'[42]Оценка от учреждения'!I105</f>
        <v>91.666666666666671</v>
      </c>
      <c r="J106" s="196">
        <f>IF(I106/H106*100&gt;100,100,I106/H106*100)</f>
        <v>91.666666666666671</v>
      </c>
      <c r="K106" s="239"/>
      <c r="L106" s="240"/>
      <c r="M106" s="243"/>
      <c r="N106" s="49"/>
      <c r="O106" s="241"/>
    </row>
    <row r="107" spans="1:15" ht="33" customHeight="1" x14ac:dyDescent="0.25">
      <c r="A107" s="159"/>
      <c r="B107" s="203"/>
      <c r="C107" s="53"/>
      <c r="D107" s="209"/>
      <c r="E107" s="3" t="s">
        <v>25</v>
      </c>
      <c r="F107" s="55" t="s">
        <v>26</v>
      </c>
      <c r="G107" s="39" t="s">
        <v>27</v>
      </c>
      <c r="H107" s="195">
        <f>'[42]Оценка от учреждения'!H106</f>
        <v>357.33</v>
      </c>
      <c r="I107" s="195">
        <f>'[42]Оценка от учреждения'!I106</f>
        <v>353.25</v>
      </c>
      <c r="J107" s="196">
        <f>IF(I107/H107*100&gt;100,100,I107/H107*100)</f>
        <v>98.85819830408866</v>
      </c>
      <c r="K107" s="196">
        <f>J107</f>
        <v>98.85819830408866</v>
      </c>
      <c r="L107" s="240"/>
      <c r="M107" s="244"/>
      <c r="N107" s="57"/>
      <c r="O107" s="24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45"/>
      <c r="H109" s="246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8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3" t="s">
        <v>1</v>
      </c>
      <c r="B2" s="3" t="s">
        <v>173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3</v>
      </c>
      <c r="D3" s="5">
        <v>4</v>
      </c>
      <c r="E3" s="4">
        <v>5</v>
      </c>
      <c r="F3" s="4">
        <v>6</v>
      </c>
      <c r="G3" s="5">
        <v>7</v>
      </c>
      <c r="H3" s="4">
        <v>8</v>
      </c>
      <c r="I3" s="4">
        <v>9</v>
      </c>
      <c r="J3" s="5">
        <v>10</v>
      </c>
      <c r="K3" s="4">
        <v>11</v>
      </c>
      <c r="L3" s="4">
        <v>12</v>
      </c>
      <c r="M3" s="5">
        <v>13</v>
      </c>
      <c r="N3" s="4">
        <v>14</v>
      </c>
    </row>
    <row r="4" spans="1:15" customFormat="1" ht="55.5" hidden="1" customHeight="1" x14ac:dyDescent="0.25">
      <c r="A4" s="228" t="s">
        <v>188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>
        <f>'[43]Оценка от учреждения'!H7</f>
        <v>10</v>
      </c>
      <c r="I8" s="195">
        <f>'[43]Оценка от учреждения'!I7</f>
        <v>9.6999999999999993</v>
      </c>
      <c r="J8" s="225">
        <f>IF(H8/I8*100&gt;100,100,H8/I8*100)</f>
        <v>100</v>
      </c>
      <c r="K8" s="226">
        <f>(J8+J9+J10)/3</f>
        <v>100</v>
      </c>
      <c r="L8" s="227">
        <f>(K8+K11)/2</f>
        <v>100</v>
      </c>
      <c r="M8" s="233"/>
      <c r="N8" s="44"/>
      <c r="O8" s="229">
        <v>2</v>
      </c>
    </row>
    <row r="9" spans="1:15" customFormat="1" ht="39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>
        <f>'[43]Оценка от учреждения'!H8</f>
        <v>100</v>
      </c>
      <c r="I9" s="195">
        <f>'[43]Оценка от учреждения'!I8</f>
        <v>100</v>
      </c>
      <c r="J9" s="225">
        <f>IF(I9/H9*100&gt;100,100,I9/H9*100)</f>
        <v>100</v>
      </c>
      <c r="K9" s="231"/>
      <c r="L9" s="232"/>
      <c r="M9" s="233"/>
      <c r="N9" s="49"/>
      <c r="O9" s="234"/>
    </row>
    <row r="10" spans="1:15" customFormat="1" ht="38.25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>
        <f>'[43]Оценка от учреждения'!H9</f>
        <v>100</v>
      </c>
      <c r="I10" s="195">
        <f>'[43]Оценка от учреждения'!I9</f>
        <v>100</v>
      </c>
      <c r="J10" s="225">
        <f>IF(I10/H10*100&gt;100,100,I10/H10*100)</f>
        <v>100</v>
      </c>
      <c r="K10" s="231"/>
      <c r="L10" s="232"/>
      <c r="M10" s="233"/>
      <c r="N10" s="49"/>
      <c r="O10" s="234"/>
    </row>
    <row r="11" spans="1:15" customFormat="1" ht="33" customHeight="1" x14ac:dyDescent="0.25">
      <c r="A11" s="223"/>
      <c r="B11" s="203"/>
      <c r="C11" s="204"/>
      <c r="D11" s="199"/>
      <c r="E11" s="192" t="s">
        <v>25</v>
      </c>
      <c r="F11" s="205" t="s">
        <v>26</v>
      </c>
      <c r="G11" s="194" t="s">
        <v>27</v>
      </c>
      <c r="H11" s="195">
        <f>'[43]Оценка от учреждения'!H10</f>
        <v>0.83</v>
      </c>
      <c r="I11" s="195">
        <f>'[43]Оценка от учреждения'!I10</f>
        <v>0.92</v>
      </c>
      <c r="J11" s="225">
        <f>IF(I11/H11*100&gt;100,100,I11/H11*100)</f>
        <v>100</v>
      </c>
      <c r="K11" s="225">
        <f>J11</f>
        <v>100</v>
      </c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hidden="1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/>
      <c r="I16" s="195"/>
      <c r="J16" s="225"/>
      <c r="K16" s="226"/>
      <c r="L16" s="227"/>
      <c r="M16" s="233"/>
      <c r="N16" s="44"/>
      <c r="O16" s="229">
        <v>4</v>
      </c>
    </row>
    <row r="17" spans="1:15" customFormat="1" ht="39" hidden="1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/>
      <c r="I17" s="195"/>
      <c r="J17" s="225"/>
      <c r="K17" s="231"/>
      <c r="L17" s="232"/>
      <c r="M17" s="233"/>
      <c r="N17" s="49"/>
      <c r="O17" s="234"/>
    </row>
    <row r="18" spans="1:15" customFormat="1" ht="32.25" hidden="1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/>
      <c r="I18" s="195"/>
      <c r="J18" s="225"/>
      <c r="K18" s="231"/>
      <c r="L18" s="232"/>
      <c r="M18" s="233"/>
      <c r="N18" s="49"/>
      <c r="O18" s="234"/>
    </row>
    <row r="19" spans="1:15" customFormat="1" ht="33" hidden="1" customHeight="1" x14ac:dyDescent="0.25">
      <c r="A19" s="223"/>
      <c r="B19" s="203"/>
      <c r="C19" s="204"/>
      <c r="D19" s="199"/>
      <c r="E19" s="192" t="s">
        <v>25</v>
      </c>
      <c r="F19" s="205" t="s">
        <v>117</v>
      </c>
      <c r="G19" s="194" t="s">
        <v>27</v>
      </c>
      <c r="H19" s="195"/>
      <c r="I19" s="195"/>
      <c r="J19" s="225"/>
      <c r="K19" s="225"/>
      <c r="L19" s="232"/>
      <c r="M19" s="233"/>
      <c r="N19" s="57"/>
      <c r="O19" s="236"/>
    </row>
    <row r="20" spans="1:15" ht="52.5" customHeight="1" x14ac:dyDescent="0.25">
      <c r="A20" s="223"/>
      <c r="B20" s="189" t="s">
        <v>124</v>
      </c>
      <c r="C20" s="36" t="s">
        <v>125</v>
      </c>
      <c r="D20" s="208" t="s">
        <v>18</v>
      </c>
      <c r="E20" s="3" t="s">
        <v>19</v>
      </c>
      <c r="F20" s="38" t="s">
        <v>114</v>
      </c>
      <c r="G20" s="39" t="s">
        <v>21</v>
      </c>
      <c r="H20" s="195">
        <f>'[43]Оценка от учреждения'!H19</f>
        <v>10</v>
      </c>
      <c r="I20" s="195">
        <v>11.6</v>
      </c>
      <c r="J20" s="196">
        <f>IF(H20/I20*100&gt;100,100,H20/I20*100)</f>
        <v>86.206896551724142</v>
      </c>
      <c r="K20" s="237">
        <f>(J20+J21+J22)/3</f>
        <v>95.402298850574709</v>
      </c>
      <c r="L20" s="261">
        <f>(K20+K23)/2</f>
        <v>91.451149425287355</v>
      </c>
      <c r="M20" s="233"/>
      <c r="N20" s="44"/>
      <c r="O20" s="238">
        <v>5</v>
      </c>
    </row>
    <row r="21" spans="1:15" ht="39" customHeight="1" x14ac:dyDescent="0.25">
      <c r="A21" s="223"/>
      <c r="B21" s="189"/>
      <c r="C21" s="36"/>
      <c r="D21" s="209"/>
      <c r="E21" s="3" t="s">
        <v>19</v>
      </c>
      <c r="F21" s="38" t="s">
        <v>115</v>
      </c>
      <c r="G21" s="39" t="s">
        <v>21</v>
      </c>
      <c r="H21" s="195">
        <f>'[43]Оценка от учреждения'!H20</f>
        <v>100</v>
      </c>
      <c r="I21" s="195">
        <f>'[43]Оценка от учреждения'!I20</f>
        <v>100</v>
      </c>
      <c r="J21" s="196">
        <f>IF(I21/H21*100&gt;100,100,I21/H21*100)</f>
        <v>100</v>
      </c>
      <c r="K21" s="239"/>
      <c r="L21" s="262"/>
      <c r="M21" s="233"/>
      <c r="N21" s="49"/>
      <c r="O21" s="241"/>
    </row>
    <row r="22" spans="1:15" ht="33.75" customHeight="1" x14ac:dyDescent="0.25">
      <c r="A22" s="223"/>
      <c r="B22" s="189"/>
      <c r="C22" s="36"/>
      <c r="D22" s="209"/>
      <c r="E22" s="3" t="s">
        <v>19</v>
      </c>
      <c r="F22" s="38" t="s">
        <v>116</v>
      </c>
      <c r="G22" s="39" t="s">
        <v>21</v>
      </c>
      <c r="H22" s="195">
        <f>'[43]Оценка от учреждения'!H21</f>
        <v>73.5</v>
      </c>
      <c r="I22" s="195">
        <f>'[43]Оценка от учреждения'!I21</f>
        <v>75</v>
      </c>
      <c r="J22" s="196">
        <f>IF(I22/H22*100&gt;100,100,I22/H22*100)</f>
        <v>100</v>
      </c>
      <c r="K22" s="239"/>
      <c r="L22" s="262"/>
      <c r="M22" s="233"/>
      <c r="N22" s="49"/>
      <c r="O22" s="241"/>
    </row>
    <row r="23" spans="1:15" ht="33" customHeight="1" x14ac:dyDescent="0.25">
      <c r="A23" s="223"/>
      <c r="B23" s="203"/>
      <c r="C23" s="53"/>
      <c r="D23" s="209"/>
      <c r="E23" s="3" t="s">
        <v>25</v>
      </c>
      <c r="F23" s="55" t="s">
        <v>26</v>
      </c>
      <c r="G23" s="39" t="s">
        <v>27</v>
      </c>
      <c r="H23" s="195">
        <f>'[43]Оценка от учреждения'!H22</f>
        <v>2</v>
      </c>
      <c r="I23" s="195">
        <f>'[43]Оценка от учреждения'!I22</f>
        <v>1.75</v>
      </c>
      <c r="J23" s="196">
        <f>IF(I23/H23*100&gt;100,100,I23/H23*100)</f>
        <v>87.5</v>
      </c>
      <c r="K23" s="196">
        <f>J23</f>
        <v>87.5</v>
      </c>
      <c r="L23" s="262"/>
      <c r="M23" s="233"/>
      <c r="N23" s="57"/>
      <c r="O23" s="242"/>
    </row>
    <row r="24" spans="1:15" ht="52.5" customHeight="1" x14ac:dyDescent="0.25">
      <c r="A24" s="223"/>
      <c r="B24" s="189" t="s">
        <v>126</v>
      </c>
      <c r="C24" s="36" t="s">
        <v>127</v>
      </c>
      <c r="D24" s="208" t="s">
        <v>18</v>
      </c>
      <c r="E24" s="3" t="s">
        <v>19</v>
      </c>
      <c r="F24" s="38" t="s">
        <v>114</v>
      </c>
      <c r="G24" s="39" t="s">
        <v>21</v>
      </c>
      <c r="H24" s="195">
        <f>'[43]Оценка от учреждения'!H23</f>
        <v>10</v>
      </c>
      <c r="I24" s="195">
        <f>'[43]Оценка от учреждения'!I23</f>
        <v>8.5</v>
      </c>
      <c r="J24" s="196">
        <f>IF(H24/I24*100&gt;100,100,H24/I24*100)</f>
        <v>100</v>
      </c>
      <c r="K24" s="237">
        <f>(J24+J25+J26)/3</f>
        <v>100</v>
      </c>
      <c r="L24" s="227">
        <f>(K24+K27)/2</f>
        <v>100</v>
      </c>
      <c r="M24" s="233"/>
      <c r="N24" s="44"/>
      <c r="O24" s="238">
        <v>6</v>
      </c>
    </row>
    <row r="25" spans="1:15" ht="39" customHeight="1" x14ac:dyDescent="0.25">
      <c r="A25" s="223"/>
      <c r="B25" s="189"/>
      <c r="C25" s="36"/>
      <c r="D25" s="209"/>
      <c r="E25" s="3" t="s">
        <v>19</v>
      </c>
      <c r="F25" s="38" t="s">
        <v>115</v>
      </c>
      <c r="G25" s="39" t="s">
        <v>21</v>
      </c>
      <c r="H25" s="195">
        <f>'[43]Оценка от учреждения'!H24</f>
        <v>100</v>
      </c>
      <c r="I25" s="195">
        <f>'[43]Оценка от учреждения'!I24</f>
        <v>100</v>
      </c>
      <c r="J25" s="196">
        <f>IF(I25/H25*100&gt;100,100,I25/H25*100)</f>
        <v>100</v>
      </c>
      <c r="K25" s="239"/>
      <c r="L25" s="240"/>
      <c r="M25" s="233"/>
      <c r="N25" s="49"/>
      <c r="O25" s="241"/>
    </row>
    <row r="26" spans="1:15" ht="35.25" customHeight="1" x14ac:dyDescent="0.25">
      <c r="A26" s="223"/>
      <c r="B26" s="189"/>
      <c r="C26" s="36"/>
      <c r="D26" s="209"/>
      <c r="E26" s="3" t="s">
        <v>19</v>
      </c>
      <c r="F26" s="38" t="s">
        <v>116</v>
      </c>
      <c r="G26" s="39" t="s">
        <v>21</v>
      </c>
      <c r="H26" s="195">
        <f>'[43]Оценка от учреждения'!H25</f>
        <v>73.5</v>
      </c>
      <c r="I26" s="195">
        <f>'[43]Оценка от учреждения'!I25</f>
        <v>75</v>
      </c>
      <c r="J26" s="196">
        <f>IF(I26/H26*100&gt;100,100,I26/H26*100)</f>
        <v>100</v>
      </c>
      <c r="K26" s="239"/>
      <c r="L26" s="240"/>
      <c r="M26" s="233"/>
      <c r="N26" s="49"/>
      <c r="O26" s="241"/>
    </row>
    <row r="27" spans="1:15" ht="33" customHeight="1" x14ac:dyDescent="0.25">
      <c r="A27" s="223"/>
      <c r="B27" s="203"/>
      <c r="C27" s="53"/>
      <c r="D27" s="209"/>
      <c r="E27" s="3" t="s">
        <v>25</v>
      </c>
      <c r="F27" s="55" t="s">
        <v>26</v>
      </c>
      <c r="G27" s="39" t="s">
        <v>27</v>
      </c>
      <c r="H27" s="195">
        <f>'[43]Оценка от учреждения'!H26</f>
        <v>22</v>
      </c>
      <c r="I27" s="195">
        <f>'[43]Оценка от учреждения'!I26</f>
        <v>23.58</v>
      </c>
      <c r="J27" s="196">
        <f>IF(I27/H27*100&gt;100,100,I27/H27*100)</f>
        <v>100</v>
      </c>
      <c r="K27" s="196">
        <f>J27</f>
        <v>100</v>
      </c>
      <c r="L27" s="240"/>
      <c r="M27" s="233"/>
      <c r="N27" s="57"/>
      <c r="O27" s="242"/>
    </row>
    <row r="28" spans="1:15" customFormat="1" ht="51" customHeight="1" x14ac:dyDescent="0.25">
      <c r="A28" s="223"/>
      <c r="B28" s="189" t="s">
        <v>128</v>
      </c>
      <c r="C28" s="190" t="s">
        <v>129</v>
      </c>
      <c r="D28" s="191" t="s">
        <v>18</v>
      </c>
      <c r="E28" s="192" t="s">
        <v>19</v>
      </c>
      <c r="F28" s="193" t="s">
        <v>114</v>
      </c>
      <c r="G28" s="194" t="s">
        <v>21</v>
      </c>
      <c r="H28" s="195">
        <f>'[43]Оценка от учреждения'!H27</f>
        <v>7.7</v>
      </c>
      <c r="I28" s="195">
        <f>'[43]Оценка от учреждения'!I27</f>
        <v>9.1</v>
      </c>
      <c r="J28" s="225">
        <f>IF(H28/I28*100&gt;100,100,H28/I28*100)</f>
        <v>84.615384615384627</v>
      </c>
      <c r="K28" s="226">
        <f>(J28+J29+J30)/3</f>
        <v>94.871794871794876</v>
      </c>
      <c r="L28" s="227">
        <f>(K28+K31)/2</f>
        <v>97.435897435897431</v>
      </c>
      <c r="M28" s="233"/>
      <c r="N28" s="44"/>
      <c r="O28" s="229">
        <v>7</v>
      </c>
    </row>
    <row r="29" spans="1:15" customFormat="1" ht="39" customHeight="1" x14ac:dyDescent="0.25">
      <c r="A29" s="223"/>
      <c r="B29" s="189"/>
      <c r="C29" s="190"/>
      <c r="D29" s="199"/>
      <c r="E29" s="192" t="s">
        <v>19</v>
      </c>
      <c r="F29" s="193" t="s">
        <v>115</v>
      </c>
      <c r="G29" s="194" t="s">
        <v>21</v>
      </c>
      <c r="H29" s="195">
        <f>'[43]Оценка от учреждения'!H28</f>
        <v>100</v>
      </c>
      <c r="I29" s="195">
        <f>'[43]Оценка от учреждения'!I28</f>
        <v>100</v>
      </c>
      <c r="J29" s="225">
        <f>IF(I29/H29*100&gt;100,100,I29/H29*100)</f>
        <v>100</v>
      </c>
      <c r="K29" s="231"/>
      <c r="L29" s="232"/>
      <c r="M29" s="233"/>
      <c r="N29" s="49"/>
      <c r="O29" s="234"/>
    </row>
    <row r="30" spans="1:15" customFormat="1" ht="33.75" customHeight="1" x14ac:dyDescent="0.25">
      <c r="A30" s="223"/>
      <c r="B30" s="189"/>
      <c r="C30" s="190"/>
      <c r="D30" s="199"/>
      <c r="E30" s="192" t="s">
        <v>19</v>
      </c>
      <c r="F30" s="193" t="s">
        <v>116</v>
      </c>
      <c r="G30" s="194" t="s">
        <v>21</v>
      </c>
      <c r="H30" s="195">
        <f>'[43]Оценка от учреждения'!H29</f>
        <v>73.5</v>
      </c>
      <c r="I30" s="195">
        <f>'[43]Оценка от учреждения'!I29</f>
        <v>80</v>
      </c>
      <c r="J30" s="225">
        <f>IF(I30/H30*100&gt;100,100,I30/H30*100)</f>
        <v>100</v>
      </c>
      <c r="K30" s="231"/>
      <c r="L30" s="232"/>
      <c r="M30" s="233"/>
      <c r="N30" s="49"/>
      <c r="O30" s="234"/>
    </row>
    <row r="31" spans="1:15" customFormat="1" ht="33" customHeight="1" x14ac:dyDescent="0.25">
      <c r="A31" s="223"/>
      <c r="B31" s="203"/>
      <c r="C31" s="204"/>
      <c r="D31" s="199"/>
      <c r="E31" s="192" t="s">
        <v>25</v>
      </c>
      <c r="F31" s="205" t="s">
        <v>26</v>
      </c>
      <c r="G31" s="194" t="s">
        <v>27</v>
      </c>
      <c r="H31" s="195">
        <f>'[43]Оценка от учреждения'!H30</f>
        <v>1</v>
      </c>
      <c r="I31" s="195">
        <f>'[43]Оценка от учреждения'!I30</f>
        <v>1.33</v>
      </c>
      <c r="J31" s="225">
        <f>IF(I31/H31*100&gt;100,100,I31/H31*100)</f>
        <v>100</v>
      </c>
      <c r="K31" s="225">
        <f>J31</f>
        <v>100</v>
      </c>
      <c r="L31" s="232"/>
      <c r="M31" s="233"/>
      <c r="N31" s="57"/>
      <c r="O31" s="236"/>
    </row>
    <row r="32" spans="1:15" ht="54" customHeight="1" x14ac:dyDescent="0.25">
      <c r="A32" s="20"/>
      <c r="B32" s="189" t="s">
        <v>130</v>
      </c>
      <c r="C32" s="36" t="s">
        <v>131</v>
      </c>
      <c r="D32" s="37" t="s">
        <v>18</v>
      </c>
      <c r="E32" s="3" t="s">
        <v>19</v>
      </c>
      <c r="F32" s="38" t="s">
        <v>114</v>
      </c>
      <c r="G32" s="39" t="s">
        <v>21</v>
      </c>
      <c r="H32" s="195">
        <f>'[43]Оценка от учреждения'!H31</f>
        <v>7.7</v>
      </c>
      <c r="I32" s="195">
        <f>'[43]Оценка от учреждения'!I31</f>
        <v>5</v>
      </c>
      <c r="J32" s="196">
        <f>IF(H32/I32*100&gt;100,100,H32/I32*100)</f>
        <v>100</v>
      </c>
      <c r="K32" s="237">
        <f>(J32+J33+J34)/3</f>
        <v>100</v>
      </c>
      <c r="L32" s="227">
        <f>(K32+K35)/2</f>
        <v>100</v>
      </c>
      <c r="M32" s="243"/>
      <c r="N32" s="44"/>
      <c r="O32" s="238">
        <v>8</v>
      </c>
    </row>
    <row r="33" spans="1:15" ht="39" customHeight="1" x14ac:dyDescent="0.25">
      <c r="A33" s="20"/>
      <c r="B33" s="189"/>
      <c r="C33" s="36"/>
      <c r="D33" s="217"/>
      <c r="E33" s="3" t="s">
        <v>19</v>
      </c>
      <c r="F33" s="38" t="s">
        <v>115</v>
      </c>
      <c r="G33" s="39" t="s">
        <v>21</v>
      </c>
      <c r="H33" s="195">
        <f>'[43]Оценка от учреждения'!H32</f>
        <v>100</v>
      </c>
      <c r="I33" s="195">
        <f>'[43]Оценка от учреждения'!I32</f>
        <v>100</v>
      </c>
      <c r="J33" s="196">
        <f>IF(I33/H33*100&gt;100,100,I33/H33*100)</f>
        <v>100</v>
      </c>
      <c r="K33" s="239"/>
      <c r="L33" s="240"/>
      <c r="M33" s="243"/>
      <c r="N33" s="49"/>
      <c r="O33" s="241"/>
    </row>
    <row r="34" spans="1:15" ht="33.75" customHeight="1" x14ac:dyDescent="0.25">
      <c r="A34" s="20"/>
      <c r="B34" s="189"/>
      <c r="C34" s="36"/>
      <c r="D34" s="217"/>
      <c r="E34" s="3" t="s">
        <v>19</v>
      </c>
      <c r="F34" s="38" t="s">
        <v>116</v>
      </c>
      <c r="G34" s="39" t="s">
        <v>21</v>
      </c>
      <c r="H34" s="195">
        <f>'[43]Оценка от учреждения'!H33</f>
        <v>73.5</v>
      </c>
      <c r="I34" s="195">
        <f>'[43]Оценка от учреждения'!I33</f>
        <v>76</v>
      </c>
      <c r="J34" s="196">
        <f>IF(I34/H34*100&gt;100,100,I34/H34*100)</f>
        <v>100</v>
      </c>
      <c r="K34" s="239"/>
      <c r="L34" s="240"/>
      <c r="M34" s="243"/>
      <c r="N34" s="49"/>
      <c r="O34" s="241"/>
    </row>
    <row r="35" spans="1:15" ht="33" customHeight="1" x14ac:dyDescent="0.25">
      <c r="A35" s="20"/>
      <c r="B35" s="203"/>
      <c r="C35" s="53"/>
      <c r="D35" s="218"/>
      <c r="E35" s="3" t="s">
        <v>25</v>
      </c>
      <c r="F35" s="55" t="s">
        <v>26</v>
      </c>
      <c r="G35" s="39" t="s">
        <v>27</v>
      </c>
      <c r="H35" s="195">
        <f>'[43]Оценка от учреждения'!H34</f>
        <v>309</v>
      </c>
      <c r="I35" s="195">
        <f>'[43]Оценка от учреждения'!I34</f>
        <v>310.08</v>
      </c>
      <c r="J35" s="196">
        <f>IF(I35/H35*100&gt;100,100,I35/H35*100)</f>
        <v>100</v>
      </c>
      <c r="K35" s="196">
        <f>J35</f>
        <v>100</v>
      </c>
      <c r="L35" s="240"/>
      <c r="M35" s="243"/>
      <c r="N35" s="57"/>
      <c r="O35" s="242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33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33"/>
      <c r="N41" s="49"/>
      <c r="O41" s="241"/>
    </row>
    <row r="42" spans="1:15" ht="36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33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hidden="1" customHeight="1" x14ac:dyDescent="0.25">
      <c r="A56" s="223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/>
      <c r="I56" s="195"/>
      <c r="J56" s="196"/>
      <c r="K56" s="237"/>
      <c r="L56" s="227"/>
      <c r="M56" s="233"/>
      <c r="N56" s="44"/>
      <c r="O56" s="238">
        <v>14</v>
      </c>
    </row>
    <row r="57" spans="1:15" ht="39" hidden="1" customHeight="1" x14ac:dyDescent="0.25">
      <c r="A57" s="223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/>
      <c r="I57" s="195"/>
      <c r="J57" s="196"/>
      <c r="K57" s="239"/>
      <c r="L57" s="240"/>
      <c r="M57" s="233"/>
      <c r="N57" s="49"/>
      <c r="O57" s="241"/>
    </row>
    <row r="58" spans="1:15" ht="36.75" hidden="1" customHeight="1" x14ac:dyDescent="0.25">
      <c r="A58" s="223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/>
      <c r="I58" s="195"/>
      <c r="J58" s="196"/>
      <c r="K58" s="239"/>
      <c r="L58" s="240"/>
      <c r="M58" s="233"/>
      <c r="N58" s="49"/>
      <c r="O58" s="241"/>
    </row>
    <row r="59" spans="1:15" ht="33" hidden="1" customHeight="1" x14ac:dyDescent="0.25">
      <c r="A59" s="223"/>
      <c r="B59" s="203"/>
      <c r="C59" s="53"/>
      <c r="D59" s="209"/>
      <c r="E59" s="3" t="s">
        <v>25</v>
      </c>
      <c r="F59" s="55" t="s">
        <v>117</v>
      </c>
      <c r="G59" s="39" t="s">
        <v>27</v>
      </c>
      <c r="H59" s="195"/>
      <c r="I59" s="195"/>
      <c r="J59" s="196"/>
      <c r="K59" s="196"/>
      <c r="L59" s="240"/>
      <c r="M59" s="233"/>
      <c r="N59" s="57"/>
      <c r="O59" s="242"/>
    </row>
    <row r="60" spans="1:15" customFormat="1" ht="52.5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33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33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33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33"/>
      <c r="N63" s="57"/>
      <c r="O63" s="236"/>
    </row>
    <row r="64" spans="1:15" ht="5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>
        <f>'[43]Оценка от учреждения'!H63</f>
        <v>7.7</v>
      </c>
      <c r="I64" s="195">
        <f>'[43]Оценка от учреждения'!I63</f>
        <v>1.4</v>
      </c>
      <c r="J64" s="196">
        <f>IF(H64/I64*100&gt;100,100,H64/I64*100)</f>
        <v>100</v>
      </c>
      <c r="K64" s="237">
        <f>(J64+J65+J66)/3</f>
        <v>100</v>
      </c>
      <c r="L64" s="227">
        <f>(K64+K67)/2</f>
        <v>100</v>
      </c>
      <c r="M64" s="233"/>
      <c r="N64" s="44"/>
      <c r="O64" s="238">
        <v>16</v>
      </c>
    </row>
    <row r="65" spans="1:15" ht="39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>
        <f>'[43]Оценка от учреждения'!H64</f>
        <v>100</v>
      </c>
      <c r="I65" s="195">
        <f>'[43]Оценка от учреждения'!I64</f>
        <v>100</v>
      </c>
      <c r="J65" s="196">
        <f>IF(I65/H65*100&gt;100,100,I65/H65*100)</f>
        <v>100</v>
      </c>
      <c r="K65" s="239"/>
      <c r="L65" s="240"/>
      <c r="M65" s="233"/>
      <c r="N65" s="49"/>
      <c r="O65" s="241"/>
    </row>
    <row r="66" spans="1:15" ht="33.75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>
        <f>'[43]Оценка от учреждения'!H65</f>
        <v>80</v>
      </c>
      <c r="I66" s="195">
        <f>'[43]Оценка от учреждения'!I65</f>
        <v>87.5</v>
      </c>
      <c r="J66" s="196">
        <f>IF(I66/H66*100&gt;100,100,I66/H66*100)</f>
        <v>100</v>
      </c>
      <c r="K66" s="239"/>
      <c r="L66" s="240"/>
      <c r="M66" s="233"/>
      <c r="N66" s="49"/>
      <c r="O66" s="241"/>
    </row>
    <row r="67" spans="1:15" ht="33" customHeight="1" x14ac:dyDescent="0.25">
      <c r="A67" s="223"/>
      <c r="B67" s="203"/>
      <c r="C67" s="53"/>
      <c r="D67" s="209"/>
      <c r="E67" s="3" t="s">
        <v>25</v>
      </c>
      <c r="F67" s="55" t="s">
        <v>26</v>
      </c>
      <c r="G67" s="39" t="s">
        <v>27</v>
      </c>
      <c r="H67" s="195">
        <f>'[43]Оценка от учреждения'!H66</f>
        <v>2</v>
      </c>
      <c r="I67" s="195">
        <f>'[43]Оценка от учреждения'!I66</f>
        <v>2</v>
      </c>
      <c r="J67" s="196">
        <f>IF(I67/H67*100&gt;100,100,I67/H67*100)</f>
        <v>100</v>
      </c>
      <c r="K67" s="196">
        <f>J67</f>
        <v>100</v>
      </c>
      <c r="L67" s="240"/>
      <c r="M67" s="233"/>
      <c r="N67" s="57"/>
      <c r="O67" s="242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196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>
        <f>'[43]Оценка от учреждения'!H71</f>
        <v>100</v>
      </c>
      <c r="I72" s="195">
        <f>'[43]Оценка от учреждения'!I71</f>
        <v>100</v>
      </c>
      <c r="J72" s="196">
        <f>IF(I72/H72*100&gt;100,100,I72/H72*100)</f>
        <v>100</v>
      </c>
      <c r="K72" s="237">
        <f>(J72+J73+J74)/3</f>
        <v>100</v>
      </c>
      <c r="L72" s="227">
        <f>(K72+K75)/2</f>
        <v>100</v>
      </c>
      <c r="M72" s="233"/>
      <c r="N72" s="44"/>
      <c r="O72" s="238">
        <v>18</v>
      </c>
    </row>
    <row r="73" spans="1:15" ht="34.5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>
        <f>'[43]Оценка от учреждения'!H72</f>
        <v>7.7</v>
      </c>
      <c r="I73" s="195">
        <f>'[43]Оценка от учреждения'!I72</f>
        <v>1.4</v>
      </c>
      <c r="J73" s="196">
        <f>IF(H73/I73*100&gt;100,100,H73/I73*100)</f>
        <v>100</v>
      </c>
      <c r="K73" s="239"/>
      <c r="L73" s="240"/>
      <c r="M73" s="233"/>
      <c r="N73" s="49"/>
      <c r="O73" s="241"/>
    </row>
    <row r="74" spans="1:15" ht="33.75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>
        <f>'[43]Оценка от учреждения'!H73</f>
        <v>100</v>
      </c>
      <c r="I74" s="195">
        <f>'[43]Оценка от учреждения'!I73</f>
        <v>100</v>
      </c>
      <c r="J74" s="196">
        <f>IF(I74/H74*100&gt;100,100,I74/H74*100)</f>
        <v>100</v>
      </c>
      <c r="K74" s="239"/>
      <c r="L74" s="240"/>
      <c r="M74" s="233"/>
      <c r="N74" s="49"/>
      <c r="O74" s="241"/>
    </row>
    <row r="75" spans="1:15" ht="33" customHeight="1" x14ac:dyDescent="0.25">
      <c r="A75" s="223"/>
      <c r="B75" s="203"/>
      <c r="C75" s="53"/>
      <c r="D75" s="209"/>
      <c r="E75" s="3" t="s">
        <v>25</v>
      </c>
      <c r="F75" s="55" t="s">
        <v>26</v>
      </c>
      <c r="G75" s="39" t="s">
        <v>27</v>
      </c>
      <c r="H75" s="195">
        <f>'[43]Оценка от учреждения'!H74</f>
        <v>0.83</v>
      </c>
      <c r="I75" s="195">
        <f>'[43]Оценка от учреждения'!I74</f>
        <v>0.92</v>
      </c>
      <c r="J75" s="196">
        <f>IF(I75/H75*100&gt;100,100,I75/H75*100)</f>
        <v>100</v>
      </c>
      <c r="K75" s="196">
        <f>J75</f>
        <v>100</v>
      </c>
      <c r="L75" s="240"/>
      <c r="M75" s="233"/>
      <c r="N75" s="57"/>
      <c r="O75" s="242"/>
    </row>
    <row r="76" spans="1:15" customFormat="1" ht="36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/>
      <c r="I76" s="195"/>
      <c r="J76" s="225"/>
      <c r="K76" s="226"/>
      <c r="L76" s="227"/>
      <c r="M76" s="233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/>
      <c r="I77" s="195"/>
      <c r="J77" s="225"/>
      <c r="K77" s="231"/>
      <c r="L77" s="232"/>
      <c r="M77" s="233"/>
      <c r="N77" s="49"/>
      <c r="O77" s="234"/>
    </row>
    <row r="78" spans="1:15" customFormat="1" ht="35.25" hidden="1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/>
      <c r="I78" s="195"/>
      <c r="J78" s="225"/>
      <c r="K78" s="231"/>
      <c r="L78" s="232"/>
      <c r="M78" s="233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/>
      <c r="L79" s="232"/>
      <c r="M79" s="233"/>
      <c r="N79" s="57"/>
      <c r="O79" s="236"/>
    </row>
    <row r="80" spans="1:15" ht="34.5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>
        <f>'[43]Оценка от учреждения'!H79</f>
        <v>100</v>
      </c>
      <c r="I80" s="195">
        <f>'[43]Оценка от учреждения'!I79</f>
        <v>100</v>
      </c>
      <c r="J80" s="196">
        <f>IF(I80/H80*100&gt;100,100,I80/H80*100)</f>
        <v>100</v>
      </c>
      <c r="K80" s="237">
        <f>(J80+J81+J82)/3</f>
        <v>100</v>
      </c>
      <c r="L80" s="227">
        <f>(K80+K83)/2</f>
        <v>100</v>
      </c>
      <c r="M80" s="233"/>
      <c r="N80" s="44"/>
      <c r="O80" s="238">
        <v>20</v>
      </c>
    </row>
    <row r="81" spans="1:15" ht="39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>
        <f>'[43]Оценка от учреждения'!H80</f>
        <v>7.7</v>
      </c>
      <c r="I81" s="195">
        <f>'[43]Оценка от учреждения'!I80</f>
        <v>1.4</v>
      </c>
      <c r="J81" s="196">
        <f>IF(H81/I81*100&gt;100,100,H81/I81*100)</f>
        <v>100</v>
      </c>
      <c r="K81" s="239"/>
      <c r="L81" s="240"/>
      <c r="M81" s="233"/>
      <c r="N81" s="49"/>
      <c r="O81" s="241"/>
    </row>
    <row r="82" spans="1:15" ht="33.75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>
        <f>'[43]Оценка от учреждения'!H81</f>
        <v>100</v>
      </c>
      <c r="I82" s="195">
        <f>'[43]Оценка от учреждения'!I81</f>
        <v>100</v>
      </c>
      <c r="J82" s="196">
        <f>IF(I82/H82*100&gt;100,100,I82/H82*100)</f>
        <v>100</v>
      </c>
      <c r="K82" s="239"/>
      <c r="L82" s="240"/>
      <c r="M82" s="233"/>
      <c r="N82" s="49"/>
      <c r="O82" s="241"/>
    </row>
    <row r="83" spans="1:15" ht="33" customHeight="1" x14ac:dyDescent="0.25">
      <c r="A83" s="223"/>
      <c r="B83" s="203"/>
      <c r="C83" s="53"/>
      <c r="D83" s="209"/>
      <c r="E83" s="3" t="s">
        <v>25</v>
      </c>
      <c r="F83" s="55" t="s">
        <v>26</v>
      </c>
      <c r="G83" s="39" t="s">
        <v>27</v>
      </c>
      <c r="H83" s="195">
        <f>'[43]Оценка от учреждения'!H82</f>
        <v>2</v>
      </c>
      <c r="I83" s="195">
        <f>'[43]Оценка от учреждения'!I82</f>
        <v>2</v>
      </c>
      <c r="J83" s="196">
        <f>IF(I83/H83*100&gt;100,100,I83/H83*100)</f>
        <v>100</v>
      </c>
      <c r="K83" s="196">
        <f>J83</f>
        <v>100</v>
      </c>
      <c r="L83" s="240"/>
      <c r="M83" s="233"/>
      <c r="N83" s="57"/>
      <c r="O83" s="242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ht="34.5" customHeight="1" x14ac:dyDescent="0.25">
      <c r="A92" s="223"/>
      <c r="B92" s="189" t="s">
        <v>163</v>
      </c>
      <c r="C92" s="36" t="s">
        <v>164</v>
      </c>
      <c r="D92" s="208" t="s">
        <v>18</v>
      </c>
      <c r="E92" s="3" t="s">
        <v>19</v>
      </c>
      <c r="F92" s="38" t="s">
        <v>150</v>
      </c>
      <c r="G92" s="39" t="s">
        <v>21</v>
      </c>
      <c r="H92" s="195">
        <f>'[43]Оценка от учреждения'!H91</f>
        <v>100</v>
      </c>
      <c r="I92" s="195">
        <f>'[43]Оценка от учреждения'!I91</f>
        <v>100</v>
      </c>
      <c r="J92" s="196">
        <f>IF(I92/H92*100&gt;100,100,I92/H92*100)</f>
        <v>100</v>
      </c>
      <c r="K92" s="237">
        <f>(J92+J93+J94)/3</f>
        <v>95.402298850574709</v>
      </c>
      <c r="L92" s="261">
        <f>(K92+K95)/2</f>
        <v>91.451149425287355</v>
      </c>
      <c r="M92" s="233"/>
      <c r="N92" s="44"/>
      <c r="O92" s="238">
        <v>23</v>
      </c>
    </row>
    <row r="93" spans="1:15" ht="39" customHeight="1" x14ac:dyDescent="0.25">
      <c r="A93" s="223"/>
      <c r="B93" s="189"/>
      <c r="C93" s="36"/>
      <c r="D93" s="209"/>
      <c r="E93" s="3" t="s">
        <v>19</v>
      </c>
      <c r="F93" s="38" t="s">
        <v>151</v>
      </c>
      <c r="G93" s="39" t="s">
        <v>21</v>
      </c>
      <c r="H93" s="195">
        <f>'[43]Оценка от учреждения'!H92</f>
        <v>10</v>
      </c>
      <c r="I93" s="195">
        <v>11.6</v>
      </c>
      <c r="J93" s="196">
        <f>IF(H93/I93*100&gt;100,100,H93/I93*100)</f>
        <v>86.206896551724142</v>
      </c>
      <c r="K93" s="239"/>
      <c r="L93" s="262"/>
      <c r="M93" s="233"/>
      <c r="N93" s="49"/>
      <c r="O93" s="241"/>
    </row>
    <row r="94" spans="1:15" ht="32.25" customHeight="1" x14ac:dyDescent="0.25">
      <c r="A94" s="223"/>
      <c r="B94" s="189"/>
      <c r="C94" s="36"/>
      <c r="D94" s="209"/>
      <c r="E94" s="3" t="s">
        <v>19</v>
      </c>
      <c r="F94" s="219" t="s">
        <v>152</v>
      </c>
      <c r="G94" s="39" t="s">
        <v>21</v>
      </c>
      <c r="H94" s="195">
        <f>'[43]Оценка от учреждения'!H93</f>
        <v>100</v>
      </c>
      <c r="I94" s="195">
        <f>'[43]Оценка от учреждения'!I93</f>
        <v>100</v>
      </c>
      <c r="J94" s="196">
        <f>IF(I94/H94*100&gt;100,100,I94/H94*100)</f>
        <v>100</v>
      </c>
      <c r="K94" s="239"/>
      <c r="L94" s="262"/>
      <c r="M94" s="233"/>
      <c r="N94" s="49"/>
      <c r="O94" s="241"/>
    </row>
    <row r="95" spans="1:15" ht="33" customHeight="1" x14ac:dyDescent="0.25">
      <c r="A95" s="223"/>
      <c r="B95" s="203"/>
      <c r="C95" s="53"/>
      <c r="D95" s="209"/>
      <c r="E95" s="3" t="s">
        <v>25</v>
      </c>
      <c r="F95" s="55" t="s">
        <v>26</v>
      </c>
      <c r="G95" s="39" t="s">
        <v>27</v>
      </c>
      <c r="H95" s="195">
        <f>'[43]Оценка от учреждения'!H94</f>
        <v>2</v>
      </c>
      <c r="I95" s="195">
        <f>'[43]Оценка от учреждения'!I94</f>
        <v>1.75</v>
      </c>
      <c r="J95" s="196">
        <f>IF(I95/H95*100&gt;100,100,I95/H95*100)</f>
        <v>87.5</v>
      </c>
      <c r="K95" s="196">
        <f>J95</f>
        <v>87.5</v>
      </c>
      <c r="L95" s="262"/>
      <c r="M95" s="233"/>
      <c r="N95" s="57"/>
      <c r="O95" s="242"/>
    </row>
    <row r="96" spans="1:15" ht="33" customHeight="1" x14ac:dyDescent="0.25">
      <c r="A96" s="223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>
        <f>'[43]Оценка от учреждения'!H95</f>
        <v>100</v>
      </c>
      <c r="I96" s="195">
        <f>'[43]Оценка от учреждения'!I95</f>
        <v>100</v>
      </c>
      <c r="J96" s="196">
        <f>IF(I96/H96*100&gt;100,100,I96/H96*100)</f>
        <v>100</v>
      </c>
      <c r="K96" s="237">
        <f>(J96+J97+J98)/3</f>
        <v>100</v>
      </c>
      <c r="L96" s="227">
        <f>(K96+K99)/2</f>
        <v>100</v>
      </c>
      <c r="M96" s="233"/>
      <c r="N96" s="44"/>
      <c r="O96" s="238">
        <v>24</v>
      </c>
    </row>
    <row r="97" spans="1:15" ht="39" customHeight="1" x14ac:dyDescent="0.25">
      <c r="A97" s="223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>
        <f>'[43]Оценка от учреждения'!H96</f>
        <v>10</v>
      </c>
      <c r="I97" s="195">
        <f>'[43]Оценка от учреждения'!I96</f>
        <v>8.5</v>
      </c>
      <c r="J97" s="196">
        <f>IF(H97/I97*100&gt;100,100,H97/I97*100)</f>
        <v>100</v>
      </c>
      <c r="K97" s="239"/>
      <c r="L97" s="240"/>
      <c r="M97" s="233"/>
      <c r="N97" s="49"/>
      <c r="O97" s="241"/>
    </row>
    <row r="98" spans="1:15" ht="33.75" customHeight="1" x14ac:dyDescent="0.25">
      <c r="A98" s="223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>
        <f>'[43]Оценка от учреждения'!H97</f>
        <v>100</v>
      </c>
      <c r="I98" s="195">
        <f>'[43]Оценка от учреждения'!I97</f>
        <v>100</v>
      </c>
      <c r="J98" s="196">
        <f>IF(I98/H98*100&gt;100,100,I98/H98*100)</f>
        <v>100</v>
      </c>
      <c r="K98" s="239"/>
      <c r="L98" s="240"/>
      <c r="M98" s="233"/>
      <c r="N98" s="49"/>
      <c r="O98" s="241"/>
    </row>
    <row r="99" spans="1:15" ht="33" customHeight="1" x14ac:dyDescent="0.25">
      <c r="A99" s="223"/>
      <c r="B99" s="203"/>
      <c r="C99" s="53"/>
      <c r="D99" s="209"/>
      <c r="E99" s="3" t="s">
        <v>25</v>
      </c>
      <c r="F99" s="55" t="s">
        <v>26</v>
      </c>
      <c r="G99" s="39" t="s">
        <v>27</v>
      </c>
      <c r="H99" s="195">
        <f>'[43]Оценка от учреждения'!H98</f>
        <v>22</v>
      </c>
      <c r="I99" s="195">
        <f>'[43]Оценка от учреждения'!I98</f>
        <v>23.58</v>
      </c>
      <c r="J99" s="196">
        <f>IF(I99/H99*100&gt;100,100,I99/H99*100)</f>
        <v>100</v>
      </c>
      <c r="K99" s="196">
        <f>J99</f>
        <v>100</v>
      </c>
      <c r="L99" s="240"/>
      <c r="M99" s="233"/>
      <c r="N99" s="57"/>
      <c r="O99" s="242"/>
    </row>
    <row r="100" spans="1:15" customFormat="1" ht="34.5" customHeight="1" x14ac:dyDescent="0.25">
      <c r="A100" s="223"/>
      <c r="B100" s="189" t="s">
        <v>167</v>
      </c>
      <c r="C100" s="190" t="s">
        <v>168</v>
      </c>
      <c r="D100" s="191" t="s">
        <v>18</v>
      </c>
      <c r="E100" s="192" t="s">
        <v>19</v>
      </c>
      <c r="F100" s="193" t="s">
        <v>150</v>
      </c>
      <c r="G100" s="194" t="s">
        <v>21</v>
      </c>
      <c r="H100" s="195">
        <f>'[43]Оценка от учреждения'!H99</f>
        <v>100</v>
      </c>
      <c r="I100" s="195">
        <f>'[43]Оценка от учреждения'!I99</f>
        <v>100</v>
      </c>
      <c r="J100" s="225">
        <f>IF(I100/H100*100&gt;100,100,I100/H100*100)</f>
        <v>100</v>
      </c>
      <c r="K100" s="226">
        <f>(J100+J101+J102)/3</f>
        <v>94.871794871794876</v>
      </c>
      <c r="L100" s="227">
        <f>(K100+K103)/2</f>
        <v>97.435897435897431</v>
      </c>
      <c r="M100" s="233"/>
      <c r="N100" s="44"/>
      <c r="O100" s="229">
        <v>25</v>
      </c>
    </row>
    <row r="101" spans="1:15" customFormat="1" ht="39" customHeight="1" x14ac:dyDescent="0.25">
      <c r="A101" s="223"/>
      <c r="B101" s="189"/>
      <c r="C101" s="190"/>
      <c r="D101" s="199"/>
      <c r="E101" s="192" t="s">
        <v>19</v>
      </c>
      <c r="F101" s="193" t="s">
        <v>151</v>
      </c>
      <c r="G101" s="194" t="s">
        <v>21</v>
      </c>
      <c r="H101" s="195">
        <f>'[43]Оценка от учреждения'!H100</f>
        <v>7.7</v>
      </c>
      <c r="I101" s="195">
        <f>'[43]Оценка от учреждения'!I100</f>
        <v>9.1</v>
      </c>
      <c r="J101" s="225">
        <f>IF(H101/I101*100&gt;100,100,H101/I101*100)</f>
        <v>84.615384615384627</v>
      </c>
      <c r="K101" s="231"/>
      <c r="L101" s="232"/>
      <c r="M101" s="233"/>
      <c r="N101" s="49"/>
      <c r="O101" s="234"/>
    </row>
    <row r="102" spans="1:15" customFormat="1" ht="35.25" customHeight="1" x14ac:dyDescent="0.25">
      <c r="A102" s="223"/>
      <c r="B102" s="189"/>
      <c r="C102" s="190"/>
      <c r="D102" s="199"/>
      <c r="E102" s="192" t="s">
        <v>19</v>
      </c>
      <c r="F102" s="220" t="s">
        <v>152</v>
      </c>
      <c r="G102" s="194" t="s">
        <v>21</v>
      </c>
      <c r="H102" s="195">
        <f>'[43]Оценка от учреждения'!H101</f>
        <v>100</v>
      </c>
      <c r="I102" s="195">
        <f>'[43]Оценка от учреждения'!I101</f>
        <v>100</v>
      </c>
      <c r="J102" s="225">
        <f>IF(I102/H102*100&gt;100,100,I102/H102*100)</f>
        <v>100</v>
      </c>
      <c r="K102" s="231"/>
      <c r="L102" s="232"/>
      <c r="M102" s="233"/>
      <c r="N102" s="49"/>
      <c r="O102" s="234"/>
    </row>
    <row r="103" spans="1:15" customFormat="1" ht="33" customHeight="1" x14ac:dyDescent="0.25">
      <c r="A103" s="223"/>
      <c r="B103" s="203"/>
      <c r="C103" s="204"/>
      <c r="D103" s="199"/>
      <c r="E103" s="192" t="s">
        <v>25</v>
      </c>
      <c r="F103" s="205" t="s">
        <v>26</v>
      </c>
      <c r="G103" s="194" t="s">
        <v>27</v>
      </c>
      <c r="H103" s="195">
        <f>'[43]Оценка от учреждения'!H102</f>
        <v>1</v>
      </c>
      <c r="I103" s="195">
        <f>'[43]Оценка от учреждения'!I102</f>
        <v>1.33</v>
      </c>
      <c r="J103" s="225">
        <f>IF(I103/H103*100&gt;100,100,I103/H103*100)</f>
        <v>100</v>
      </c>
      <c r="K103" s="225">
        <f>J103</f>
        <v>100</v>
      </c>
      <c r="L103" s="232"/>
      <c r="M103" s="233"/>
      <c r="N103" s="57"/>
      <c r="O103" s="236"/>
    </row>
    <row r="104" spans="1:15" ht="33" customHeight="1" x14ac:dyDescent="0.25">
      <c r="A104" s="20"/>
      <c r="B104" s="189" t="s">
        <v>169</v>
      </c>
      <c r="C104" s="36" t="s">
        <v>170</v>
      </c>
      <c r="D104" s="208" t="s">
        <v>18</v>
      </c>
      <c r="E104" s="3" t="s">
        <v>19</v>
      </c>
      <c r="F104" s="38" t="s">
        <v>150</v>
      </c>
      <c r="G104" s="39" t="s">
        <v>21</v>
      </c>
      <c r="H104" s="195">
        <f>'[43]Оценка от учреждения'!H103</f>
        <v>100</v>
      </c>
      <c r="I104" s="195">
        <f>'[43]Оценка от учреждения'!I103</f>
        <v>100</v>
      </c>
      <c r="J104" s="196">
        <f>IF(I104/H104*100&gt;100,100,I104/H104*100)</f>
        <v>100</v>
      </c>
      <c r="K104" s="237">
        <f>(J104+J105+J106)/3</f>
        <v>100</v>
      </c>
      <c r="L104" s="227">
        <f>(K104+K107)/2</f>
        <v>97.358395989974937</v>
      </c>
      <c r="M104" s="243"/>
      <c r="N104" s="44"/>
      <c r="O104" s="238">
        <v>26</v>
      </c>
    </row>
    <row r="105" spans="1:15" ht="39" customHeight="1" x14ac:dyDescent="0.25">
      <c r="A105" s="20"/>
      <c r="B105" s="189"/>
      <c r="C105" s="36"/>
      <c r="D105" s="209"/>
      <c r="E105" s="3" t="s">
        <v>19</v>
      </c>
      <c r="F105" s="38" t="s">
        <v>151</v>
      </c>
      <c r="G105" s="39" t="s">
        <v>21</v>
      </c>
      <c r="H105" s="195">
        <f>'[43]Оценка от учреждения'!H104</f>
        <v>7.7</v>
      </c>
      <c r="I105" s="195">
        <f>'[43]Оценка от учреждения'!I104</f>
        <v>4.0999999999999996</v>
      </c>
      <c r="J105" s="196">
        <f>IF(H105/I105*100&gt;100,100,H105/I105*100)</f>
        <v>100</v>
      </c>
      <c r="K105" s="239"/>
      <c r="L105" s="240"/>
      <c r="M105" s="243"/>
      <c r="N105" s="49"/>
      <c r="O105" s="241"/>
    </row>
    <row r="106" spans="1:15" ht="32.25" customHeight="1" x14ac:dyDescent="0.25">
      <c r="A106" s="20"/>
      <c r="B106" s="189"/>
      <c r="C106" s="36"/>
      <c r="D106" s="209"/>
      <c r="E106" s="3" t="s">
        <v>19</v>
      </c>
      <c r="F106" s="219" t="s">
        <v>152</v>
      </c>
      <c r="G106" s="39" t="s">
        <v>21</v>
      </c>
      <c r="H106" s="195">
        <f>'[43]Оценка от учреждения'!H105</f>
        <v>100</v>
      </c>
      <c r="I106" s="195">
        <f>'[43]Оценка от учреждения'!I105</f>
        <v>100</v>
      </c>
      <c r="J106" s="196">
        <f>IF(I106/H106*100&gt;100,100,I106/H106*100)</f>
        <v>100</v>
      </c>
      <c r="K106" s="239"/>
      <c r="L106" s="240"/>
      <c r="M106" s="243"/>
      <c r="N106" s="49"/>
      <c r="O106" s="241"/>
    </row>
    <row r="107" spans="1:15" ht="33" customHeight="1" x14ac:dyDescent="0.25">
      <c r="A107" s="159"/>
      <c r="B107" s="203"/>
      <c r="C107" s="53"/>
      <c r="D107" s="209"/>
      <c r="E107" s="3" t="s">
        <v>25</v>
      </c>
      <c r="F107" s="55" t="s">
        <v>26</v>
      </c>
      <c r="G107" s="39" t="s">
        <v>27</v>
      </c>
      <c r="H107" s="195">
        <f>'[43]Оценка от учреждения'!H106</f>
        <v>399</v>
      </c>
      <c r="I107" s="195">
        <f>'[43]Оценка от учреждения'!I106</f>
        <v>377.92</v>
      </c>
      <c r="J107" s="196">
        <f>IF(I107/H107*100&gt;100,100,I107/H107*100)</f>
        <v>94.716791979949875</v>
      </c>
      <c r="K107" s="196">
        <f>J107</f>
        <v>94.716791979949875</v>
      </c>
      <c r="L107" s="240"/>
      <c r="M107" s="244"/>
      <c r="N107" s="57"/>
      <c r="O107" s="24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45"/>
      <c r="H109" s="246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40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3" t="s">
        <v>1</v>
      </c>
      <c r="B2" s="3" t="s">
        <v>173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3</v>
      </c>
      <c r="D3" s="5">
        <v>4</v>
      </c>
      <c r="E3" s="4">
        <v>5</v>
      </c>
      <c r="F3" s="4">
        <v>6</v>
      </c>
      <c r="G3" s="5">
        <v>7</v>
      </c>
      <c r="H3" s="4">
        <v>8</v>
      </c>
      <c r="I3" s="4">
        <v>9</v>
      </c>
      <c r="J3" s="5">
        <v>10</v>
      </c>
      <c r="K3" s="4">
        <v>11</v>
      </c>
      <c r="L3" s="4">
        <v>12</v>
      </c>
      <c r="M3" s="5">
        <v>13</v>
      </c>
      <c r="N3" s="4">
        <v>14</v>
      </c>
    </row>
    <row r="4" spans="1:15" customFormat="1" ht="55.5" hidden="1" customHeight="1" x14ac:dyDescent="0.25">
      <c r="A4" s="228" t="s">
        <v>189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8.25" hidden="1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04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hidden="1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/>
      <c r="I16" s="195"/>
      <c r="J16" s="225"/>
      <c r="K16" s="226"/>
      <c r="L16" s="227"/>
      <c r="M16" s="233"/>
      <c r="N16" s="44"/>
      <c r="O16" s="229">
        <v>4</v>
      </c>
    </row>
    <row r="17" spans="1:15" customFormat="1" ht="39" hidden="1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/>
      <c r="I17" s="195"/>
      <c r="J17" s="225"/>
      <c r="K17" s="231"/>
      <c r="L17" s="232"/>
      <c r="M17" s="233"/>
      <c r="N17" s="49"/>
      <c r="O17" s="234"/>
    </row>
    <row r="18" spans="1:15" customFormat="1" ht="32.25" hidden="1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/>
      <c r="I18" s="195"/>
      <c r="J18" s="225"/>
      <c r="K18" s="231"/>
      <c r="L18" s="232"/>
      <c r="M18" s="233"/>
      <c r="N18" s="49"/>
      <c r="O18" s="234"/>
    </row>
    <row r="19" spans="1:15" customFormat="1" ht="33" hidden="1" customHeight="1" x14ac:dyDescent="0.25">
      <c r="A19" s="223"/>
      <c r="B19" s="203"/>
      <c r="C19" s="204"/>
      <c r="D19" s="199"/>
      <c r="E19" s="192" t="s">
        <v>25</v>
      </c>
      <c r="F19" s="205" t="s">
        <v>117</v>
      </c>
      <c r="G19" s="194" t="s">
        <v>27</v>
      </c>
      <c r="H19" s="195"/>
      <c r="I19" s="195"/>
      <c r="J19" s="225"/>
      <c r="K19" s="225"/>
      <c r="L19" s="232"/>
      <c r="M19" s="233"/>
      <c r="N19" s="57"/>
      <c r="O19" s="236"/>
    </row>
    <row r="20" spans="1:15" customFormat="1" ht="52.5" hidden="1" customHeight="1" x14ac:dyDescent="0.25">
      <c r="A20" s="223"/>
      <c r="B20" s="189" t="s">
        <v>124</v>
      </c>
      <c r="C20" s="190" t="s">
        <v>125</v>
      </c>
      <c r="D20" s="191" t="s">
        <v>18</v>
      </c>
      <c r="E20" s="192" t="s">
        <v>19</v>
      </c>
      <c r="F20" s="193" t="s">
        <v>114</v>
      </c>
      <c r="G20" s="194" t="s">
        <v>21</v>
      </c>
      <c r="H20" s="195"/>
      <c r="I20" s="195"/>
      <c r="J20" s="225"/>
      <c r="K20" s="226"/>
      <c r="L20" s="227"/>
      <c r="M20" s="233"/>
      <c r="N20" s="44"/>
      <c r="O20" s="229">
        <v>5</v>
      </c>
    </row>
    <row r="21" spans="1:15" customFormat="1" ht="39" hidden="1" customHeight="1" x14ac:dyDescent="0.25">
      <c r="A21" s="223"/>
      <c r="B21" s="189"/>
      <c r="C21" s="190"/>
      <c r="D21" s="199"/>
      <c r="E21" s="192" t="s">
        <v>19</v>
      </c>
      <c r="F21" s="193" t="s">
        <v>115</v>
      </c>
      <c r="G21" s="194" t="s">
        <v>21</v>
      </c>
      <c r="H21" s="195"/>
      <c r="I21" s="195"/>
      <c r="J21" s="225"/>
      <c r="K21" s="231"/>
      <c r="L21" s="232"/>
      <c r="M21" s="233"/>
      <c r="N21" s="49"/>
      <c r="O21" s="234"/>
    </row>
    <row r="22" spans="1:15" customFormat="1" ht="33.75" hidden="1" customHeight="1" x14ac:dyDescent="0.25">
      <c r="A22" s="223"/>
      <c r="B22" s="189"/>
      <c r="C22" s="190"/>
      <c r="D22" s="199"/>
      <c r="E22" s="192" t="s">
        <v>19</v>
      </c>
      <c r="F22" s="193" t="s">
        <v>116</v>
      </c>
      <c r="G22" s="194" t="s">
        <v>21</v>
      </c>
      <c r="H22" s="195"/>
      <c r="I22" s="195"/>
      <c r="J22" s="225"/>
      <c r="K22" s="231"/>
      <c r="L22" s="232"/>
      <c r="M22" s="233"/>
      <c r="N22" s="49"/>
      <c r="O22" s="234"/>
    </row>
    <row r="23" spans="1:15" customFormat="1" ht="33" hidden="1" customHeight="1" x14ac:dyDescent="0.25">
      <c r="A23" s="223"/>
      <c r="B23" s="203"/>
      <c r="C23" s="204"/>
      <c r="D23" s="199"/>
      <c r="E23" s="192" t="s">
        <v>25</v>
      </c>
      <c r="F23" s="205" t="s">
        <v>117</v>
      </c>
      <c r="G23" s="194" t="s">
        <v>27</v>
      </c>
      <c r="H23" s="195"/>
      <c r="I23" s="195"/>
      <c r="J23" s="225"/>
      <c r="K23" s="225"/>
      <c r="L23" s="232"/>
      <c r="M23" s="233"/>
      <c r="N23" s="57"/>
      <c r="O23" s="236"/>
    </row>
    <row r="24" spans="1:15" ht="52.5" hidden="1" customHeight="1" x14ac:dyDescent="0.25">
      <c r="A24" s="223"/>
      <c r="B24" s="189" t="s">
        <v>126</v>
      </c>
      <c r="C24" s="36" t="s">
        <v>127</v>
      </c>
      <c r="D24" s="208" t="s">
        <v>18</v>
      </c>
      <c r="E24" s="3" t="s">
        <v>19</v>
      </c>
      <c r="F24" s="38" t="s">
        <v>114</v>
      </c>
      <c r="G24" s="39" t="s">
        <v>21</v>
      </c>
      <c r="H24" s="195"/>
      <c r="I24" s="195"/>
      <c r="J24" s="196"/>
      <c r="K24" s="237"/>
      <c r="L24" s="227"/>
      <c r="M24" s="233"/>
      <c r="N24" s="44"/>
      <c r="O24" s="238">
        <v>6</v>
      </c>
    </row>
    <row r="25" spans="1:15" ht="39" hidden="1" customHeight="1" x14ac:dyDescent="0.25">
      <c r="A25" s="223"/>
      <c r="B25" s="189"/>
      <c r="C25" s="36"/>
      <c r="D25" s="209"/>
      <c r="E25" s="3" t="s">
        <v>19</v>
      </c>
      <c r="F25" s="256" t="s">
        <v>180</v>
      </c>
      <c r="G25" s="39" t="s">
        <v>21</v>
      </c>
      <c r="H25" s="195"/>
      <c r="I25" s="195"/>
      <c r="J25" s="196"/>
      <c r="K25" s="239"/>
      <c r="L25" s="240"/>
      <c r="M25" s="233"/>
      <c r="N25" s="49"/>
      <c r="O25" s="241"/>
    </row>
    <row r="26" spans="1:15" ht="35.25" hidden="1" customHeight="1" x14ac:dyDescent="0.25">
      <c r="A26" s="223"/>
      <c r="B26" s="189"/>
      <c r="C26" s="36"/>
      <c r="D26" s="209"/>
      <c r="E26" s="3" t="s">
        <v>19</v>
      </c>
      <c r="F26" s="38" t="s">
        <v>116</v>
      </c>
      <c r="G26" s="39" t="s">
        <v>21</v>
      </c>
      <c r="H26" s="195"/>
      <c r="I26" s="195"/>
      <c r="J26" s="196"/>
      <c r="K26" s="239"/>
      <c r="L26" s="240"/>
      <c r="M26" s="233"/>
      <c r="N26" s="49"/>
      <c r="O26" s="241"/>
    </row>
    <row r="27" spans="1:15" ht="33" hidden="1" customHeight="1" x14ac:dyDescent="0.25">
      <c r="A27" s="223"/>
      <c r="B27" s="203"/>
      <c r="C27" s="53"/>
      <c r="D27" s="209"/>
      <c r="E27" s="3" t="s">
        <v>25</v>
      </c>
      <c r="F27" s="55" t="s">
        <v>117</v>
      </c>
      <c r="G27" s="39" t="s">
        <v>27</v>
      </c>
      <c r="H27" s="195"/>
      <c r="I27" s="195"/>
      <c r="J27" s="196"/>
      <c r="K27" s="196"/>
      <c r="L27" s="240"/>
      <c r="M27" s="233"/>
      <c r="N27" s="57"/>
      <c r="O27" s="242"/>
    </row>
    <row r="28" spans="1:15" customFormat="1" ht="51" hidden="1" customHeight="1" x14ac:dyDescent="0.25">
      <c r="A28" s="223"/>
      <c r="B28" s="189" t="s">
        <v>128</v>
      </c>
      <c r="C28" s="190" t="s">
        <v>129</v>
      </c>
      <c r="D28" s="191" t="s">
        <v>18</v>
      </c>
      <c r="E28" s="192" t="s">
        <v>19</v>
      </c>
      <c r="F28" s="193" t="s">
        <v>114</v>
      </c>
      <c r="G28" s="194" t="s">
        <v>21</v>
      </c>
      <c r="H28" s="195"/>
      <c r="I28" s="195"/>
      <c r="J28" s="225"/>
      <c r="K28" s="226"/>
      <c r="L28" s="227"/>
      <c r="M28" s="233"/>
      <c r="N28" s="44"/>
      <c r="O28" s="229">
        <v>7</v>
      </c>
    </row>
    <row r="29" spans="1:15" customFormat="1" ht="39" hidden="1" customHeight="1" x14ac:dyDescent="0.25">
      <c r="A29" s="223"/>
      <c r="B29" s="189"/>
      <c r="C29" s="190"/>
      <c r="D29" s="199"/>
      <c r="E29" s="192" t="s">
        <v>19</v>
      </c>
      <c r="F29" s="193" t="s">
        <v>115</v>
      </c>
      <c r="G29" s="194" t="s">
        <v>21</v>
      </c>
      <c r="H29" s="195"/>
      <c r="I29" s="195"/>
      <c r="J29" s="225"/>
      <c r="K29" s="231"/>
      <c r="L29" s="232"/>
      <c r="M29" s="233"/>
      <c r="N29" s="49"/>
      <c r="O29" s="234"/>
    </row>
    <row r="30" spans="1:15" customFormat="1" ht="33.75" hidden="1" customHeight="1" x14ac:dyDescent="0.25">
      <c r="A30" s="223"/>
      <c r="B30" s="189"/>
      <c r="C30" s="190"/>
      <c r="D30" s="199"/>
      <c r="E30" s="192" t="s">
        <v>19</v>
      </c>
      <c r="F30" s="193" t="s">
        <v>116</v>
      </c>
      <c r="G30" s="194" t="s">
        <v>21</v>
      </c>
      <c r="H30" s="195"/>
      <c r="I30" s="195"/>
      <c r="J30" s="225"/>
      <c r="K30" s="231"/>
      <c r="L30" s="232"/>
      <c r="M30" s="233"/>
      <c r="N30" s="49"/>
      <c r="O30" s="234"/>
    </row>
    <row r="31" spans="1:15" customFormat="1" ht="33" hidden="1" customHeight="1" x14ac:dyDescent="0.25">
      <c r="A31" s="223"/>
      <c r="B31" s="203"/>
      <c r="C31" s="204"/>
      <c r="D31" s="199"/>
      <c r="E31" s="192" t="s">
        <v>25</v>
      </c>
      <c r="F31" s="205" t="s">
        <v>117</v>
      </c>
      <c r="G31" s="194" t="s">
        <v>27</v>
      </c>
      <c r="H31" s="195"/>
      <c r="I31" s="195"/>
      <c r="J31" s="225"/>
      <c r="K31" s="225"/>
      <c r="L31" s="232"/>
      <c r="M31" s="233"/>
      <c r="N31" s="57"/>
      <c r="O31" s="236"/>
    </row>
    <row r="32" spans="1:15" ht="54" hidden="1" customHeight="1" x14ac:dyDescent="0.25">
      <c r="A32" s="20"/>
      <c r="B32" s="189" t="s">
        <v>130</v>
      </c>
      <c r="C32" s="36" t="s">
        <v>131</v>
      </c>
      <c r="D32" s="37" t="s">
        <v>18</v>
      </c>
      <c r="E32" s="3" t="s">
        <v>19</v>
      </c>
      <c r="F32" s="38" t="s">
        <v>114</v>
      </c>
      <c r="G32" s="39" t="s">
        <v>21</v>
      </c>
      <c r="H32" s="195"/>
      <c r="I32" s="195"/>
      <c r="J32" s="196"/>
      <c r="K32" s="237"/>
      <c r="L32" s="227"/>
      <c r="M32" s="243"/>
      <c r="N32" s="44"/>
      <c r="O32" s="238">
        <v>8</v>
      </c>
    </row>
    <row r="33" spans="1:15" ht="39" hidden="1" customHeight="1" x14ac:dyDescent="0.25">
      <c r="A33" s="20"/>
      <c r="B33" s="189"/>
      <c r="C33" s="36"/>
      <c r="D33" s="217"/>
      <c r="E33" s="3" t="s">
        <v>19</v>
      </c>
      <c r="F33" s="38" t="s">
        <v>115</v>
      </c>
      <c r="G33" s="39" t="s">
        <v>21</v>
      </c>
      <c r="H33" s="195"/>
      <c r="I33" s="195"/>
      <c r="J33" s="196"/>
      <c r="K33" s="239"/>
      <c r="L33" s="240"/>
      <c r="M33" s="243"/>
      <c r="N33" s="49"/>
      <c r="O33" s="241"/>
    </row>
    <row r="34" spans="1:15" ht="33.75" hidden="1" customHeight="1" x14ac:dyDescent="0.25">
      <c r="A34" s="20"/>
      <c r="B34" s="189"/>
      <c r="C34" s="36"/>
      <c r="D34" s="217"/>
      <c r="E34" s="3" t="s">
        <v>19</v>
      </c>
      <c r="F34" s="38" t="s">
        <v>116</v>
      </c>
      <c r="G34" s="39" t="s">
        <v>21</v>
      </c>
      <c r="H34" s="195"/>
      <c r="I34" s="195"/>
      <c r="J34" s="196"/>
      <c r="K34" s="239"/>
      <c r="L34" s="240"/>
      <c r="M34" s="243"/>
      <c r="N34" s="49"/>
      <c r="O34" s="241"/>
    </row>
    <row r="35" spans="1:15" ht="33" hidden="1" customHeight="1" x14ac:dyDescent="0.25">
      <c r="A35" s="20"/>
      <c r="B35" s="203"/>
      <c r="C35" s="53"/>
      <c r="D35" s="218"/>
      <c r="E35" s="3" t="s">
        <v>25</v>
      </c>
      <c r="F35" s="55" t="s">
        <v>117</v>
      </c>
      <c r="G35" s="39" t="s">
        <v>27</v>
      </c>
      <c r="H35" s="195"/>
      <c r="I35" s="195"/>
      <c r="J35" s="196"/>
      <c r="K35" s="196"/>
      <c r="L35" s="240"/>
      <c r="M35" s="243"/>
      <c r="N35" s="57"/>
      <c r="O35" s="242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>
        <f>'[44]Оценка от учреждения'!H39</f>
        <v>15</v>
      </c>
      <c r="I40" s="195">
        <f>'[44]Оценка от учреждения'!I39</f>
        <v>4.7</v>
      </c>
      <c r="J40" s="196">
        <f>IF(H40/I40*100&gt;100,100,H40/I40*100)</f>
        <v>100</v>
      </c>
      <c r="K40" s="237">
        <f>(J40+J41+J42)/3</f>
        <v>96.969696969696955</v>
      </c>
      <c r="L40" s="227">
        <f>(K40+K43)/2</f>
        <v>94.318181818181813</v>
      </c>
      <c r="M40" s="233"/>
      <c r="N40" s="44"/>
      <c r="O40" s="238">
        <v>10</v>
      </c>
    </row>
    <row r="41" spans="1:15" ht="39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>
        <f>'[44]Оценка от учреждения'!H40</f>
        <v>100</v>
      </c>
      <c r="I41" s="195">
        <f>'[44]Оценка от учреждения'!I40</f>
        <v>100</v>
      </c>
      <c r="J41" s="196">
        <f>IF(I41/H41*100&gt;100,100,I41/H41*100)</f>
        <v>100</v>
      </c>
      <c r="K41" s="239"/>
      <c r="L41" s="240"/>
      <c r="M41" s="233"/>
      <c r="N41" s="49"/>
      <c r="O41" s="241"/>
    </row>
    <row r="42" spans="1:15" ht="36.75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>
        <f>'[44]Оценка от учреждения'!H41</f>
        <v>55</v>
      </c>
      <c r="I42" s="195">
        <f>'[44]Оценка от учреждения'!I41</f>
        <v>50</v>
      </c>
      <c r="J42" s="196">
        <f>IF(I42/H42*100&gt;100,100,I42/H42*100)</f>
        <v>90.909090909090907</v>
      </c>
      <c r="K42" s="239"/>
      <c r="L42" s="240"/>
      <c r="M42" s="233"/>
      <c r="N42" s="49"/>
      <c r="O42" s="241"/>
    </row>
    <row r="43" spans="1:15" ht="33" customHeight="1" x14ac:dyDescent="0.25">
      <c r="A43" s="223"/>
      <c r="B43" s="203"/>
      <c r="C43" s="53"/>
      <c r="D43" s="209"/>
      <c r="E43" s="3" t="s">
        <v>25</v>
      </c>
      <c r="F43" s="55" t="s">
        <v>26</v>
      </c>
      <c r="G43" s="39" t="s">
        <v>27</v>
      </c>
      <c r="H43" s="195">
        <f>'[44]Оценка от учреждения'!H42</f>
        <v>3</v>
      </c>
      <c r="I43" s="195">
        <f>'[44]Оценка от учреждения'!I42</f>
        <v>2.75</v>
      </c>
      <c r="J43" s="196">
        <f>IF(I43/H43*100&gt;100,100,I43/H43*100)</f>
        <v>91.666666666666657</v>
      </c>
      <c r="K43" s="196">
        <f>J43</f>
        <v>91.666666666666657</v>
      </c>
      <c r="L43" s="240"/>
      <c r="M43" s="233"/>
      <c r="N43" s="57"/>
      <c r="O43" s="242"/>
    </row>
    <row r="44" spans="1:15" customFormat="1" ht="5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>
        <f>'[44]Оценка от учреждения'!H43</f>
        <v>9</v>
      </c>
      <c r="I44" s="195">
        <f>'[44]Оценка от учреждения'!I43</f>
        <v>8</v>
      </c>
      <c r="J44" s="225">
        <f>IF(H44/I44*100&gt;100,100,H44/I44*100)</f>
        <v>100</v>
      </c>
      <c r="K44" s="226">
        <f>(J44+J45+J46)/3</f>
        <v>100</v>
      </c>
      <c r="L44" s="227">
        <f>(K44+K47)/2</f>
        <v>100</v>
      </c>
      <c r="M44" s="233"/>
      <c r="N44" s="44"/>
      <c r="O44" s="229">
        <v>11</v>
      </c>
    </row>
    <row r="45" spans="1:15" customFormat="1" ht="39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>
        <f>'[44]Оценка от учреждения'!H44</f>
        <v>100</v>
      </c>
      <c r="I45" s="195">
        <f>'[44]Оценка от учреждения'!I44</f>
        <v>100</v>
      </c>
      <c r="J45" s="225">
        <f>IF(I45/H45*100&gt;100,100,I45/H45*100)</f>
        <v>100</v>
      </c>
      <c r="K45" s="231"/>
      <c r="L45" s="232"/>
      <c r="M45" s="233"/>
      <c r="N45" s="49"/>
      <c r="O45" s="234"/>
    </row>
    <row r="46" spans="1:15" customFormat="1" ht="33.75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>
        <f>'[44]Оценка от учреждения'!H45</f>
        <v>55</v>
      </c>
      <c r="I46" s="195">
        <f>'[44]Оценка от учреждения'!I45</f>
        <v>60</v>
      </c>
      <c r="J46" s="225">
        <f>IF(I46/H46*100&gt;100,100,I46/H46*100)</f>
        <v>100</v>
      </c>
      <c r="K46" s="231"/>
      <c r="L46" s="232"/>
      <c r="M46" s="233"/>
      <c r="N46" s="49"/>
      <c r="O46" s="234"/>
    </row>
    <row r="47" spans="1:15" customFormat="1" ht="33" customHeight="1" x14ac:dyDescent="0.25">
      <c r="A47" s="223"/>
      <c r="B47" s="203"/>
      <c r="C47" s="204"/>
      <c r="D47" s="199"/>
      <c r="E47" s="192" t="s">
        <v>25</v>
      </c>
      <c r="F47" s="205" t="s">
        <v>26</v>
      </c>
      <c r="G47" s="194" t="s">
        <v>27</v>
      </c>
      <c r="H47" s="195">
        <f>'[44]Оценка от учреждения'!H46</f>
        <v>1</v>
      </c>
      <c r="I47" s="195">
        <f>'[44]Оценка от учреждения'!I46</f>
        <v>1.17</v>
      </c>
      <c r="J47" s="225">
        <f>IF(I47/H47*100&gt;100,100,I47/H47*100)</f>
        <v>100</v>
      </c>
      <c r="K47" s="225">
        <f>J47</f>
        <v>100</v>
      </c>
      <c r="L47" s="232"/>
      <c r="M47" s="233"/>
      <c r="N47" s="57"/>
      <c r="O47" s="236"/>
    </row>
    <row r="48" spans="1:15" ht="52.5" customHeight="1" x14ac:dyDescent="0.25">
      <c r="A48" s="223"/>
      <c r="B48" s="189" t="s">
        <v>138</v>
      </c>
      <c r="C48" s="36" t="s">
        <v>139</v>
      </c>
      <c r="D48" s="208" t="s">
        <v>18</v>
      </c>
      <c r="E48" s="3" t="s">
        <v>19</v>
      </c>
      <c r="F48" s="38" t="s">
        <v>114</v>
      </c>
      <c r="G48" s="39" t="s">
        <v>21</v>
      </c>
      <c r="H48" s="195">
        <f>'[44]Оценка от учреждения'!H47</f>
        <v>9</v>
      </c>
      <c r="I48" s="195">
        <f>'[44]Оценка от учреждения'!I47</f>
        <v>8.3000000000000007</v>
      </c>
      <c r="J48" s="196">
        <f>IF(H48/I48*100&gt;100,100,H48/I48*100)</f>
        <v>100</v>
      </c>
      <c r="K48" s="237">
        <f>(J48+J49+J50)/3</f>
        <v>96.969696969696955</v>
      </c>
      <c r="L48" s="227">
        <f>(K48+K51)/2</f>
        <v>90.449134199134193</v>
      </c>
      <c r="M48" s="233"/>
      <c r="N48" s="44"/>
      <c r="O48" s="238">
        <v>12</v>
      </c>
    </row>
    <row r="49" spans="1:15" ht="39" customHeight="1" x14ac:dyDescent="0.25">
      <c r="A49" s="223"/>
      <c r="B49" s="189"/>
      <c r="C49" s="36"/>
      <c r="D49" s="209"/>
      <c r="E49" s="3" t="s">
        <v>19</v>
      </c>
      <c r="F49" s="38" t="s">
        <v>115</v>
      </c>
      <c r="G49" s="39" t="s">
        <v>21</v>
      </c>
      <c r="H49" s="195">
        <f>'[44]Оценка от учреждения'!H48</f>
        <v>100</v>
      </c>
      <c r="I49" s="195">
        <f>'[44]Оценка от учреждения'!I48</f>
        <v>100</v>
      </c>
      <c r="J49" s="196">
        <f>IF(I49/H49*100&gt;100,100,I49/H49*100)</f>
        <v>100</v>
      </c>
      <c r="K49" s="239"/>
      <c r="L49" s="240"/>
      <c r="M49" s="233"/>
      <c r="N49" s="49"/>
      <c r="O49" s="241"/>
    </row>
    <row r="50" spans="1:15" ht="32.25" customHeight="1" x14ac:dyDescent="0.25">
      <c r="A50" s="223"/>
      <c r="B50" s="189"/>
      <c r="C50" s="36"/>
      <c r="D50" s="209"/>
      <c r="E50" s="3" t="s">
        <v>19</v>
      </c>
      <c r="F50" s="38" t="s">
        <v>116</v>
      </c>
      <c r="G50" s="39" t="s">
        <v>21</v>
      </c>
      <c r="H50" s="195">
        <f>'[44]Оценка от учреждения'!H49</f>
        <v>55</v>
      </c>
      <c r="I50" s="195">
        <f>'[44]Оценка от учреждения'!I49</f>
        <v>50</v>
      </c>
      <c r="J50" s="196">
        <f>IF(I50/H50*100&gt;100,100,I50/H50*100)</f>
        <v>90.909090909090907</v>
      </c>
      <c r="K50" s="239"/>
      <c r="L50" s="240"/>
      <c r="M50" s="233"/>
      <c r="N50" s="49"/>
      <c r="O50" s="241"/>
    </row>
    <row r="51" spans="1:15" ht="33" customHeight="1" x14ac:dyDescent="0.25">
      <c r="A51" s="223"/>
      <c r="B51" s="203"/>
      <c r="C51" s="53"/>
      <c r="D51" s="209"/>
      <c r="E51" s="3" t="s">
        <v>25</v>
      </c>
      <c r="F51" s="55" t="s">
        <v>26</v>
      </c>
      <c r="G51" s="39" t="s">
        <v>27</v>
      </c>
      <c r="H51" s="195">
        <f>'[44]Оценка от учреждения'!H50</f>
        <v>14</v>
      </c>
      <c r="I51" s="195">
        <f>'[44]Оценка от учреждения'!I50</f>
        <v>11.75</v>
      </c>
      <c r="J51" s="196">
        <f>IF(I51/H51*100&gt;100,100,I51/H51*100)</f>
        <v>83.928571428571431</v>
      </c>
      <c r="K51" s="196">
        <f>J51</f>
        <v>83.928571428571431</v>
      </c>
      <c r="L51" s="240"/>
      <c r="M51" s="233"/>
      <c r="N51" s="57"/>
      <c r="O51" s="242"/>
    </row>
    <row r="52" spans="1:15" customFormat="1" ht="52.5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>
        <f>'[44]Оценка от учреждения'!H51</f>
        <v>9</v>
      </c>
      <c r="I52" s="195">
        <f>'[44]Оценка от учреждения'!I51</f>
        <v>5</v>
      </c>
      <c r="J52" s="225">
        <f>IF(H52/I52*100&gt;100,100,H52/I52*100)</f>
        <v>100</v>
      </c>
      <c r="K52" s="226">
        <f>(J52+J53+J54)/3</f>
        <v>96.969696969696955</v>
      </c>
      <c r="L52" s="227">
        <f>(K52+K55)/2</f>
        <v>98.48484848484847</v>
      </c>
      <c r="M52" s="233"/>
      <c r="N52" s="44"/>
      <c r="O52" s="229">
        <v>13</v>
      </c>
    </row>
    <row r="53" spans="1:15" customFormat="1" ht="39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>
        <f>'[44]Оценка от учреждения'!H52</f>
        <v>100</v>
      </c>
      <c r="I53" s="195">
        <f>'[44]Оценка от учреждения'!I52</f>
        <v>100</v>
      </c>
      <c r="J53" s="225">
        <f>IF(I53/H53*100&gt;100,100,I53/H53*100)</f>
        <v>100</v>
      </c>
      <c r="K53" s="231"/>
      <c r="L53" s="232"/>
      <c r="M53" s="233"/>
      <c r="N53" s="49"/>
      <c r="O53" s="234"/>
    </row>
    <row r="54" spans="1:15" customFormat="1" ht="36.75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>
        <f>'[44]Оценка от учреждения'!H53</f>
        <v>55</v>
      </c>
      <c r="I54" s="195">
        <f>'[44]Оценка от учреждения'!I53</f>
        <v>50</v>
      </c>
      <c r="J54" s="225">
        <f>IF(I54/H54*100&gt;100,100,I54/H54*100)</f>
        <v>90.909090909090907</v>
      </c>
      <c r="K54" s="231"/>
      <c r="L54" s="232"/>
      <c r="M54" s="233"/>
      <c r="N54" s="49"/>
      <c r="O54" s="234"/>
    </row>
    <row r="55" spans="1:15" customFormat="1" ht="33" customHeight="1" x14ac:dyDescent="0.25">
      <c r="A55" s="223"/>
      <c r="B55" s="203"/>
      <c r="C55" s="204"/>
      <c r="D55" s="199"/>
      <c r="E55" s="192" t="s">
        <v>25</v>
      </c>
      <c r="F55" s="205" t="s">
        <v>26</v>
      </c>
      <c r="G55" s="194" t="s">
        <v>27</v>
      </c>
      <c r="H55" s="195">
        <f>'[44]Оценка от учреждения'!H54</f>
        <v>2</v>
      </c>
      <c r="I55" s="195">
        <f>'[44]Оценка от учреждения'!I54</f>
        <v>3.33</v>
      </c>
      <c r="J55" s="225">
        <f>IF(I55/H55*100&gt;100,100,I55/H55*100)</f>
        <v>100</v>
      </c>
      <c r="K55" s="225">
        <f>J55</f>
        <v>100</v>
      </c>
      <c r="L55" s="232"/>
      <c r="M55" s="233"/>
      <c r="N55" s="57"/>
      <c r="O55" s="236"/>
    </row>
    <row r="56" spans="1:15" ht="54" customHeight="1" x14ac:dyDescent="0.25">
      <c r="A56" s="223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>
        <f>'[44]Оценка от учреждения'!H55</f>
        <v>9</v>
      </c>
      <c r="I56" s="195">
        <f>'[44]Оценка от учреждения'!I55</f>
        <v>8.1999999999999993</v>
      </c>
      <c r="J56" s="196">
        <f>IF(H56/I56*100&gt;100,100,H56/I56*100)</f>
        <v>100</v>
      </c>
      <c r="K56" s="237">
        <f>(J56+J57+J58)/3</f>
        <v>100</v>
      </c>
      <c r="L56" s="227">
        <f>(K56+K59)/2</f>
        <v>99.9</v>
      </c>
      <c r="M56" s="233"/>
      <c r="N56" s="44"/>
      <c r="O56" s="238">
        <v>14</v>
      </c>
    </row>
    <row r="57" spans="1:15" ht="39" customHeight="1" x14ac:dyDescent="0.25">
      <c r="A57" s="223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>
        <f>'[44]Оценка от учреждения'!H56</f>
        <v>100</v>
      </c>
      <c r="I57" s="195">
        <f>'[44]Оценка от учреждения'!I56</f>
        <v>100</v>
      </c>
      <c r="J57" s="196">
        <f>IF(I57/H57*100&gt;100,100,I57/H57*100)</f>
        <v>100</v>
      </c>
      <c r="K57" s="239"/>
      <c r="L57" s="240"/>
      <c r="M57" s="233"/>
      <c r="N57" s="49"/>
      <c r="O57" s="241"/>
    </row>
    <row r="58" spans="1:15" ht="36.75" customHeight="1" x14ac:dyDescent="0.25">
      <c r="A58" s="223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>
        <f>'[44]Оценка от учреждения'!H57</f>
        <v>55</v>
      </c>
      <c r="I58" s="195">
        <f>'[44]Оценка от учреждения'!I57</f>
        <v>57.1</v>
      </c>
      <c r="J58" s="196">
        <f>IF(I58/H58*100&gt;100,100,I58/H58*100)</f>
        <v>100</v>
      </c>
      <c r="K58" s="239"/>
      <c r="L58" s="240"/>
      <c r="M58" s="233"/>
      <c r="N58" s="49"/>
      <c r="O58" s="241"/>
    </row>
    <row r="59" spans="1:15" ht="33" customHeight="1" x14ac:dyDescent="0.25">
      <c r="A59" s="223"/>
      <c r="B59" s="203"/>
      <c r="C59" s="53"/>
      <c r="D59" s="209"/>
      <c r="E59" s="3" t="s">
        <v>25</v>
      </c>
      <c r="F59" s="55" t="s">
        <v>26</v>
      </c>
      <c r="G59" s="39" t="s">
        <v>27</v>
      </c>
      <c r="H59" s="195">
        <f>'[44]Оценка от учреждения'!H58</f>
        <v>125</v>
      </c>
      <c r="I59" s="195">
        <f>'[44]Оценка от учреждения'!I58</f>
        <v>124.75</v>
      </c>
      <c r="J59" s="196">
        <f>IF(I59/H59*100&gt;100,100,I59/H59*100)</f>
        <v>99.8</v>
      </c>
      <c r="K59" s="196">
        <f>J59</f>
        <v>99.8</v>
      </c>
      <c r="L59" s="240"/>
      <c r="M59" s="233"/>
      <c r="N59" s="57"/>
      <c r="O59" s="242"/>
    </row>
    <row r="60" spans="1:15" customFormat="1" ht="52.5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>
        <f>'[44]Оценка от учреждения'!H59</f>
        <v>9</v>
      </c>
      <c r="I60" s="195">
        <f>'[44]Оценка от учреждения'!I59</f>
        <v>3.3</v>
      </c>
      <c r="J60" s="225">
        <f>IF(H60/I60*100&gt;100,100,H60/I60*100)</f>
        <v>100</v>
      </c>
      <c r="K60" s="226">
        <f>(J60+J61+J62)/3</f>
        <v>100</v>
      </c>
      <c r="L60" s="227">
        <f>(K60+K63)/2</f>
        <v>100</v>
      </c>
      <c r="M60" s="233"/>
      <c r="N60" s="44"/>
      <c r="O60" s="229">
        <v>15</v>
      </c>
    </row>
    <row r="61" spans="1:15" customFormat="1" ht="39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>
        <f>'[44]Оценка от учреждения'!H60</f>
        <v>100</v>
      </c>
      <c r="I61" s="195">
        <f>'[44]Оценка от учреждения'!I60</f>
        <v>100</v>
      </c>
      <c r="J61" s="225">
        <f>IF(I61/H61*100&gt;100,100,I61/H61*100)</f>
        <v>100</v>
      </c>
      <c r="K61" s="231"/>
      <c r="L61" s="232"/>
      <c r="M61" s="233"/>
      <c r="N61" s="49"/>
      <c r="O61" s="234"/>
    </row>
    <row r="62" spans="1:15" customFormat="1" ht="33.75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>
        <f>'[44]Оценка от учреждения'!H61</f>
        <v>55</v>
      </c>
      <c r="I62" s="195">
        <f>'[44]Оценка от учреждения'!I61</f>
        <v>57.1</v>
      </c>
      <c r="J62" s="225">
        <f>IF(I62/H62*100&gt;100,100,I62/H62*100)</f>
        <v>100</v>
      </c>
      <c r="K62" s="231"/>
      <c r="L62" s="232"/>
      <c r="M62" s="233"/>
      <c r="N62" s="49"/>
      <c r="O62" s="234"/>
    </row>
    <row r="63" spans="1:15" customFormat="1" ht="33" customHeight="1" x14ac:dyDescent="0.25">
      <c r="A63" s="223"/>
      <c r="B63" s="203"/>
      <c r="C63" s="204"/>
      <c r="D63" s="199"/>
      <c r="E63" s="192" t="s">
        <v>25</v>
      </c>
      <c r="F63" s="205" t="s">
        <v>26</v>
      </c>
      <c r="G63" s="194" t="s">
        <v>27</v>
      </c>
      <c r="H63" s="195">
        <f>'[44]Оценка от учреждения'!H62</f>
        <v>4</v>
      </c>
      <c r="I63" s="195">
        <f>'[44]Оценка от учреждения'!I62</f>
        <v>5.08</v>
      </c>
      <c r="J63" s="225">
        <f>IF(I63/H63*100&gt;100,100,I63/H63*100)</f>
        <v>100</v>
      </c>
      <c r="K63" s="225">
        <f>J63</f>
        <v>100</v>
      </c>
      <c r="L63" s="232"/>
      <c r="M63" s="233"/>
      <c r="N63" s="57"/>
      <c r="O63" s="236"/>
    </row>
    <row r="64" spans="1:15" ht="5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>
        <f>'[44]Оценка от учреждения'!H63</f>
        <v>9</v>
      </c>
      <c r="I64" s="195">
        <f>'[44]Оценка от учреждения'!I63</f>
        <v>7.2</v>
      </c>
      <c r="J64" s="196">
        <f>IF(H64/I64*100&gt;100,100,H64/I64*100)</f>
        <v>100</v>
      </c>
      <c r="K64" s="237">
        <f>(J64+J65+J66)/3</f>
        <v>100</v>
      </c>
      <c r="L64" s="227">
        <f>(K64+K67)/2</f>
        <v>97.916666666666671</v>
      </c>
      <c r="M64" s="233"/>
      <c r="N64" s="44"/>
      <c r="O64" s="238">
        <v>16</v>
      </c>
    </row>
    <row r="65" spans="1:15" ht="39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>
        <f>'[44]Оценка от учреждения'!H64</f>
        <v>100</v>
      </c>
      <c r="I65" s="195">
        <f>'[44]Оценка от учреждения'!I64</f>
        <v>100</v>
      </c>
      <c r="J65" s="196">
        <f>IF(I65/H65*100&gt;100,100,I65/H65*100)</f>
        <v>100</v>
      </c>
      <c r="K65" s="239"/>
      <c r="L65" s="240"/>
      <c r="M65" s="233"/>
      <c r="N65" s="49"/>
      <c r="O65" s="241"/>
    </row>
    <row r="66" spans="1:15" ht="33.75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>
        <f>'[44]Оценка от учреждения'!H65</f>
        <v>55</v>
      </c>
      <c r="I66" s="195">
        <f>'[44]Оценка от учреждения'!I65</f>
        <v>57.1</v>
      </c>
      <c r="J66" s="196">
        <f>IF(I66/H66*100&gt;100,100,I66/H66*100)</f>
        <v>100</v>
      </c>
      <c r="K66" s="239"/>
      <c r="L66" s="240"/>
      <c r="M66" s="233"/>
      <c r="N66" s="49"/>
      <c r="O66" s="241"/>
    </row>
    <row r="67" spans="1:15" ht="33" customHeight="1" x14ac:dyDescent="0.25">
      <c r="A67" s="223"/>
      <c r="B67" s="203"/>
      <c r="C67" s="53"/>
      <c r="D67" s="209"/>
      <c r="E67" s="3" t="s">
        <v>25</v>
      </c>
      <c r="F67" s="55" t="s">
        <v>26</v>
      </c>
      <c r="G67" s="39" t="s">
        <v>27</v>
      </c>
      <c r="H67" s="195">
        <f>'[44]Оценка от учреждения'!H66</f>
        <v>42</v>
      </c>
      <c r="I67" s="195">
        <f>'[44]Оценка от учреждения'!I66</f>
        <v>40.25</v>
      </c>
      <c r="J67" s="196">
        <f>IF(I67/H67*100&gt;100,100,I67/H67*100)</f>
        <v>95.833333333333343</v>
      </c>
      <c r="K67" s="196">
        <f>J67</f>
        <v>95.833333333333343</v>
      </c>
      <c r="L67" s="240"/>
      <c r="M67" s="233"/>
      <c r="N67" s="57"/>
      <c r="O67" s="242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196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>
        <f>'[44]Оценка от учреждения'!H71</f>
        <v>100</v>
      </c>
      <c r="I72" s="195">
        <f>'[44]Оценка от учреждения'!I71</f>
        <v>100</v>
      </c>
      <c r="J72" s="196">
        <f>IF(I72/H72*100&gt;100,100,I72/H72*100)</f>
        <v>100</v>
      </c>
      <c r="K72" s="237">
        <f>(J72+J73+J74)/3</f>
        <v>100</v>
      </c>
      <c r="L72" s="227">
        <f>(K72+K75)/2</f>
        <v>95.833333333333329</v>
      </c>
      <c r="M72" s="233"/>
      <c r="N72" s="44"/>
      <c r="O72" s="238">
        <v>18</v>
      </c>
    </row>
    <row r="73" spans="1:15" ht="34.5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>
        <f>'[44]Оценка от учреждения'!H72</f>
        <v>10</v>
      </c>
      <c r="I73" s="195">
        <f>'[44]Оценка от учреждения'!I72</f>
        <v>4.7</v>
      </c>
      <c r="J73" s="196">
        <f>IF(H73/I73*100&gt;100,100,H73/I73*100)</f>
        <v>100</v>
      </c>
      <c r="K73" s="239"/>
      <c r="L73" s="240"/>
      <c r="M73" s="233"/>
      <c r="N73" s="49"/>
      <c r="O73" s="241"/>
    </row>
    <row r="74" spans="1:15" ht="33.75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>
        <f>'[44]Оценка от учреждения'!H73</f>
        <v>100</v>
      </c>
      <c r="I74" s="195">
        <f>'[44]Оценка от учреждения'!I73</f>
        <v>100</v>
      </c>
      <c r="J74" s="196">
        <f>IF(I74/H74*100&gt;100,100,I74/H74*100)</f>
        <v>100</v>
      </c>
      <c r="K74" s="239"/>
      <c r="L74" s="240"/>
      <c r="M74" s="233"/>
      <c r="N74" s="49"/>
      <c r="O74" s="241"/>
    </row>
    <row r="75" spans="1:15" ht="33" customHeight="1" x14ac:dyDescent="0.25">
      <c r="A75" s="223"/>
      <c r="B75" s="203"/>
      <c r="C75" s="53"/>
      <c r="D75" s="209"/>
      <c r="E75" s="3" t="s">
        <v>25</v>
      </c>
      <c r="F75" s="55" t="s">
        <v>26</v>
      </c>
      <c r="G75" s="39" t="s">
        <v>27</v>
      </c>
      <c r="H75" s="195">
        <f>'[44]Оценка от учреждения'!H74</f>
        <v>3</v>
      </c>
      <c r="I75" s="195">
        <f>'[44]Оценка от учреждения'!I74</f>
        <v>2.75</v>
      </c>
      <c r="J75" s="196">
        <f>IF(I75/H75*100&gt;100,100,I75/H75*100)</f>
        <v>91.666666666666657</v>
      </c>
      <c r="K75" s="196">
        <f>J75</f>
        <v>91.666666666666657</v>
      </c>
      <c r="L75" s="240"/>
      <c r="M75" s="233"/>
      <c r="N75" s="57"/>
      <c r="O75" s="242"/>
    </row>
    <row r="76" spans="1:15" customFormat="1" ht="36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>
        <f>'[44]Оценка от учреждения'!H75</f>
        <v>100</v>
      </c>
      <c r="I76" s="195">
        <f>'[44]Оценка от учреждения'!I75</f>
        <v>100</v>
      </c>
      <c r="J76" s="225">
        <f>IF(I76/H76*100&gt;100,100,I76/H76*100)</f>
        <v>100</v>
      </c>
      <c r="K76" s="226">
        <f>(J76+J77+J78)/3</f>
        <v>100</v>
      </c>
      <c r="L76" s="227">
        <f>(K76+K79)/2</f>
        <v>100</v>
      </c>
      <c r="M76" s="233"/>
      <c r="N76" s="44"/>
      <c r="O76" s="229">
        <v>19</v>
      </c>
    </row>
    <row r="77" spans="1:15" customFormat="1" ht="39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>
        <f>'[44]Оценка от учреждения'!H76</f>
        <v>9</v>
      </c>
      <c r="I77" s="195">
        <f>'[44]Оценка от учреждения'!I76</f>
        <v>3.3</v>
      </c>
      <c r="J77" s="225">
        <f>IF(H77/I77*100&gt;100,100,H77/I77*100)</f>
        <v>100</v>
      </c>
      <c r="K77" s="231"/>
      <c r="L77" s="232"/>
      <c r="M77" s="233"/>
      <c r="N77" s="49"/>
      <c r="O77" s="234"/>
    </row>
    <row r="78" spans="1:15" customFormat="1" ht="35.25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>
        <f>'[44]Оценка от учреждения'!H77</f>
        <v>100</v>
      </c>
      <c r="I78" s="195">
        <f>'[44]Оценка от учреждения'!I77</f>
        <v>100</v>
      </c>
      <c r="J78" s="225">
        <f>IF(I78/H78*100&gt;100,100,I78/H78*100)</f>
        <v>100</v>
      </c>
      <c r="K78" s="231"/>
      <c r="L78" s="232"/>
      <c r="M78" s="233"/>
      <c r="N78" s="49"/>
      <c r="O78" s="234"/>
    </row>
    <row r="79" spans="1:15" customFormat="1" ht="33" customHeight="1" x14ac:dyDescent="0.25">
      <c r="A79" s="223"/>
      <c r="B79" s="203"/>
      <c r="C79" s="204"/>
      <c r="D79" s="199"/>
      <c r="E79" s="192" t="s">
        <v>25</v>
      </c>
      <c r="F79" s="205" t="s">
        <v>26</v>
      </c>
      <c r="G79" s="194" t="s">
        <v>27</v>
      </c>
      <c r="H79" s="195">
        <f>'[44]Оценка от учреждения'!H78</f>
        <v>4</v>
      </c>
      <c r="I79" s="195">
        <f>'[44]Оценка от учреждения'!I78</f>
        <v>5.08</v>
      </c>
      <c r="J79" s="225">
        <f>IF(I79/H79*100&gt;100,100,I79/H79*100)</f>
        <v>100</v>
      </c>
      <c r="K79" s="225">
        <f>J79</f>
        <v>100</v>
      </c>
      <c r="L79" s="232"/>
      <c r="M79" s="233"/>
      <c r="N79" s="57"/>
      <c r="O79" s="236"/>
    </row>
    <row r="80" spans="1:15" ht="34.5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>
        <f>'[44]Оценка от учреждения'!H79</f>
        <v>100</v>
      </c>
      <c r="I80" s="195">
        <f>'[44]Оценка от учреждения'!I79</f>
        <v>100</v>
      </c>
      <c r="J80" s="196">
        <f>IF(I80/H80*100&gt;100,100,I80/H80*100)</f>
        <v>100</v>
      </c>
      <c r="K80" s="237">
        <f>(J80+J81+J82)/3</f>
        <v>100</v>
      </c>
      <c r="L80" s="227">
        <f>(K80+K83)/2</f>
        <v>97.916666666666671</v>
      </c>
      <c r="M80" s="233"/>
      <c r="N80" s="44"/>
      <c r="O80" s="238">
        <v>20</v>
      </c>
    </row>
    <row r="81" spans="1:15" ht="39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>
        <f>'[44]Оценка от учреждения'!H80</f>
        <v>9</v>
      </c>
      <c r="I81" s="195">
        <f>'[44]Оценка от учреждения'!I80</f>
        <v>7.2</v>
      </c>
      <c r="J81" s="196">
        <f>IF(H81/I81*100&gt;100,100,H81/I81*100)</f>
        <v>100</v>
      </c>
      <c r="K81" s="239"/>
      <c r="L81" s="240"/>
      <c r="M81" s="233"/>
      <c r="N81" s="49"/>
      <c r="O81" s="241"/>
    </row>
    <row r="82" spans="1:15" ht="33.75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>
        <f>'[44]Оценка от учреждения'!H81</f>
        <v>100</v>
      </c>
      <c r="I82" s="195">
        <f>'[44]Оценка от учреждения'!I81</f>
        <v>100</v>
      </c>
      <c r="J82" s="196">
        <f>IF(I82/H82*100&gt;100,100,I82/H82*100)</f>
        <v>100</v>
      </c>
      <c r="K82" s="239"/>
      <c r="L82" s="240"/>
      <c r="M82" s="233"/>
      <c r="N82" s="49"/>
      <c r="O82" s="241"/>
    </row>
    <row r="83" spans="1:15" ht="33" customHeight="1" x14ac:dyDescent="0.25">
      <c r="A83" s="223"/>
      <c r="B83" s="203"/>
      <c r="C83" s="53"/>
      <c r="D83" s="209"/>
      <c r="E83" s="3" t="s">
        <v>25</v>
      </c>
      <c r="F83" s="55" t="s">
        <v>26</v>
      </c>
      <c r="G83" s="39" t="s">
        <v>27</v>
      </c>
      <c r="H83" s="195">
        <f>'[44]Оценка от учреждения'!H82</f>
        <v>42</v>
      </c>
      <c r="I83" s="195">
        <f>'[44]Оценка от учреждения'!I82</f>
        <v>40.25</v>
      </c>
      <c r="J83" s="196">
        <f>IF(I83/H83*100&gt;100,100,I83/H83*100)</f>
        <v>95.833333333333343</v>
      </c>
      <c r="K83" s="196">
        <f>J83</f>
        <v>95.833333333333343</v>
      </c>
      <c r="L83" s="240"/>
      <c r="M83" s="233"/>
      <c r="N83" s="57"/>
      <c r="O83" s="242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4.5" customHeight="1" x14ac:dyDescent="0.25">
      <c r="A92" s="223"/>
      <c r="B92" s="189" t="s">
        <v>163</v>
      </c>
      <c r="C92" s="190" t="s">
        <v>164</v>
      </c>
      <c r="D92" s="191" t="s">
        <v>18</v>
      </c>
      <c r="E92" s="192" t="s">
        <v>19</v>
      </c>
      <c r="F92" s="193" t="s">
        <v>150</v>
      </c>
      <c r="G92" s="194" t="s">
        <v>21</v>
      </c>
      <c r="H92" s="195">
        <f>'[44]Оценка от учреждения'!H91</f>
        <v>100</v>
      </c>
      <c r="I92" s="195">
        <f>'[44]Оценка от учреждения'!I91</f>
        <v>100</v>
      </c>
      <c r="J92" s="225">
        <f>IF(I92/H92*100&gt;100,100,I92/H92*100)</f>
        <v>100</v>
      </c>
      <c r="K92" s="226">
        <f>(J92+J93+J94)/3</f>
        <v>100</v>
      </c>
      <c r="L92" s="227">
        <f>(K92+K95)/2</f>
        <v>100</v>
      </c>
      <c r="M92" s="233"/>
      <c r="N92" s="44"/>
      <c r="O92" s="229">
        <v>23</v>
      </c>
    </row>
    <row r="93" spans="1:15" customFormat="1" ht="39" customHeight="1" x14ac:dyDescent="0.25">
      <c r="A93" s="223"/>
      <c r="B93" s="189"/>
      <c r="C93" s="190"/>
      <c r="D93" s="199"/>
      <c r="E93" s="192" t="s">
        <v>19</v>
      </c>
      <c r="F93" s="193" t="s">
        <v>151</v>
      </c>
      <c r="G93" s="194" t="s">
        <v>21</v>
      </c>
      <c r="H93" s="195">
        <f>'[44]Оценка от учреждения'!H92</f>
        <v>9</v>
      </c>
      <c r="I93" s="195">
        <f>'[44]Оценка от учреждения'!I92</f>
        <v>8</v>
      </c>
      <c r="J93" s="225">
        <f>IF(H93/I93*100&gt;100,100,H93/I93*100)</f>
        <v>100</v>
      </c>
      <c r="K93" s="231"/>
      <c r="L93" s="232"/>
      <c r="M93" s="233"/>
      <c r="N93" s="49"/>
      <c r="O93" s="234"/>
    </row>
    <row r="94" spans="1:15" customFormat="1" ht="32.25" customHeight="1" x14ac:dyDescent="0.25">
      <c r="A94" s="223"/>
      <c r="B94" s="189"/>
      <c r="C94" s="190"/>
      <c r="D94" s="199"/>
      <c r="E94" s="192" t="s">
        <v>19</v>
      </c>
      <c r="F94" s="220" t="s">
        <v>152</v>
      </c>
      <c r="G94" s="194" t="s">
        <v>21</v>
      </c>
      <c r="H94" s="195">
        <f>'[44]Оценка от учреждения'!H93</f>
        <v>100</v>
      </c>
      <c r="I94" s="195">
        <f>'[44]Оценка от учреждения'!I93</f>
        <v>100</v>
      </c>
      <c r="J94" s="225">
        <f>IF(I94/H94*100&gt;100,100,I94/H94*100)</f>
        <v>100</v>
      </c>
      <c r="K94" s="231"/>
      <c r="L94" s="232"/>
      <c r="M94" s="233"/>
      <c r="N94" s="49"/>
      <c r="O94" s="234"/>
    </row>
    <row r="95" spans="1:15" customFormat="1" ht="33" customHeight="1" x14ac:dyDescent="0.25">
      <c r="A95" s="223"/>
      <c r="B95" s="203"/>
      <c r="C95" s="204"/>
      <c r="D95" s="199"/>
      <c r="E95" s="192" t="s">
        <v>25</v>
      </c>
      <c r="F95" s="205" t="s">
        <v>26</v>
      </c>
      <c r="G95" s="194" t="s">
        <v>27</v>
      </c>
      <c r="H95" s="195">
        <f>'[44]Оценка от учреждения'!H94</f>
        <v>1</v>
      </c>
      <c r="I95" s="195">
        <f>'[44]Оценка от учреждения'!I94</f>
        <v>1.17</v>
      </c>
      <c r="J95" s="225">
        <f>IF(I95/H95*100&gt;100,100,I95/H95*100)</f>
        <v>100</v>
      </c>
      <c r="K95" s="225">
        <f>J95</f>
        <v>100</v>
      </c>
      <c r="L95" s="232"/>
      <c r="M95" s="233"/>
      <c r="N95" s="57"/>
      <c r="O95" s="236"/>
    </row>
    <row r="96" spans="1:15" ht="33" customHeight="1" x14ac:dyDescent="0.25">
      <c r="A96" s="223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>
        <f>'[44]Оценка от учреждения'!H95</f>
        <v>100</v>
      </c>
      <c r="I96" s="195">
        <f>'[44]Оценка от учреждения'!I95</f>
        <v>100</v>
      </c>
      <c r="J96" s="196">
        <f>IF(I96/H96*100&gt;100,100,I96/H96*100)</f>
        <v>100</v>
      </c>
      <c r="K96" s="237">
        <f>(J96+J97+J98)/3</f>
        <v>100</v>
      </c>
      <c r="L96" s="227">
        <f>(K96+K99)/2</f>
        <v>91.964285714285722</v>
      </c>
      <c r="M96" s="233"/>
      <c r="N96" s="44"/>
      <c r="O96" s="238">
        <v>24</v>
      </c>
    </row>
    <row r="97" spans="1:15" ht="39" customHeight="1" x14ac:dyDescent="0.25">
      <c r="A97" s="223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>
        <f>'[44]Оценка от учреждения'!H96</f>
        <v>9</v>
      </c>
      <c r="I97" s="195">
        <f>'[44]Оценка от учреждения'!I96</f>
        <v>8.3000000000000007</v>
      </c>
      <c r="J97" s="196">
        <f>IF(H97/I97*100&gt;100,100,H97/I97*100)</f>
        <v>100</v>
      </c>
      <c r="K97" s="239"/>
      <c r="L97" s="240"/>
      <c r="M97" s="233"/>
      <c r="N97" s="49"/>
      <c r="O97" s="241"/>
    </row>
    <row r="98" spans="1:15" ht="33.75" customHeight="1" x14ac:dyDescent="0.25">
      <c r="A98" s="223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>
        <f>'[44]Оценка от учреждения'!H97</f>
        <v>100</v>
      </c>
      <c r="I98" s="195">
        <f>'[44]Оценка от учреждения'!I97</f>
        <v>100</v>
      </c>
      <c r="J98" s="196">
        <f>IF(I98/H98*100&gt;100,100,I98/H98*100)</f>
        <v>100</v>
      </c>
      <c r="K98" s="239"/>
      <c r="L98" s="240"/>
      <c r="M98" s="233"/>
      <c r="N98" s="49"/>
      <c r="O98" s="241"/>
    </row>
    <row r="99" spans="1:15" ht="33" customHeight="1" x14ac:dyDescent="0.25">
      <c r="A99" s="223"/>
      <c r="B99" s="203"/>
      <c r="C99" s="53"/>
      <c r="D99" s="209"/>
      <c r="E99" s="3" t="s">
        <v>25</v>
      </c>
      <c r="F99" s="55" t="s">
        <v>26</v>
      </c>
      <c r="G99" s="39" t="s">
        <v>27</v>
      </c>
      <c r="H99" s="195">
        <f>'[44]Оценка от учреждения'!H98</f>
        <v>14</v>
      </c>
      <c r="I99" s="195">
        <f>'[44]Оценка от учреждения'!I98</f>
        <v>11.75</v>
      </c>
      <c r="J99" s="196">
        <f>IF(I99/H99*100&gt;100,100,I99/H99*100)</f>
        <v>83.928571428571431</v>
      </c>
      <c r="K99" s="196">
        <f>J99</f>
        <v>83.928571428571431</v>
      </c>
      <c r="L99" s="240"/>
      <c r="M99" s="233"/>
      <c r="N99" s="57"/>
      <c r="O99" s="242"/>
    </row>
    <row r="100" spans="1:15" customFormat="1" ht="34.5" customHeight="1" x14ac:dyDescent="0.25">
      <c r="A100" s="223"/>
      <c r="B100" s="189" t="s">
        <v>167</v>
      </c>
      <c r="C100" s="190" t="s">
        <v>168</v>
      </c>
      <c r="D100" s="191" t="s">
        <v>18</v>
      </c>
      <c r="E100" s="192" t="s">
        <v>19</v>
      </c>
      <c r="F100" s="193" t="s">
        <v>150</v>
      </c>
      <c r="G100" s="194" t="s">
        <v>21</v>
      </c>
      <c r="H100" s="195">
        <f>'[44]Оценка от учреждения'!H99</f>
        <v>100</v>
      </c>
      <c r="I100" s="195">
        <f>'[44]Оценка от учреждения'!I99</f>
        <v>100</v>
      </c>
      <c r="J100" s="225">
        <f>IF(I100/H100*100&gt;100,100,I100/H100*100)</f>
        <v>100</v>
      </c>
      <c r="K100" s="226">
        <f>(J100+J101+J102)/3</f>
        <v>100</v>
      </c>
      <c r="L100" s="227">
        <f>(K100+K103)/2</f>
        <v>100</v>
      </c>
      <c r="M100" s="233"/>
      <c r="N100" s="44"/>
      <c r="O100" s="229">
        <v>25</v>
      </c>
    </row>
    <row r="101" spans="1:15" customFormat="1" ht="39" customHeight="1" x14ac:dyDescent="0.25">
      <c r="A101" s="223"/>
      <c r="B101" s="189"/>
      <c r="C101" s="190"/>
      <c r="D101" s="199"/>
      <c r="E101" s="192" t="s">
        <v>19</v>
      </c>
      <c r="F101" s="193" t="s">
        <v>151</v>
      </c>
      <c r="G101" s="194" t="s">
        <v>21</v>
      </c>
      <c r="H101" s="195">
        <f>'[44]Оценка от учреждения'!H100</f>
        <v>9</v>
      </c>
      <c r="I101" s="195">
        <f>'[44]Оценка от учреждения'!I100</f>
        <v>5</v>
      </c>
      <c r="J101" s="225">
        <f>IF(H101/I101*100&gt;100,100,H101/I101*100)</f>
        <v>100</v>
      </c>
      <c r="K101" s="231"/>
      <c r="L101" s="232"/>
      <c r="M101" s="233"/>
      <c r="N101" s="49"/>
      <c r="O101" s="234"/>
    </row>
    <row r="102" spans="1:15" customFormat="1" ht="35.25" customHeight="1" x14ac:dyDescent="0.25">
      <c r="A102" s="223"/>
      <c r="B102" s="189"/>
      <c r="C102" s="190"/>
      <c r="D102" s="199"/>
      <c r="E102" s="192" t="s">
        <v>19</v>
      </c>
      <c r="F102" s="220" t="s">
        <v>152</v>
      </c>
      <c r="G102" s="194" t="s">
        <v>21</v>
      </c>
      <c r="H102" s="195">
        <f>'[44]Оценка от учреждения'!H101</f>
        <v>100</v>
      </c>
      <c r="I102" s="195">
        <f>'[44]Оценка от учреждения'!I101</f>
        <v>100</v>
      </c>
      <c r="J102" s="225">
        <f>IF(I102/H102*100&gt;100,100,I102/H102*100)</f>
        <v>100</v>
      </c>
      <c r="K102" s="231"/>
      <c r="L102" s="232"/>
      <c r="M102" s="233"/>
      <c r="N102" s="49"/>
      <c r="O102" s="234"/>
    </row>
    <row r="103" spans="1:15" customFormat="1" ht="33" customHeight="1" x14ac:dyDescent="0.25">
      <c r="A103" s="223"/>
      <c r="B103" s="203"/>
      <c r="C103" s="204"/>
      <c r="D103" s="199"/>
      <c r="E103" s="192" t="s">
        <v>25</v>
      </c>
      <c r="F103" s="205" t="s">
        <v>26</v>
      </c>
      <c r="G103" s="194" t="s">
        <v>27</v>
      </c>
      <c r="H103" s="195">
        <f>'[44]Оценка от учреждения'!H102</f>
        <v>2</v>
      </c>
      <c r="I103" s="195">
        <f>'[44]Оценка от учреждения'!I102</f>
        <v>3.33</v>
      </c>
      <c r="J103" s="225">
        <f>IF(I103/H103*100&gt;100,100,I103/H103*100)</f>
        <v>100</v>
      </c>
      <c r="K103" s="225">
        <f>J103</f>
        <v>100</v>
      </c>
      <c r="L103" s="232"/>
      <c r="M103" s="233"/>
      <c r="N103" s="57"/>
      <c r="O103" s="236"/>
    </row>
    <row r="104" spans="1:15" ht="33" customHeight="1" x14ac:dyDescent="0.25">
      <c r="A104" s="20"/>
      <c r="B104" s="189" t="s">
        <v>169</v>
      </c>
      <c r="C104" s="36" t="s">
        <v>170</v>
      </c>
      <c r="D104" s="208" t="s">
        <v>18</v>
      </c>
      <c r="E104" s="3" t="s">
        <v>19</v>
      </c>
      <c r="F104" s="38" t="s">
        <v>150</v>
      </c>
      <c r="G104" s="39" t="s">
        <v>21</v>
      </c>
      <c r="H104" s="195">
        <f>'[44]Оценка от учреждения'!H103</f>
        <v>100</v>
      </c>
      <c r="I104" s="195">
        <f>'[44]Оценка от учреждения'!I103</f>
        <v>100</v>
      </c>
      <c r="J104" s="196">
        <f>IF(I104/H104*100&gt;100,100,I104/H104*100)</f>
        <v>100</v>
      </c>
      <c r="K104" s="237">
        <f>(J104+J105+J106)/3</f>
        <v>100</v>
      </c>
      <c r="L104" s="227">
        <f>(K104+K107)/2</f>
        <v>99.9</v>
      </c>
      <c r="M104" s="243"/>
      <c r="N104" s="44"/>
      <c r="O104" s="238">
        <v>26</v>
      </c>
    </row>
    <row r="105" spans="1:15" ht="39" customHeight="1" x14ac:dyDescent="0.25">
      <c r="A105" s="20"/>
      <c r="B105" s="189"/>
      <c r="C105" s="36"/>
      <c r="D105" s="209"/>
      <c r="E105" s="3" t="s">
        <v>19</v>
      </c>
      <c r="F105" s="38" t="s">
        <v>151</v>
      </c>
      <c r="G105" s="39" t="s">
        <v>21</v>
      </c>
      <c r="H105" s="195">
        <f>'[44]Оценка от учреждения'!H104</f>
        <v>9</v>
      </c>
      <c r="I105" s="195">
        <f>'[44]Оценка от учреждения'!I104</f>
        <v>8.1999999999999993</v>
      </c>
      <c r="J105" s="196">
        <f>IF(H105/I105*100&gt;100,100,H105/I105*100)</f>
        <v>100</v>
      </c>
      <c r="K105" s="239"/>
      <c r="L105" s="240"/>
      <c r="M105" s="243"/>
      <c r="N105" s="49"/>
      <c r="O105" s="241"/>
    </row>
    <row r="106" spans="1:15" ht="32.25" customHeight="1" x14ac:dyDescent="0.25">
      <c r="A106" s="20"/>
      <c r="B106" s="189"/>
      <c r="C106" s="36"/>
      <c r="D106" s="209"/>
      <c r="E106" s="3" t="s">
        <v>19</v>
      </c>
      <c r="F106" s="219" t="s">
        <v>152</v>
      </c>
      <c r="G106" s="39" t="s">
        <v>21</v>
      </c>
      <c r="H106" s="195">
        <f>'[44]Оценка от учреждения'!H105</f>
        <v>100</v>
      </c>
      <c r="I106" s="195">
        <f>'[44]Оценка от учреждения'!I105</f>
        <v>100</v>
      </c>
      <c r="J106" s="196">
        <f>IF(I106/H106*100&gt;100,100,I106/H106*100)</f>
        <v>100</v>
      </c>
      <c r="K106" s="239"/>
      <c r="L106" s="240"/>
      <c r="M106" s="243"/>
      <c r="N106" s="49"/>
      <c r="O106" s="241"/>
    </row>
    <row r="107" spans="1:15" ht="33" customHeight="1" x14ac:dyDescent="0.25">
      <c r="A107" s="159"/>
      <c r="B107" s="203"/>
      <c r="C107" s="53"/>
      <c r="D107" s="209"/>
      <c r="E107" s="3" t="s">
        <v>25</v>
      </c>
      <c r="F107" s="55" t="s">
        <v>26</v>
      </c>
      <c r="G107" s="39" t="s">
        <v>27</v>
      </c>
      <c r="H107" s="195">
        <f>'[44]Оценка от учреждения'!H106</f>
        <v>125</v>
      </c>
      <c r="I107" s="195">
        <f>'[44]Оценка от учреждения'!I106</f>
        <v>124.75</v>
      </c>
      <c r="J107" s="196">
        <f>IF(I107/H107*100&gt;100,100,I107/H107*100)</f>
        <v>99.8</v>
      </c>
      <c r="K107" s="196">
        <f>J107</f>
        <v>99.8</v>
      </c>
      <c r="L107" s="240"/>
      <c r="M107" s="244"/>
      <c r="N107" s="57"/>
      <c r="O107" s="24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45"/>
      <c r="H109" s="246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4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3" t="s">
        <v>1</v>
      </c>
      <c r="B2" s="3" t="s">
        <v>173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3</v>
      </c>
      <c r="D3" s="5">
        <v>4</v>
      </c>
      <c r="E3" s="4">
        <v>5</v>
      </c>
      <c r="F3" s="4">
        <v>6</v>
      </c>
      <c r="G3" s="5">
        <v>7</v>
      </c>
      <c r="H3" s="4">
        <v>8</v>
      </c>
      <c r="I3" s="4">
        <v>9</v>
      </c>
      <c r="J3" s="5">
        <v>10</v>
      </c>
      <c r="K3" s="4">
        <v>11</v>
      </c>
      <c r="L3" s="4">
        <v>12</v>
      </c>
      <c r="M3" s="5">
        <v>13</v>
      </c>
      <c r="N3" s="4">
        <v>14</v>
      </c>
    </row>
    <row r="4" spans="1:15" customFormat="1" ht="54" hidden="1" customHeight="1" x14ac:dyDescent="0.25">
      <c r="A4" s="223" t="s">
        <v>190</v>
      </c>
      <c r="B4" s="189" t="s">
        <v>112</v>
      </c>
      <c r="C4" s="224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63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23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63"/>
      <c r="N5" s="49"/>
      <c r="O5" s="234"/>
    </row>
    <row r="6" spans="1:15" customFormat="1" ht="33.75" hidden="1" customHeight="1" x14ac:dyDescent="0.25">
      <c r="A6" s="223"/>
      <c r="B6" s="189"/>
      <c r="C6" s="23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63"/>
      <c r="N6" s="49"/>
      <c r="O6" s="234"/>
    </row>
    <row r="7" spans="1:15" customFormat="1" ht="33" hidden="1" customHeight="1" x14ac:dyDescent="0.25">
      <c r="A7" s="223"/>
      <c r="B7" s="203"/>
      <c r="C7" s="235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63"/>
      <c r="N7" s="57"/>
      <c r="O7" s="236"/>
    </row>
    <row r="8" spans="1:15" customFormat="1" ht="54" hidden="1" customHeight="1" x14ac:dyDescent="0.25">
      <c r="A8" s="223"/>
      <c r="B8" s="189" t="s">
        <v>118</v>
      </c>
      <c r="C8" s="224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63"/>
      <c r="N8" s="44"/>
      <c r="O8" s="229">
        <v>2</v>
      </c>
    </row>
    <row r="9" spans="1:15" customFormat="1" ht="39" hidden="1" customHeight="1" x14ac:dyDescent="0.25">
      <c r="A9" s="223"/>
      <c r="B9" s="189"/>
      <c r="C9" s="23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63"/>
      <c r="N9" s="49"/>
      <c r="O9" s="234"/>
    </row>
    <row r="10" spans="1:15" customFormat="1" ht="33.75" hidden="1" customHeight="1" x14ac:dyDescent="0.25">
      <c r="A10" s="223"/>
      <c r="B10" s="189"/>
      <c r="C10" s="23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63"/>
      <c r="N10" s="49"/>
      <c r="O10" s="234"/>
    </row>
    <row r="11" spans="1:15" customFormat="1" ht="33" hidden="1" customHeight="1" x14ac:dyDescent="0.25">
      <c r="A11" s="223"/>
      <c r="B11" s="203"/>
      <c r="C11" s="235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6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6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6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6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63"/>
      <c r="N15" s="57"/>
      <c r="O15" s="236"/>
    </row>
    <row r="16" spans="1:15" customFormat="1" ht="54" hidden="1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/>
      <c r="I16" s="195"/>
      <c r="J16" s="225"/>
      <c r="K16" s="226"/>
      <c r="L16" s="227"/>
      <c r="M16" s="263"/>
      <c r="N16" s="44"/>
      <c r="O16" s="229">
        <v>4</v>
      </c>
    </row>
    <row r="17" spans="1:15" customFormat="1" ht="39" hidden="1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/>
      <c r="I17" s="195"/>
      <c r="J17" s="225"/>
      <c r="K17" s="231"/>
      <c r="L17" s="232"/>
      <c r="M17" s="263"/>
      <c r="N17" s="49"/>
      <c r="O17" s="234"/>
    </row>
    <row r="18" spans="1:15" customFormat="1" ht="33.75" hidden="1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/>
      <c r="I18" s="195"/>
      <c r="J18" s="225"/>
      <c r="K18" s="231"/>
      <c r="L18" s="232"/>
      <c r="M18" s="263"/>
      <c r="N18" s="49"/>
      <c r="O18" s="234"/>
    </row>
    <row r="19" spans="1:15" customFormat="1" ht="33" hidden="1" customHeight="1" x14ac:dyDescent="0.25">
      <c r="A19" s="223"/>
      <c r="B19" s="203"/>
      <c r="C19" s="204"/>
      <c r="D19" s="199"/>
      <c r="E19" s="192" t="s">
        <v>25</v>
      </c>
      <c r="F19" s="205" t="s">
        <v>117</v>
      </c>
      <c r="G19" s="194" t="s">
        <v>27</v>
      </c>
      <c r="H19" s="195"/>
      <c r="I19" s="195"/>
      <c r="J19" s="225"/>
      <c r="K19" s="225"/>
      <c r="L19" s="232"/>
      <c r="M19" s="263"/>
      <c r="N19" s="57"/>
      <c r="O19" s="236"/>
    </row>
    <row r="20" spans="1:15" customFormat="1" ht="54" hidden="1" customHeight="1" x14ac:dyDescent="0.25">
      <c r="A20" s="223"/>
      <c r="B20" s="189" t="s">
        <v>124</v>
      </c>
      <c r="C20" s="190" t="s">
        <v>125</v>
      </c>
      <c r="D20" s="191" t="s">
        <v>18</v>
      </c>
      <c r="E20" s="192" t="s">
        <v>19</v>
      </c>
      <c r="F20" s="193" t="s">
        <v>114</v>
      </c>
      <c r="G20" s="194" t="s">
        <v>21</v>
      </c>
      <c r="H20" s="195"/>
      <c r="I20" s="195"/>
      <c r="J20" s="225"/>
      <c r="K20" s="226"/>
      <c r="L20" s="227"/>
      <c r="M20" s="263"/>
      <c r="N20" s="44"/>
      <c r="O20" s="229">
        <v>5</v>
      </c>
    </row>
    <row r="21" spans="1:15" customFormat="1" ht="39" hidden="1" customHeight="1" x14ac:dyDescent="0.25">
      <c r="A21" s="223"/>
      <c r="B21" s="189"/>
      <c r="C21" s="190"/>
      <c r="D21" s="199"/>
      <c r="E21" s="192" t="s">
        <v>19</v>
      </c>
      <c r="F21" s="193" t="s">
        <v>115</v>
      </c>
      <c r="G21" s="194" t="s">
        <v>21</v>
      </c>
      <c r="H21" s="195"/>
      <c r="I21" s="195"/>
      <c r="J21" s="225"/>
      <c r="K21" s="231"/>
      <c r="L21" s="232"/>
      <c r="M21" s="263"/>
      <c r="N21" s="49"/>
      <c r="O21" s="234"/>
    </row>
    <row r="22" spans="1:15" customFormat="1" ht="33.75" hidden="1" customHeight="1" x14ac:dyDescent="0.25">
      <c r="A22" s="223"/>
      <c r="B22" s="189"/>
      <c r="C22" s="190"/>
      <c r="D22" s="199"/>
      <c r="E22" s="192" t="s">
        <v>19</v>
      </c>
      <c r="F22" s="193" t="s">
        <v>116</v>
      </c>
      <c r="G22" s="194" t="s">
        <v>21</v>
      </c>
      <c r="H22" s="195"/>
      <c r="I22" s="195"/>
      <c r="J22" s="225"/>
      <c r="K22" s="231"/>
      <c r="L22" s="232"/>
      <c r="M22" s="263"/>
      <c r="N22" s="49"/>
      <c r="O22" s="234"/>
    </row>
    <row r="23" spans="1:15" customFormat="1" ht="33" hidden="1" customHeight="1" x14ac:dyDescent="0.25">
      <c r="A23" s="223"/>
      <c r="B23" s="203"/>
      <c r="C23" s="204"/>
      <c r="D23" s="199"/>
      <c r="E23" s="192" t="s">
        <v>25</v>
      </c>
      <c r="F23" s="205" t="s">
        <v>117</v>
      </c>
      <c r="G23" s="194" t="s">
        <v>27</v>
      </c>
      <c r="H23" s="195"/>
      <c r="I23" s="195"/>
      <c r="J23" s="225"/>
      <c r="K23" s="225"/>
      <c r="L23" s="232"/>
      <c r="M23" s="263"/>
      <c r="N23" s="57"/>
      <c r="O23" s="236"/>
    </row>
    <row r="24" spans="1:15" ht="54" hidden="1" customHeight="1" x14ac:dyDescent="0.25">
      <c r="A24" s="223"/>
      <c r="B24" s="189" t="s">
        <v>126</v>
      </c>
      <c r="C24" s="36" t="s">
        <v>127</v>
      </c>
      <c r="D24" s="208" t="s">
        <v>18</v>
      </c>
      <c r="E24" s="3" t="s">
        <v>19</v>
      </c>
      <c r="F24" s="38" t="s">
        <v>114</v>
      </c>
      <c r="G24" s="39" t="s">
        <v>21</v>
      </c>
      <c r="H24" s="195"/>
      <c r="I24" s="195"/>
      <c r="J24" s="196"/>
      <c r="K24" s="237"/>
      <c r="L24" s="227"/>
      <c r="M24" s="264"/>
      <c r="N24" s="44"/>
      <c r="O24" s="238">
        <v>6</v>
      </c>
    </row>
    <row r="25" spans="1:15" ht="39" hidden="1" customHeight="1" x14ac:dyDescent="0.25">
      <c r="A25" s="223"/>
      <c r="B25" s="189"/>
      <c r="C25" s="36"/>
      <c r="D25" s="209"/>
      <c r="E25" s="3" t="s">
        <v>19</v>
      </c>
      <c r="F25" s="256" t="s">
        <v>180</v>
      </c>
      <c r="G25" s="39" t="s">
        <v>21</v>
      </c>
      <c r="H25" s="195"/>
      <c r="I25" s="195"/>
      <c r="J25" s="196"/>
      <c r="K25" s="239"/>
      <c r="L25" s="240"/>
      <c r="M25" s="264"/>
      <c r="N25" s="49"/>
      <c r="O25" s="241"/>
    </row>
    <row r="26" spans="1:15" ht="33.75" hidden="1" customHeight="1" x14ac:dyDescent="0.25">
      <c r="A26" s="223"/>
      <c r="B26" s="189"/>
      <c r="C26" s="36"/>
      <c r="D26" s="209"/>
      <c r="E26" s="3" t="s">
        <v>19</v>
      </c>
      <c r="F26" s="38" t="s">
        <v>116</v>
      </c>
      <c r="G26" s="39" t="s">
        <v>21</v>
      </c>
      <c r="H26" s="195"/>
      <c r="I26" s="195"/>
      <c r="J26" s="196"/>
      <c r="K26" s="239"/>
      <c r="L26" s="240"/>
      <c r="M26" s="264"/>
      <c r="N26" s="49"/>
      <c r="O26" s="241"/>
    </row>
    <row r="27" spans="1:15" ht="33" hidden="1" customHeight="1" x14ac:dyDescent="0.25">
      <c r="A27" s="223"/>
      <c r="B27" s="203"/>
      <c r="C27" s="53"/>
      <c r="D27" s="209"/>
      <c r="E27" s="3" t="s">
        <v>25</v>
      </c>
      <c r="F27" s="55" t="s">
        <v>117</v>
      </c>
      <c r="G27" s="39" t="s">
        <v>27</v>
      </c>
      <c r="H27" s="195"/>
      <c r="I27" s="195"/>
      <c r="J27" s="196"/>
      <c r="K27" s="196"/>
      <c r="L27" s="240"/>
      <c r="M27" s="264"/>
      <c r="N27" s="57"/>
      <c r="O27" s="242"/>
    </row>
    <row r="28" spans="1:15" customFormat="1" ht="54" hidden="1" customHeight="1" x14ac:dyDescent="0.25">
      <c r="A28" s="223"/>
      <c r="B28" s="189" t="s">
        <v>128</v>
      </c>
      <c r="C28" s="190" t="s">
        <v>129</v>
      </c>
      <c r="D28" s="191" t="s">
        <v>18</v>
      </c>
      <c r="E28" s="192" t="s">
        <v>19</v>
      </c>
      <c r="F28" s="193" t="s">
        <v>114</v>
      </c>
      <c r="G28" s="194" t="s">
        <v>21</v>
      </c>
      <c r="H28" s="195"/>
      <c r="I28" s="195"/>
      <c r="J28" s="225"/>
      <c r="K28" s="226"/>
      <c r="L28" s="227"/>
      <c r="M28" s="265"/>
      <c r="N28" s="44"/>
      <c r="O28" s="229">
        <v>7</v>
      </c>
    </row>
    <row r="29" spans="1:15" customFormat="1" ht="39" hidden="1" customHeight="1" x14ac:dyDescent="0.25">
      <c r="A29" s="223"/>
      <c r="B29" s="189"/>
      <c r="C29" s="190"/>
      <c r="D29" s="199"/>
      <c r="E29" s="192" t="s">
        <v>19</v>
      </c>
      <c r="F29" s="193" t="s">
        <v>115</v>
      </c>
      <c r="G29" s="194" t="s">
        <v>21</v>
      </c>
      <c r="H29" s="195"/>
      <c r="I29" s="195"/>
      <c r="J29" s="225"/>
      <c r="K29" s="231"/>
      <c r="L29" s="232"/>
      <c r="M29" s="265"/>
      <c r="N29" s="49"/>
      <c r="O29" s="234"/>
    </row>
    <row r="30" spans="1:15" customFormat="1" ht="33.75" hidden="1" customHeight="1" x14ac:dyDescent="0.25">
      <c r="A30" s="223"/>
      <c r="B30" s="189"/>
      <c r="C30" s="190"/>
      <c r="D30" s="199"/>
      <c r="E30" s="192" t="s">
        <v>19</v>
      </c>
      <c r="F30" s="193" t="s">
        <v>116</v>
      </c>
      <c r="G30" s="194" t="s">
        <v>21</v>
      </c>
      <c r="H30" s="195"/>
      <c r="I30" s="195"/>
      <c r="J30" s="225"/>
      <c r="K30" s="231"/>
      <c r="L30" s="232"/>
      <c r="M30" s="265"/>
      <c r="N30" s="49"/>
      <c r="O30" s="234"/>
    </row>
    <row r="31" spans="1:15" customFormat="1" ht="33" hidden="1" customHeight="1" x14ac:dyDescent="0.25">
      <c r="A31" s="223"/>
      <c r="B31" s="203"/>
      <c r="C31" s="204"/>
      <c r="D31" s="199"/>
      <c r="E31" s="192" t="s">
        <v>25</v>
      </c>
      <c r="F31" s="205" t="s">
        <v>117</v>
      </c>
      <c r="G31" s="194" t="s">
        <v>27</v>
      </c>
      <c r="H31" s="195"/>
      <c r="I31" s="195"/>
      <c r="J31" s="225"/>
      <c r="K31" s="225"/>
      <c r="L31" s="232"/>
      <c r="M31" s="265"/>
      <c r="N31" s="57"/>
      <c r="O31" s="236"/>
    </row>
    <row r="32" spans="1:15" ht="54" customHeight="1" x14ac:dyDescent="0.25">
      <c r="A32" s="20"/>
      <c r="B32" s="189" t="s">
        <v>130</v>
      </c>
      <c r="C32" s="36" t="s">
        <v>131</v>
      </c>
      <c r="D32" s="37" t="s">
        <v>18</v>
      </c>
      <c r="E32" s="3" t="s">
        <v>19</v>
      </c>
      <c r="F32" s="38" t="s">
        <v>114</v>
      </c>
      <c r="G32" s="39" t="s">
        <v>21</v>
      </c>
      <c r="H32" s="195">
        <f>'[45]Оценка от учреждения'!H31</f>
        <v>7.2</v>
      </c>
      <c r="I32" s="195">
        <f>'[45]Оценка от учреждения'!I31</f>
        <v>3.2</v>
      </c>
      <c r="J32" s="196">
        <f>IF(H32/I32*100&gt;100,100,H32/I32*100)</f>
        <v>100</v>
      </c>
      <c r="K32" s="237">
        <f>(J32+J33+J34)/3</f>
        <v>100</v>
      </c>
      <c r="L32" s="227">
        <f>(K32+K35)/2</f>
        <v>99.359890109890102</v>
      </c>
      <c r="M32" s="17" t="s">
        <v>191</v>
      </c>
      <c r="N32" s="44"/>
      <c r="O32" s="238">
        <v>8</v>
      </c>
    </row>
    <row r="33" spans="1:15" ht="39" customHeight="1" x14ac:dyDescent="0.25">
      <c r="A33" s="20"/>
      <c r="B33" s="189"/>
      <c r="C33" s="36"/>
      <c r="D33" s="217"/>
      <c r="E33" s="3" t="s">
        <v>19</v>
      </c>
      <c r="F33" s="38" t="s">
        <v>115</v>
      </c>
      <c r="G33" s="39" t="s">
        <v>21</v>
      </c>
      <c r="H33" s="195">
        <f>'[45]Оценка от учреждения'!H32</f>
        <v>100</v>
      </c>
      <c r="I33" s="195">
        <f>'[45]Оценка от учреждения'!I32</f>
        <v>100</v>
      </c>
      <c r="J33" s="196">
        <f>IF(I33/H33*100&gt;100,100,I33/H33*100)</f>
        <v>100</v>
      </c>
      <c r="K33" s="239"/>
      <c r="L33" s="240"/>
      <c r="M33" s="17"/>
      <c r="N33" s="49"/>
      <c r="O33" s="241"/>
    </row>
    <row r="34" spans="1:15" ht="33.75" customHeight="1" x14ac:dyDescent="0.25">
      <c r="A34" s="20"/>
      <c r="B34" s="189"/>
      <c r="C34" s="36"/>
      <c r="D34" s="217"/>
      <c r="E34" s="3" t="s">
        <v>19</v>
      </c>
      <c r="F34" s="38" t="s">
        <v>116</v>
      </c>
      <c r="G34" s="39" t="s">
        <v>21</v>
      </c>
      <c r="H34" s="195">
        <f>'[45]Оценка от учреждения'!H33</f>
        <v>57.7</v>
      </c>
      <c r="I34" s="195">
        <f>'[45]Оценка от учреждения'!I33</f>
        <v>58.8</v>
      </c>
      <c r="J34" s="196">
        <f>IF(I34/H34*100&gt;100,100,I34/H34*100)</f>
        <v>100</v>
      </c>
      <c r="K34" s="239"/>
      <c r="L34" s="240"/>
      <c r="M34" s="17"/>
      <c r="N34" s="49"/>
      <c r="O34" s="241"/>
    </row>
    <row r="35" spans="1:15" ht="33" customHeight="1" x14ac:dyDescent="0.25">
      <c r="A35" s="20"/>
      <c r="B35" s="203"/>
      <c r="C35" s="53"/>
      <c r="D35" s="218"/>
      <c r="E35" s="3" t="s">
        <v>25</v>
      </c>
      <c r="F35" s="55" t="s">
        <v>26</v>
      </c>
      <c r="G35" s="39" t="s">
        <v>27</v>
      </c>
      <c r="H35" s="195">
        <f>'[45]Оценка от учреждения'!H34</f>
        <v>182</v>
      </c>
      <c r="I35" s="195">
        <f>'[45]Оценка от учреждения'!I34</f>
        <v>179.67</v>
      </c>
      <c r="J35" s="196">
        <f>IF(I35/H35*100&gt;100,100,I35/H35*100)</f>
        <v>98.719780219780219</v>
      </c>
      <c r="K35" s="196">
        <f>J35</f>
        <v>98.719780219780219</v>
      </c>
      <c r="L35" s="240"/>
      <c r="M35" s="17"/>
      <c r="N35" s="57"/>
      <c r="O35" s="242"/>
    </row>
    <row r="36" spans="1:15" customFormat="1" ht="54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66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66"/>
      <c r="N37" s="49"/>
      <c r="O37" s="234"/>
    </row>
    <row r="38" spans="1:15" customFormat="1" ht="33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66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66"/>
      <c r="N39" s="57"/>
      <c r="O39" s="236"/>
    </row>
    <row r="40" spans="1:15" ht="54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66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66"/>
      <c r="N41" s="49"/>
      <c r="O41" s="241"/>
    </row>
    <row r="42" spans="1:15" ht="33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66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66"/>
      <c r="N43" s="57"/>
      <c r="O43" s="242"/>
    </row>
    <row r="44" spans="1:15" customFormat="1" ht="54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66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66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66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66"/>
      <c r="N47" s="57"/>
      <c r="O47" s="236"/>
    </row>
    <row r="48" spans="1:15" customFormat="1" ht="54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66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66"/>
      <c r="N49" s="49"/>
      <c r="O49" s="234"/>
    </row>
    <row r="50" spans="1:15" customFormat="1" ht="33.7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66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66"/>
      <c r="N51" s="57"/>
      <c r="O51" s="236"/>
    </row>
    <row r="52" spans="1:15" customFormat="1" ht="54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66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66"/>
      <c r="N53" s="49"/>
      <c r="O53" s="234"/>
    </row>
    <row r="54" spans="1:15" customFormat="1" ht="33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66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66"/>
      <c r="N55" s="57"/>
      <c r="O55" s="236"/>
    </row>
    <row r="56" spans="1:15" ht="54" hidden="1" customHeight="1" x14ac:dyDescent="0.25">
      <c r="A56" s="223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/>
      <c r="I56" s="195"/>
      <c r="J56" s="196"/>
      <c r="K56" s="237"/>
      <c r="L56" s="227"/>
      <c r="M56" s="267"/>
      <c r="N56" s="44"/>
      <c r="O56" s="238">
        <v>14</v>
      </c>
    </row>
    <row r="57" spans="1:15" ht="39" hidden="1" customHeight="1" x14ac:dyDescent="0.25">
      <c r="A57" s="223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/>
      <c r="I57" s="195"/>
      <c r="J57" s="196"/>
      <c r="K57" s="239"/>
      <c r="L57" s="240"/>
      <c r="M57" s="267"/>
      <c r="N57" s="49"/>
      <c r="O57" s="241"/>
    </row>
    <row r="58" spans="1:15" ht="33.75" hidden="1" customHeight="1" x14ac:dyDescent="0.25">
      <c r="A58" s="223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/>
      <c r="I58" s="195"/>
      <c r="J58" s="196"/>
      <c r="K58" s="239"/>
      <c r="L58" s="240"/>
      <c r="M58" s="267"/>
      <c r="N58" s="49"/>
      <c r="O58" s="241"/>
    </row>
    <row r="59" spans="1:15" ht="33" hidden="1" customHeight="1" x14ac:dyDescent="0.25">
      <c r="A59" s="223"/>
      <c r="B59" s="203"/>
      <c r="C59" s="53"/>
      <c r="D59" s="209"/>
      <c r="E59" s="3" t="s">
        <v>25</v>
      </c>
      <c r="F59" s="55" t="s">
        <v>117</v>
      </c>
      <c r="G59" s="39" t="s">
        <v>27</v>
      </c>
      <c r="H59" s="195"/>
      <c r="I59" s="195"/>
      <c r="J59" s="196"/>
      <c r="K59" s="196"/>
      <c r="L59" s="240"/>
      <c r="M59" s="267"/>
      <c r="N59" s="57"/>
      <c r="O59" s="242"/>
    </row>
    <row r="60" spans="1:15" customFormat="1" ht="54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66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66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66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66"/>
      <c r="N63" s="57"/>
      <c r="O63" s="236"/>
    </row>
    <row r="64" spans="1:15" ht="54" hidden="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/>
      <c r="I64" s="195"/>
      <c r="J64" s="196"/>
      <c r="K64" s="237"/>
      <c r="L64" s="227"/>
      <c r="M64" s="267"/>
      <c r="N64" s="44"/>
      <c r="O64" s="238">
        <v>16</v>
      </c>
    </row>
    <row r="65" spans="1:15" ht="39" hidden="1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/>
      <c r="I65" s="195"/>
      <c r="J65" s="196"/>
      <c r="K65" s="239"/>
      <c r="L65" s="240"/>
      <c r="M65" s="267"/>
      <c r="N65" s="49"/>
      <c r="O65" s="241"/>
    </row>
    <row r="66" spans="1:15" ht="33.75" hidden="1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/>
      <c r="I66" s="195"/>
      <c r="J66" s="196"/>
      <c r="K66" s="239"/>
      <c r="L66" s="240"/>
      <c r="M66" s="267"/>
      <c r="N66" s="49"/>
      <c r="O66" s="241"/>
    </row>
    <row r="67" spans="1:15" ht="33" hidden="1" customHeight="1" x14ac:dyDescent="0.25">
      <c r="A67" s="223"/>
      <c r="B67" s="203"/>
      <c r="C67" s="53"/>
      <c r="D67" s="209"/>
      <c r="E67" s="3" t="s">
        <v>25</v>
      </c>
      <c r="F67" s="55" t="s">
        <v>117</v>
      </c>
      <c r="G67" s="39" t="s">
        <v>27</v>
      </c>
      <c r="H67" s="195"/>
      <c r="I67" s="195"/>
      <c r="J67" s="196"/>
      <c r="K67" s="196"/>
      <c r="L67" s="240"/>
      <c r="M67" s="267"/>
      <c r="N67" s="57"/>
      <c r="O67" s="242"/>
    </row>
    <row r="68" spans="1:15" customFormat="1" ht="33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66"/>
      <c r="N68" s="44"/>
      <c r="O68" s="229">
        <v>17</v>
      </c>
    </row>
    <row r="69" spans="1:15" customFormat="1" ht="39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225"/>
      <c r="K69" s="231"/>
      <c r="L69" s="232"/>
      <c r="M69" s="266"/>
      <c r="N69" s="49"/>
      <c r="O69" s="234"/>
    </row>
    <row r="70" spans="1:15" customFormat="1" ht="32.25" hidden="1" customHeight="1" x14ac:dyDescent="0.25">
      <c r="A70" s="223"/>
      <c r="B70" s="189"/>
      <c r="C70" s="190"/>
      <c r="D70" s="199"/>
      <c r="E70" s="192" t="s">
        <v>19</v>
      </c>
      <c r="F70" s="220" t="s">
        <v>152</v>
      </c>
      <c r="G70" s="194" t="s">
        <v>21</v>
      </c>
      <c r="H70" s="195"/>
      <c r="I70" s="195"/>
      <c r="J70" s="225"/>
      <c r="K70" s="231"/>
      <c r="L70" s="232"/>
      <c r="M70" s="266"/>
      <c r="N70" s="49"/>
      <c r="O70" s="234"/>
    </row>
    <row r="71" spans="1:15" customFormat="1" ht="33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66"/>
      <c r="N71" s="57"/>
      <c r="O71" s="236"/>
    </row>
    <row r="72" spans="1:15" ht="33" hidden="1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/>
      <c r="I72" s="195"/>
      <c r="J72" s="196"/>
      <c r="K72" s="237"/>
      <c r="L72" s="227"/>
      <c r="M72" s="266"/>
      <c r="N72" s="44"/>
      <c r="O72" s="238">
        <v>18</v>
      </c>
    </row>
    <row r="73" spans="1:15" ht="39" hidden="1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/>
      <c r="I73" s="195"/>
      <c r="J73" s="196"/>
      <c r="K73" s="239"/>
      <c r="L73" s="240"/>
      <c r="M73" s="266"/>
      <c r="N73" s="49"/>
      <c r="O73" s="241"/>
    </row>
    <row r="74" spans="1:15" ht="32.25" hidden="1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/>
      <c r="I74" s="195"/>
      <c r="J74" s="196"/>
      <c r="K74" s="239"/>
      <c r="L74" s="240"/>
      <c r="M74" s="266"/>
      <c r="N74" s="49"/>
      <c r="O74" s="241"/>
    </row>
    <row r="75" spans="1:15" ht="33" hidden="1" customHeight="1" x14ac:dyDescent="0.25">
      <c r="A75" s="223"/>
      <c r="B75" s="203"/>
      <c r="C75" s="53"/>
      <c r="D75" s="209"/>
      <c r="E75" s="3" t="s">
        <v>25</v>
      </c>
      <c r="F75" s="55" t="s">
        <v>117</v>
      </c>
      <c r="G75" s="39" t="s">
        <v>27</v>
      </c>
      <c r="H75" s="195"/>
      <c r="I75" s="195"/>
      <c r="J75" s="196"/>
      <c r="K75" s="196"/>
      <c r="L75" s="240"/>
      <c r="M75" s="266"/>
      <c r="N75" s="57"/>
      <c r="O75" s="242"/>
    </row>
    <row r="76" spans="1:15" customFormat="1" ht="33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/>
      <c r="I76" s="195"/>
      <c r="J76" s="225"/>
      <c r="K76" s="226"/>
      <c r="L76" s="227"/>
      <c r="M76" s="266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/>
      <c r="I77" s="195"/>
      <c r="J77" s="225"/>
      <c r="K77" s="231"/>
      <c r="L77" s="232"/>
      <c r="M77" s="266"/>
      <c r="N77" s="49"/>
      <c r="O77" s="234"/>
    </row>
    <row r="78" spans="1:15" customFormat="1" ht="32.25" hidden="1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/>
      <c r="I78" s="195"/>
      <c r="J78" s="225"/>
      <c r="K78" s="231"/>
      <c r="L78" s="232"/>
      <c r="M78" s="266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/>
      <c r="L79" s="232"/>
      <c r="M79" s="266"/>
      <c r="N79" s="57"/>
      <c r="O79" s="236"/>
    </row>
    <row r="80" spans="1:15" ht="33" hidden="1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/>
      <c r="I80" s="195"/>
      <c r="J80" s="196"/>
      <c r="K80" s="237"/>
      <c r="L80" s="227"/>
      <c r="M80" s="267"/>
      <c r="N80" s="44"/>
      <c r="O80" s="238">
        <v>20</v>
      </c>
    </row>
    <row r="81" spans="1:15" ht="39" hidden="1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/>
      <c r="I81" s="195"/>
      <c r="J81" s="196"/>
      <c r="K81" s="239"/>
      <c r="L81" s="240"/>
      <c r="M81" s="267"/>
      <c r="N81" s="49"/>
      <c r="O81" s="241"/>
    </row>
    <row r="82" spans="1:15" ht="32.25" hidden="1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/>
      <c r="I82" s="195"/>
      <c r="J82" s="196"/>
      <c r="K82" s="239"/>
      <c r="L82" s="240"/>
      <c r="M82" s="267"/>
      <c r="N82" s="49"/>
      <c r="O82" s="241"/>
    </row>
    <row r="83" spans="1:15" ht="33" hidden="1" customHeight="1" x14ac:dyDescent="0.25">
      <c r="A83" s="223"/>
      <c r="B83" s="203"/>
      <c r="C83" s="53"/>
      <c r="D83" s="209"/>
      <c r="E83" s="3" t="s">
        <v>25</v>
      </c>
      <c r="F83" s="55" t="s">
        <v>117</v>
      </c>
      <c r="G83" s="39" t="s">
        <v>27</v>
      </c>
      <c r="H83" s="195"/>
      <c r="I83" s="195"/>
      <c r="J83" s="196"/>
      <c r="K83" s="196"/>
      <c r="L83" s="240"/>
      <c r="M83" s="267"/>
      <c r="N83" s="57"/>
      <c r="O83" s="242"/>
    </row>
    <row r="84" spans="1:15" customFormat="1" ht="33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66"/>
      <c r="N84" s="44"/>
      <c r="O84" s="229">
        <v>21</v>
      </c>
    </row>
    <row r="85" spans="1:15" customFormat="1" ht="39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66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66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66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66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66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66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66"/>
      <c r="N91" s="57"/>
      <c r="O91" s="236"/>
    </row>
    <row r="92" spans="1:15" customFormat="1" ht="33" hidden="1" customHeight="1" x14ac:dyDescent="0.25">
      <c r="A92" s="223"/>
      <c r="B92" s="189" t="s">
        <v>163</v>
      </c>
      <c r="C92" s="190" t="s">
        <v>164</v>
      </c>
      <c r="D92" s="191" t="s">
        <v>18</v>
      </c>
      <c r="E92" s="192" t="s">
        <v>19</v>
      </c>
      <c r="F92" s="193" t="s">
        <v>150</v>
      </c>
      <c r="G92" s="194" t="s">
        <v>21</v>
      </c>
      <c r="H92" s="195"/>
      <c r="I92" s="195"/>
      <c r="J92" s="225"/>
      <c r="K92" s="226"/>
      <c r="L92" s="227"/>
      <c r="M92" s="266"/>
      <c r="N92" s="44"/>
      <c r="O92" s="229">
        <v>23</v>
      </c>
    </row>
    <row r="93" spans="1:15" customFormat="1" ht="39" hidden="1" customHeight="1" x14ac:dyDescent="0.25">
      <c r="A93" s="223"/>
      <c r="B93" s="189"/>
      <c r="C93" s="190"/>
      <c r="D93" s="199"/>
      <c r="E93" s="192" t="s">
        <v>19</v>
      </c>
      <c r="F93" s="193" t="s">
        <v>151</v>
      </c>
      <c r="G93" s="194" t="s">
        <v>21</v>
      </c>
      <c r="H93" s="195"/>
      <c r="I93" s="195"/>
      <c r="J93" s="225"/>
      <c r="K93" s="231"/>
      <c r="L93" s="232"/>
      <c r="M93" s="266"/>
      <c r="N93" s="49"/>
      <c r="O93" s="234"/>
    </row>
    <row r="94" spans="1:15" customFormat="1" ht="32.25" hidden="1" customHeight="1" x14ac:dyDescent="0.25">
      <c r="A94" s="223"/>
      <c r="B94" s="189"/>
      <c r="C94" s="190"/>
      <c r="D94" s="199"/>
      <c r="E94" s="192" t="s">
        <v>19</v>
      </c>
      <c r="F94" s="220" t="s">
        <v>152</v>
      </c>
      <c r="G94" s="194" t="s">
        <v>21</v>
      </c>
      <c r="H94" s="195"/>
      <c r="I94" s="195"/>
      <c r="J94" s="225"/>
      <c r="K94" s="231"/>
      <c r="L94" s="232"/>
      <c r="M94" s="266"/>
      <c r="N94" s="49"/>
      <c r="O94" s="234"/>
    </row>
    <row r="95" spans="1:15" customFormat="1" ht="33" hidden="1" customHeight="1" x14ac:dyDescent="0.25">
      <c r="A95" s="223"/>
      <c r="B95" s="203"/>
      <c r="C95" s="204"/>
      <c r="D95" s="199"/>
      <c r="E95" s="192" t="s">
        <v>25</v>
      </c>
      <c r="F95" s="205" t="s">
        <v>117</v>
      </c>
      <c r="G95" s="194" t="s">
        <v>27</v>
      </c>
      <c r="H95" s="195"/>
      <c r="I95" s="195"/>
      <c r="J95" s="225"/>
      <c r="K95" s="225"/>
      <c r="L95" s="232"/>
      <c r="M95" s="266"/>
      <c r="N95" s="57"/>
      <c r="O95" s="236"/>
    </row>
    <row r="96" spans="1:15" ht="33" hidden="1" customHeight="1" x14ac:dyDescent="0.25">
      <c r="A96" s="223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/>
      <c r="I96" s="195"/>
      <c r="J96" s="196"/>
      <c r="K96" s="237"/>
      <c r="L96" s="227"/>
      <c r="M96" s="267"/>
      <c r="N96" s="44"/>
      <c r="O96" s="238">
        <v>24</v>
      </c>
    </row>
    <row r="97" spans="1:15" ht="39" hidden="1" customHeight="1" x14ac:dyDescent="0.25">
      <c r="A97" s="223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/>
      <c r="I97" s="195"/>
      <c r="J97" s="196"/>
      <c r="K97" s="239"/>
      <c r="L97" s="240"/>
      <c r="M97" s="267"/>
      <c r="N97" s="49"/>
      <c r="O97" s="241"/>
    </row>
    <row r="98" spans="1:15" ht="32.25" hidden="1" customHeight="1" x14ac:dyDescent="0.25">
      <c r="A98" s="223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/>
      <c r="I98" s="195"/>
      <c r="J98" s="196"/>
      <c r="K98" s="239"/>
      <c r="L98" s="240"/>
      <c r="M98" s="267"/>
      <c r="N98" s="49"/>
      <c r="O98" s="241"/>
    </row>
    <row r="99" spans="1:15" ht="33" hidden="1" customHeight="1" x14ac:dyDescent="0.25">
      <c r="A99" s="223"/>
      <c r="B99" s="203"/>
      <c r="C99" s="53"/>
      <c r="D99" s="209"/>
      <c r="E99" s="3" t="s">
        <v>25</v>
      </c>
      <c r="F99" s="55" t="s">
        <v>117</v>
      </c>
      <c r="G99" s="39" t="s">
        <v>27</v>
      </c>
      <c r="H99" s="195"/>
      <c r="I99" s="195"/>
      <c r="J99" s="196"/>
      <c r="K99" s="196"/>
      <c r="L99" s="240"/>
      <c r="M99" s="267"/>
      <c r="N99" s="57"/>
      <c r="O99" s="242"/>
    </row>
    <row r="100" spans="1:15" customFormat="1" ht="33" hidden="1" customHeight="1" x14ac:dyDescent="0.25">
      <c r="A100" s="223"/>
      <c r="B100" s="189" t="s">
        <v>167</v>
      </c>
      <c r="C100" s="190" t="s">
        <v>168</v>
      </c>
      <c r="D100" s="191" t="s">
        <v>18</v>
      </c>
      <c r="E100" s="192" t="s">
        <v>19</v>
      </c>
      <c r="F100" s="193" t="s">
        <v>150</v>
      </c>
      <c r="G100" s="194" t="s">
        <v>21</v>
      </c>
      <c r="H100" s="195"/>
      <c r="I100" s="195"/>
      <c r="J100" s="225"/>
      <c r="K100" s="226"/>
      <c r="L100" s="227"/>
      <c r="M100" s="267"/>
      <c r="N100" s="44"/>
      <c r="O100" s="229">
        <v>25</v>
      </c>
    </row>
    <row r="101" spans="1:15" customFormat="1" ht="39" hidden="1" customHeight="1" x14ac:dyDescent="0.25">
      <c r="A101" s="223"/>
      <c r="B101" s="189"/>
      <c r="C101" s="190"/>
      <c r="D101" s="199"/>
      <c r="E101" s="192" t="s">
        <v>19</v>
      </c>
      <c r="F101" s="193" t="s">
        <v>151</v>
      </c>
      <c r="G101" s="194" t="s">
        <v>21</v>
      </c>
      <c r="H101" s="195"/>
      <c r="I101" s="195"/>
      <c r="J101" s="225"/>
      <c r="K101" s="231"/>
      <c r="L101" s="232"/>
      <c r="M101" s="267"/>
      <c r="N101" s="49"/>
      <c r="O101" s="234"/>
    </row>
    <row r="102" spans="1:15" customFormat="1" ht="32.25" hidden="1" customHeight="1" x14ac:dyDescent="0.25">
      <c r="A102" s="223"/>
      <c r="B102" s="189"/>
      <c r="C102" s="190"/>
      <c r="D102" s="199"/>
      <c r="E102" s="192" t="s">
        <v>19</v>
      </c>
      <c r="F102" s="220" t="s">
        <v>152</v>
      </c>
      <c r="G102" s="194" t="s">
        <v>21</v>
      </c>
      <c r="H102" s="195"/>
      <c r="I102" s="195"/>
      <c r="J102" s="225"/>
      <c r="K102" s="231"/>
      <c r="L102" s="232"/>
      <c r="M102" s="267"/>
      <c r="N102" s="49"/>
      <c r="O102" s="234"/>
    </row>
    <row r="103" spans="1:15" customFormat="1" ht="33" hidden="1" customHeight="1" x14ac:dyDescent="0.25">
      <c r="A103" s="223"/>
      <c r="B103" s="203"/>
      <c r="C103" s="204"/>
      <c r="D103" s="199"/>
      <c r="E103" s="192" t="s">
        <v>25</v>
      </c>
      <c r="F103" s="205" t="s">
        <v>117</v>
      </c>
      <c r="G103" s="194" t="s">
        <v>27</v>
      </c>
      <c r="H103" s="195"/>
      <c r="I103" s="195"/>
      <c r="J103" s="225"/>
      <c r="K103" s="225"/>
      <c r="L103" s="232"/>
      <c r="M103" s="267"/>
      <c r="N103" s="57"/>
      <c r="O103" s="236"/>
    </row>
    <row r="104" spans="1:15" ht="33" customHeight="1" x14ac:dyDescent="0.25">
      <c r="A104" s="20"/>
      <c r="B104" s="189" t="s">
        <v>169</v>
      </c>
      <c r="C104" s="36" t="s">
        <v>170</v>
      </c>
      <c r="D104" s="208" t="s">
        <v>18</v>
      </c>
      <c r="E104" s="3" t="s">
        <v>19</v>
      </c>
      <c r="F104" s="38" t="s">
        <v>150</v>
      </c>
      <c r="G104" s="39" t="s">
        <v>21</v>
      </c>
      <c r="H104" s="195">
        <f>'[45]Оценка от учреждения'!H103</f>
        <v>100</v>
      </c>
      <c r="I104" s="195">
        <f>'[45]Оценка от учреждения'!I103</f>
        <v>100</v>
      </c>
      <c r="J104" s="196">
        <f>IF(I104/H104*100&gt;100,100,I104/H104*100)</f>
        <v>100</v>
      </c>
      <c r="K104" s="237">
        <f>(J104+J105+J106)/3</f>
        <v>100</v>
      </c>
      <c r="L104" s="227">
        <f>(K104+K107)/2</f>
        <v>99.359890109890102</v>
      </c>
      <c r="M104" s="17"/>
      <c r="N104" s="44"/>
      <c r="O104" s="238">
        <v>26</v>
      </c>
    </row>
    <row r="105" spans="1:15" ht="39" customHeight="1" x14ac:dyDescent="0.25">
      <c r="A105" s="20"/>
      <c r="B105" s="189"/>
      <c r="C105" s="36"/>
      <c r="D105" s="209"/>
      <c r="E105" s="3" t="s">
        <v>19</v>
      </c>
      <c r="F105" s="38" t="s">
        <v>151</v>
      </c>
      <c r="G105" s="39" t="s">
        <v>21</v>
      </c>
      <c r="H105" s="195">
        <f>'[45]Оценка от учреждения'!H104</f>
        <v>7.2</v>
      </c>
      <c r="I105" s="195">
        <f>'[45]Оценка от учреждения'!I104</f>
        <v>3.2</v>
      </c>
      <c r="J105" s="196">
        <f>IF(H105/I105*100&gt;100,100,H105/I105*100)</f>
        <v>100</v>
      </c>
      <c r="K105" s="239"/>
      <c r="L105" s="240"/>
      <c r="M105" s="17"/>
      <c r="N105" s="49"/>
      <c r="O105" s="241"/>
    </row>
    <row r="106" spans="1:15" ht="32.25" customHeight="1" x14ac:dyDescent="0.25">
      <c r="A106" s="20"/>
      <c r="B106" s="189"/>
      <c r="C106" s="36"/>
      <c r="D106" s="209"/>
      <c r="E106" s="3" t="s">
        <v>19</v>
      </c>
      <c r="F106" s="219" t="s">
        <v>152</v>
      </c>
      <c r="G106" s="39" t="s">
        <v>21</v>
      </c>
      <c r="H106" s="195">
        <f>'[45]Оценка от учреждения'!H105</f>
        <v>100</v>
      </c>
      <c r="I106" s="195">
        <f>'[45]Оценка от учреждения'!I105</f>
        <v>100</v>
      </c>
      <c r="J106" s="196">
        <f>IF(I106/H106*100&gt;100,100,I106/H106*100)</f>
        <v>100</v>
      </c>
      <c r="K106" s="239"/>
      <c r="L106" s="240"/>
      <c r="M106" s="17"/>
      <c r="N106" s="49"/>
      <c r="O106" s="241"/>
    </row>
    <row r="107" spans="1:15" ht="33" customHeight="1" x14ac:dyDescent="0.25">
      <c r="A107" s="159"/>
      <c r="B107" s="203"/>
      <c r="C107" s="53"/>
      <c r="D107" s="209"/>
      <c r="E107" s="3" t="s">
        <v>25</v>
      </c>
      <c r="F107" s="55" t="s">
        <v>26</v>
      </c>
      <c r="G107" s="39" t="s">
        <v>27</v>
      </c>
      <c r="H107" s="195">
        <f>'[45]Оценка от учреждения'!H106</f>
        <v>182</v>
      </c>
      <c r="I107" s="195">
        <f>'[45]Оценка от учреждения'!I106</f>
        <v>179.67</v>
      </c>
      <c r="J107" s="196">
        <f>IF(I107/H107*100&gt;100,100,I107/H107*100)</f>
        <v>98.719780219780219</v>
      </c>
      <c r="K107" s="196">
        <f>J107</f>
        <v>98.719780219780219</v>
      </c>
      <c r="L107" s="240"/>
      <c r="M107" s="17"/>
      <c r="N107" s="57"/>
      <c r="O107" s="24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45"/>
      <c r="H109" s="246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4:O107"/>
    <mergeCell ref="B104:B107"/>
    <mergeCell ref="C104:C107"/>
    <mergeCell ref="D104:D107"/>
    <mergeCell ref="K104:K106"/>
    <mergeCell ref="L104:L107"/>
    <mergeCell ref="N104:N107"/>
    <mergeCell ref="O96:O99"/>
    <mergeCell ref="B100:B103"/>
    <mergeCell ref="C100:C103"/>
    <mergeCell ref="D100:D103"/>
    <mergeCell ref="K100:K102"/>
    <mergeCell ref="L100:L103"/>
    <mergeCell ref="N100:N103"/>
    <mergeCell ref="O100:O103"/>
    <mergeCell ref="B96:B99"/>
    <mergeCell ref="C96:C99"/>
    <mergeCell ref="D96:D99"/>
    <mergeCell ref="K96:K98"/>
    <mergeCell ref="L96:L99"/>
    <mergeCell ref="N96:N99"/>
    <mergeCell ref="O88:O91"/>
    <mergeCell ref="B92:B95"/>
    <mergeCell ref="C92:C95"/>
    <mergeCell ref="D92:D95"/>
    <mergeCell ref="K92:K94"/>
    <mergeCell ref="L92:L95"/>
    <mergeCell ref="N92:N95"/>
    <mergeCell ref="O92:O95"/>
    <mergeCell ref="B88:B91"/>
    <mergeCell ref="C88:C91"/>
    <mergeCell ref="D88:D91"/>
    <mergeCell ref="K88:K90"/>
    <mergeCell ref="L88:L91"/>
    <mergeCell ref="N88:N91"/>
    <mergeCell ref="O80:O83"/>
    <mergeCell ref="B84:B87"/>
    <mergeCell ref="C84:C87"/>
    <mergeCell ref="D84:D87"/>
    <mergeCell ref="K84:K86"/>
    <mergeCell ref="L84:L87"/>
    <mergeCell ref="N84:N87"/>
    <mergeCell ref="O84:O87"/>
    <mergeCell ref="B80:B83"/>
    <mergeCell ref="C80:C83"/>
    <mergeCell ref="D80:D83"/>
    <mergeCell ref="K80:K82"/>
    <mergeCell ref="L80:L83"/>
    <mergeCell ref="N80:N83"/>
    <mergeCell ref="O72:O75"/>
    <mergeCell ref="B76:B79"/>
    <mergeCell ref="C76:C79"/>
    <mergeCell ref="D76:D79"/>
    <mergeCell ref="K76:K78"/>
    <mergeCell ref="L76:L79"/>
    <mergeCell ref="N76:N79"/>
    <mergeCell ref="O76:O79"/>
    <mergeCell ref="B72:B75"/>
    <mergeCell ref="C72:C75"/>
    <mergeCell ref="D72:D75"/>
    <mergeCell ref="K72:K74"/>
    <mergeCell ref="L72:L75"/>
    <mergeCell ref="N72:N75"/>
    <mergeCell ref="O64:O67"/>
    <mergeCell ref="B68:B71"/>
    <mergeCell ref="C68:C71"/>
    <mergeCell ref="D68:D71"/>
    <mergeCell ref="K68:K70"/>
    <mergeCell ref="L68:L71"/>
    <mergeCell ref="N68:N71"/>
    <mergeCell ref="O68:O71"/>
    <mergeCell ref="B64:B67"/>
    <mergeCell ref="C64:C67"/>
    <mergeCell ref="D64:D67"/>
    <mergeCell ref="K64:K66"/>
    <mergeCell ref="L64:L67"/>
    <mergeCell ref="N64:N67"/>
    <mergeCell ref="O56:O59"/>
    <mergeCell ref="B60:B63"/>
    <mergeCell ref="C60:C63"/>
    <mergeCell ref="D60:D63"/>
    <mergeCell ref="K60:K62"/>
    <mergeCell ref="L60:L63"/>
    <mergeCell ref="N60:N63"/>
    <mergeCell ref="O60:O63"/>
    <mergeCell ref="B56:B59"/>
    <mergeCell ref="C56:C59"/>
    <mergeCell ref="D56:D59"/>
    <mergeCell ref="K56:K58"/>
    <mergeCell ref="L56:L59"/>
    <mergeCell ref="N56:N59"/>
    <mergeCell ref="O48:O51"/>
    <mergeCell ref="B52:B55"/>
    <mergeCell ref="C52:C55"/>
    <mergeCell ref="D52:D55"/>
    <mergeCell ref="K52:K54"/>
    <mergeCell ref="L52:L55"/>
    <mergeCell ref="N52:N55"/>
    <mergeCell ref="O52:O55"/>
    <mergeCell ref="B48:B51"/>
    <mergeCell ref="C48:C51"/>
    <mergeCell ref="D48:D51"/>
    <mergeCell ref="K48:K50"/>
    <mergeCell ref="L48:L51"/>
    <mergeCell ref="N48:N51"/>
    <mergeCell ref="O40:O43"/>
    <mergeCell ref="B44:B47"/>
    <mergeCell ref="C44:C47"/>
    <mergeCell ref="D44:D47"/>
    <mergeCell ref="K44:K46"/>
    <mergeCell ref="L44:L47"/>
    <mergeCell ref="N44:N47"/>
    <mergeCell ref="O44:O47"/>
    <mergeCell ref="B40:B43"/>
    <mergeCell ref="C40:C43"/>
    <mergeCell ref="D40:D43"/>
    <mergeCell ref="K40:K42"/>
    <mergeCell ref="L40:L43"/>
    <mergeCell ref="N40:N43"/>
    <mergeCell ref="C36:C39"/>
    <mergeCell ref="D36:D39"/>
    <mergeCell ref="K36:K38"/>
    <mergeCell ref="L36:L39"/>
    <mergeCell ref="N36:N39"/>
    <mergeCell ref="O36:O39"/>
    <mergeCell ref="O28:O31"/>
    <mergeCell ref="B32:B35"/>
    <mergeCell ref="C32:C35"/>
    <mergeCell ref="D32:D35"/>
    <mergeCell ref="K32:K34"/>
    <mergeCell ref="L32:L35"/>
    <mergeCell ref="M32:M107"/>
    <mergeCell ref="N32:N35"/>
    <mergeCell ref="O32:O35"/>
    <mergeCell ref="B36:B39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20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3" t="s">
        <v>1</v>
      </c>
      <c r="B2" s="3" t="s">
        <v>173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3</v>
      </c>
      <c r="D3" s="5">
        <v>4</v>
      </c>
      <c r="E3" s="4">
        <v>5</v>
      </c>
      <c r="F3" s="4">
        <v>6</v>
      </c>
      <c r="G3" s="5">
        <v>7</v>
      </c>
      <c r="H3" s="4">
        <v>8</v>
      </c>
      <c r="I3" s="4">
        <v>9</v>
      </c>
      <c r="J3" s="5">
        <v>10</v>
      </c>
      <c r="K3" s="4">
        <v>11</v>
      </c>
      <c r="L3" s="4">
        <v>12</v>
      </c>
      <c r="M3" s="5">
        <v>13</v>
      </c>
      <c r="N3" s="4">
        <v>14</v>
      </c>
    </row>
    <row r="4" spans="1:15" customFormat="1" ht="55.5" hidden="1" customHeight="1" x14ac:dyDescent="0.25">
      <c r="A4" s="228" t="s">
        <v>192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8.25" hidden="1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04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hidden="1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/>
      <c r="I16" s="195"/>
      <c r="J16" s="225"/>
      <c r="K16" s="226"/>
      <c r="L16" s="227"/>
      <c r="M16" s="233"/>
      <c r="N16" s="44"/>
      <c r="O16" s="229">
        <v>4</v>
      </c>
    </row>
    <row r="17" spans="1:15" customFormat="1" ht="39" hidden="1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/>
      <c r="I17" s="195"/>
      <c r="J17" s="225"/>
      <c r="K17" s="231"/>
      <c r="L17" s="232"/>
      <c r="M17" s="233"/>
      <c r="N17" s="49"/>
      <c r="O17" s="234"/>
    </row>
    <row r="18" spans="1:15" customFormat="1" ht="32.25" hidden="1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/>
      <c r="I18" s="195"/>
      <c r="J18" s="225"/>
      <c r="K18" s="231"/>
      <c r="L18" s="232"/>
      <c r="M18" s="233"/>
      <c r="N18" s="49"/>
      <c r="O18" s="234"/>
    </row>
    <row r="19" spans="1:15" customFormat="1" ht="33" hidden="1" customHeight="1" x14ac:dyDescent="0.25">
      <c r="A19" s="223"/>
      <c r="B19" s="203"/>
      <c r="C19" s="204"/>
      <c r="D19" s="199"/>
      <c r="E19" s="192" t="s">
        <v>25</v>
      </c>
      <c r="F19" s="205" t="s">
        <v>117</v>
      </c>
      <c r="G19" s="194" t="s">
        <v>27</v>
      </c>
      <c r="H19" s="195"/>
      <c r="I19" s="195"/>
      <c r="J19" s="225"/>
      <c r="K19" s="225"/>
      <c r="L19" s="232"/>
      <c r="M19" s="233"/>
      <c r="N19" s="57"/>
      <c r="O19" s="236"/>
    </row>
    <row r="20" spans="1:15" customFormat="1" ht="52.5" customHeight="1" x14ac:dyDescent="0.25">
      <c r="A20" s="223"/>
      <c r="B20" s="189" t="s">
        <v>124</v>
      </c>
      <c r="C20" s="190" t="s">
        <v>125</v>
      </c>
      <c r="D20" s="191" t="s">
        <v>18</v>
      </c>
      <c r="E20" s="192" t="s">
        <v>19</v>
      </c>
      <c r="F20" s="193" t="s">
        <v>114</v>
      </c>
      <c r="G20" s="194" t="s">
        <v>21</v>
      </c>
      <c r="H20" s="195">
        <f>'[46]Оценка от учреждения'!H19</f>
        <v>9</v>
      </c>
      <c r="I20" s="195">
        <f>'[46]Оценка от учреждения'!I19</f>
        <v>4</v>
      </c>
      <c r="J20" s="225">
        <f>IF(H20/I20*100&gt;100,100,H20/I20*100)</f>
        <v>100</v>
      </c>
      <c r="K20" s="226">
        <f>(J20+J21+J22)/3</f>
        <v>100</v>
      </c>
      <c r="L20" s="227">
        <f>(K20+K23)/2</f>
        <v>100</v>
      </c>
      <c r="M20" s="233"/>
      <c r="N20" s="44"/>
      <c r="O20" s="229">
        <v>5</v>
      </c>
    </row>
    <row r="21" spans="1:15" customFormat="1" ht="39" customHeight="1" x14ac:dyDescent="0.25">
      <c r="A21" s="223"/>
      <c r="B21" s="189"/>
      <c r="C21" s="190"/>
      <c r="D21" s="199"/>
      <c r="E21" s="192" t="s">
        <v>19</v>
      </c>
      <c r="F21" s="193" t="s">
        <v>115</v>
      </c>
      <c r="G21" s="194" t="s">
        <v>21</v>
      </c>
      <c r="H21" s="195">
        <f>'[46]Оценка от учреждения'!H20</f>
        <v>100</v>
      </c>
      <c r="I21" s="195">
        <f>'[46]Оценка от учреждения'!I20</f>
        <v>100</v>
      </c>
      <c r="J21" s="225">
        <f>IF(I21/H21*100&gt;100,100,I21/H21*100)</f>
        <v>100</v>
      </c>
      <c r="K21" s="231"/>
      <c r="L21" s="232"/>
      <c r="M21" s="233"/>
      <c r="N21" s="49"/>
      <c r="O21" s="234"/>
    </row>
    <row r="22" spans="1:15" customFormat="1" ht="33.75" customHeight="1" x14ac:dyDescent="0.25">
      <c r="A22" s="223"/>
      <c r="B22" s="189"/>
      <c r="C22" s="190"/>
      <c r="D22" s="199"/>
      <c r="E22" s="192" t="s">
        <v>19</v>
      </c>
      <c r="F22" s="193" t="s">
        <v>116</v>
      </c>
      <c r="G22" s="194" t="s">
        <v>21</v>
      </c>
      <c r="H22" s="195">
        <f>'[46]Оценка от учреждения'!H21</f>
        <v>65.8</v>
      </c>
      <c r="I22" s="195">
        <f>'[46]Оценка от учреждения'!I21</f>
        <v>67.7</v>
      </c>
      <c r="J22" s="225">
        <f>IF(I22/H22*100&gt;100,100,I22/H22*100)</f>
        <v>100</v>
      </c>
      <c r="K22" s="231"/>
      <c r="L22" s="232"/>
      <c r="M22" s="233"/>
      <c r="N22" s="49"/>
      <c r="O22" s="234"/>
    </row>
    <row r="23" spans="1:15" customFormat="1" ht="33" customHeight="1" x14ac:dyDescent="0.25">
      <c r="A23" s="223"/>
      <c r="B23" s="203"/>
      <c r="C23" s="204"/>
      <c r="D23" s="199"/>
      <c r="E23" s="192" t="s">
        <v>25</v>
      </c>
      <c r="F23" s="205" t="s">
        <v>26</v>
      </c>
      <c r="G23" s="194" t="s">
        <v>27</v>
      </c>
      <c r="H23" s="195">
        <f>'[46]Оценка от учреждения'!H22</f>
        <v>2</v>
      </c>
      <c r="I23" s="195">
        <f>'[46]Оценка от учреждения'!I22</f>
        <v>3.5</v>
      </c>
      <c r="J23" s="225">
        <f>IF(I23/H23*100&gt;100,100,I23/H23*100)</f>
        <v>100</v>
      </c>
      <c r="K23" s="225">
        <f>J23</f>
        <v>100</v>
      </c>
      <c r="L23" s="232"/>
      <c r="M23" s="233"/>
      <c r="N23" s="57"/>
      <c r="O23" s="236"/>
    </row>
    <row r="24" spans="1:15" ht="52.5" customHeight="1" x14ac:dyDescent="0.25">
      <c r="A24" s="223"/>
      <c r="B24" s="189" t="s">
        <v>126</v>
      </c>
      <c r="C24" s="36" t="s">
        <v>127</v>
      </c>
      <c r="D24" s="208" t="s">
        <v>18</v>
      </c>
      <c r="E24" s="3" t="s">
        <v>19</v>
      </c>
      <c r="F24" s="38" t="s">
        <v>114</v>
      </c>
      <c r="G24" s="39" t="s">
        <v>21</v>
      </c>
      <c r="H24" s="195">
        <f>'[46]Оценка от учреждения'!H23</f>
        <v>9</v>
      </c>
      <c r="I24" s="195">
        <f>'[46]Оценка от учреждения'!I23</f>
        <v>9.1999999999999993</v>
      </c>
      <c r="J24" s="196">
        <f>IF(H24/I24*100&gt;100,100,H24/I24*100)</f>
        <v>97.826086956521749</v>
      </c>
      <c r="K24" s="237">
        <f>(J24+J25+J26)/3</f>
        <v>99.275362318840578</v>
      </c>
      <c r="L24" s="227">
        <f>(K24+K27)/2</f>
        <v>99.637681159420282</v>
      </c>
      <c r="M24" s="233"/>
      <c r="N24" s="44"/>
      <c r="O24" s="238">
        <v>6</v>
      </c>
    </row>
    <row r="25" spans="1:15" ht="39" customHeight="1" x14ac:dyDescent="0.25">
      <c r="A25" s="223"/>
      <c r="B25" s="189"/>
      <c r="C25" s="36"/>
      <c r="D25" s="209"/>
      <c r="E25" s="3" t="s">
        <v>19</v>
      </c>
      <c r="F25" s="193" t="s">
        <v>115</v>
      </c>
      <c r="G25" s="39" t="s">
        <v>21</v>
      </c>
      <c r="H25" s="195">
        <f>'[46]Оценка от учреждения'!H24</f>
        <v>100</v>
      </c>
      <c r="I25" s="195">
        <f>'[46]Оценка от учреждения'!I24</f>
        <v>100</v>
      </c>
      <c r="J25" s="196">
        <f>IF(I25/H25*100&gt;100,100,I25/H25*100)</f>
        <v>100</v>
      </c>
      <c r="K25" s="239"/>
      <c r="L25" s="240"/>
      <c r="M25" s="233"/>
      <c r="N25" s="49"/>
      <c r="O25" s="241"/>
    </row>
    <row r="26" spans="1:15" ht="35.25" customHeight="1" x14ac:dyDescent="0.25">
      <c r="A26" s="223"/>
      <c r="B26" s="189"/>
      <c r="C26" s="36"/>
      <c r="D26" s="209"/>
      <c r="E26" s="3" t="s">
        <v>19</v>
      </c>
      <c r="F26" s="38" t="s">
        <v>116</v>
      </c>
      <c r="G26" s="39" t="s">
        <v>21</v>
      </c>
      <c r="H26" s="195">
        <f>'[46]Оценка от учреждения'!H25</f>
        <v>65.8</v>
      </c>
      <c r="I26" s="195">
        <f>'[46]Оценка от учреждения'!I25</f>
        <v>75</v>
      </c>
      <c r="J26" s="196">
        <f>IF(I26/H26*100&gt;100,100,I26/H26*100)</f>
        <v>100</v>
      </c>
      <c r="K26" s="239"/>
      <c r="L26" s="240"/>
      <c r="M26" s="233"/>
      <c r="N26" s="49"/>
      <c r="O26" s="241"/>
    </row>
    <row r="27" spans="1:15" ht="33" customHeight="1" x14ac:dyDescent="0.25">
      <c r="A27" s="223"/>
      <c r="B27" s="203"/>
      <c r="C27" s="53"/>
      <c r="D27" s="209"/>
      <c r="E27" s="3" t="s">
        <v>25</v>
      </c>
      <c r="F27" s="55" t="s">
        <v>26</v>
      </c>
      <c r="G27" s="39" t="s">
        <v>27</v>
      </c>
      <c r="H27" s="195">
        <f>'[46]Оценка от учреждения'!H26</f>
        <v>18</v>
      </c>
      <c r="I27" s="195">
        <f>'[46]Оценка от учреждения'!I26</f>
        <v>21</v>
      </c>
      <c r="J27" s="196">
        <f>IF(I27/H27*100&gt;100,100,I27/H27*100)</f>
        <v>100</v>
      </c>
      <c r="K27" s="196">
        <f>J27</f>
        <v>100</v>
      </c>
      <c r="L27" s="240"/>
      <c r="M27" s="233"/>
      <c r="N27" s="57"/>
      <c r="O27" s="242"/>
    </row>
    <row r="28" spans="1:15" ht="51" customHeight="1" x14ac:dyDescent="0.25">
      <c r="A28" s="223"/>
      <c r="B28" s="189" t="s">
        <v>128</v>
      </c>
      <c r="C28" s="36" t="s">
        <v>129</v>
      </c>
      <c r="D28" s="208" t="s">
        <v>18</v>
      </c>
      <c r="E28" s="3" t="s">
        <v>19</v>
      </c>
      <c r="F28" s="38" t="s">
        <v>114</v>
      </c>
      <c r="G28" s="39" t="s">
        <v>21</v>
      </c>
      <c r="H28" s="195">
        <f>'[46]Оценка от учреждения'!H27</f>
        <v>6.7</v>
      </c>
      <c r="I28" s="195">
        <f>'[46]Оценка от учреждения'!I27</f>
        <v>9.1999999999999993</v>
      </c>
      <c r="J28" s="196">
        <f>IF(H28/I28*100&gt;100,100,H28/I28*100)</f>
        <v>72.826086956521749</v>
      </c>
      <c r="K28" s="237">
        <f>(J28+J29+J30)/3</f>
        <v>90.94202898550725</v>
      </c>
      <c r="L28" s="227">
        <f>(K28+K31)/2</f>
        <v>95.471014492753625</v>
      </c>
      <c r="M28" s="233"/>
      <c r="N28" s="44"/>
      <c r="O28" s="238">
        <v>7</v>
      </c>
    </row>
    <row r="29" spans="1:15" ht="39" customHeight="1" x14ac:dyDescent="0.25">
      <c r="A29" s="223"/>
      <c r="B29" s="189"/>
      <c r="C29" s="36"/>
      <c r="D29" s="209"/>
      <c r="E29" s="3" t="s">
        <v>19</v>
      </c>
      <c r="F29" s="38" t="s">
        <v>115</v>
      </c>
      <c r="G29" s="39" t="s">
        <v>21</v>
      </c>
      <c r="H29" s="195">
        <f>'[46]Оценка от учреждения'!H28</f>
        <v>100</v>
      </c>
      <c r="I29" s="195">
        <f>'[46]Оценка от учреждения'!I28</f>
        <v>100</v>
      </c>
      <c r="J29" s="196">
        <f>IF(I29/H29*100&gt;100,100,I29/H29*100)</f>
        <v>100</v>
      </c>
      <c r="K29" s="239"/>
      <c r="L29" s="240"/>
      <c r="M29" s="233"/>
      <c r="N29" s="49"/>
      <c r="O29" s="241"/>
    </row>
    <row r="30" spans="1:15" ht="33.75" customHeight="1" x14ac:dyDescent="0.25">
      <c r="A30" s="223"/>
      <c r="B30" s="189"/>
      <c r="C30" s="36"/>
      <c r="D30" s="209"/>
      <c r="E30" s="3" t="s">
        <v>19</v>
      </c>
      <c r="F30" s="38" t="s">
        <v>116</v>
      </c>
      <c r="G30" s="39" t="s">
        <v>21</v>
      </c>
      <c r="H30" s="195">
        <f>'[46]Оценка от учреждения'!H29</f>
        <v>70</v>
      </c>
      <c r="I30" s="195">
        <f>'[46]Оценка от учреждения'!I29</f>
        <v>80</v>
      </c>
      <c r="J30" s="196">
        <f>IF(I30/H30*100&gt;100,100,I30/H30*100)</f>
        <v>100</v>
      </c>
      <c r="K30" s="239"/>
      <c r="L30" s="240"/>
      <c r="M30" s="233"/>
      <c r="N30" s="49"/>
      <c r="O30" s="241"/>
    </row>
    <row r="31" spans="1:15" ht="33" customHeight="1" x14ac:dyDescent="0.25">
      <c r="A31" s="223"/>
      <c r="B31" s="203"/>
      <c r="C31" s="53"/>
      <c r="D31" s="209"/>
      <c r="E31" s="3" t="s">
        <v>25</v>
      </c>
      <c r="F31" s="55" t="s">
        <v>26</v>
      </c>
      <c r="G31" s="39" t="s">
        <v>27</v>
      </c>
      <c r="H31" s="195">
        <f>'[46]Оценка от учреждения'!H30</f>
        <v>1.42</v>
      </c>
      <c r="I31" s="195">
        <f>'[46]Оценка от учреждения'!I30</f>
        <v>1.5</v>
      </c>
      <c r="J31" s="196">
        <f>IF(I31/H31*100&gt;100,100,I31/H31*100)</f>
        <v>100</v>
      </c>
      <c r="K31" s="196">
        <f>J31</f>
        <v>100</v>
      </c>
      <c r="L31" s="240"/>
      <c r="M31" s="233"/>
      <c r="N31" s="57"/>
      <c r="O31" s="242"/>
    </row>
    <row r="32" spans="1:15" ht="54" customHeight="1" x14ac:dyDescent="0.25">
      <c r="A32" s="20"/>
      <c r="B32" s="189" t="s">
        <v>130</v>
      </c>
      <c r="C32" s="36" t="s">
        <v>131</v>
      </c>
      <c r="D32" s="37" t="s">
        <v>18</v>
      </c>
      <c r="E32" s="3" t="s">
        <v>19</v>
      </c>
      <c r="F32" s="38" t="s">
        <v>114</v>
      </c>
      <c r="G32" s="39" t="s">
        <v>21</v>
      </c>
      <c r="H32" s="195">
        <f>'[46]Оценка от учреждения'!H31</f>
        <v>9</v>
      </c>
      <c r="I32" s="195">
        <f>'[46]Оценка от учреждения'!I31</f>
        <v>5.4</v>
      </c>
      <c r="J32" s="196">
        <f>IF(H32/I32*100&gt;100,100,H32/I32*100)</f>
        <v>100</v>
      </c>
      <c r="K32" s="237">
        <f>(J32+J33+J34)/3</f>
        <v>100</v>
      </c>
      <c r="L32" s="227">
        <f>(K32+K35)/2</f>
        <v>100</v>
      </c>
      <c r="M32" s="243"/>
      <c r="N32" s="44"/>
      <c r="O32" s="238">
        <v>8</v>
      </c>
    </row>
    <row r="33" spans="1:15" ht="39" customHeight="1" x14ac:dyDescent="0.25">
      <c r="A33" s="20"/>
      <c r="B33" s="189"/>
      <c r="C33" s="36"/>
      <c r="D33" s="217"/>
      <c r="E33" s="3" t="s">
        <v>19</v>
      </c>
      <c r="F33" s="38" t="s">
        <v>115</v>
      </c>
      <c r="G33" s="39" t="s">
        <v>21</v>
      </c>
      <c r="H33" s="195">
        <f>'[46]Оценка от учреждения'!H32</f>
        <v>100</v>
      </c>
      <c r="I33" s="195">
        <f>'[46]Оценка от учреждения'!I32</f>
        <v>100</v>
      </c>
      <c r="J33" s="196">
        <f>IF(I33/H33*100&gt;100,100,I33/H33*100)</f>
        <v>100</v>
      </c>
      <c r="K33" s="239"/>
      <c r="L33" s="240"/>
      <c r="M33" s="243"/>
      <c r="N33" s="49"/>
      <c r="O33" s="241"/>
    </row>
    <row r="34" spans="1:15" ht="33.75" customHeight="1" x14ac:dyDescent="0.25">
      <c r="A34" s="20"/>
      <c r="B34" s="189"/>
      <c r="C34" s="36"/>
      <c r="D34" s="217"/>
      <c r="E34" s="3" t="s">
        <v>19</v>
      </c>
      <c r="F34" s="38" t="s">
        <v>116</v>
      </c>
      <c r="G34" s="39" t="s">
        <v>21</v>
      </c>
      <c r="H34" s="195">
        <f>'[46]Оценка от учреждения'!H33</f>
        <v>65.8</v>
      </c>
      <c r="I34" s="195">
        <f>'[46]Оценка от учреждения'!I33</f>
        <v>67.7</v>
      </c>
      <c r="J34" s="196">
        <f>IF(I34/H34*100&gt;100,100,I34/H34*100)</f>
        <v>100</v>
      </c>
      <c r="K34" s="239"/>
      <c r="L34" s="240"/>
      <c r="M34" s="243"/>
      <c r="N34" s="49"/>
      <c r="O34" s="241"/>
    </row>
    <row r="35" spans="1:15" ht="33" customHeight="1" x14ac:dyDescent="0.25">
      <c r="A35" s="20"/>
      <c r="B35" s="203"/>
      <c r="C35" s="53"/>
      <c r="D35" s="218"/>
      <c r="E35" s="3" t="s">
        <v>25</v>
      </c>
      <c r="F35" s="55" t="s">
        <v>26</v>
      </c>
      <c r="G35" s="39" t="s">
        <v>27</v>
      </c>
      <c r="H35" s="195">
        <f>'[46]Оценка от учреждения'!H34</f>
        <v>284</v>
      </c>
      <c r="I35" s="195">
        <f>'[46]Оценка от учреждения'!I34</f>
        <v>306.33</v>
      </c>
      <c r="J35" s="196">
        <f>IF(I35/H35*100&gt;100,100,I35/H35*100)</f>
        <v>100</v>
      </c>
      <c r="K35" s="196">
        <f>J35</f>
        <v>100</v>
      </c>
      <c r="L35" s="240"/>
      <c r="M35" s="243"/>
      <c r="N35" s="57"/>
      <c r="O35" s="242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>
        <f>(J36+J37+J38)/3</f>
        <v>0</v>
      </c>
      <c r="L36" s="227">
        <f>(K36+K39)/2</f>
        <v>0</v>
      </c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>
        <f>J39</f>
        <v>0</v>
      </c>
      <c r="L39" s="232"/>
      <c r="M39" s="233"/>
      <c r="N39" s="57"/>
      <c r="O39" s="236"/>
    </row>
    <row r="40" spans="1:15" ht="51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>
        <f>(J40+J41+J42)/3</f>
        <v>0</v>
      </c>
      <c r="L40" s="227">
        <f>(K40+K43)/2</f>
        <v>0</v>
      </c>
      <c r="M40" s="233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33"/>
      <c r="N41" s="49"/>
      <c r="O41" s="241"/>
    </row>
    <row r="42" spans="1:15" ht="36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33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>
        <f>J43</f>
        <v>0</v>
      </c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>
        <f>(J44+J45+J46)/3</f>
        <v>0</v>
      </c>
      <c r="L44" s="227">
        <f>(K44+K47)/2</f>
        <v>0</v>
      </c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>
        <f>J47</f>
        <v>0</v>
      </c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>
        <f>(J48+J49+J50)/3</f>
        <v>0</v>
      </c>
      <c r="L48" s="227">
        <f>(K48+K51)/2</f>
        <v>0</v>
      </c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>
        <f>J51</f>
        <v>0</v>
      </c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>
        <f>(J52+J53+J54)/3</f>
        <v>0</v>
      </c>
      <c r="L52" s="227">
        <f>(K52+K55)/2</f>
        <v>0</v>
      </c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>
        <f>J55</f>
        <v>0</v>
      </c>
      <c r="L55" s="232"/>
      <c r="M55" s="233"/>
      <c r="N55" s="57"/>
      <c r="O55" s="236"/>
    </row>
    <row r="56" spans="1:15" ht="54" hidden="1" customHeight="1" x14ac:dyDescent="0.25">
      <c r="A56" s="223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/>
      <c r="I56" s="195"/>
      <c r="J56" s="196"/>
      <c r="K56" s="237">
        <f>(J56+J57+J58)/3</f>
        <v>0</v>
      </c>
      <c r="L56" s="227">
        <f>(K56+K59)/2</f>
        <v>0</v>
      </c>
      <c r="M56" s="233"/>
      <c r="N56" s="44"/>
      <c r="O56" s="238">
        <v>14</v>
      </c>
    </row>
    <row r="57" spans="1:15" ht="39" hidden="1" customHeight="1" x14ac:dyDescent="0.25">
      <c r="A57" s="223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/>
      <c r="I57" s="195"/>
      <c r="J57" s="196"/>
      <c r="K57" s="239"/>
      <c r="L57" s="240"/>
      <c r="M57" s="233"/>
      <c r="N57" s="49"/>
      <c r="O57" s="241"/>
    </row>
    <row r="58" spans="1:15" ht="36.75" hidden="1" customHeight="1" x14ac:dyDescent="0.25">
      <c r="A58" s="223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/>
      <c r="I58" s="195"/>
      <c r="J58" s="196"/>
      <c r="K58" s="239"/>
      <c r="L58" s="240"/>
      <c r="M58" s="233"/>
      <c r="N58" s="49"/>
      <c r="O58" s="241"/>
    </row>
    <row r="59" spans="1:15" ht="33" hidden="1" customHeight="1" x14ac:dyDescent="0.25">
      <c r="A59" s="223"/>
      <c r="B59" s="203"/>
      <c r="C59" s="53"/>
      <c r="D59" s="209"/>
      <c r="E59" s="3" t="s">
        <v>25</v>
      </c>
      <c r="F59" s="55" t="s">
        <v>117</v>
      </c>
      <c r="G59" s="39" t="s">
        <v>27</v>
      </c>
      <c r="H59" s="195"/>
      <c r="I59" s="195"/>
      <c r="J59" s="196"/>
      <c r="K59" s="196">
        <f>J59</f>
        <v>0</v>
      </c>
      <c r="L59" s="240"/>
      <c r="M59" s="233"/>
      <c r="N59" s="57"/>
      <c r="O59" s="242"/>
    </row>
    <row r="60" spans="1:15" customFormat="1" ht="52.5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>
        <f>(J60+J61+J62)/3</f>
        <v>0</v>
      </c>
      <c r="L60" s="227">
        <f>(K60+K63)/2</f>
        <v>0</v>
      </c>
      <c r="M60" s="233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33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33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>
        <f>J63</f>
        <v>0</v>
      </c>
      <c r="L63" s="232"/>
      <c r="M63" s="233"/>
      <c r="N63" s="57"/>
      <c r="O63" s="236"/>
    </row>
    <row r="64" spans="1:15" ht="51" hidden="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/>
      <c r="I64" s="195"/>
      <c r="J64" s="196"/>
      <c r="K64" s="237">
        <f>(J64+J65+J66)/3</f>
        <v>0</v>
      </c>
      <c r="L64" s="227">
        <f>(K64+K67)/2</f>
        <v>0</v>
      </c>
      <c r="M64" s="233"/>
      <c r="N64" s="44"/>
      <c r="O64" s="238">
        <v>16</v>
      </c>
    </row>
    <row r="65" spans="1:15" ht="39" hidden="1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/>
      <c r="I65" s="195"/>
      <c r="J65" s="196"/>
      <c r="K65" s="239"/>
      <c r="L65" s="240"/>
      <c r="M65" s="233"/>
      <c r="N65" s="49"/>
      <c r="O65" s="241"/>
    </row>
    <row r="66" spans="1:15" ht="33.75" hidden="1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/>
      <c r="I66" s="195"/>
      <c r="J66" s="196"/>
      <c r="K66" s="239"/>
      <c r="L66" s="240"/>
      <c r="M66" s="233"/>
      <c r="N66" s="49"/>
      <c r="O66" s="241"/>
    </row>
    <row r="67" spans="1:15" ht="33" hidden="1" customHeight="1" x14ac:dyDescent="0.25">
      <c r="A67" s="223"/>
      <c r="B67" s="203"/>
      <c r="C67" s="53"/>
      <c r="D67" s="209"/>
      <c r="E67" s="3" t="s">
        <v>25</v>
      </c>
      <c r="F67" s="55" t="s">
        <v>117</v>
      </c>
      <c r="G67" s="39" t="s">
        <v>27</v>
      </c>
      <c r="H67" s="195"/>
      <c r="I67" s="195"/>
      <c r="J67" s="196"/>
      <c r="K67" s="196">
        <f>J67</f>
        <v>0</v>
      </c>
      <c r="L67" s="240"/>
      <c r="M67" s="233"/>
      <c r="N67" s="57"/>
      <c r="O67" s="242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>
        <f>(J68+J69+J70)/3</f>
        <v>0</v>
      </c>
      <c r="L68" s="227">
        <f>(K68+K71)/2</f>
        <v>0</v>
      </c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196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>
        <f>J71</f>
        <v>0</v>
      </c>
      <c r="L71" s="232"/>
      <c r="M71" s="233"/>
      <c r="N71" s="57"/>
      <c r="O71" s="236"/>
    </row>
    <row r="72" spans="1:15" ht="36" hidden="1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/>
      <c r="I72" s="195"/>
      <c r="J72" s="196"/>
      <c r="K72" s="237">
        <f>(J72+J73+J74)/3</f>
        <v>0</v>
      </c>
      <c r="L72" s="227">
        <f>(K72+K75)/2</f>
        <v>0</v>
      </c>
      <c r="M72" s="233"/>
      <c r="N72" s="44"/>
      <c r="O72" s="238">
        <v>18</v>
      </c>
    </row>
    <row r="73" spans="1:15" ht="34.5" hidden="1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/>
      <c r="I73" s="195"/>
      <c r="J73" s="196"/>
      <c r="K73" s="239"/>
      <c r="L73" s="240"/>
      <c r="M73" s="233"/>
      <c r="N73" s="49"/>
      <c r="O73" s="241"/>
    </row>
    <row r="74" spans="1:15" ht="33.75" hidden="1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/>
      <c r="I74" s="195"/>
      <c r="J74" s="196"/>
      <c r="K74" s="239"/>
      <c r="L74" s="240"/>
      <c r="M74" s="233"/>
      <c r="N74" s="49"/>
      <c r="O74" s="241"/>
    </row>
    <row r="75" spans="1:15" ht="33" hidden="1" customHeight="1" x14ac:dyDescent="0.25">
      <c r="A75" s="223"/>
      <c r="B75" s="203"/>
      <c r="C75" s="53"/>
      <c r="D75" s="209"/>
      <c r="E75" s="3" t="s">
        <v>25</v>
      </c>
      <c r="F75" s="55" t="s">
        <v>117</v>
      </c>
      <c r="G75" s="39" t="s">
        <v>27</v>
      </c>
      <c r="H75" s="195"/>
      <c r="I75" s="195"/>
      <c r="J75" s="196"/>
      <c r="K75" s="196">
        <f>J75</f>
        <v>0</v>
      </c>
      <c r="L75" s="240"/>
      <c r="M75" s="233"/>
      <c r="N75" s="57"/>
      <c r="O75" s="242"/>
    </row>
    <row r="76" spans="1:15" customFormat="1" ht="36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/>
      <c r="I76" s="195"/>
      <c r="J76" s="225"/>
      <c r="K76" s="226">
        <f>(J76+J77+J78)/3</f>
        <v>0</v>
      </c>
      <c r="L76" s="227">
        <f>(K76+K79)/2</f>
        <v>0</v>
      </c>
      <c r="M76" s="233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/>
      <c r="I77" s="195"/>
      <c r="J77" s="225"/>
      <c r="K77" s="231"/>
      <c r="L77" s="232"/>
      <c r="M77" s="233"/>
      <c r="N77" s="49"/>
      <c r="O77" s="234"/>
    </row>
    <row r="78" spans="1:15" customFormat="1" ht="35.25" hidden="1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/>
      <c r="I78" s="195"/>
      <c r="J78" s="225"/>
      <c r="K78" s="231"/>
      <c r="L78" s="232"/>
      <c r="M78" s="233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>
        <f>J79</f>
        <v>0</v>
      </c>
      <c r="L79" s="232"/>
      <c r="M79" s="233"/>
      <c r="N79" s="57"/>
      <c r="O79" s="236"/>
    </row>
    <row r="80" spans="1:15" ht="34.5" hidden="1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/>
      <c r="I80" s="195"/>
      <c r="J80" s="196"/>
      <c r="K80" s="237">
        <f>(J80+J81+J82)/3</f>
        <v>0</v>
      </c>
      <c r="L80" s="227">
        <f>(K80+K83)/2</f>
        <v>0</v>
      </c>
      <c r="M80" s="233"/>
      <c r="N80" s="44"/>
      <c r="O80" s="238">
        <v>20</v>
      </c>
    </row>
    <row r="81" spans="1:15" ht="39" hidden="1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/>
      <c r="I81" s="195"/>
      <c r="J81" s="196"/>
      <c r="K81" s="239"/>
      <c r="L81" s="240"/>
      <c r="M81" s="233"/>
      <c r="N81" s="49"/>
      <c r="O81" s="241"/>
    </row>
    <row r="82" spans="1:15" ht="33.75" hidden="1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/>
      <c r="I82" s="195"/>
      <c r="J82" s="196"/>
      <c r="K82" s="239"/>
      <c r="L82" s="240"/>
      <c r="M82" s="233"/>
      <c r="N82" s="49"/>
      <c r="O82" s="241"/>
    </row>
    <row r="83" spans="1:15" ht="33" hidden="1" customHeight="1" x14ac:dyDescent="0.25">
      <c r="A83" s="223"/>
      <c r="B83" s="203"/>
      <c r="C83" s="53"/>
      <c r="D83" s="209"/>
      <c r="E83" s="3" t="s">
        <v>25</v>
      </c>
      <c r="F83" s="55" t="s">
        <v>117</v>
      </c>
      <c r="G83" s="39" t="s">
        <v>27</v>
      </c>
      <c r="H83" s="195"/>
      <c r="I83" s="195"/>
      <c r="J83" s="196"/>
      <c r="K83" s="196">
        <f>J83</f>
        <v>0</v>
      </c>
      <c r="L83" s="240"/>
      <c r="M83" s="233"/>
      <c r="N83" s="57"/>
      <c r="O83" s="242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>
        <f>(J84+J85+J86)/3</f>
        <v>0</v>
      </c>
      <c r="L84" s="227">
        <f>(K84+K87)/2</f>
        <v>0</v>
      </c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>
        <f>J87</f>
        <v>0</v>
      </c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>
        <f>(J88+J89+J90)/3</f>
        <v>0</v>
      </c>
      <c r="L88" s="227">
        <f>(K88+K91)/2</f>
        <v>0</v>
      </c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>
        <f>J91</f>
        <v>0</v>
      </c>
      <c r="L91" s="232"/>
      <c r="M91" s="233"/>
      <c r="N91" s="57"/>
      <c r="O91" s="236"/>
    </row>
    <row r="92" spans="1:15" customFormat="1" ht="34.5" customHeight="1" x14ac:dyDescent="0.25">
      <c r="A92" s="223"/>
      <c r="B92" s="189" t="s">
        <v>163</v>
      </c>
      <c r="C92" s="190" t="s">
        <v>164</v>
      </c>
      <c r="D92" s="191" t="s">
        <v>18</v>
      </c>
      <c r="E92" s="192" t="s">
        <v>19</v>
      </c>
      <c r="F92" s="193" t="s">
        <v>150</v>
      </c>
      <c r="G92" s="194" t="s">
        <v>21</v>
      </c>
      <c r="H92" s="195">
        <f>'[46]Оценка от учреждения'!H91</f>
        <v>100</v>
      </c>
      <c r="I92" s="195">
        <f>'[46]Оценка от учреждения'!I91</f>
        <v>100</v>
      </c>
      <c r="J92" s="225">
        <f>IF(I92/H92*100&gt;100,100,I92/H92*100)</f>
        <v>100</v>
      </c>
      <c r="K92" s="226">
        <f>(J92+J93+J94)/3</f>
        <v>100</v>
      </c>
      <c r="L92" s="227">
        <f>(K92+K95)/2</f>
        <v>100</v>
      </c>
      <c r="M92" s="233"/>
      <c r="N92" s="44"/>
      <c r="O92" s="229">
        <v>23</v>
      </c>
    </row>
    <row r="93" spans="1:15" customFormat="1" ht="39" customHeight="1" x14ac:dyDescent="0.25">
      <c r="A93" s="223"/>
      <c r="B93" s="189"/>
      <c r="C93" s="190"/>
      <c r="D93" s="199"/>
      <c r="E93" s="192" t="s">
        <v>19</v>
      </c>
      <c r="F93" s="193" t="s">
        <v>151</v>
      </c>
      <c r="G93" s="194" t="s">
        <v>21</v>
      </c>
      <c r="H93" s="195">
        <f>'[46]Оценка от учреждения'!H92</f>
        <v>9</v>
      </c>
      <c r="I93" s="195">
        <f>'[46]Оценка от учреждения'!I92</f>
        <v>4</v>
      </c>
      <c r="J93" s="225">
        <f>IF(H93/I93*100&gt;100,100,H93/I93*100)</f>
        <v>100</v>
      </c>
      <c r="K93" s="231"/>
      <c r="L93" s="232"/>
      <c r="M93" s="233"/>
      <c r="N93" s="49"/>
      <c r="O93" s="234"/>
    </row>
    <row r="94" spans="1:15" customFormat="1" ht="32.25" customHeight="1" x14ac:dyDescent="0.25">
      <c r="A94" s="223"/>
      <c r="B94" s="189"/>
      <c r="C94" s="190"/>
      <c r="D94" s="199"/>
      <c r="E94" s="192" t="s">
        <v>19</v>
      </c>
      <c r="F94" s="220" t="s">
        <v>152</v>
      </c>
      <c r="G94" s="194" t="s">
        <v>21</v>
      </c>
      <c r="H94" s="195">
        <f>'[46]Оценка от учреждения'!H93</f>
        <v>100</v>
      </c>
      <c r="I94" s="195">
        <f>'[46]Оценка от учреждения'!I93</f>
        <v>100</v>
      </c>
      <c r="J94" s="225">
        <f>IF(I94/H94*100&gt;100,100,I94/H94*100)</f>
        <v>100</v>
      </c>
      <c r="K94" s="231"/>
      <c r="L94" s="232"/>
      <c r="M94" s="233"/>
      <c r="N94" s="49"/>
      <c r="O94" s="234"/>
    </row>
    <row r="95" spans="1:15" customFormat="1" ht="33" customHeight="1" x14ac:dyDescent="0.25">
      <c r="A95" s="223"/>
      <c r="B95" s="203"/>
      <c r="C95" s="204"/>
      <c r="D95" s="199"/>
      <c r="E95" s="192" t="s">
        <v>25</v>
      </c>
      <c r="F95" s="205" t="s">
        <v>26</v>
      </c>
      <c r="G95" s="194" t="s">
        <v>27</v>
      </c>
      <c r="H95" s="195">
        <f>'[46]Оценка от учреждения'!H94</f>
        <v>2</v>
      </c>
      <c r="I95" s="195">
        <f>'[46]Оценка от учреждения'!I94</f>
        <v>3.5</v>
      </c>
      <c r="J95" s="225">
        <f>IF(I95/H95*100&gt;100,100,I95/H95*100)</f>
        <v>100</v>
      </c>
      <c r="K95" s="225">
        <f>J95</f>
        <v>100</v>
      </c>
      <c r="L95" s="232"/>
      <c r="M95" s="233"/>
      <c r="N95" s="57"/>
      <c r="O95" s="236"/>
    </row>
    <row r="96" spans="1:15" ht="33" customHeight="1" x14ac:dyDescent="0.25">
      <c r="A96" s="223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>
        <f>'[46]Оценка от учреждения'!H95</f>
        <v>100</v>
      </c>
      <c r="I96" s="195">
        <f>'[46]Оценка от учреждения'!I95</f>
        <v>100</v>
      </c>
      <c r="J96" s="196">
        <f>IF(I96/H96*100&gt;100,100,I96/H96*100)</f>
        <v>100</v>
      </c>
      <c r="K96" s="237">
        <f>(J96+J97+J98)/3</f>
        <v>99.275362318840578</v>
      </c>
      <c r="L96" s="227">
        <f>(K96+K99)/2</f>
        <v>99.637681159420282</v>
      </c>
      <c r="M96" s="233"/>
      <c r="N96" s="44"/>
      <c r="O96" s="238">
        <v>24</v>
      </c>
    </row>
    <row r="97" spans="1:15" ht="39" customHeight="1" x14ac:dyDescent="0.25">
      <c r="A97" s="223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>
        <f>'[46]Оценка от учреждения'!H96</f>
        <v>9</v>
      </c>
      <c r="I97" s="195">
        <f>'[46]Оценка от учреждения'!I96</f>
        <v>9.1999999999999993</v>
      </c>
      <c r="J97" s="196">
        <f>IF(H97/I97*100&gt;100,100,H97/I97*100)</f>
        <v>97.826086956521749</v>
      </c>
      <c r="K97" s="239"/>
      <c r="L97" s="240"/>
      <c r="M97" s="233"/>
      <c r="N97" s="49"/>
      <c r="O97" s="241"/>
    </row>
    <row r="98" spans="1:15" ht="33.75" customHeight="1" x14ac:dyDescent="0.25">
      <c r="A98" s="223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>
        <f>'[46]Оценка от учреждения'!H97</f>
        <v>100</v>
      </c>
      <c r="I98" s="195">
        <f>'[46]Оценка от учреждения'!I97</f>
        <v>100</v>
      </c>
      <c r="J98" s="196">
        <f>IF(I98/H98*100&gt;100,100,I98/H98*100)</f>
        <v>100</v>
      </c>
      <c r="K98" s="239"/>
      <c r="L98" s="240"/>
      <c r="M98" s="233"/>
      <c r="N98" s="49"/>
      <c r="O98" s="241"/>
    </row>
    <row r="99" spans="1:15" ht="33" customHeight="1" x14ac:dyDescent="0.25">
      <c r="A99" s="223"/>
      <c r="B99" s="203"/>
      <c r="C99" s="53"/>
      <c r="D99" s="209"/>
      <c r="E99" s="3" t="s">
        <v>25</v>
      </c>
      <c r="F99" s="55" t="s">
        <v>26</v>
      </c>
      <c r="G99" s="39" t="s">
        <v>27</v>
      </c>
      <c r="H99" s="195">
        <f>'[46]Оценка от учреждения'!H98</f>
        <v>18</v>
      </c>
      <c r="I99" s="195">
        <f>'[46]Оценка от учреждения'!I98</f>
        <v>21</v>
      </c>
      <c r="J99" s="196">
        <f>IF(I99/H99*100&gt;100,100,I99/H99*100)</f>
        <v>100</v>
      </c>
      <c r="K99" s="196">
        <f>J99</f>
        <v>100</v>
      </c>
      <c r="L99" s="240"/>
      <c r="M99" s="233"/>
      <c r="N99" s="57"/>
      <c r="O99" s="242"/>
    </row>
    <row r="100" spans="1:15" ht="34.5" customHeight="1" x14ac:dyDescent="0.25">
      <c r="A100" s="223"/>
      <c r="B100" s="189" t="s">
        <v>167</v>
      </c>
      <c r="C100" s="36" t="s">
        <v>168</v>
      </c>
      <c r="D100" s="208" t="s">
        <v>18</v>
      </c>
      <c r="E100" s="3" t="s">
        <v>19</v>
      </c>
      <c r="F100" s="38" t="s">
        <v>150</v>
      </c>
      <c r="G100" s="39" t="s">
        <v>21</v>
      </c>
      <c r="H100" s="195">
        <f>'[46]Оценка от учреждения'!H99</f>
        <v>100</v>
      </c>
      <c r="I100" s="195">
        <f>'[46]Оценка от учреждения'!I99</f>
        <v>100</v>
      </c>
      <c r="J100" s="196">
        <f>IF(I100/H100*100&gt;100,100,I100/H100*100)</f>
        <v>100</v>
      </c>
      <c r="K100" s="237">
        <f>(J100+J101+J102)/3</f>
        <v>90.94202898550725</v>
      </c>
      <c r="L100" s="227">
        <f>(K100+K103)/2</f>
        <v>95.471014492753625</v>
      </c>
      <c r="M100" s="233"/>
      <c r="N100" s="44"/>
      <c r="O100" s="238">
        <v>25</v>
      </c>
    </row>
    <row r="101" spans="1:15" ht="39" customHeight="1" x14ac:dyDescent="0.25">
      <c r="A101" s="223"/>
      <c r="B101" s="189"/>
      <c r="C101" s="36"/>
      <c r="D101" s="209"/>
      <c r="E101" s="3" t="s">
        <v>19</v>
      </c>
      <c r="F101" s="38" t="s">
        <v>151</v>
      </c>
      <c r="G101" s="39" t="s">
        <v>21</v>
      </c>
      <c r="H101" s="195">
        <f>'[46]Оценка от учреждения'!H100</f>
        <v>6.7</v>
      </c>
      <c r="I101" s="195">
        <f>'[46]Оценка от учреждения'!I100</f>
        <v>9.1999999999999993</v>
      </c>
      <c r="J101" s="196">
        <f>IF(H101/I101*100&gt;100,100,H101/I101*100)</f>
        <v>72.826086956521749</v>
      </c>
      <c r="K101" s="239"/>
      <c r="L101" s="240"/>
      <c r="M101" s="233"/>
      <c r="N101" s="49"/>
      <c r="O101" s="241"/>
    </row>
    <row r="102" spans="1:15" ht="35.25" customHeight="1" x14ac:dyDescent="0.25">
      <c r="A102" s="223"/>
      <c r="B102" s="189"/>
      <c r="C102" s="36"/>
      <c r="D102" s="209"/>
      <c r="E102" s="3" t="s">
        <v>19</v>
      </c>
      <c r="F102" s="219" t="s">
        <v>152</v>
      </c>
      <c r="G102" s="39" t="s">
        <v>21</v>
      </c>
      <c r="H102" s="195">
        <f>'[46]Оценка от учреждения'!H101</f>
        <v>100</v>
      </c>
      <c r="I102" s="195">
        <f>'[46]Оценка от учреждения'!I101</f>
        <v>100</v>
      </c>
      <c r="J102" s="196">
        <f>IF(I102/H102*100&gt;100,100,I102/H102*100)</f>
        <v>100</v>
      </c>
      <c r="K102" s="239"/>
      <c r="L102" s="240"/>
      <c r="M102" s="233"/>
      <c r="N102" s="49"/>
      <c r="O102" s="241"/>
    </row>
    <row r="103" spans="1:15" ht="33" customHeight="1" x14ac:dyDescent="0.25">
      <c r="A103" s="223"/>
      <c r="B103" s="203"/>
      <c r="C103" s="53"/>
      <c r="D103" s="209"/>
      <c r="E103" s="3" t="s">
        <v>25</v>
      </c>
      <c r="F103" s="55" t="s">
        <v>26</v>
      </c>
      <c r="G103" s="39" t="s">
        <v>27</v>
      </c>
      <c r="H103" s="195">
        <f>'[46]Оценка от учреждения'!H102</f>
        <v>1.42</v>
      </c>
      <c r="I103" s="195">
        <f>'[46]Оценка от учреждения'!I102</f>
        <v>1.5</v>
      </c>
      <c r="J103" s="196">
        <f>IF(I103/H103*100&gt;100,100,I103/H103*100)</f>
        <v>100</v>
      </c>
      <c r="K103" s="196">
        <f>J103</f>
        <v>100</v>
      </c>
      <c r="L103" s="240"/>
      <c r="M103" s="233"/>
      <c r="N103" s="57"/>
      <c r="O103" s="242"/>
    </row>
    <row r="104" spans="1:15" ht="33" customHeight="1" x14ac:dyDescent="0.25">
      <c r="A104" s="20"/>
      <c r="B104" s="189" t="s">
        <v>169</v>
      </c>
      <c r="C104" s="36" t="s">
        <v>170</v>
      </c>
      <c r="D104" s="208" t="s">
        <v>18</v>
      </c>
      <c r="E104" s="3" t="s">
        <v>19</v>
      </c>
      <c r="F104" s="38" t="s">
        <v>150</v>
      </c>
      <c r="G104" s="39" t="s">
        <v>21</v>
      </c>
      <c r="H104" s="195">
        <f>'[46]Оценка от учреждения'!H103</f>
        <v>100</v>
      </c>
      <c r="I104" s="195">
        <f>'[46]Оценка от учреждения'!I103</f>
        <v>100</v>
      </c>
      <c r="J104" s="196">
        <f>IF(I104/H104*100&gt;100,100,I104/H104*100)</f>
        <v>100</v>
      </c>
      <c r="K104" s="237">
        <f>(J104+J105+J106)/3</f>
        <v>100</v>
      </c>
      <c r="L104" s="227">
        <f>(K104+K107)/2</f>
        <v>100</v>
      </c>
      <c r="M104" s="243"/>
      <c r="N104" s="44"/>
      <c r="O104" s="238">
        <v>26</v>
      </c>
    </row>
    <row r="105" spans="1:15" ht="39" customHeight="1" x14ac:dyDescent="0.25">
      <c r="A105" s="20"/>
      <c r="B105" s="189"/>
      <c r="C105" s="36"/>
      <c r="D105" s="209"/>
      <c r="E105" s="3" t="s">
        <v>19</v>
      </c>
      <c r="F105" s="38" t="s">
        <v>151</v>
      </c>
      <c r="G105" s="39" t="s">
        <v>21</v>
      </c>
      <c r="H105" s="195">
        <f>'[46]Оценка от учреждения'!H104</f>
        <v>9</v>
      </c>
      <c r="I105" s="195">
        <f>'[46]Оценка от учреждения'!I104</f>
        <v>5.4</v>
      </c>
      <c r="J105" s="196">
        <f>IF(H105/I105*100&gt;100,100,H105/I105*100)</f>
        <v>100</v>
      </c>
      <c r="K105" s="239"/>
      <c r="L105" s="240"/>
      <c r="M105" s="243"/>
      <c r="N105" s="49"/>
      <c r="O105" s="241"/>
    </row>
    <row r="106" spans="1:15" ht="32.25" customHeight="1" x14ac:dyDescent="0.25">
      <c r="A106" s="20"/>
      <c r="B106" s="189"/>
      <c r="C106" s="36"/>
      <c r="D106" s="209"/>
      <c r="E106" s="3" t="s">
        <v>19</v>
      </c>
      <c r="F106" s="219" t="s">
        <v>152</v>
      </c>
      <c r="G106" s="39" t="s">
        <v>21</v>
      </c>
      <c r="H106" s="195">
        <f>'[46]Оценка от учреждения'!H105</f>
        <v>100</v>
      </c>
      <c r="I106" s="195">
        <f>'[46]Оценка от учреждения'!I105</f>
        <v>100</v>
      </c>
      <c r="J106" s="196">
        <f>IF(I106/H106*100&gt;100,100,I106/H106*100)</f>
        <v>100</v>
      </c>
      <c r="K106" s="239"/>
      <c r="L106" s="240"/>
      <c r="M106" s="243"/>
      <c r="N106" s="49"/>
      <c r="O106" s="241"/>
    </row>
    <row r="107" spans="1:15" ht="33" customHeight="1" x14ac:dyDescent="0.25">
      <c r="A107" s="159"/>
      <c r="B107" s="203"/>
      <c r="C107" s="53"/>
      <c r="D107" s="209"/>
      <c r="E107" s="3" t="s">
        <v>25</v>
      </c>
      <c r="F107" s="55" t="s">
        <v>26</v>
      </c>
      <c r="G107" s="39" t="s">
        <v>27</v>
      </c>
      <c r="H107" s="195">
        <f>'[46]Оценка от учреждения'!H106</f>
        <v>304</v>
      </c>
      <c r="I107" s="195">
        <f>'[46]Оценка от учреждения'!I106</f>
        <v>306.58</v>
      </c>
      <c r="J107" s="196">
        <f>IF(I107/H107*100&gt;100,100,I107/H107*100)</f>
        <v>100</v>
      </c>
      <c r="K107" s="196">
        <f>J107</f>
        <v>100</v>
      </c>
      <c r="L107" s="240"/>
      <c r="M107" s="244"/>
      <c r="N107" s="57"/>
      <c r="O107" s="24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45"/>
      <c r="H109" s="246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O111"/>
  <sheetViews>
    <sheetView view="pageBreakPreview" zoomScale="70" zoomScaleNormal="60" zoomScaleSheetLayoutView="70" workbookViewId="0">
      <pane xSplit="5" ySplit="3" topLeftCell="F4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3" t="s">
        <v>1</v>
      </c>
      <c r="B2" s="3" t="s">
        <v>173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3</v>
      </c>
      <c r="D3" s="5">
        <v>4</v>
      </c>
      <c r="E3" s="4">
        <v>5</v>
      </c>
      <c r="F3" s="4">
        <v>6</v>
      </c>
      <c r="G3" s="5">
        <v>7</v>
      </c>
      <c r="H3" s="4">
        <v>8</v>
      </c>
      <c r="I3" s="4">
        <v>9</v>
      </c>
      <c r="J3" s="5">
        <v>10</v>
      </c>
      <c r="K3" s="4">
        <v>11</v>
      </c>
      <c r="L3" s="4">
        <v>12</v>
      </c>
      <c r="M3" s="5">
        <v>13</v>
      </c>
      <c r="N3" s="4">
        <v>14</v>
      </c>
    </row>
    <row r="4" spans="1:15" customFormat="1" ht="54" hidden="1" customHeight="1" x14ac:dyDescent="0.25">
      <c r="A4" s="223" t="s">
        <v>193</v>
      </c>
      <c r="B4" s="189" t="s">
        <v>112</v>
      </c>
      <c r="C4" s="224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6" t="s">
        <v>194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23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43"/>
      <c r="N5" s="49"/>
      <c r="O5" s="234"/>
    </row>
    <row r="6" spans="1:15" customFormat="1" ht="33.75" hidden="1" customHeight="1" x14ac:dyDescent="0.25">
      <c r="A6" s="223"/>
      <c r="B6" s="189"/>
      <c r="C6" s="23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43"/>
      <c r="N6" s="49"/>
      <c r="O6" s="234"/>
    </row>
    <row r="7" spans="1:15" customFormat="1" ht="33" hidden="1" customHeight="1" x14ac:dyDescent="0.25">
      <c r="A7" s="223"/>
      <c r="B7" s="203"/>
      <c r="C7" s="235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43"/>
      <c r="N7" s="57"/>
      <c r="O7" s="236"/>
    </row>
    <row r="8" spans="1:15" customFormat="1" ht="54" hidden="1" customHeight="1" x14ac:dyDescent="0.25">
      <c r="A8" s="223"/>
      <c r="B8" s="189" t="s">
        <v>118</v>
      </c>
      <c r="C8" s="224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43"/>
      <c r="N8" s="44"/>
      <c r="O8" s="229">
        <v>2</v>
      </c>
    </row>
    <row r="9" spans="1:15" customFormat="1" ht="39" hidden="1" customHeight="1" x14ac:dyDescent="0.25">
      <c r="A9" s="223"/>
      <c r="B9" s="189"/>
      <c r="C9" s="23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43"/>
      <c r="N9" s="49"/>
      <c r="O9" s="234"/>
    </row>
    <row r="10" spans="1:15" customFormat="1" ht="33.75" hidden="1" customHeight="1" x14ac:dyDescent="0.25">
      <c r="A10" s="223"/>
      <c r="B10" s="189"/>
      <c r="C10" s="23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43"/>
      <c r="N10" s="49"/>
      <c r="O10" s="234"/>
    </row>
    <row r="11" spans="1:15" customFormat="1" ht="33" hidden="1" customHeight="1" x14ac:dyDescent="0.25">
      <c r="A11" s="223"/>
      <c r="B11" s="203"/>
      <c r="C11" s="235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4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4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4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4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43"/>
      <c r="N15" s="57"/>
      <c r="O15" s="236"/>
    </row>
    <row r="16" spans="1:15" customFormat="1" ht="54" hidden="1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/>
      <c r="I16" s="195"/>
      <c r="J16" s="225"/>
      <c r="K16" s="226"/>
      <c r="L16" s="227"/>
      <c r="M16" s="243"/>
      <c r="N16" s="44"/>
      <c r="O16" s="229">
        <v>4</v>
      </c>
    </row>
    <row r="17" spans="1:15" customFormat="1" ht="39" hidden="1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/>
      <c r="I17" s="195"/>
      <c r="J17" s="225"/>
      <c r="K17" s="231"/>
      <c r="L17" s="232"/>
      <c r="M17" s="243"/>
      <c r="N17" s="49"/>
      <c r="O17" s="234"/>
    </row>
    <row r="18" spans="1:15" customFormat="1" ht="33.75" hidden="1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/>
      <c r="I18" s="195"/>
      <c r="J18" s="225"/>
      <c r="K18" s="231"/>
      <c r="L18" s="232"/>
      <c r="M18" s="243"/>
      <c r="N18" s="49"/>
      <c r="O18" s="234"/>
    </row>
    <row r="19" spans="1:15" customFormat="1" ht="33" hidden="1" customHeight="1" x14ac:dyDescent="0.25">
      <c r="A19" s="223"/>
      <c r="B19" s="203"/>
      <c r="C19" s="204"/>
      <c r="D19" s="199"/>
      <c r="E19" s="192" t="s">
        <v>25</v>
      </c>
      <c r="F19" s="205" t="s">
        <v>117</v>
      </c>
      <c r="G19" s="194" t="s">
        <v>27</v>
      </c>
      <c r="H19" s="195"/>
      <c r="I19" s="195"/>
      <c r="J19" s="225"/>
      <c r="K19" s="225"/>
      <c r="L19" s="232"/>
      <c r="M19" s="243"/>
      <c r="N19" s="57"/>
      <c r="O19" s="236"/>
    </row>
    <row r="20" spans="1:15" customFormat="1" ht="54" hidden="1" customHeight="1" x14ac:dyDescent="0.25">
      <c r="A20" s="223"/>
      <c r="B20" s="189" t="s">
        <v>124</v>
      </c>
      <c r="C20" s="190" t="s">
        <v>125</v>
      </c>
      <c r="D20" s="191" t="s">
        <v>18</v>
      </c>
      <c r="E20" s="192" t="s">
        <v>19</v>
      </c>
      <c r="F20" s="193" t="s">
        <v>114</v>
      </c>
      <c r="G20" s="194" t="s">
        <v>21</v>
      </c>
      <c r="H20" s="195"/>
      <c r="I20" s="195"/>
      <c r="J20" s="225"/>
      <c r="K20" s="226"/>
      <c r="L20" s="227"/>
      <c r="M20" s="243"/>
      <c r="N20" s="44"/>
      <c r="O20" s="229">
        <v>5</v>
      </c>
    </row>
    <row r="21" spans="1:15" customFormat="1" ht="39" hidden="1" customHeight="1" x14ac:dyDescent="0.25">
      <c r="A21" s="223"/>
      <c r="B21" s="189"/>
      <c r="C21" s="190"/>
      <c r="D21" s="199"/>
      <c r="E21" s="192" t="s">
        <v>19</v>
      </c>
      <c r="F21" s="193" t="s">
        <v>115</v>
      </c>
      <c r="G21" s="194" t="s">
        <v>21</v>
      </c>
      <c r="H21" s="195"/>
      <c r="I21" s="195"/>
      <c r="J21" s="225"/>
      <c r="K21" s="231"/>
      <c r="L21" s="232"/>
      <c r="M21" s="243"/>
      <c r="N21" s="49"/>
      <c r="O21" s="234"/>
    </row>
    <row r="22" spans="1:15" customFormat="1" ht="33.75" hidden="1" customHeight="1" x14ac:dyDescent="0.25">
      <c r="A22" s="223"/>
      <c r="B22" s="189"/>
      <c r="C22" s="190"/>
      <c r="D22" s="199"/>
      <c r="E22" s="192" t="s">
        <v>19</v>
      </c>
      <c r="F22" s="193" t="s">
        <v>116</v>
      </c>
      <c r="G22" s="194" t="s">
        <v>21</v>
      </c>
      <c r="H22" s="195"/>
      <c r="I22" s="195"/>
      <c r="J22" s="225"/>
      <c r="K22" s="231"/>
      <c r="L22" s="232"/>
      <c r="M22" s="243"/>
      <c r="N22" s="49"/>
      <c r="O22" s="234"/>
    </row>
    <row r="23" spans="1:15" customFormat="1" ht="33" hidden="1" customHeight="1" x14ac:dyDescent="0.25">
      <c r="A23" s="223"/>
      <c r="B23" s="203"/>
      <c r="C23" s="204"/>
      <c r="D23" s="199"/>
      <c r="E23" s="192" t="s">
        <v>25</v>
      </c>
      <c r="F23" s="205" t="s">
        <v>117</v>
      </c>
      <c r="G23" s="194" t="s">
        <v>27</v>
      </c>
      <c r="H23" s="195"/>
      <c r="I23" s="195"/>
      <c r="J23" s="225"/>
      <c r="K23" s="225"/>
      <c r="L23" s="232"/>
      <c r="M23" s="243"/>
      <c r="N23" s="57"/>
      <c r="O23" s="236"/>
    </row>
    <row r="24" spans="1:15" ht="54" hidden="1" customHeight="1" x14ac:dyDescent="0.25">
      <c r="A24" s="223"/>
      <c r="B24" s="189" t="s">
        <v>126</v>
      </c>
      <c r="C24" s="36" t="s">
        <v>127</v>
      </c>
      <c r="D24" s="208" t="s">
        <v>18</v>
      </c>
      <c r="E24" s="3" t="s">
        <v>19</v>
      </c>
      <c r="F24" s="38" t="s">
        <v>114</v>
      </c>
      <c r="G24" s="39" t="s">
        <v>21</v>
      </c>
      <c r="H24" s="195"/>
      <c r="I24" s="195"/>
      <c r="J24" s="196"/>
      <c r="K24" s="237"/>
      <c r="L24" s="227"/>
      <c r="M24" s="243"/>
      <c r="N24" s="44"/>
      <c r="O24" s="238">
        <v>6</v>
      </c>
    </row>
    <row r="25" spans="1:15" ht="39" hidden="1" customHeight="1" x14ac:dyDescent="0.25">
      <c r="A25" s="223"/>
      <c r="B25" s="189"/>
      <c r="C25" s="36"/>
      <c r="D25" s="209"/>
      <c r="E25" s="3" t="s">
        <v>19</v>
      </c>
      <c r="F25" s="256" t="s">
        <v>180</v>
      </c>
      <c r="G25" s="39" t="s">
        <v>21</v>
      </c>
      <c r="H25" s="195"/>
      <c r="I25" s="195"/>
      <c r="J25" s="196"/>
      <c r="K25" s="239"/>
      <c r="L25" s="240"/>
      <c r="M25" s="243"/>
      <c r="N25" s="49"/>
      <c r="O25" s="241"/>
    </row>
    <row r="26" spans="1:15" ht="33.75" hidden="1" customHeight="1" x14ac:dyDescent="0.25">
      <c r="A26" s="223"/>
      <c r="B26" s="189"/>
      <c r="C26" s="36"/>
      <c r="D26" s="209"/>
      <c r="E26" s="3" t="s">
        <v>19</v>
      </c>
      <c r="F26" s="38" t="s">
        <v>116</v>
      </c>
      <c r="G26" s="39" t="s">
        <v>21</v>
      </c>
      <c r="H26" s="195"/>
      <c r="I26" s="195"/>
      <c r="J26" s="196"/>
      <c r="K26" s="239"/>
      <c r="L26" s="240"/>
      <c r="M26" s="243"/>
      <c r="N26" s="49"/>
      <c r="O26" s="241"/>
    </row>
    <row r="27" spans="1:15" ht="33" hidden="1" customHeight="1" x14ac:dyDescent="0.25">
      <c r="A27" s="223"/>
      <c r="B27" s="203"/>
      <c r="C27" s="53"/>
      <c r="D27" s="209"/>
      <c r="E27" s="3" t="s">
        <v>25</v>
      </c>
      <c r="F27" s="55" t="s">
        <v>117</v>
      </c>
      <c r="G27" s="39" t="s">
        <v>27</v>
      </c>
      <c r="H27" s="195"/>
      <c r="I27" s="195"/>
      <c r="J27" s="196"/>
      <c r="K27" s="196"/>
      <c r="L27" s="240"/>
      <c r="M27" s="243"/>
      <c r="N27" s="57"/>
      <c r="O27" s="242"/>
    </row>
    <row r="28" spans="1:15" customFormat="1" ht="54" hidden="1" customHeight="1" x14ac:dyDescent="0.25">
      <c r="A28" s="223"/>
      <c r="B28" s="189" t="s">
        <v>128</v>
      </c>
      <c r="C28" s="190" t="s">
        <v>129</v>
      </c>
      <c r="D28" s="191" t="s">
        <v>18</v>
      </c>
      <c r="E28" s="192" t="s">
        <v>19</v>
      </c>
      <c r="F28" s="193" t="s">
        <v>114</v>
      </c>
      <c r="G28" s="194" t="s">
        <v>21</v>
      </c>
      <c r="H28" s="195"/>
      <c r="I28" s="195"/>
      <c r="J28" s="225"/>
      <c r="K28" s="226"/>
      <c r="L28" s="227"/>
      <c r="M28" s="243"/>
      <c r="N28" s="44"/>
      <c r="O28" s="229">
        <v>7</v>
      </c>
    </row>
    <row r="29" spans="1:15" customFormat="1" ht="39" hidden="1" customHeight="1" x14ac:dyDescent="0.25">
      <c r="A29" s="223"/>
      <c r="B29" s="189"/>
      <c r="C29" s="190"/>
      <c r="D29" s="199"/>
      <c r="E29" s="192" t="s">
        <v>19</v>
      </c>
      <c r="F29" s="193" t="s">
        <v>115</v>
      </c>
      <c r="G29" s="194" t="s">
        <v>21</v>
      </c>
      <c r="H29" s="195"/>
      <c r="I29" s="195"/>
      <c r="J29" s="225"/>
      <c r="K29" s="231"/>
      <c r="L29" s="232"/>
      <c r="M29" s="243"/>
      <c r="N29" s="49"/>
      <c r="O29" s="234"/>
    </row>
    <row r="30" spans="1:15" customFormat="1" ht="33.75" hidden="1" customHeight="1" x14ac:dyDescent="0.25">
      <c r="A30" s="223"/>
      <c r="B30" s="189"/>
      <c r="C30" s="190"/>
      <c r="D30" s="199"/>
      <c r="E30" s="192" t="s">
        <v>19</v>
      </c>
      <c r="F30" s="193" t="s">
        <v>116</v>
      </c>
      <c r="G30" s="194" t="s">
        <v>21</v>
      </c>
      <c r="H30" s="195"/>
      <c r="I30" s="195"/>
      <c r="J30" s="225"/>
      <c r="K30" s="231"/>
      <c r="L30" s="232"/>
      <c r="M30" s="243"/>
      <c r="N30" s="49"/>
      <c r="O30" s="234"/>
    </row>
    <row r="31" spans="1:15" customFormat="1" ht="33" hidden="1" customHeight="1" x14ac:dyDescent="0.25">
      <c r="A31" s="223"/>
      <c r="B31" s="203"/>
      <c r="C31" s="204"/>
      <c r="D31" s="199"/>
      <c r="E31" s="192" t="s">
        <v>25</v>
      </c>
      <c r="F31" s="205" t="s">
        <v>117</v>
      </c>
      <c r="G31" s="194" t="s">
        <v>27</v>
      </c>
      <c r="H31" s="195"/>
      <c r="I31" s="195"/>
      <c r="J31" s="225"/>
      <c r="K31" s="225"/>
      <c r="L31" s="232"/>
      <c r="M31" s="243"/>
      <c r="N31" s="57"/>
      <c r="O31" s="236"/>
    </row>
    <row r="32" spans="1:15" ht="54" customHeight="1" x14ac:dyDescent="0.25">
      <c r="A32" s="20"/>
      <c r="B32" s="189" t="s">
        <v>130</v>
      </c>
      <c r="C32" s="36" t="s">
        <v>131</v>
      </c>
      <c r="D32" s="37" t="s">
        <v>18</v>
      </c>
      <c r="E32" s="3" t="s">
        <v>19</v>
      </c>
      <c r="F32" s="38" t="s">
        <v>114</v>
      </c>
      <c r="G32" s="39" t="s">
        <v>21</v>
      </c>
      <c r="H32" s="195">
        <f>'[47]Оценка от учреждения'!H31</f>
        <v>7.1</v>
      </c>
      <c r="I32" s="195">
        <f>'[47]Оценка от учреждения'!I31</f>
        <v>7.1</v>
      </c>
      <c r="J32" s="196">
        <f>IF(H32/I32*100&gt;100,100,H32/I32*100)</f>
        <v>100</v>
      </c>
      <c r="K32" s="237">
        <f>(J32+J33+J34)/3</f>
        <v>100</v>
      </c>
      <c r="L32" s="227">
        <f>(K32+K35)/2</f>
        <v>100</v>
      </c>
      <c r="M32" s="243"/>
      <c r="N32" s="44"/>
      <c r="O32" s="238">
        <v>8</v>
      </c>
    </row>
    <row r="33" spans="1:15" ht="39" customHeight="1" x14ac:dyDescent="0.25">
      <c r="A33" s="20"/>
      <c r="B33" s="189"/>
      <c r="C33" s="36"/>
      <c r="D33" s="217"/>
      <c r="E33" s="3" t="s">
        <v>19</v>
      </c>
      <c r="F33" s="38" t="s">
        <v>115</v>
      </c>
      <c r="G33" s="39" t="s">
        <v>21</v>
      </c>
      <c r="H33" s="195">
        <f>'[47]Оценка от учреждения'!H32</f>
        <v>100</v>
      </c>
      <c r="I33" s="195">
        <f>'[47]Оценка от учреждения'!I32</f>
        <v>100</v>
      </c>
      <c r="J33" s="196">
        <f>IF(I33/H33*100&gt;100,100,I33/H33*100)</f>
        <v>100</v>
      </c>
      <c r="K33" s="239"/>
      <c r="L33" s="240"/>
      <c r="M33" s="243"/>
      <c r="N33" s="49"/>
      <c r="O33" s="241"/>
    </row>
    <row r="34" spans="1:15" ht="33.75" customHeight="1" x14ac:dyDescent="0.25">
      <c r="A34" s="20"/>
      <c r="B34" s="189"/>
      <c r="C34" s="36"/>
      <c r="D34" s="217"/>
      <c r="E34" s="3" t="s">
        <v>19</v>
      </c>
      <c r="F34" s="38" t="s">
        <v>116</v>
      </c>
      <c r="G34" s="39" t="s">
        <v>21</v>
      </c>
      <c r="H34" s="195">
        <f>'[47]Оценка от учреждения'!H33</f>
        <v>61.3</v>
      </c>
      <c r="I34" s="195">
        <f>'[47]Оценка от учреждения'!I33</f>
        <v>63.2</v>
      </c>
      <c r="J34" s="196">
        <f>IF(I34/H34*100&gt;100,100,I34/H34*100)</f>
        <v>100</v>
      </c>
      <c r="K34" s="239"/>
      <c r="L34" s="240"/>
      <c r="M34" s="243"/>
      <c r="N34" s="49"/>
      <c r="O34" s="241"/>
    </row>
    <row r="35" spans="1:15" ht="33" customHeight="1" x14ac:dyDescent="0.25">
      <c r="A35" s="20"/>
      <c r="B35" s="203"/>
      <c r="C35" s="53"/>
      <c r="D35" s="218"/>
      <c r="E35" s="3" t="s">
        <v>25</v>
      </c>
      <c r="F35" s="55" t="s">
        <v>26</v>
      </c>
      <c r="G35" s="39" t="s">
        <v>27</v>
      </c>
      <c r="H35" s="195">
        <f>'[47]Оценка от учреждения'!H34</f>
        <v>217</v>
      </c>
      <c r="I35" s="195">
        <f>'[47]Оценка от учреждения'!I34</f>
        <v>219.58</v>
      </c>
      <c r="J35" s="196">
        <f>IF(I35/H35*100&gt;100,100,I35/H35*100)</f>
        <v>100</v>
      </c>
      <c r="K35" s="196">
        <f>J35</f>
        <v>100</v>
      </c>
      <c r="L35" s="240"/>
      <c r="M35" s="243"/>
      <c r="N35" s="57"/>
      <c r="O35" s="242"/>
    </row>
    <row r="36" spans="1:15" customFormat="1" ht="54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4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43"/>
      <c r="N37" s="49"/>
      <c r="O37" s="234"/>
    </row>
    <row r="38" spans="1:15" customFormat="1" ht="33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4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43"/>
      <c r="N39" s="57"/>
      <c r="O39" s="236"/>
    </row>
    <row r="40" spans="1:15" ht="54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43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43"/>
      <c r="N41" s="49"/>
      <c r="O41" s="241"/>
    </row>
    <row r="42" spans="1:15" ht="33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43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43"/>
      <c r="N43" s="57"/>
      <c r="O43" s="242"/>
    </row>
    <row r="44" spans="1:15" customFormat="1" ht="54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4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4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4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43"/>
      <c r="N47" s="57"/>
      <c r="O47" s="236"/>
    </row>
    <row r="48" spans="1:15" customFormat="1" ht="54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4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43"/>
      <c r="N49" s="49"/>
      <c r="O49" s="234"/>
    </row>
    <row r="50" spans="1:15" customFormat="1" ht="33.7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4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43"/>
      <c r="N51" s="57"/>
      <c r="O51" s="236"/>
    </row>
    <row r="52" spans="1:15" customFormat="1" ht="54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4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43"/>
      <c r="N53" s="49"/>
      <c r="O53" s="234"/>
    </row>
    <row r="54" spans="1:15" customFormat="1" ht="33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4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43"/>
      <c r="N55" s="57"/>
      <c r="O55" s="236"/>
    </row>
    <row r="56" spans="1:15" ht="54" customHeight="1" x14ac:dyDescent="0.25">
      <c r="A56" s="223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>
        <f>'[47]Оценка от учреждения'!H55</f>
        <v>7.1</v>
      </c>
      <c r="I56" s="195">
        <f>'[47]Оценка от учреждения'!I55</f>
        <v>6.5</v>
      </c>
      <c r="J56" s="196">
        <f>IF(H56/I56*100&gt;100,100,H56/I56*100)</f>
        <v>100</v>
      </c>
      <c r="K56" s="237">
        <f>(J56+J57+J58)/3</f>
        <v>100</v>
      </c>
      <c r="L56" s="227">
        <f>(K56+K59)/2</f>
        <v>100</v>
      </c>
      <c r="M56" s="243"/>
      <c r="N56" s="44"/>
      <c r="O56" s="238">
        <v>14</v>
      </c>
    </row>
    <row r="57" spans="1:15" ht="39" customHeight="1" x14ac:dyDescent="0.25">
      <c r="A57" s="223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>
        <f>'[47]Оценка от учреждения'!H56</f>
        <v>100</v>
      </c>
      <c r="I57" s="195">
        <f>'[47]Оценка от учреждения'!I56</f>
        <v>100</v>
      </c>
      <c r="J57" s="196">
        <f>IF(I57/H57*100&gt;100,100,I57/H57*100)</f>
        <v>100</v>
      </c>
      <c r="K57" s="239"/>
      <c r="L57" s="240"/>
      <c r="M57" s="243"/>
      <c r="N57" s="49"/>
      <c r="O57" s="241"/>
    </row>
    <row r="58" spans="1:15" ht="36.75" customHeight="1" x14ac:dyDescent="0.25">
      <c r="A58" s="223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>
        <f>'[47]Оценка от учреждения'!H57</f>
        <v>61.3</v>
      </c>
      <c r="I58" s="195">
        <f>'[47]Оценка от учреждения'!I57</f>
        <v>63.2</v>
      </c>
      <c r="J58" s="196">
        <f>IF(I58/H58*100&gt;100,100,I58/H58*100)</f>
        <v>100</v>
      </c>
      <c r="K58" s="239"/>
      <c r="L58" s="240"/>
      <c r="M58" s="243"/>
      <c r="N58" s="49"/>
      <c r="O58" s="241"/>
    </row>
    <row r="59" spans="1:15" ht="33" customHeight="1" x14ac:dyDescent="0.25">
      <c r="A59" s="223"/>
      <c r="B59" s="203"/>
      <c r="C59" s="53"/>
      <c r="D59" s="209"/>
      <c r="E59" s="3" t="s">
        <v>25</v>
      </c>
      <c r="F59" s="55" t="s">
        <v>26</v>
      </c>
      <c r="G59" s="39" t="s">
        <v>27</v>
      </c>
      <c r="H59" s="195">
        <f>'[47]Оценка от учреждения'!H58</f>
        <v>1</v>
      </c>
      <c r="I59" s="195">
        <f>'[47]Оценка от учреждения'!I58</f>
        <v>1</v>
      </c>
      <c r="J59" s="196">
        <f>IF(I59/H59*100&gt;100,100,I59/H59*100)</f>
        <v>100</v>
      </c>
      <c r="K59" s="196">
        <f>J59</f>
        <v>100</v>
      </c>
      <c r="L59" s="240"/>
      <c r="M59" s="243"/>
      <c r="N59" s="57"/>
      <c r="O59" s="242"/>
    </row>
    <row r="60" spans="1:15" customFormat="1" ht="54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43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43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43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43"/>
      <c r="N63" s="57"/>
      <c r="O63" s="236"/>
    </row>
    <row r="64" spans="1:15" ht="54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>
        <f>'[47]Оценка от учреждения'!H63</f>
        <v>7.1</v>
      </c>
      <c r="I64" s="195">
        <f>'[47]Оценка от учреждения'!I63</f>
        <v>4</v>
      </c>
      <c r="J64" s="196">
        <f>IF(H64/I64*100&gt;100,100,H64/I64*100)</f>
        <v>100</v>
      </c>
      <c r="K64" s="237">
        <f>(J64+J65+J66)/3</f>
        <v>100</v>
      </c>
      <c r="L64" s="227">
        <f>(K64+K67)/2</f>
        <v>100</v>
      </c>
      <c r="M64" s="243"/>
      <c r="N64" s="44"/>
      <c r="O64" s="238">
        <v>16</v>
      </c>
    </row>
    <row r="65" spans="1:15" ht="39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>
        <f>'[47]Оценка от учреждения'!H64</f>
        <v>100</v>
      </c>
      <c r="I65" s="195">
        <f>'[47]Оценка от учреждения'!I64</f>
        <v>100</v>
      </c>
      <c r="J65" s="196">
        <f>IF(I65/H65*100&gt;100,100,I65/H65*100)</f>
        <v>100</v>
      </c>
      <c r="K65" s="239"/>
      <c r="L65" s="240"/>
      <c r="M65" s="243"/>
      <c r="N65" s="49"/>
      <c r="O65" s="241"/>
    </row>
    <row r="66" spans="1:15" ht="33.75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>
        <f>'[47]Оценка от учреждения'!H65</f>
        <v>61.3</v>
      </c>
      <c r="I66" s="195">
        <f>'[47]Оценка от учреждения'!I65</f>
        <v>63.2</v>
      </c>
      <c r="J66" s="196">
        <f>IF(I66/H66*100&gt;100,100,I66/H66*100)</f>
        <v>100</v>
      </c>
      <c r="K66" s="239"/>
      <c r="L66" s="240"/>
      <c r="M66" s="243"/>
      <c r="N66" s="49"/>
      <c r="O66" s="241"/>
    </row>
    <row r="67" spans="1:15" ht="33" customHeight="1" x14ac:dyDescent="0.25">
      <c r="A67" s="223"/>
      <c r="B67" s="203"/>
      <c r="C67" s="53"/>
      <c r="D67" s="209"/>
      <c r="E67" s="3" t="s">
        <v>25</v>
      </c>
      <c r="F67" s="55" t="s">
        <v>26</v>
      </c>
      <c r="G67" s="39" t="s">
        <v>27</v>
      </c>
      <c r="H67" s="195">
        <f>'[47]Оценка от учреждения'!H66</f>
        <v>1</v>
      </c>
      <c r="I67" s="195">
        <f>'[47]Оценка от учреждения'!I66</f>
        <v>1</v>
      </c>
      <c r="J67" s="196">
        <f>IF(I67/H67*100&gt;100,100,I67/H67*100)</f>
        <v>100</v>
      </c>
      <c r="K67" s="196">
        <f>J67</f>
        <v>100</v>
      </c>
      <c r="L67" s="240"/>
      <c r="M67" s="243"/>
      <c r="N67" s="57"/>
      <c r="O67" s="242"/>
    </row>
    <row r="68" spans="1:15" customFormat="1" ht="33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43"/>
      <c r="N68" s="44"/>
      <c r="O68" s="229">
        <v>17</v>
      </c>
    </row>
    <row r="69" spans="1:15" customFormat="1" ht="39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225"/>
      <c r="K69" s="231"/>
      <c r="L69" s="232"/>
      <c r="M69" s="243"/>
      <c r="N69" s="49"/>
      <c r="O69" s="234"/>
    </row>
    <row r="70" spans="1:15" customFormat="1" ht="32.25" hidden="1" customHeight="1" x14ac:dyDescent="0.25">
      <c r="A70" s="223"/>
      <c r="B70" s="189"/>
      <c r="C70" s="190"/>
      <c r="D70" s="199"/>
      <c r="E70" s="192" t="s">
        <v>19</v>
      </c>
      <c r="F70" s="220" t="s">
        <v>152</v>
      </c>
      <c r="G70" s="194" t="s">
        <v>21</v>
      </c>
      <c r="H70" s="195"/>
      <c r="I70" s="195"/>
      <c r="J70" s="225"/>
      <c r="K70" s="231"/>
      <c r="L70" s="232"/>
      <c r="M70" s="243"/>
      <c r="N70" s="49"/>
      <c r="O70" s="234"/>
    </row>
    <row r="71" spans="1:15" customFormat="1" ht="33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43"/>
      <c r="N71" s="57"/>
      <c r="O71" s="236"/>
    </row>
    <row r="72" spans="1:15" ht="33" hidden="1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/>
      <c r="I72" s="195"/>
      <c r="J72" s="196"/>
      <c r="K72" s="237"/>
      <c r="L72" s="227"/>
      <c r="M72" s="243"/>
      <c r="N72" s="44"/>
      <c r="O72" s="238">
        <v>18</v>
      </c>
    </row>
    <row r="73" spans="1:15" ht="39" hidden="1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/>
      <c r="I73" s="195"/>
      <c r="J73" s="196"/>
      <c r="K73" s="239"/>
      <c r="L73" s="240"/>
      <c r="M73" s="243"/>
      <c r="N73" s="49"/>
      <c r="O73" s="241"/>
    </row>
    <row r="74" spans="1:15" ht="32.25" hidden="1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/>
      <c r="I74" s="195"/>
      <c r="J74" s="196"/>
      <c r="K74" s="239"/>
      <c r="L74" s="240"/>
      <c r="M74" s="243"/>
      <c r="N74" s="49"/>
      <c r="O74" s="241"/>
    </row>
    <row r="75" spans="1:15" ht="33" hidden="1" customHeight="1" x14ac:dyDescent="0.25">
      <c r="A75" s="223"/>
      <c r="B75" s="203"/>
      <c r="C75" s="53"/>
      <c r="D75" s="209"/>
      <c r="E75" s="3" t="s">
        <v>25</v>
      </c>
      <c r="F75" s="55" t="s">
        <v>117</v>
      </c>
      <c r="G75" s="39" t="s">
        <v>27</v>
      </c>
      <c r="H75" s="195"/>
      <c r="I75" s="195"/>
      <c r="J75" s="196"/>
      <c r="K75" s="196"/>
      <c r="L75" s="240"/>
      <c r="M75" s="243"/>
      <c r="N75" s="57"/>
      <c r="O75" s="242"/>
    </row>
    <row r="76" spans="1:15" customFormat="1" ht="33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/>
      <c r="I76" s="195"/>
      <c r="J76" s="225"/>
      <c r="K76" s="226"/>
      <c r="L76" s="227"/>
      <c r="M76" s="243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/>
      <c r="I77" s="195"/>
      <c r="J77" s="225"/>
      <c r="K77" s="231"/>
      <c r="L77" s="232"/>
      <c r="M77" s="243"/>
      <c r="N77" s="49"/>
      <c r="O77" s="234"/>
    </row>
    <row r="78" spans="1:15" customFormat="1" ht="32.25" hidden="1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/>
      <c r="I78" s="195"/>
      <c r="J78" s="225"/>
      <c r="K78" s="231"/>
      <c r="L78" s="232"/>
      <c r="M78" s="243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/>
      <c r="L79" s="232"/>
      <c r="M79" s="243"/>
      <c r="N79" s="57"/>
      <c r="O79" s="236"/>
    </row>
    <row r="80" spans="1:15" ht="33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>
        <f>'[47]Оценка от учреждения'!H79</f>
        <v>100</v>
      </c>
      <c r="I80" s="195">
        <f>'[47]Оценка от учреждения'!I79</f>
        <v>100</v>
      </c>
      <c r="J80" s="196">
        <f>IF(I80/H80*100&gt;100,100,I80/H80*100)</f>
        <v>100</v>
      </c>
      <c r="K80" s="237">
        <f>(J80+J81+J82)/3</f>
        <v>100</v>
      </c>
      <c r="L80" s="227">
        <f>(K80+K83)/2</f>
        <v>100</v>
      </c>
      <c r="M80" s="243"/>
      <c r="N80" s="44"/>
      <c r="O80" s="238">
        <v>20</v>
      </c>
    </row>
    <row r="81" spans="1:15" ht="39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>
        <f>'[47]Оценка от учреждения'!H80</f>
        <v>7.1</v>
      </c>
      <c r="I81" s="195">
        <f>'[47]Оценка от учреждения'!I80</f>
        <v>4</v>
      </c>
      <c r="J81" s="196">
        <f>IF(H81/I81*100&gt;100,100,H81/I81*100)</f>
        <v>100</v>
      </c>
      <c r="K81" s="239"/>
      <c r="L81" s="240"/>
      <c r="M81" s="243"/>
      <c r="N81" s="49"/>
      <c r="O81" s="241"/>
    </row>
    <row r="82" spans="1:15" ht="32.25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>
        <f>'[47]Оценка от учреждения'!H81</f>
        <v>100</v>
      </c>
      <c r="I82" s="195">
        <f>'[47]Оценка от учреждения'!I81</f>
        <v>100</v>
      </c>
      <c r="J82" s="196">
        <f>IF(I82/H82*100&gt;100,100,I82/H82*100)</f>
        <v>100</v>
      </c>
      <c r="K82" s="239"/>
      <c r="L82" s="240"/>
      <c r="M82" s="243"/>
      <c r="N82" s="49"/>
      <c r="O82" s="241"/>
    </row>
    <row r="83" spans="1:15" ht="33" customHeight="1" x14ac:dyDescent="0.25">
      <c r="A83" s="223"/>
      <c r="B83" s="203"/>
      <c r="C83" s="53"/>
      <c r="D83" s="209"/>
      <c r="E83" s="3" t="s">
        <v>25</v>
      </c>
      <c r="F83" s="55" t="s">
        <v>26</v>
      </c>
      <c r="G83" s="39" t="s">
        <v>27</v>
      </c>
      <c r="H83" s="195">
        <f>'[47]Оценка от учреждения'!H82</f>
        <v>1</v>
      </c>
      <c r="I83" s="195">
        <f>'[47]Оценка от учреждения'!I82</f>
        <v>1</v>
      </c>
      <c r="J83" s="196">
        <f>IF(I83/H83*100&gt;100,100,I83/H83*100)</f>
        <v>100</v>
      </c>
      <c r="K83" s="196">
        <f>J83</f>
        <v>100</v>
      </c>
      <c r="L83" s="240"/>
      <c r="M83" s="243"/>
      <c r="N83" s="57"/>
      <c r="O83" s="242"/>
    </row>
    <row r="84" spans="1:15" customFormat="1" ht="33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43"/>
      <c r="N84" s="44"/>
      <c r="O84" s="229">
        <v>21</v>
      </c>
    </row>
    <row r="85" spans="1:15" customFormat="1" ht="39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4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4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4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4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4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4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43"/>
      <c r="N91" s="57"/>
      <c r="O91" s="236"/>
    </row>
    <row r="92" spans="1:15" customFormat="1" ht="33" hidden="1" customHeight="1" x14ac:dyDescent="0.25">
      <c r="A92" s="223"/>
      <c r="B92" s="189" t="s">
        <v>163</v>
      </c>
      <c r="C92" s="190" t="s">
        <v>164</v>
      </c>
      <c r="D92" s="191" t="s">
        <v>18</v>
      </c>
      <c r="E92" s="192" t="s">
        <v>19</v>
      </c>
      <c r="F92" s="193" t="s">
        <v>150</v>
      </c>
      <c r="G92" s="194" t="s">
        <v>21</v>
      </c>
      <c r="H92" s="195"/>
      <c r="I92" s="195"/>
      <c r="J92" s="225"/>
      <c r="K92" s="226"/>
      <c r="L92" s="227"/>
      <c r="M92" s="243"/>
      <c r="N92" s="44"/>
      <c r="O92" s="229">
        <v>23</v>
      </c>
    </row>
    <row r="93" spans="1:15" customFormat="1" ht="39" hidden="1" customHeight="1" x14ac:dyDescent="0.25">
      <c r="A93" s="223"/>
      <c r="B93" s="189"/>
      <c r="C93" s="190"/>
      <c r="D93" s="199"/>
      <c r="E93" s="192" t="s">
        <v>19</v>
      </c>
      <c r="F93" s="193" t="s">
        <v>151</v>
      </c>
      <c r="G93" s="194" t="s">
        <v>21</v>
      </c>
      <c r="H93" s="195"/>
      <c r="I93" s="195"/>
      <c r="J93" s="225"/>
      <c r="K93" s="231"/>
      <c r="L93" s="232"/>
      <c r="M93" s="243"/>
      <c r="N93" s="49"/>
      <c r="O93" s="234"/>
    </row>
    <row r="94" spans="1:15" customFormat="1" ht="32.25" hidden="1" customHeight="1" x14ac:dyDescent="0.25">
      <c r="A94" s="223"/>
      <c r="B94" s="189"/>
      <c r="C94" s="190"/>
      <c r="D94" s="199"/>
      <c r="E94" s="192" t="s">
        <v>19</v>
      </c>
      <c r="F94" s="220" t="s">
        <v>152</v>
      </c>
      <c r="G94" s="194" t="s">
        <v>21</v>
      </c>
      <c r="H94" s="195"/>
      <c r="I94" s="195"/>
      <c r="J94" s="225"/>
      <c r="K94" s="231"/>
      <c r="L94" s="232"/>
      <c r="M94" s="243"/>
      <c r="N94" s="49"/>
      <c r="O94" s="234"/>
    </row>
    <row r="95" spans="1:15" customFormat="1" ht="33" hidden="1" customHeight="1" x14ac:dyDescent="0.25">
      <c r="A95" s="223"/>
      <c r="B95" s="203"/>
      <c r="C95" s="204"/>
      <c r="D95" s="199"/>
      <c r="E95" s="192" t="s">
        <v>25</v>
      </c>
      <c r="F95" s="205" t="s">
        <v>117</v>
      </c>
      <c r="G95" s="194" t="s">
        <v>27</v>
      </c>
      <c r="H95" s="195"/>
      <c r="I95" s="195"/>
      <c r="J95" s="225"/>
      <c r="K95" s="225"/>
      <c r="L95" s="232"/>
      <c r="M95" s="243"/>
      <c r="N95" s="57"/>
      <c r="O95" s="236"/>
    </row>
    <row r="96" spans="1:15" ht="33" hidden="1" customHeight="1" x14ac:dyDescent="0.25">
      <c r="A96" s="223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/>
      <c r="I96" s="195"/>
      <c r="J96" s="196"/>
      <c r="K96" s="237"/>
      <c r="L96" s="227"/>
      <c r="M96" s="243"/>
      <c r="N96" s="44"/>
      <c r="O96" s="238">
        <v>24</v>
      </c>
    </row>
    <row r="97" spans="1:15" ht="39" hidden="1" customHeight="1" x14ac:dyDescent="0.25">
      <c r="A97" s="223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/>
      <c r="I97" s="195"/>
      <c r="J97" s="196"/>
      <c r="K97" s="239"/>
      <c r="L97" s="240"/>
      <c r="M97" s="243"/>
      <c r="N97" s="49"/>
      <c r="O97" s="241"/>
    </row>
    <row r="98" spans="1:15" ht="32.25" hidden="1" customHeight="1" x14ac:dyDescent="0.25">
      <c r="A98" s="223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/>
      <c r="I98" s="195"/>
      <c r="J98" s="196"/>
      <c r="K98" s="239"/>
      <c r="L98" s="240"/>
      <c r="M98" s="243"/>
      <c r="N98" s="49"/>
      <c r="O98" s="241"/>
    </row>
    <row r="99" spans="1:15" ht="33" hidden="1" customHeight="1" x14ac:dyDescent="0.25">
      <c r="A99" s="223"/>
      <c r="B99" s="203"/>
      <c r="C99" s="53"/>
      <c r="D99" s="209"/>
      <c r="E99" s="3" t="s">
        <v>25</v>
      </c>
      <c r="F99" s="55" t="s">
        <v>117</v>
      </c>
      <c r="G99" s="39" t="s">
        <v>27</v>
      </c>
      <c r="H99" s="195"/>
      <c r="I99" s="195"/>
      <c r="J99" s="196"/>
      <c r="K99" s="196"/>
      <c r="L99" s="240"/>
      <c r="M99" s="243"/>
      <c r="N99" s="57"/>
      <c r="O99" s="242"/>
    </row>
    <row r="100" spans="1:15" customFormat="1" ht="33" hidden="1" customHeight="1" x14ac:dyDescent="0.25">
      <c r="A100" s="223"/>
      <c r="B100" s="189" t="s">
        <v>167</v>
      </c>
      <c r="C100" s="190" t="s">
        <v>168</v>
      </c>
      <c r="D100" s="191" t="s">
        <v>18</v>
      </c>
      <c r="E100" s="192" t="s">
        <v>19</v>
      </c>
      <c r="F100" s="193" t="s">
        <v>150</v>
      </c>
      <c r="G100" s="194" t="s">
        <v>21</v>
      </c>
      <c r="H100" s="195"/>
      <c r="I100" s="195"/>
      <c r="J100" s="225"/>
      <c r="K100" s="226"/>
      <c r="L100" s="227"/>
      <c r="M100" s="243"/>
      <c r="N100" s="44"/>
      <c r="O100" s="229">
        <v>25</v>
      </c>
    </row>
    <row r="101" spans="1:15" customFormat="1" ht="39" hidden="1" customHeight="1" x14ac:dyDescent="0.25">
      <c r="A101" s="223"/>
      <c r="B101" s="189"/>
      <c r="C101" s="190"/>
      <c r="D101" s="199"/>
      <c r="E101" s="192" t="s">
        <v>19</v>
      </c>
      <c r="F101" s="193" t="s">
        <v>151</v>
      </c>
      <c r="G101" s="194" t="s">
        <v>21</v>
      </c>
      <c r="H101" s="195"/>
      <c r="I101" s="195"/>
      <c r="J101" s="225"/>
      <c r="K101" s="231"/>
      <c r="L101" s="232"/>
      <c r="M101" s="243"/>
      <c r="N101" s="49"/>
      <c r="O101" s="234"/>
    </row>
    <row r="102" spans="1:15" customFormat="1" ht="32.25" hidden="1" customHeight="1" x14ac:dyDescent="0.25">
      <c r="A102" s="223"/>
      <c r="B102" s="189"/>
      <c r="C102" s="190"/>
      <c r="D102" s="199"/>
      <c r="E102" s="192" t="s">
        <v>19</v>
      </c>
      <c r="F102" s="220" t="s">
        <v>152</v>
      </c>
      <c r="G102" s="194" t="s">
        <v>21</v>
      </c>
      <c r="H102" s="195"/>
      <c r="I102" s="195"/>
      <c r="J102" s="225"/>
      <c r="K102" s="231"/>
      <c r="L102" s="232"/>
      <c r="M102" s="243"/>
      <c r="N102" s="49"/>
      <c r="O102" s="234"/>
    </row>
    <row r="103" spans="1:15" customFormat="1" ht="33" hidden="1" customHeight="1" x14ac:dyDescent="0.25">
      <c r="A103" s="223"/>
      <c r="B103" s="203"/>
      <c r="C103" s="204"/>
      <c r="D103" s="199"/>
      <c r="E103" s="192" t="s">
        <v>25</v>
      </c>
      <c r="F103" s="205" t="s">
        <v>117</v>
      </c>
      <c r="G103" s="194" t="s">
        <v>27</v>
      </c>
      <c r="H103" s="195"/>
      <c r="I103" s="195"/>
      <c r="J103" s="225"/>
      <c r="K103" s="225"/>
      <c r="L103" s="232"/>
      <c r="M103" s="243"/>
      <c r="N103" s="57"/>
      <c r="O103" s="236"/>
    </row>
    <row r="104" spans="1:15" ht="33" customHeight="1" x14ac:dyDescent="0.25">
      <c r="A104" s="20"/>
      <c r="B104" s="189" t="s">
        <v>169</v>
      </c>
      <c r="C104" s="36" t="s">
        <v>170</v>
      </c>
      <c r="D104" s="208" t="s">
        <v>18</v>
      </c>
      <c r="E104" s="3" t="s">
        <v>19</v>
      </c>
      <c r="F104" s="38" t="s">
        <v>150</v>
      </c>
      <c r="G104" s="39" t="s">
        <v>21</v>
      </c>
      <c r="H104" s="195">
        <f>'[47]Оценка от учреждения'!H103</f>
        <v>100</v>
      </c>
      <c r="I104" s="195">
        <f>'[47]Оценка от учреждения'!I103</f>
        <v>100</v>
      </c>
      <c r="J104" s="196">
        <f>IF(I104/H104*100&gt;100,100,I104/H104*100)</f>
        <v>100</v>
      </c>
      <c r="K104" s="237">
        <f>(J104+J105+J106)/3</f>
        <v>100</v>
      </c>
      <c r="L104" s="227">
        <f>(K104+K107)/2</f>
        <v>100</v>
      </c>
      <c r="M104" s="243"/>
      <c r="N104" s="44"/>
      <c r="O104" s="238">
        <v>26</v>
      </c>
    </row>
    <row r="105" spans="1:15" ht="39" customHeight="1" x14ac:dyDescent="0.25">
      <c r="A105" s="20"/>
      <c r="B105" s="189"/>
      <c r="C105" s="36"/>
      <c r="D105" s="209"/>
      <c r="E105" s="3" t="s">
        <v>19</v>
      </c>
      <c r="F105" s="38" t="s">
        <v>151</v>
      </c>
      <c r="G105" s="39" t="s">
        <v>21</v>
      </c>
      <c r="H105" s="195">
        <f>'[47]Оценка от учреждения'!H104</f>
        <v>7.1</v>
      </c>
      <c r="I105" s="195">
        <f>'[47]Оценка от учреждения'!I104</f>
        <v>5</v>
      </c>
      <c r="J105" s="196">
        <f>IF(H105/I105*100&gt;100,100,H105/I105*100)</f>
        <v>100</v>
      </c>
      <c r="K105" s="239"/>
      <c r="L105" s="240"/>
      <c r="M105" s="243"/>
      <c r="N105" s="49"/>
      <c r="O105" s="241"/>
    </row>
    <row r="106" spans="1:15" ht="32.25" customHeight="1" x14ac:dyDescent="0.25">
      <c r="A106" s="20"/>
      <c r="B106" s="189"/>
      <c r="C106" s="36"/>
      <c r="D106" s="209"/>
      <c r="E106" s="3" t="s">
        <v>19</v>
      </c>
      <c r="F106" s="219" t="s">
        <v>152</v>
      </c>
      <c r="G106" s="39" t="s">
        <v>21</v>
      </c>
      <c r="H106" s="195">
        <f>'[47]Оценка от учреждения'!H105</f>
        <v>100</v>
      </c>
      <c r="I106" s="195">
        <f>'[47]Оценка от учреждения'!I105</f>
        <v>100</v>
      </c>
      <c r="J106" s="196">
        <f>IF(I106/H106*100&gt;100,100,I106/H106*100)</f>
        <v>100</v>
      </c>
      <c r="K106" s="239"/>
      <c r="L106" s="240"/>
      <c r="M106" s="243"/>
      <c r="N106" s="49"/>
      <c r="O106" s="241"/>
    </row>
    <row r="107" spans="1:15" ht="33" customHeight="1" x14ac:dyDescent="0.25">
      <c r="A107" s="159"/>
      <c r="B107" s="203"/>
      <c r="C107" s="53"/>
      <c r="D107" s="209"/>
      <c r="E107" s="3" t="s">
        <v>25</v>
      </c>
      <c r="F107" s="55" t="s">
        <v>26</v>
      </c>
      <c r="G107" s="39" t="s">
        <v>27</v>
      </c>
      <c r="H107" s="195">
        <f>'[47]Оценка от учреждения'!H106</f>
        <v>311</v>
      </c>
      <c r="I107" s="195">
        <f>'[47]Оценка от учреждения'!I106</f>
        <v>313.33</v>
      </c>
      <c r="J107" s="196">
        <f>IF(I107/H107*100&gt;100,100,I107/H107*100)</f>
        <v>100</v>
      </c>
      <c r="K107" s="196">
        <f>J107</f>
        <v>100</v>
      </c>
      <c r="L107" s="240"/>
      <c r="M107" s="244"/>
      <c r="N107" s="57"/>
      <c r="O107" s="24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45"/>
      <c r="H109" s="246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9"/>
  <sheetViews>
    <sheetView view="pageBreakPreview" zoomScale="70" zoomScaleNormal="60" zoomScaleSheetLayoutView="70" workbookViewId="0">
      <pane xSplit="5" ySplit="3" topLeftCell="F4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3" t="s">
        <v>1</v>
      </c>
      <c r="B2" s="3" t="s">
        <v>173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3</v>
      </c>
      <c r="D3" s="5">
        <v>4</v>
      </c>
      <c r="E3" s="4">
        <v>5</v>
      </c>
      <c r="F3" s="4">
        <v>6</v>
      </c>
      <c r="G3" s="5">
        <v>7</v>
      </c>
      <c r="H3" s="4">
        <v>8</v>
      </c>
      <c r="I3" s="4">
        <v>9</v>
      </c>
      <c r="J3" s="5">
        <v>10</v>
      </c>
      <c r="K3" s="4">
        <v>11</v>
      </c>
      <c r="L3" s="4">
        <v>12</v>
      </c>
      <c r="M3" s="5">
        <v>13</v>
      </c>
      <c r="N3" s="4">
        <v>14</v>
      </c>
    </row>
    <row r="4" spans="1:15" customFormat="1" ht="55.5" hidden="1" customHeight="1" x14ac:dyDescent="0.25">
      <c r="A4" s="228" t="s">
        <v>195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8.25" hidden="1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04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>
        <f>'[48]Оценка от учреждения'!H15</f>
        <v>10</v>
      </c>
      <c r="I16" s="195">
        <f>'[48]Оценка от учреждения'!I15</f>
        <v>8</v>
      </c>
      <c r="J16" s="225">
        <f>IF(H16/I16*100&gt;100,100,H16/I16*100)</f>
        <v>100</v>
      </c>
      <c r="K16" s="226">
        <f>(J16+J17+J18)/3</f>
        <v>100</v>
      </c>
      <c r="L16" s="227">
        <f>(K16+K19)/2</f>
        <v>93.984962406015029</v>
      </c>
      <c r="M16" s="233"/>
      <c r="N16" s="44"/>
      <c r="O16" s="229">
        <v>4</v>
      </c>
    </row>
    <row r="17" spans="1:15" customFormat="1" ht="39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>
        <f>'[48]Оценка от учреждения'!H16</f>
        <v>100</v>
      </c>
      <c r="I17" s="195">
        <f>'[48]Оценка от учреждения'!I16</f>
        <v>100</v>
      </c>
      <c r="J17" s="225">
        <f>IF(I17/H17*100&gt;100,100,I17/H17*100)</f>
        <v>100</v>
      </c>
      <c r="K17" s="231"/>
      <c r="L17" s="232"/>
      <c r="M17" s="233"/>
      <c r="N17" s="49"/>
      <c r="O17" s="234"/>
    </row>
    <row r="18" spans="1:15" customFormat="1" ht="32.25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>
        <f>'[48]Оценка от учреждения'!H17</f>
        <v>70</v>
      </c>
      <c r="I18" s="195">
        <f>'[48]Оценка от учреждения'!I17</f>
        <v>80</v>
      </c>
      <c r="J18" s="225">
        <f>IF(I18/H18*100&gt;100,100,I18/H18*100)</f>
        <v>100</v>
      </c>
      <c r="K18" s="231"/>
      <c r="L18" s="232"/>
      <c r="M18" s="233"/>
      <c r="N18" s="49"/>
      <c r="O18" s="234"/>
    </row>
    <row r="19" spans="1:15" customFormat="1" ht="33" customHeight="1" x14ac:dyDescent="0.25">
      <c r="A19" s="223"/>
      <c r="B19" s="203"/>
      <c r="C19" s="204"/>
      <c r="D19" s="199"/>
      <c r="E19" s="192" t="s">
        <v>25</v>
      </c>
      <c r="F19" s="205" t="s">
        <v>26</v>
      </c>
      <c r="G19" s="194" t="s">
        <v>27</v>
      </c>
      <c r="H19" s="195">
        <f>'[48]Оценка от учреждения'!H18</f>
        <v>1.33</v>
      </c>
      <c r="I19" s="195">
        <f>'[48]Оценка от учреждения'!I18</f>
        <v>1.17</v>
      </c>
      <c r="J19" s="225">
        <f>IF(I19/H19*100&gt;100,100,I19/H19*100)</f>
        <v>87.969924812030058</v>
      </c>
      <c r="K19" s="225">
        <f>J19</f>
        <v>87.969924812030058</v>
      </c>
      <c r="L19" s="232"/>
      <c r="M19" s="233"/>
      <c r="N19" s="57"/>
      <c r="O19" s="236"/>
    </row>
    <row r="20" spans="1:15" customFormat="1" ht="52.5" customHeight="1" x14ac:dyDescent="0.25">
      <c r="A20" s="223"/>
      <c r="B20" s="189" t="s">
        <v>124</v>
      </c>
      <c r="C20" s="190" t="s">
        <v>125</v>
      </c>
      <c r="D20" s="191" t="s">
        <v>18</v>
      </c>
      <c r="E20" s="192" t="s">
        <v>19</v>
      </c>
      <c r="F20" s="193" t="s">
        <v>114</v>
      </c>
      <c r="G20" s="194" t="s">
        <v>21</v>
      </c>
      <c r="H20" s="195">
        <f>'[48]Оценка от учреждения'!H19</f>
        <v>10</v>
      </c>
      <c r="I20" s="195">
        <f>'[48]Оценка от учреждения'!I19</f>
        <v>8.6</v>
      </c>
      <c r="J20" s="225">
        <f>IF(H20/I20*100&gt;100,100,H20/I20*100)</f>
        <v>100</v>
      </c>
      <c r="K20" s="226">
        <f>(J20+J21+J22)/3</f>
        <v>100</v>
      </c>
      <c r="L20" s="227">
        <f>(K20+K23)/2</f>
        <v>100</v>
      </c>
      <c r="M20" s="233"/>
      <c r="N20" s="44"/>
      <c r="O20" s="229">
        <v>5</v>
      </c>
    </row>
    <row r="21" spans="1:15" customFormat="1" ht="39" customHeight="1" x14ac:dyDescent="0.25">
      <c r="A21" s="223"/>
      <c r="B21" s="189"/>
      <c r="C21" s="190"/>
      <c r="D21" s="199"/>
      <c r="E21" s="192" t="s">
        <v>19</v>
      </c>
      <c r="F21" s="193" t="s">
        <v>115</v>
      </c>
      <c r="G21" s="194" t="s">
        <v>21</v>
      </c>
      <c r="H21" s="195">
        <f>'[48]Оценка от учреждения'!H20</f>
        <v>100</v>
      </c>
      <c r="I21" s="195">
        <f>'[48]Оценка от учреждения'!I20</f>
        <v>100</v>
      </c>
      <c r="J21" s="225">
        <f>IF(I21/H21*100&gt;100,100,I21/H21*100)</f>
        <v>100</v>
      </c>
      <c r="K21" s="231"/>
      <c r="L21" s="232"/>
      <c r="M21" s="233"/>
      <c r="N21" s="49"/>
      <c r="O21" s="234"/>
    </row>
    <row r="22" spans="1:15" customFormat="1" ht="33.75" customHeight="1" x14ac:dyDescent="0.25">
      <c r="A22" s="223"/>
      <c r="B22" s="189"/>
      <c r="C22" s="190"/>
      <c r="D22" s="199"/>
      <c r="E22" s="192" t="s">
        <v>19</v>
      </c>
      <c r="F22" s="193" t="s">
        <v>116</v>
      </c>
      <c r="G22" s="194" t="s">
        <v>21</v>
      </c>
      <c r="H22" s="195">
        <f>'[48]Оценка от учреждения'!H21</f>
        <v>70</v>
      </c>
      <c r="I22" s="195">
        <f>'[48]Оценка от учреждения'!I21</f>
        <v>80</v>
      </c>
      <c r="J22" s="225">
        <f>IF(I22/H22*100&gt;100,100,I22/H22*100)</f>
        <v>100</v>
      </c>
      <c r="K22" s="231"/>
      <c r="L22" s="232"/>
      <c r="M22" s="233"/>
      <c r="N22" s="49"/>
      <c r="O22" s="234"/>
    </row>
    <row r="23" spans="1:15" customFormat="1" ht="33" customHeight="1" x14ac:dyDescent="0.25">
      <c r="A23" s="223"/>
      <c r="B23" s="203"/>
      <c r="C23" s="204"/>
      <c r="D23" s="199"/>
      <c r="E23" s="192" t="s">
        <v>25</v>
      </c>
      <c r="F23" s="205" t="s">
        <v>26</v>
      </c>
      <c r="G23" s="194" t="s">
        <v>27</v>
      </c>
      <c r="H23" s="195">
        <f>'[48]Оценка от учреждения'!H22</f>
        <v>4</v>
      </c>
      <c r="I23" s="195">
        <f>'[48]Оценка от учреждения'!I22</f>
        <v>5.25</v>
      </c>
      <c r="J23" s="225">
        <f>IF(I23/H23*100&gt;100,100,I23/H23*100)</f>
        <v>100</v>
      </c>
      <c r="K23" s="225">
        <f>J23</f>
        <v>100</v>
      </c>
      <c r="L23" s="232"/>
      <c r="M23" s="233"/>
      <c r="N23" s="57"/>
      <c r="O23" s="236"/>
    </row>
    <row r="24" spans="1:15" ht="52.5" customHeight="1" x14ac:dyDescent="0.25">
      <c r="A24" s="223"/>
      <c r="B24" s="189" t="s">
        <v>126</v>
      </c>
      <c r="C24" s="36" t="s">
        <v>127</v>
      </c>
      <c r="D24" s="208" t="s">
        <v>18</v>
      </c>
      <c r="E24" s="3" t="s">
        <v>19</v>
      </c>
      <c r="F24" s="38" t="s">
        <v>114</v>
      </c>
      <c r="G24" s="39" t="s">
        <v>21</v>
      </c>
      <c r="H24" s="195">
        <f>'[48]Оценка от учреждения'!H23</f>
        <v>10</v>
      </c>
      <c r="I24" s="195">
        <f>'[48]Оценка от учреждения'!I23</f>
        <v>9</v>
      </c>
      <c r="J24" s="196">
        <f>IF(H24/I24*100&gt;100,100,H24/I24*100)</f>
        <v>100</v>
      </c>
      <c r="K24" s="237">
        <f>(J24+J25+J26)/3</f>
        <v>100</v>
      </c>
      <c r="L24" s="227">
        <f>(K24+K27)/2</f>
        <v>100</v>
      </c>
      <c r="M24" s="233"/>
      <c r="N24" s="44"/>
      <c r="O24" s="238">
        <v>6</v>
      </c>
    </row>
    <row r="25" spans="1:15" ht="39" customHeight="1" x14ac:dyDescent="0.25">
      <c r="A25" s="223"/>
      <c r="B25" s="189"/>
      <c r="C25" s="36"/>
      <c r="D25" s="209"/>
      <c r="E25" s="3" t="s">
        <v>19</v>
      </c>
      <c r="F25" s="193" t="s">
        <v>115</v>
      </c>
      <c r="G25" s="39" t="s">
        <v>21</v>
      </c>
      <c r="H25" s="195">
        <f>'[48]Оценка от учреждения'!H24</f>
        <v>100</v>
      </c>
      <c r="I25" s="195">
        <f>'[48]Оценка от учреждения'!I24</f>
        <v>100</v>
      </c>
      <c r="J25" s="196">
        <f>IF(I25/H25*100&gt;100,100,I25/H25*100)</f>
        <v>100</v>
      </c>
      <c r="K25" s="239"/>
      <c r="L25" s="240"/>
      <c r="M25" s="233"/>
      <c r="N25" s="49"/>
      <c r="O25" s="241"/>
    </row>
    <row r="26" spans="1:15" ht="35.25" customHeight="1" x14ac:dyDescent="0.25">
      <c r="A26" s="223"/>
      <c r="B26" s="189"/>
      <c r="C26" s="36"/>
      <c r="D26" s="209"/>
      <c r="E26" s="3" t="s">
        <v>19</v>
      </c>
      <c r="F26" s="38" t="s">
        <v>116</v>
      </c>
      <c r="G26" s="39" t="s">
        <v>21</v>
      </c>
      <c r="H26" s="195">
        <f>'[48]Оценка от учреждения'!H25</f>
        <v>70</v>
      </c>
      <c r="I26" s="195">
        <f>'[48]Оценка от учреждения'!I25</f>
        <v>80</v>
      </c>
      <c r="J26" s="196">
        <f>IF(I26/H26*100&gt;100,100,I26/H26*100)</f>
        <v>100</v>
      </c>
      <c r="K26" s="239"/>
      <c r="L26" s="240"/>
      <c r="M26" s="233"/>
      <c r="N26" s="49"/>
      <c r="O26" s="241"/>
    </row>
    <row r="27" spans="1:15" ht="33" customHeight="1" x14ac:dyDescent="0.25">
      <c r="A27" s="223"/>
      <c r="B27" s="203"/>
      <c r="C27" s="53"/>
      <c r="D27" s="209"/>
      <c r="E27" s="3" t="s">
        <v>25</v>
      </c>
      <c r="F27" s="55" t="s">
        <v>26</v>
      </c>
      <c r="G27" s="39" t="s">
        <v>27</v>
      </c>
      <c r="H27" s="195">
        <f>'[48]Оценка от учреждения'!H26</f>
        <v>12.67</v>
      </c>
      <c r="I27" s="195">
        <f>'[48]Оценка от учреждения'!I26</f>
        <v>12.67</v>
      </c>
      <c r="J27" s="196">
        <f>IF(I27/H27*100&gt;100,100,I27/H27*100)</f>
        <v>100</v>
      </c>
      <c r="K27" s="196">
        <f>J27</f>
        <v>100</v>
      </c>
      <c r="L27" s="240"/>
      <c r="M27" s="233"/>
      <c r="N27" s="57"/>
      <c r="O27" s="242"/>
    </row>
    <row r="28" spans="1:15" customFormat="1" ht="51" customHeight="1" x14ac:dyDescent="0.25">
      <c r="A28" s="223"/>
      <c r="B28" s="189" t="s">
        <v>128</v>
      </c>
      <c r="C28" s="190" t="s">
        <v>129</v>
      </c>
      <c r="D28" s="191" t="s">
        <v>18</v>
      </c>
      <c r="E28" s="192" t="s">
        <v>19</v>
      </c>
      <c r="F28" s="193" t="s">
        <v>114</v>
      </c>
      <c r="G28" s="194" t="s">
        <v>21</v>
      </c>
      <c r="H28" s="195">
        <f>'[48]Оценка от учреждения'!H27</f>
        <v>10</v>
      </c>
      <c r="I28" s="195">
        <f>'[48]Оценка от учреждения'!I27</f>
        <v>4.5</v>
      </c>
      <c r="J28" s="225">
        <f>IF(H28/I28*100&gt;100,100,H28/I28*100)</f>
        <v>100</v>
      </c>
      <c r="K28" s="226">
        <f>(J28+J29+J30)/3</f>
        <v>100</v>
      </c>
      <c r="L28" s="227">
        <f>(K28+K31)/2</f>
        <v>98.231511254019296</v>
      </c>
      <c r="M28" s="233"/>
      <c r="N28" s="44"/>
      <c r="O28" s="229">
        <v>7</v>
      </c>
    </row>
    <row r="29" spans="1:15" customFormat="1" ht="39" customHeight="1" x14ac:dyDescent="0.25">
      <c r="A29" s="223"/>
      <c r="B29" s="189"/>
      <c r="C29" s="190"/>
      <c r="D29" s="199"/>
      <c r="E29" s="192" t="s">
        <v>19</v>
      </c>
      <c r="F29" s="193" t="s">
        <v>115</v>
      </c>
      <c r="G29" s="194" t="s">
        <v>21</v>
      </c>
      <c r="H29" s="195">
        <f>'[48]Оценка от учреждения'!H28</f>
        <v>100</v>
      </c>
      <c r="I29" s="195">
        <f>'[48]Оценка от учреждения'!I28</f>
        <v>100</v>
      </c>
      <c r="J29" s="225">
        <f>IF(I29/H29*100&gt;100,100,I29/H29*100)</f>
        <v>100</v>
      </c>
      <c r="K29" s="231"/>
      <c r="L29" s="232"/>
      <c r="M29" s="233"/>
      <c r="N29" s="49"/>
      <c r="O29" s="234"/>
    </row>
    <row r="30" spans="1:15" customFormat="1" ht="33.75" customHeight="1" x14ac:dyDescent="0.25">
      <c r="A30" s="223"/>
      <c r="B30" s="189"/>
      <c r="C30" s="190"/>
      <c r="D30" s="199"/>
      <c r="E30" s="192" t="s">
        <v>19</v>
      </c>
      <c r="F30" s="193" t="s">
        <v>116</v>
      </c>
      <c r="G30" s="194" t="s">
        <v>21</v>
      </c>
      <c r="H30" s="195">
        <f>'[48]Оценка от учреждения'!H29</f>
        <v>66.7</v>
      </c>
      <c r="I30" s="195">
        <f>'[48]Оценка от учреждения'!I29</f>
        <v>68.8</v>
      </c>
      <c r="J30" s="225">
        <f>IF(I30/H30*100&gt;100,100,I30/H30*100)</f>
        <v>100</v>
      </c>
      <c r="K30" s="231"/>
      <c r="L30" s="232"/>
      <c r="M30" s="233"/>
      <c r="N30" s="49"/>
      <c r="O30" s="234"/>
    </row>
    <row r="31" spans="1:15" customFormat="1" ht="33" customHeight="1" x14ac:dyDescent="0.25">
      <c r="A31" s="223"/>
      <c r="B31" s="203"/>
      <c r="C31" s="204"/>
      <c r="D31" s="199"/>
      <c r="E31" s="192" t="s">
        <v>25</v>
      </c>
      <c r="F31" s="205" t="s">
        <v>26</v>
      </c>
      <c r="G31" s="194" t="s">
        <v>27</v>
      </c>
      <c r="H31" s="195">
        <f>'[48]Оценка от учреждения'!H30</f>
        <v>9.33</v>
      </c>
      <c r="I31" s="195">
        <f>'[48]Оценка от учреждения'!I30</f>
        <v>9</v>
      </c>
      <c r="J31" s="225">
        <f>IF(I31/H31*100&gt;100,100,I31/H31*100)</f>
        <v>96.463022508038591</v>
      </c>
      <c r="K31" s="225">
        <f>J31</f>
        <v>96.463022508038591</v>
      </c>
      <c r="L31" s="232"/>
      <c r="M31" s="233"/>
      <c r="N31" s="57"/>
      <c r="O31" s="236"/>
    </row>
    <row r="32" spans="1:15" ht="54" customHeight="1" x14ac:dyDescent="0.25">
      <c r="A32" s="20"/>
      <c r="B32" s="189" t="s">
        <v>130</v>
      </c>
      <c r="C32" s="36" t="s">
        <v>131</v>
      </c>
      <c r="D32" s="37" t="s">
        <v>18</v>
      </c>
      <c r="E32" s="3" t="s">
        <v>19</v>
      </c>
      <c r="F32" s="38" t="s">
        <v>114</v>
      </c>
      <c r="G32" s="39" t="s">
        <v>21</v>
      </c>
      <c r="H32" s="195">
        <f>'[48]Оценка от учреждения'!H31</f>
        <v>10</v>
      </c>
      <c r="I32" s="195">
        <f>'[48]Оценка от учреждения'!I31</f>
        <v>6</v>
      </c>
      <c r="J32" s="196">
        <f>IF(H32/I32*100&gt;100,100,H32/I32*100)</f>
        <v>100</v>
      </c>
      <c r="K32" s="237">
        <f>(J32+J33+J34)/3</f>
        <v>100</v>
      </c>
      <c r="L32" s="227">
        <f>(K32+K35)/2</f>
        <v>99.298571243579232</v>
      </c>
      <c r="M32" s="243"/>
      <c r="N32" s="44"/>
      <c r="O32" s="238">
        <v>8</v>
      </c>
    </row>
    <row r="33" spans="1:15" ht="39" customHeight="1" x14ac:dyDescent="0.25">
      <c r="A33" s="20"/>
      <c r="B33" s="189"/>
      <c r="C33" s="36"/>
      <c r="D33" s="217"/>
      <c r="E33" s="3" t="s">
        <v>19</v>
      </c>
      <c r="F33" s="38" t="s">
        <v>115</v>
      </c>
      <c r="G33" s="39" t="s">
        <v>21</v>
      </c>
      <c r="H33" s="195">
        <f>'[48]Оценка от учреждения'!H32</f>
        <v>100</v>
      </c>
      <c r="I33" s="195">
        <f>'[48]Оценка от учреждения'!I32</f>
        <v>100</v>
      </c>
      <c r="J33" s="196">
        <f>IF(I33/H33*100&gt;100,100,I33/H33*100)</f>
        <v>100</v>
      </c>
      <c r="K33" s="239"/>
      <c r="L33" s="240"/>
      <c r="M33" s="243"/>
      <c r="N33" s="49"/>
      <c r="O33" s="241"/>
    </row>
    <row r="34" spans="1:15" ht="33.75" customHeight="1" x14ac:dyDescent="0.25">
      <c r="A34" s="20"/>
      <c r="B34" s="189"/>
      <c r="C34" s="36"/>
      <c r="D34" s="217"/>
      <c r="E34" s="3" t="s">
        <v>19</v>
      </c>
      <c r="F34" s="38" t="s">
        <v>116</v>
      </c>
      <c r="G34" s="39" t="s">
        <v>21</v>
      </c>
      <c r="H34" s="195">
        <f>'[48]Оценка от учреждения'!H33</f>
        <v>66.7</v>
      </c>
      <c r="I34" s="195">
        <f>'[48]Оценка от учреждения'!I33</f>
        <v>68.8</v>
      </c>
      <c r="J34" s="196">
        <f>IF(I34/H34*100&gt;100,100,I34/H34*100)</f>
        <v>100</v>
      </c>
      <c r="K34" s="239"/>
      <c r="L34" s="240"/>
      <c r="M34" s="243"/>
      <c r="N34" s="49"/>
      <c r="O34" s="241"/>
    </row>
    <row r="35" spans="1:15" ht="33" customHeight="1" x14ac:dyDescent="0.25">
      <c r="A35" s="20"/>
      <c r="B35" s="203"/>
      <c r="C35" s="53"/>
      <c r="D35" s="218"/>
      <c r="E35" s="3" t="s">
        <v>25</v>
      </c>
      <c r="F35" s="55" t="s">
        <v>26</v>
      </c>
      <c r="G35" s="39" t="s">
        <v>27</v>
      </c>
      <c r="H35" s="195">
        <f>'[48]Оценка от учреждения'!H34</f>
        <v>231.67</v>
      </c>
      <c r="I35" s="195">
        <f>'[48]Оценка от учреждения'!I34</f>
        <v>228.42</v>
      </c>
      <c r="J35" s="196">
        <f>IF(I35/H35*100&gt;100,100,I35/H35*100)</f>
        <v>98.597142487158465</v>
      </c>
      <c r="K35" s="196">
        <f>J35</f>
        <v>98.597142487158465</v>
      </c>
      <c r="L35" s="240"/>
      <c r="M35" s="243"/>
      <c r="N35" s="57"/>
      <c r="O35" s="242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33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33"/>
      <c r="N41" s="49"/>
      <c r="O41" s="241"/>
    </row>
    <row r="42" spans="1:15" ht="36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33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customHeight="1" x14ac:dyDescent="0.25">
      <c r="A56" s="223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>
        <f>'[48]Оценка от учреждения'!H55</f>
        <v>12</v>
      </c>
      <c r="I56" s="195">
        <f>'[48]Оценка от учреждения'!I55</f>
        <v>7.8</v>
      </c>
      <c r="J56" s="196">
        <f>IF(H56/I56*100&gt;100,100,H56/I56*100)</f>
        <v>100</v>
      </c>
      <c r="K56" s="237">
        <f>(J56+J57+J58)/3</f>
        <v>100</v>
      </c>
      <c r="L56" s="227">
        <f>(K56+K59)/2</f>
        <v>100</v>
      </c>
      <c r="M56" s="233"/>
      <c r="N56" s="44"/>
      <c r="O56" s="238">
        <v>14</v>
      </c>
    </row>
    <row r="57" spans="1:15" ht="39" customHeight="1" x14ac:dyDescent="0.25">
      <c r="A57" s="223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>
        <f>'[48]Оценка от учреждения'!H56</f>
        <v>100</v>
      </c>
      <c r="I57" s="195">
        <f>'[48]Оценка от учреждения'!I56</f>
        <v>100</v>
      </c>
      <c r="J57" s="196">
        <f>IF(I57/H57*100&gt;100,100,I57/H57*100)</f>
        <v>100</v>
      </c>
      <c r="K57" s="239"/>
      <c r="L57" s="240"/>
      <c r="M57" s="233"/>
      <c r="N57" s="49"/>
      <c r="O57" s="241"/>
    </row>
    <row r="58" spans="1:15" ht="36.75" customHeight="1" x14ac:dyDescent="0.25">
      <c r="A58" s="223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>
        <f>'[48]Оценка от учреждения'!H57</f>
        <v>70</v>
      </c>
      <c r="I58" s="195">
        <f>'[48]Оценка от учреждения'!I57</f>
        <v>80</v>
      </c>
      <c r="J58" s="196">
        <f>IF(I58/H58*100&gt;100,100,I58/H58*100)</f>
        <v>100</v>
      </c>
      <c r="K58" s="239"/>
      <c r="L58" s="240"/>
      <c r="M58" s="233"/>
      <c r="N58" s="49"/>
      <c r="O58" s="241"/>
    </row>
    <row r="59" spans="1:15" ht="33" customHeight="1" x14ac:dyDescent="0.25">
      <c r="A59" s="223"/>
      <c r="B59" s="203"/>
      <c r="C59" s="53"/>
      <c r="D59" s="209"/>
      <c r="E59" s="3" t="s">
        <v>25</v>
      </c>
      <c r="F59" s="55" t="s">
        <v>26</v>
      </c>
      <c r="G59" s="39" t="s">
        <v>27</v>
      </c>
      <c r="H59" s="195">
        <f>'[48]Оценка от учреждения'!H58</f>
        <v>35</v>
      </c>
      <c r="I59" s="195">
        <f>'[48]Оценка от учреждения'!I58</f>
        <v>36.33</v>
      </c>
      <c r="J59" s="196">
        <f>IF(I59/H59*100&gt;100,100,I59/H59*100)</f>
        <v>100</v>
      </c>
      <c r="K59" s="196">
        <f>J59</f>
        <v>100</v>
      </c>
      <c r="L59" s="240"/>
      <c r="M59" s="233"/>
      <c r="N59" s="57"/>
      <c r="O59" s="242"/>
    </row>
    <row r="60" spans="1:15" customFormat="1" ht="52.5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33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33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33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33"/>
      <c r="N63" s="57"/>
      <c r="O63" s="236"/>
    </row>
    <row r="64" spans="1:15" ht="51" hidden="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/>
      <c r="I64" s="195"/>
      <c r="J64" s="196"/>
      <c r="K64" s="237"/>
      <c r="L64" s="227"/>
      <c r="M64" s="233"/>
      <c r="N64" s="44"/>
      <c r="O64" s="238">
        <v>16</v>
      </c>
    </row>
    <row r="65" spans="1:15" ht="39" hidden="1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/>
      <c r="I65" s="195"/>
      <c r="J65" s="196"/>
      <c r="K65" s="239"/>
      <c r="L65" s="240"/>
      <c r="M65" s="233"/>
      <c r="N65" s="49"/>
      <c r="O65" s="241"/>
    </row>
    <row r="66" spans="1:15" ht="33.75" hidden="1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/>
      <c r="I66" s="195"/>
      <c r="J66" s="196"/>
      <c r="K66" s="239"/>
      <c r="L66" s="240"/>
      <c r="M66" s="233"/>
      <c r="N66" s="49"/>
      <c r="O66" s="241"/>
    </row>
    <row r="67" spans="1:15" ht="33" hidden="1" customHeight="1" x14ac:dyDescent="0.25">
      <c r="A67" s="223"/>
      <c r="B67" s="203"/>
      <c r="C67" s="53"/>
      <c r="D67" s="209"/>
      <c r="E67" s="3" t="s">
        <v>25</v>
      </c>
      <c r="F67" s="55" t="s">
        <v>117</v>
      </c>
      <c r="G67" s="39" t="s">
        <v>27</v>
      </c>
      <c r="H67" s="195"/>
      <c r="I67" s="195"/>
      <c r="J67" s="196"/>
      <c r="K67" s="196"/>
      <c r="L67" s="240"/>
      <c r="M67" s="233"/>
      <c r="N67" s="57"/>
      <c r="O67" s="242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196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hidden="1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/>
      <c r="I72" s="195"/>
      <c r="J72" s="196"/>
      <c r="K72" s="237"/>
      <c r="L72" s="227"/>
      <c r="M72" s="233"/>
      <c r="N72" s="44"/>
      <c r="O72" s="238">
        <v>18</v>
      </c>
    </row>
    <row r="73" spans="1:15" ht="34.5" hidden="1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/>
      <c r="I73" s="195"/>
      <c r="J73" s="196"/>
      <c r="K73" s="239"/>
      <c r="L73" s="240"/>
      <c r="M73" s="233"/>
      <c r="N73" s="49"/>
      <c r="O73" s="241"/>
    </row>
    <row r="74" spans="1:15" ht="33.75" hidden="1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/>
      <c r="I74" s="195"/>
      <c r="J74" s="196"/>
      <c r="K74" s="239"/>
      <c r="L74" s="240"/>
      <c r="M74" s="233"/>
      <c r="N74" s="49"/>
      <c r="O74" s="241"/>
    </row>
    <row r="75" spans="1:15" ht="33" hidden="1" customHeight="1" x14ac:dyDescent="0.25">
      <c r="A75" s="223"/>
      <c r="B75" s="203"/>
      <c r="C75" s="53"/>
      <c r="D75" s="209"/>
      <c r="E75" s="3" t="s">
        <v>25</v>
      </c>
      <c r="F75" s="55" t="s">
        <v>117</v>
      </c>
      <c r="G75" s="39" t="s">
        <v>27</v>
      </c>
      <c r="H75" s="195"/>
      <c r="I75" s="195"/>
      <c r="J75" s="196"/>
      <c r="K75" s="196"/>
      <c r="L75" s="240"/>
      <c r="M75" s="233"/>
      <c r="N75" s="57"/>
      <c r="O75" s="242"/>
    </row>
    <row r="76" spans="1:15" customFormat="1" ht="36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/>
      <c r="I76" s="195"/>
      <c r="J76" s="225"/>
      <c r="K76" s="226"/>
      <c r="L76" s="227"/>
      <c r="M76" s="233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/>
      <c r="I77" s="195"/>
      <c r="J77" s="225"/>
      <c r="K77" s="231"/>
      <c r="L77" s="232"/>
      <c r="M77" s="233"/>
      <c r="N77" s="49"/>
      <c r="O77" s="234"/>
    </row>
    <row r="78" spans="1:15" customFormat="1" ht="35.25" hidden="1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/>
      <c r="I78" s="195"/>
      <c r="J78" s="225"/>
      <c r="K78" s="231"/>
      <c r="L78" s="232"/>
      <c r="M78" s="233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/>
      <c r="L79" s="232"/>
      <c r="M79" s="233"/>
      <c r="N79" s="57"/>
      <c r="O79" s="236"/>
    </row>
    <row r="80" spans="1:15" ht="34.5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>
        <f>'[48]Оценка от учреждения'!H79</f>
        <v>100</v>
      </c>
      <c r="I80" s="195">
        <f>'[48]Оценка от учреждения'!I79</f>
        <v>100</v>
      </c>
      <c r="J80" s="196">
        <f>IF(I80/H80*100&gt;100,100,I80/H80*100)</f>
        <v>100</v>
      </c>
      <c r="K80" s="237">
        <f>(J80+J81+J82)/3</f>
        <v>100</v>
      </c>
      <c r="L80" s="227">
        <f>(K80+K83)/2</f>
        <v>93.984962406015029</v>
      </c>
      <c r="M80" s="233"/>
      <c r="N80" s="44"/>
      <c r="O80" s="238">
        <v>20</v>
      </c>
    </row>
    <row r="81" spans="1:15" ht="39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>
        <f>'[48]Оценка от учреждения'!H80</f>
        <v>10</v>
      </c>
      <c r="I81" s="195">
        <f>'[48]Оценка от учреждения'!I80</f>
        <v>8</v>
      </c>
      <c r="J81" s="196">
        <f>IF(H81/I81*100&gt;100,100,H81/I81*100)</f>
        <v>100</v>
      </c>
      <c r="K81" s="239"/>
      <c r="L81" s="240"/>
      <c r="M81" s="233"/>
      <c r="N81" s="49"/>
      <c r="O81" s="241"/>
    </row>
    <row r="82" spans="1:15" ht="33.75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>
        <f>'[48]Оценка от учреждения'!H81</f>
        <v>100</v>
      </c>
      <c r="I82" s="195">
        <f>'[48]Оценка от учреждения'!I81</f>
        <v>100</v>
      </c>
      <c r="J82" s="196">
        <f>IF(I82/H82*100&gt;100,100,I82/H82*100)</f>
        <v>100</v>
      </c>
      <c r="K82" s="239"/>
      <c r="L82" s="240"/>
      <c r="M82" s="233"/>
      <c r="N82" s="49"/>
      <c r="O82" s="241"/>
    </row>
    <row r="83" spans="1:15" ht="33" customHeight="1" x14ac:dyDescent="0.25">
      <c r="A83" s="223"/>
      <c r="B83" s="203"/>
      <c r="C83" s="53"/>
      <c r="D83" s="209"/>
      <c r="E83" s="3" t="s">
        <v>25</v>
      </c>
      <c r="F83" s="55" t="s">
        <v>26</v>
      </c>
      <c r="G83" s="39" t="s">
        <v>27</v>
      </c>
      <c r="H83" s="195">
        <f>'[48]Оценка от учреждения'!H82</f>
        <v>1.33</v>
      </c>
      <c r="I83" s="195">
        <f>'[48]Оценка от учреждения'!I82</f>
        <v>1.17</v>
      </c>
      <c r="J83" s="196">
        <f>IF(I83/H83*100&gt;100,100,I83/H83*100)</f>
        <v>87.969924812030058</v>
      </c>
      <c r="K83" s="196">
        <f>J83</f>
        <v>87.969924812030058</v>
      </c>
      <c r="L83" s="240"/>
      <c r="M83" s="233"/>
      <c r="N83" s="57"/>
      <c r="O83" s="242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4.5" customHeight="1" x14ac:dyDescent="0.25">
      <c r="A92" s="223"/>
      <c r="B92" s="189" t="s">
        <v>163</v>
      </c>
      <c r="C92" s="190" t="s">
        <v>164</v>
      </c>
      <c r="D92" s="191" t="s">
        <v>18</v>
      </c>
      <c r="E92" s="192" t="s">
        <v>19</v>
      </c>
      <c r="F92" s="193" t="s">
        <v>150</v>
      </c>
      <c r="G92" s="194" t="s">
        <v>21</v>
      </c>
      <c r="H92" s="195">
        <f>'[48]Оценка от учреждения'!H91</f>
        <v>100</v>
      </c>
      <c r="I92" s="195">
        <f>'[48]Оценка от учреждения'!I91</f>
        <v>100</v>
      </c>
      <c r="J92" s="225">
        <f>IF(I92/H92*100&gt;100,100,I92/H92*100)</f>
        <v>100</v>
      </c>
      <c r="K92" s="226">
        <f>(J92+J93+J94)/3</f>
        <v>100</v>
      </c>
      <c r="L92" s="227">
        <f>(K92+K95)/2</f>
        <v>100</v>
      </c>
      <c r="M92" s="233"/>
      <c r="N92" s="44"/>
      <c r="O92" s="229">
        <v>23</v>
      </c>
    </row>
    <row r="93" spans="1:15" customFormat="1" ht="39" customHeight="1" x14ac:dyDescent="0.25">
      <c r="A93" s="223"/>
      <c r="B93" s="189"/>
      <c r="C93" s="190"/>
      <c r="D93" s="199"/>
      <c r="E93" s="192" t="s">
        <v>19</v>
      </c>
      <c r="F93" s="193" t="s">
        <v>151</v>
      </c>
      <c r="G93" s="194" t="s">
        <v>21</v>
      </c>
      <c r="H93" s="195">
        <f>'[48]Оценка от учреждения'!H92</f>
        <v>10</v>
      </c>
      <c r="I93" s="195">
        <f>'[48]Оценка от учреждения'!I92</f>
        <v>8.6</v>
      </c>
      <c r="J93" s="225">
        <f>IF(H93/I93*100&gt;100,100,H93/I93*100)</f>
        <v>100</v>
      </c>
      <c r="K93" s="231"/>
      <c r="L93" s="232"/>
      <c r="M93" s="233"/>
      <c r="N93" s="49"/>
      <c r="O93" s="234"/>
    </row>
    <row r="94" spans="1:15" customFormat="1" ht="32.25" customHeight="1" x14ac:dyDescent="0.25">
      <c r="A94" s="223"/>
      <c r="B94" s="189"/>
      <c r="C94" s="190"/>
      <c r="D94" s="199"/>
      <c r="E94" s="192" t="s">
        <v>19</v>
      </c>
      <c r="F94" s="220" t="s">
        <v>152</v>
      </c>
      <c r="G94" s="194" t="s">
        <v>21</v>
      </c>
      <c r="H94" s="195">
        <f>'[48]Оценка от учреждения'!H93</f>
        <v>100</v>
      </c>
      <c r="I94" s="195">
        <f>'[48]Оценка от учреждения'!I93</f>
        <v>100</v>
      </c>
      <c r="J94" s="225">
        <f>IF(I94/H94*100&gt;100,100,I94/H94*100)</f>
        <v>100</v>
      </c>
      <c r="K94" s="231"/>
      <c r="L94" s="232"/>
      <c r="M94" s="233"/>
      <c r="N94" s="49"/>
      <c r="O94" s="234"/>
    </row>
    <row r="95" spans="1:15" customFormat="1" ht="33" customHeight="1" x14ac:dyDescent="0.25">
      <c r="A95" s="223"/>
      <c r="B95" s="203"/>
      <c r="C95" s="204"/>
      <c r="D95" s="199"/>
      <c r="E95" s="192" t="s">
        <v>25</v>
      </c>
      <c r="F95" s="205" t="s">
        <v>26</v>
      </c>
      <c r="G95" s="194" t="s">
        <v>27</v>
      </c>
      <c r="H95" s="195">
        <f>'[48]Оценка от учреждения'!H94</f>
        <v>4</v>
      </c>
      <c r="I95" s="195">
        <f>'[48]Оценка от учреждения'!I94</f>
        <v>5.25</v>
      </c>
      <c r="J95" s="225">
        <f>IF(I95/H95*100&gt;100,100,I95/H95*100)</f>
        <v>100</v>
      </c>
      <c r="K95" s="225">
        <f>J95</f>
        <v>100</v>
      </c>
      <c r="L95" s="232"/>
      <c r="M95" s="233"/>
      <c r="N95" s="57"/>
      <c r="O95" s="236"/>
    </row>
    <row r="96" spans="1:15" ht="33" customHeight="1" x14ac:dyDescent="0.25">
      <c r="A96" s="223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>
        <f>'[48]Оценка от учреждения'!H95</f>
        <v>100</v>
      </c>
      <c r="I96" s="195">
        <f>'[48]Оценка от учреждения'!I95</f>
        <v>100</v>
      </c>
      <c r="J96" s="196">
        <f>IF(I96/H96*100&gt;100,100,I96/H96*100)</f>
        <v>100</v>
      </c>
      <c r="K96" s="237">
        <f>(J96+J97+J98)/3</f>
        <v>100</v>
      </c>
      <c r="L96" s="227">
        <f>(K96+K99)/2</f>
        <v>100</v>
      </c>
      <c r="M96" s="233"/>
      <c r="N96" s="44"/>
      <c r="O96" s="238">
        <v>24</v>
      </c>
    </row>
    <row r="97" spans="1:15" ht="39" customHeight="1" x14ac:dyDescent="0.25">
      <c r="A97" s="223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>
        <f>'[48]Оценка от учреждения'!H96</f>
        <v>10</v>
      </c>
      <c r="I97" s="195">
        <f>'[48]Оценка от учреждения'!I96</f>
        <v>9</v>
      </c>
      <c r="J97" s="196">
        <f>IF(H97/I97*100&gt;100,100,H97/I97*100)</f>
        <v>100</v>
      </c>
      <c r="K97" s="239"/>
      <c r="L97" s="240"/>
      <c r="M97" s="233"/>
      <c r="N97" s="49"/>
      <c r="O97" s="241"/>
    </row>
    <row r="98" spans="1:15" ht="33.75" customHeight="1" x14ac:dyDescent="0.25">
      <c r="A98" s="223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>
        <f>'[48]Оценка от учреждения'!H97</f>
        <v>100</v>
      </c>
      <c r="I98" s="195">
        <f>'[48]Оценка от учреждения'!I97</f>
        <v>100</v>
      </c>
      <c r="J98" s="196">
        <f>IF(I98/H98*100&gt;100,100,I98/H98*100)</f>
        <v>100</v>
      </c>
      <c r="K98" s="239"/>
      <c r="L98" s="240"/>
      <c r="M98" s="233"/>
      <c r="N98" s="49"/>
      <c r="O98" s="241"/>
    </row>
    <row r="99" spans="1:15" ht="33" customHeight="1" x14ac:dyDescent="0.25">
      <c r="A99" s="223"/>
      <c r="B99" s="203"/>
      <c r="C99" s="53"/>
      <c r="D99" s="209"/>
      <c r="E99" s="3" t="s">
        <v>25</v>
      </c>
      <c r="F99" s="55" t="s">
        <v>26</v>
      </c>
      <c r="G99" s="39" t="s">
        <v>27</v>
      </c>
      <c r="H99" s="195">
        <f>'[48]Оценка от учреждения'!H98</f>
        <v>12.67</v>
      </c>
      <c r="I99" s="195">
        <f>'[48]Оценка от учреждения'!I98</f>
        <v>12.67</v>
      </c>
      <c r="J99" s="196">
        <f>IF(I99/H99*100&gt;100,100,I99/H99*100)</f>
        <v>100</v>
      </c>
      <c r="K99" s="196">
        <f>J99</f>
        <v>100</v>
      </c>
      <c r="L99" s="240"/>
      <c r="M99" s="233"/>
      <c r="N99" s="57"/>
      <c r="O99" s="242"/>
    </row>
    <row r="100" spans="1:15" customFormat="1" ht="34.5" customHeight="1" x14ac:dyDescent="0.25">
      <c r="A100" s="223"/>
      <c r="B100" s="189" t="s">
        <v>167</v>
      </c>
      <c r="C100" s="190" t="s">
        <v>168</v>
      </c>
      <c r="D100" s="191" t="s">
        <v>18</v>
      </c>
      <c r="E100" s="192" t="s">
        <v>19</v>
      </c>
      <c r="F100" s="193" t="s">
        <v>150</v>
      </c>
      <c r="G100" s="194" t="s">
        <v>21</v>
      </c>
      <c r="H100" s="195">
        <f>'[48]Оценка от учреждения'!H99</f>
        <v>100</v>
      </c>
      <c r="I100" s="195">
        <f>'[48]Оценка от учреждения'!I99</f>
        <v>100</v>
      </c>
      <c r="J100" s="225">
        <f>IF(I100/H100*100&gt;100,100,I100/H100*100)</f>
        <v>100</v>
      </c>
      <c r="K100" s="226">
        <f>(J100+J101+J102)/3</f>
        <v>100</v>
      </c>
      <c r="L100" s="227">
        <f>(K100+K103)/2</f>
        <v>98.231511254019296</v>
      </c>
      <c r="M100" s="233"/>
      <c r="N100" s="44"/>
      <c r="O100" s="229">
        <v>25</v>
      </c>
    </row>
    <row r="101" spans="1:15" customFormat="1" ht="39" customHeight="1" x14ac:dyDescent="0.25">
      <c r="A101" s="223"/>
      <c r="B101" s="189"/>
      <c r="C101" s="190"/>
      <c r="D101" s="199"/>
      <c r="E101" s="192" t="s">
        <v>19</v>
      </c>
      <c r="F101" s="193" t="s">
        <v>151</v>
      </c>
      <c r="G101" s="194" t="s">
        <v>21</v>
      </c>
      <c r="H101" s="195">
        <f>'[48]Оценка от учреждения'!H100</f>
        <v>10</v>
      </c>
      <c r="I101" s="195">
        <f>'[48]Оценка от учреждения'!I100</f>
        <v>4.5</v>
      </c>
      <c r="J101" s="225">
        <f>IF(H101/I101*100&gt;100,100,H101/I101*100)</f>
        <v>100</v>
      </c>
      <c r="K101" s="231"/>
      <c r="L101" s="232"/>
      <c r="M101" s="233"/>
      <c r="N101" s="49"/>
      <c r="O101" s="234"/>
    </row>
    <row r="102" spans="1:15" customFormat="1" ht="35.25" customHeight="1" x14ac:dyDescent="0.25">
      <c r="A102" s="223"/>
      <c r="B102" s="189"/>
      <c r="C102" s="190"/>
      <c r="D102" s="199"/>
      <c r="E102" s="192" t="s">
        <v>19</v>
      </c>
      <c r="F102" s="220" t="s">
        <v>152</v>
      </c>
      <c r="G102" s="194" t="s">
        <v>21</v>
      </c>
      <c r="H102" s="195">
        <f>'[48]Оценка от учреждения'!H101</f>
        <v>100</v>
      </c>
      <c r="I102" s="195">
        <f>'[48]Оценка от учреждения'!I101</f>
        <v>100</v>
      </c>
      <c r="J102" s="225">
        <f>IF(I102/H102*100&gt;100,100,I102/H102*100)</f>
        <v>100</v>
      </c>
      <c r="K102" s="231"/>
      <c r="L102" s="232"/>
      <c r="M102" s="233"/>
      <c r="N102" s="49"/>
      <c r="O102" s="234"/>
    </row>
    <row r="103" spans="1:15" customFormat="1" ht="33" customHeight="1" x14ac:dyDescent="0.25">
      <c r="A103" s="223"/>
      <c r="B103" s="203"/>
      <c r="C103" s="204"/>
      <c r="D103" s="199"/>
      <c r="E103" s="192" t="s">
        <v>25</v>
      </c>
      <c r="F103" s="205" t="s">
        <v>26</v>
      </c>
      <c r="G103" s="194" t="s">
        <v>27</v>
      </c>
      <c r="H103" s="195">
        <f>'[48]Оценка от учреждения'!H102</f>
        <v>9.33</v>
      </c>
      <c r="I103" s="195">
        <f>'[48]Оценка от учреждения'!I102</f>
        <v>9</v>
      </c>
      <c r="J103" s="225">
        <f>IF(I103/H103*100&gt;100,100,I103/H103*100)</f>
        <v>96.463022508038591</v>
      </c>
      <c r="K103" s="225">
        <f>J103</f>
        <v>96.463022508038591</v>
      </c>
      <c r="L103" s="232"/>
      <c r="M103" s="233"/>
      <c r="N103" s="57"/>
      <c r="O103" s="236"/>
    </row>
    <row r="104" spans="1:15" ht="33" customHeight="1" x14ac:dyDescent="0.25">
      <c r="A104" s="20"/>
      <c r="B104" s="189" t="s">
        <v>169</v>
      </c>
      <c r="C104" s="36" t="s">
        <v>170</v>
      </c>
      <c r="D104" s="208" t="s">
        <v>18</v>
      </c>
      <c r="E104" s="3" t="s">
        <v>19</v>
      </c>
      <c r="F104" s="38" t="s">
        <v>150</v>
      </c>
      <c r="G104" s="39" t="s">
        <v>21</v>
      </c>
      <c r="H104" s="195">
        <f>'[48]Оценка от учреждения'!H103</f>
        <v>100</v>
      </c>
      <c r="I104" s="195">
        <f>'[48]Оценка от учреждения'!I103</f>
        <v>100</v>
      </c>
      <c r="J104" s="196">
        <f>IF(I104/H104*100&gt;100,100,I104/H104*100)</f>
        <v>100</v>
      </c>
      <c r="K104" s="237">
        <f>(J104+J105+J106)/3</f>
        <v>97.233333333333334</v>
      </c>
      <c r="L104" s="227">
        <f>(K104+K107)/2</f>
        <v>98.256671166610403</v>
      </c>
      <c r="M104" s="243"/>
      <c r="N104" s="44"/>
      <c r="O104" s="238">
        <v>26</v>
      </c>
    </row>
    <row r="105" spans="1:15" ht="39" customHeight="1" x14ac:dyDescent="0.25">
      <c r="A105" s="20"/>
      <c r="B105" s="189"/>
      <c r="C105" s="36"/>
      <c r="D105" s="209"/>
      <c r="E105" s="3" t="s">
        <v>19</v>
      </c>
      <c r="F105" s="38" t="s">
        <v>151</v>
      </c>
      <c r="G105" s="39" t="s">
        <v>21</v>
      </c>
      <c r="H105" s="195">
        <f>'[48]Оценка от учреждения'!H104</f>
        <v>10</v>
      </c>
      <c r="I105" s="195">
        <f>'[48]Оценка от учреждения'!I104</f>
        <v>6.2</v>
      </c>
      <c r="J105" s="196">
        <f>IF(H105/I105*100&gt;100,100,H105/I105*100)</f>
        <v>100</v>
      </c>
      <c r="K105" s="239"/>
      <c r="L105" s="240"/>
      <c r="M105" s="243"/>
      <c r="N105" s="49"/>
      <c r="O105" s="241"/>
    </row>
    <row r="106" spans="1:15" ht="32.25" customHeight="1" x14ac:dyDescent="0.25">
      <c r="A106" s="20"/>
      <c r="B106" s="189"/>
      <c r="C106" s="36"/>
      <c r="D106" s="209"/>
      <c r="E106" s="3" t="s">
        <v>19</v>
      </c>
      <c r="F106" s="219" t="s">
        <v>152</v>
      </c>
      <c r="G106" s="39" t="s">
        <v>21</v>
      </c>
      <c r="H106" s="195">
        <f>'[48]Оценка от учреждения'!H105</f>
        <v>100</v>
      </c>
      <c r="I106" s="195">
        <f>'[48]Оценка от учреждения'!I105</f>
        <v>91.7</v>
      </c>
      <c r="J106" s="196">
        <f>IF(I106/H106*100&gt;100,100,I106/H106*100)</f>
        <v>91.7</v>
      </c>
      <c r="K106" s="239"/>
      <c r="L106" s="240"/>
      <c r="M106" s="243"/>
      <c r="N106" s="49"/>
      <c r="O106" s="241"/>
    </row>
    <row r="107" spans="1:15" ht="33" customHeight="1" x14ac:dyDescent="0.25">
      <c r="A107" s="159"/>
      <c r="B107" s="203"/>
      <c r="C107" s="53"/>
      <c r="D107" s="209"/>
      <c r="E107" s="3" t="s">
        <v>25</v>
      </c>
      <c r="F107" s="55" t="s">
        <v>26</v>
      </c>
      <c r="G107" s="39" t="s">
        <v>27</v>
      </c>
      <c r="H107" s="195">
        <f>'[48]Оценка от учреждения'!H106</f>
        <v>266.67</v>
      </c>
      <c r="I107" s="195">
        <f>'[48]Оценка от учреждения'!I106</f>
        <v>264.75</v>
      </c>
      <c r="J107" s="196">
        <f>IF(I107/H107*100&gt;100,100,I107/H107*100)</f>
        <v>99.280008999887485</v>
      </c>
      <c r="K107" s="196">
        <f>J107</f>
        <v>99.280008999887485</v>
      </c>
      <c r="L107" s="240"/>
      <c r="M107" s="244"/>
      <c r="N107" s="57"/>
      <c r="O107" s="242"/>
    </row>
    <row r="108" spans="1:15" customFormat="1" ht="51" customHeight="1" x14ac:dyDescent="0.25">
      <c r="A108" s="1"/>
      <c r="B108" s="189" t="s">
        <v>196</v>
      </c>
      <c r="C108" s="190" t="s">
        <v>197</v>
      </c>
      <c r="D108" s="191" t="s">
        <v>18</v>
      </c>
      <c r="E108" s="192" t="s">
        <v>19</v>
      </c>
      <c r="F108" s="193" t="s">
        <v>114</v>
      </c>
      <c r="G108" s="194" t="s">
        <v>21</v>
      </c>
      <c r="H108" s="268">
        <v>10</v>
      </c>
      <c r="I108" s="268">
        <v>4.5</v>
      </c>
      <c r="J108" s="269">
        <f>IF(H108/I108*100&gt;100,100,H108/I108*100)</f>
        <v>100</v>
      </c>
      <c r="K108" s="226">
        <f>(J108+J109+J110)/3</f>
        <v>100</v>
      </c>
      <c r="L108" s="270">
        <f>(K108+K111)/2</f>
        <v>100</v>
      </c>
      <c r="M108" s="1"/>
      <c r="N108" s="44"/>
      <c r="O108" s="229">
        <v>27</v>
      </c>
    </row>
    <row r="109" spans="1:15" customFormat="1" ht="39" customHeight="1" x14ac:dyDescent="0.25">
      <c r="A109" s="1"/>
      <c r="B109" s="189"/>
      <c r="C109" s="190"/>
      <c r="D109" s="199"/>
      <c r="E109" s="192" t="s">
        <v>19</v>
      </c>
      <c r="F109" s="193" t="s">
        <v>115</v>
      </c>
      <c r="G109" s="194" t="s">
        <v>21</v>
      </c>
      <c r="H109" s="268">
        <v>100</v>
      </c>
      <c r="I109" s="268">
        <v>100</v>
      </c>
      <c r="J109" s="269">
        <f>IF(I109/H109*100&gt;100,100,I109/H109*100)</f>
        <v>100</v>
      </c>
      <c r="K109" s="231"/>
      <c r="L109" s="271"/>
      <c r="M109" s="1"/>
      <c r="N109" s="49"/>
      <c r="O109" s="234"/>
    </row>
    <row r="110" spans="1:15" customFormat="1" ht="33.75" customHeight="1" x14ac:dyDescent="0.25">
      <c r="A110" s="1"/>
      <c r="B110" s="189"/>
      <c r="C110" s="190"/>
      <c r="D110" s="199"/>
      <c r="E110" s="192" t="s">
        <v>19</v>
      </c>
      <c r="F110" s="193" t="s">
        <v>116</v>
      </c>
      <c r="G110" s="194" t="s">
        <v>21</v>
      </c>
      <c r="H110" s="268">
        <v>66.7</v>
      </c>
      <c r="I110" s="268">
        <v>80</v>
      </c>
      <c r="J110" s="269">
        <f>IF(I110/H110*100&gt;100,100,I110/H110*100)</f>
        <v>100</v>
      </c>
      <c r="K110" s="231"/>
      <c r="L110" s="271"/>
      <c r="M110" s="1"/>
      <c r="N110" s="49"/>
      <c r="O110" s="234"/>
    </row>
    <row r="111" spans="1:15" customFormat="1" ht="33" customHeight="1" x14ac:dyDescent="0.25">
      <c r="A111" s="1"/>
      <c r="B111" s="203"/>
      <c r="C111" s="204"/>
      <c r="D111" s="199"/>
      <c r="E111" s="192" t="s">
        <v>25</v>
      </c>
      <c r="F111" s="205" t="s">
        <v>26</v>
      </c>
      <c r="G111" s="194" t="s">
        <v>27</v>
      </c>
      <c r="H111" s="268">
        <v>30</v>
      </c>
      <c r="I111" s="268">
        <v>30.17</v>
      </c>
      <c r="J111" s="269">
        <f>IF(I111/H111*100&gt;100,100,I111/H111*100)</f>
        <v>100</v>
      </c>
      <c r="K111" s="269">
        <f>J111</f>
        <v>100</v>
      </c>
      <c r="L111" s="271"/>
      <c r="M111" s="1"/>
      <c r="N111" s="57"/>
      <c r="O111" s="236"/>
    </row>
    <row r="112" spans="1:15" customFormat="1" ht="33" customHeight="1" x14ac:dyDescent="0.25">
      <c r="A112" s="1"/>
      <c r="B112" s="189" t="s">
        <v>198</v>
      </c>
      <c r="C112" s="190" t="s">
        <v>199</v>
      </c>
      <c r="D112" s="191" t="s">
        <v>18</v>
      </c>
      <c r="E112" s="192" t="s">
        <v>19</v>
      </c>
      <c r="F112" s="193" t="s">
        <v>150</v>
      </c>
      <c r="G112" s="194" t="s">
        <v>21</v>
      </c>
      <c r="H112" s="268">
        <f>'[48]Оценка от учреждения'!H111</f>
        <v>100</v>
      </c>
      <c r="I112" s="268">
        <f>'[48]Оценка от учреждения'!I111</f>
        <v>100</v>
      </c>
      <c r="J112" s="269">
        <f>IF(I112/H112*100&gt;100,100,I112/H112*100)</f>
        <v>100</v>
      </c>
      <c r="K112" s="226">
        <f>(J112+J113+J114)/3</f>
        <v>100</v>
      </c>
      <c r="L112" s="270">
        <f>(K112+K115)/2</f>
        <v>100</v>
      </c>
      <c r="M112" s="1"/>
      <c r="N112" s="44"/>
      <c r="O112" s="229">
        <v>28</v>
      </c>
    </row>
    <row r="113" spans="1:15" customFormat="1" ht="39" customHeight="1" x14ac:dyDescent="0.25">
      <c r="A113" s="1"/>
      <c r="B113" s="189"/>
      <c r="C113" s="190"/>
      <c r="D113" s="199"/>
      <c r="E113" s="192" t="s">
        <v>19</v>
      </c>
      <c r="F113" s="193" t="s">
        <v>151</v>
      </c>
      <c r="G113" s="194" t="s">
        <v>21</v>
      </c>
      <c r="H113" s="268">
        <f>'[48]Оценка от учреждения'!H112</f>
        <v>10</v>
      </c>
      <c r="I113" s="268">
        <f>'[48]Оценка от учреждения'!I112</f>
        <v>4.5</v>
      </c>
      <c r="J113" s="269">
        <f>IF(H113/I113*100&gt;100,100,H113/I113*100)</f>
        <v>100</v>
      </c>
      <c r="K113" s="231"/>
      <c r="L113" s="271"/>
      <c r="M113" s="1"/>
      <c r="N113" s="49"/>
      <c r="O113" s="234"/>
    </row>
    <row r="114" spans="1:15" customFormat="1" ht="32.25" customHeight="1" x14ac:dyDescent="0.25">
      <c r="A114" s="1"/>
      <c r="B114" s="189"/>
      <c r="C114" s="190"/>
      <c r="D114" s="199"/>
      <c r="E114" s="192" t="s">
        <v>19</v>
      </c>
      <c r="F114" s="220" t="s">
        <v>152</v>
      </c>
      <c r="G114" s="194" t="s">
        <v>21</v>
      </c>
      <c r="H114" s="268">
        <f>'[48]Оценка от учреждения'!H113</f>
        <v>100</v>
      </c>
      <c r="I114" s="268">
        <f>'[48]Оценка от учреждения'!I113</f>
        <v>100</v>
      </c>
      <c r="J114" s="269">
        <f>IF(I114/H114*100&gt;100,100,I114/H114*100)</f>
        <v>100</v>
      </c>
      <c r="K114" s="231"/>
      <c r="L114" s="271"/>
      <c r="M114" s="1"/>
      <c r="N114" s="49"/>
      <c r="O114" s="234"/>
    </row>
    <row r="115" spans="1:15" customFormat="1" ht="33" customHeight="1" x14ac:dyDescent="0.25">
      <c r="A115" s="1"/>
      <c r="B115" s="203"/>
      <c r="C115" s="204"/>
      <c r="D115" s="199"/>
      <c r="E115" s="192" t="s">
        <v>25</v>
      </c>
      <c r="F115" s="205" t="s">
        <v>26</v>
      </c>
      <c r="G115" s="194" t="s">
        <v>27</v>
      </c>
      <c r="H115" s="268">
        <f>'[48]Оценка от учреждения'!H114</f>
        <v>30</v>
      </c>
      <c r="I115" s="268">
        <f>'[48]Оценка от учреждения'!I114</f>
        <v>30.17</v>
      </c>
      <c r="J115" s="269">
        <f>IF(I115/H115*100&gt;100,100,I115/H115*100)</f>
        <v>100</v>
      </c>
      <c r="K115" s="269">
        <f>J115</f>
        <v>100</v>
      </c>
      <c r="L115" s="271"/>
      <c r="M115" s="1"/>
      <c r="N115" s="57"/>
      <c r="O115" s="236"/>
    </row>
    <row r="117" spans="1:15" ht="15.75" x14ac:dyDescent="0.25">
      <c r="A117" s="172" t="s">
        <v>81</v>
      </c>
      <c r="B117" s="172"/>
      <c r="C117" s="172"/>
      <c r="D117" s="172"/>
      <c r="E117" s="172"/>
      <c r="F117" s="173" t="s">
        <v>176</v>
      </c>
      <c r="H117" s="246"/>
    </row>
    <row r="118" spans="1:15" ht="15.75" x14ac:dyDescent="0.25">
      <c r="A118" s="172"/>
      <c r="B118" s="172"/>
      <c r="C118" s="172"/>
      <c r="D118" s="172"/>
      <c r="E118" s="172"/>
      <c r="F118" s="172"/>
      <c r="H118" s="246"/>
    </row>
    <row r="119" spans="1:15" ht="15.75" x14ac:dyDescent="0.25">
      <c r="A119" s="172" t="s">
        <v>83</v>
      </c>
      <c r="B119" s="172"/>
      <c r="C119" s="172"/>
      <c r="D119" s="172"/>
      <c r="E119" s="172"/>
      <c r="F119" s="172"/>
    </row>
  </sheetData>
  <autoFilter ref="A3:O115">
    <filterColumn colId="7">
      <customFilters>
        <customFilter operator="notEqual" val=" "/>
      </customFilters>
    </filterColumn>
  </autoFilter>
  <mergeCells count="198">
    <mergeCell ref="O108:O111"/>
    <mergeCell ref="B112:B115"/>
    <mergeCell ref="C112:C115"/>
    <mergeCell ref="D112:D115"/>
    <mergeCell ref="K112:K114"/>
    <mergeCell ref="L112:L115"/>
    <mergeCell ref="N112:N115"/>
    <mergeCell ref="O112:O115"/>
    <mergeCell ref="B108:B111"/>
    <mergeCell ref="C108:C111"/>
    <mergeCell ref="D108:D111"/>
    <mergeCell ref="K108:K110"/>
    <mergeCell ref="L108:L111"/>
    <mergeCell ref="N108:N111"/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16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3" t="s">
        <v>1</v>
      </c>
      <c r="B2" s="3" t="s">
        <v>173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3</v>
      </c>
      <c r="D3" s="5">
        <v>4</v>
      </c>
      <c r="E3" s="4">
        <v>5</v>
      </c>
      <c r="F3" s="4">
        <v>6</v>
      </c>
      <c r="G3" s="5">
        <v>7</v>
      </c>
      <c r="H3" s="4">
        <v>8</v>
      </c>
      <c r="I3" s="4">
        <v>9</v>
      </c>
      <c r="J3" s="5">
        <v>10</v>
      </c>
      <c r="K3" s="4">
        <v>11</v>
      </c>
      <c r="L3" s="4">
        <v>12</v>
      </c>
      <c r="M3" s="5">
        <v>13</v>
      </c>
      <c r="N3" s="4">
        <v>14</v>
      </c>
    </row>
    <row r="4" spans="1:15" customFormat="1" ht="55.5" hidden="1" customHeight="1" x14ac:dyDescent="0.25">
      <c r="A4" s="228" t="s">
        <v>200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8.25" hidden="1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04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>
        <f>'[49]Оценка от учреждения'!H15</f>
        <v>6.5</v>
      </c>
      <c r="I16" s="195">
        <f>'[49]Оценка от учреждения'!I15</f>
        <v>5.3</v>
      </c>
      <c r="J16" s="225">
        <f>IF(H16/I16*100&gt;100,100,H16/I16*100)</f>
        <v>100</v>
      </c>
      <c r="K16" s="226">
        <f>(J16+J17+J18)/3</f>
        <v>100</v>
      </c>
      <c r="L16" s="227">
        <f>(K16+K19)/2</f>
        <v>100</v>
      </c>
      <c r="M16" s="233"/>
      <c r="N16" s="44"/>
      <c r="O16" s="229">
        <v>4</v>
      </c>
    </row>
    <row r="17" spans="1:15" customFormat="1" ht="39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>
        <f>'[49]Оценка от учреждения'!H16</f>
        <v>100</v>
      </c>
      <c r="I17" s="195">
        <f>'[49]Оценка от учреждения'!I16</f>
        <v>100</v>
      </c>
      <c r="J17" s="225">
        <f>IF(I17/H17*100&gt;100,100,I17/H17*100)</f>
        <v>100</v>
      </c>
      <c r="K17" s="231"/>
      <c r="L17" s="232"/>
      <c r="M17" s="233"/>
      <c r="N17" s="49"/>
      <c r="O17" s="234"/>
    </row>
    <row r="18" spans="1:15" customFormat="1" ht="32.25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>
        <f>'[49]Оценка от учреждения'!H17</f>
        <v>80</v>
      </c>
      <c r="I18" s="195">
        <f>'[49]Оценка от учреждения'!I17</f>
        <v>80</v>
      </c>
      <c r="J18" s="225">
        <f>IF(I18/H18*100&gt;100,100,I18/H18*100)</f>
        <v>100</v>
      </c>
      <c r="K18" s="231"/>
      <c r="L18" s="232"/>
      <c r="M18" s="233"/>
      <c r="N18" s="49"/>
      <c r="O18" s="234"/>
    </row>
    <row r="19" spans="1:15" customFormat="1" ht="33" customHeight="1" x14ac:dyDescent="0.25">
      <c r="A19" s="223"/>
      <c r="B19" s="203"/>
      <c r="C19" s="204"/>
      <c r="D19" s="199"/>
      <c r="E19" s="192" t="s">
        <v>25</v>
      </c>
      <c r="F19" s="205" t="s">
        <v>26</v>
      </c>
      <c r="G19" s="194" t="s">
        <v>27</v>
      </c>
      <c r="H19" s="195">
        <f>'[49]Оценка от учреждения'!H18</f>
        <v>1</v>
      </c>
      <c r="I19" s="195">
        <f>'[49]Оценка от учреждения'!I18</f>
        <v>1</v>
      </c>
      <c r="J19" s="225">
        <f>IF(I19/H19*100&gt;100,100,I19/H19*100)</f>
        <v>100</v>
      </c>
      <c r="K19" s="225">
        <f>J19</f>
        <v>100</v>
      </c>
      <c r="L19" s="232"/>
      <c r="M19" s="233"/>
      <c r="N19" s="57"/>
      <c r="O19" s="236"/>
    </row>
    <row r="20" spans="1:15" customFormat="1" ht="52.5" hidden="1" customHeight="1" x14ac:dyDescent="0.25">
      <c r="A20" s="223"/>
      <c r="B20" s="189" t="s">
        <v>124</v>
      </c>
      <c r="C20" s="190" t="s">
        <v>125</v>
      </c>
      <c r="D20" s="191" t="s">
        <v>18</v>
      </c>
      <c r="E20" s="192" t="s">
        <v>19</v>
      </c>
      <c r="F20" s="193" t="s">
        <v>114</v>
      </c>
      <c r="G20" s="194" t="s">
        <v>21</v>
      </c>
      <c r="H20" s="195"/>
      <c r="I20" s="195"/>
      <c r="J20" s="225"/>
      <c r="K20" s="226"/>
      <c r="L20" s="227"/>
      <c r="M20" s="233"/>
      <c r="N20" s="44"/>
      <c r="O20" s="229">
        <v>5</v>
      </c>
    </row>
    <row r="21" spans="1:15" customFormat="1" ht="39" hidden="1" customHeight="1" x14ac:dyDescent="0.25">
      <c r="A21" s="223"/>
      <c r="B21" s="189"/>
      <c r="C21" s="190"/>
      <c r="D21" s="199"/>
      <c r="E21" s="192" t="s">
        <v>19</v>
      </c>
      <c r="F21" s="193" t="s">
        <v>115</v>
      </c>
      <c r="G21" s="194" t="s">
        <v>21</v>
      </c>
      <c r="H21" s="195"/>
      <c r="I21" s="195"/>
      <c r="J21" s="225"/>
      <c r="K21" s="231"/>
      <c r="L21" s="232"/>
      <c r="M21" s="233"/>
      <c r="N21" s="49"/>
      <c r="O21" s="234"/>
    </row>
    <row r="22" spans="1:15" customFormat="1" ht="33.75" hidden="1" customHeight="1" x14ac:dyDescent="0.25">
      <c r="A22" s="223"/>
      <c r="B22" s="189"/>
      <c r="C22" s="190"/>
      <c r="D22" s="199"/>
      <c r="E22" s="192" t="s">
        <v>19</v>
      </c>
      <c r="F22" s="193" t="s">
        <v>116</v>
      </c>
      <c r="G22" s="194" t="s">
        <v>21</v>
      </c>
      <c r="H22" s="195"/>
      <c r="I22" s="195"/>
      <c r="J22" s="225"/>
      <c r="K22" s="231"/>
      <c r="L22" s="232"/>
      <c r="M22" s="233"/>
      <c r="N22" s="49"/>
      <c r="O22" s="234"/>
    </row>
    <row r="23" spans="1:15" customFormat="1" ht="33" hidden="1" customHeight="1" x14ac:dyDescent="0.25">
      <c r="A23" s="223"/>
      <c r="B23" s="203"/>
      <c r="C23" s="204"/>
      <c r="D23" s="199"/>
      <c r="E23" s="192" t="s">
        <v>25</v>
      </c>
      <c r="F23" s="205" t="s">
        <v>117</v>
      </c>
      <c r="G23" s="194" t="s">
        <v>27</v>
      </c>
      <c r="H23" s="195"/>
      <c r="I23" s="195"/>
      <c r="J23" s="225"/>
      <c r="K23" s="225"/>
      <c r="L23" s="232"/>
      <c r="M23" s="233"/>
      <c r="N23" s="57"/>
      <c r="O23" s="236"/>
    </row>
    <row r="24" spans="1:15" ht="52.5" customHeight="1" x14ac:dyDescent="0.25">
      <c r="A24" s="223"/>
      <c r="B24" s="189" t="s">
        <v>126</v>
      </c>
      <c r="C24" s="36" t="s">
        <v>127</v>
      </c>
      <c r="D24" s="208" t="s">
        <v>18</v>
      </c>
      <c r="E24" s="3" t="s">
        <v>19</v>
      </c>
      <c r="F24" s="38" t="s">
        <v>114</v>
      </c>
      <c r="G24" s="39" t="s">
        <v>21</v>
      </c>
      <c r="H24" s="195">
        <f>'[49]Оценка от учреждения'!H23</f>
        <v>9</v>
      </c>
      <c r="I24" s="195">
        <f>'[49]Оценка от учреждения'!I23</f>
        <v>10.5</v>
      </c>
      <c r="J24" s="196">
        <f>IF(H24/I24*100&gt;100,100,H24/I24*100)</f>
        <v>85.714285714285708</v>
      </c>
      <c r="K24" s="237">
        <f>(J24+J25+J26)/3</f>
        <v>95.238095238095241</v>
      </c>
      <c r="L24" s="227">
        <f>(K24+K27)/2</f>
        <v>97.61904761904762</v>
      </c>
      <c r="M24" s="233"/>
      <c r="N24" s="44"/>
      <c r="O24" s="238">
        <v>6</v>
      </c>
    </row>
    <row r="25" spans="1:15" ht="39" customHeight="1" x14ac:dyDescent="0.25">
      <c r="A25" s="223"/>
      <c r="B25" s="189"/>
      <c r="C25" s="36"/>
      <c r="D25" s="209"/>
      <c r="E25" s="3" t="s">
        <v>19</v>
      </c>
      <c r="F25" s="193" t="s">
        <v>115</v>
      </c>
      <c r="G25" s="39" t="s">
        <v>21</v>
      </c>
      <c r="H25" s="195">
        <f>'[49]Оценка от учреждения'!H24</f>
        <v>100</v>
      </c>
      <c r="I25" s="195">
        <f>'[49]Оценка от учреждения'!I24</f>
        <v>100</v>
      </c>
      <c r="J25" s="196">
        <f>IF(I25/H25*100&gt;100,100,I25/H25*100)</f>
        <v>100</v>
      </c>
      <c r="K25" s="239"/>
      <c r="L25" s="240"/>
      <c r="M25" s="233"/>
      <c r="N25" s="49"/>
      <c r="O25" s="241"/>
    </row>
    <row r="26" spans="1:15" ht="35.25" customHeight="1" x14ac:dyDescent="0.25">
      <c r="A26" s="223"/>
      <c r="B26" s="189"/>
      <c r="C26" s="36"/>
      <c r="D26" s="209"/>
      <c r="E26" s="3" t="s">
        <v>19</v>
      </c>
      <c r="F26" s="38" t="s">
        <v>116</v>
      </c>
      <c r="G26" s="39" t="s">
        <v>21</v>
      </c>
      <c r="H26" s="195">
        <f>'[49]Оценка от учреждения'!H25</f>
        <v>80</v>
      </c>
      <c r="I26" s="195">
        <f>'[49]Оценка от учреждения'!I25</f>
        <v>83.3</v>
      </c>
      <c r="J26" s="196">
        <f>IF(I26/H26*100&gt;100,100,I26/H26*100)</f>
        <v>100</v>
      </c>
      <c r="K26" s="239"/>
      <c r="L26" s="240"/>
      <c r="M26" s="233"/>
      <c r="N26" s="49"/>
      <c r="O26" s="241"/>
    </row>
    <row r="27" spans="1:15" ht="33" customHeight="1" x14ac:dyDescent="0.25">
      <c r="A27" s="223"/>
      <c r="B27" s="203"/>
      <c r="C27" s="53"/>
      <c r="D27" s="209"/>
      <c r="E27" s="3" t="s">
        <v>25</v>
      </c>
      <c r="F27" s="55" t="s">
        <v>26</v>
      </c>
      <c r="G27" s="39" t="s">
        <v>27</v>
      </c>
      <c r="H27" s="195">
        <f>'[49]Оценка от учреждения'!H26</f>
        <v>24</v>
      </c>
      <c r="I27" s="195">
        <f>'[49]Оценка от учреждения'!I26</f>
        <v>25.75</v>
      </c>
      <c r="J27" s="196">
        <f>IF(I27/H27*100&gt;100,100,I27/H27*100)</f>
        <v>100</v>
      </c>
      <c r="K27" s="196">
        <f>J27</f>
        <v>100</v>
      </c>
      <c r="L27" s="240"/>
      <c r="M27" s="233"/>
      <c r="N27" s="57"/>
      <c r="O27" s="242"/>
    </row>
    <row r="28" spans="1:15" customFormat="1" ht="51" customHeight="1" x14ac:dyDescent="0.25">
      <c r="A28" s="223"/>
      <c r="B28" s="189" t="s">
        <v>128</v>
      </c>
      <c r="C28" s="190" t="s">
        <v>129</v>
      </c>
      <c r="D28" s="191" t="s">
        <v>18</v>
      </c>
      <c r="E28" s="192" t="s">
        <v>19</v>
      </c>
      <c r="F28" s="193" t="s">
        <v>114</v>
      </c>
      <c r="G28" s="194" t="s">
        <v>21</v>
      </c>
      <c r="H28" s="195">
        <f>'[49]Оценка от учреждения'!H27</f>
        <v>6.5</v>
      </c>
      <c r="I28" s="195">
        <f>'[49]Оценка от учреждения'!I27</f>
        <v>3.5</v>
      </c>
      <c r="J28" s="225">
        <f>IF(H28/I28*100&gt;100,100,H28/I28*100)</f>
        <v>100</v>
      </c>
      <c r="K28" s="226">
        <f>(J28+J29+J30)/3</f>
        <v>100</v>
      </c>
      <c r="L28" s="227">
        <f>(K28+K31)/2</f>
        <v>100</v>
      </c>
      <c r="M28" s="233"/>
      <c r="N28" s="44"/>
      <c r="O28" s="229">
        <v>7</v>
      </c>
    </row>
    <row r="29" spans="1:15" customFormat="1" ht="39" customHeight="1" x14ac:dyDescent="0.25">
      <c r="A29" s="223"/>
      <c r="B29" s="189"/>
      <c r="C29" s="190"/>
      <c r="D29" s="199"/>
      <c r="E29" s="192" t="s">
        <v>19</v>
      </c>
      <c r="F29" s="193" t="s">
        <v>115</v>
      </c>
      <c r="G29" s="194" t="s">
        <v>21</v>
      </c>
      <c r="H29" s="195">
        <f>'[49]Оценка от учреждения'!H28</f>
        <v>100</v>
      </c>
      <c r="I29" s="195">
        <f>'[49]Оценка от учреждения'!I28</f>
        <v>100</v>
      </c>
      <c r="J29" s="225">
        <f>IF(I29/H29*100&gt;100,100,I29/H29*100)</f>
        <v>100</v>
      </c>
      <c r="K29" s="231"/>
      <c r="L29" s="232"/>
      <c r="M29" s="233"/>
      <c r="N29" s="49"/>
      <c r="O29" s="234"/>
    </row>
    <row r="30" spans="1:15" customFormat="1" ht="33.75" customHeight="1" x14ac:dyDescent="0.25">
      <c r="A30" s="223"/>
      <c r="B30" s="189"/>
      <c r="C30" s="190"/>
      <c r="D30" s="199"/>
      <c r="E30" s="192" t="s">
        <v>19</v>
      </c>
      <c r="F30" s="193" t="s">
        <v>116</v>
      </c>
      <c r="G30" s="194" t="s">
        <v>21</v>
      </c>
      <c r="H30" s="195">
        <f>'[49]Оценка от учреждения'!H29</f>
        <v>62.8</v>
      </c>
      <c r="I30" s="195">
        <f>'[49]Оценка от учреждения'!I29</f>
        <v>71.400000000000006</v>
      </c>
      <c r="J30" s="225">
        <f>IF(I30/H30*100&gt;100,100,I30/H30*100)</f>
        <v>100</v>
      </c>
      <c r="K30" s="231"/>
      <c r="L30" s="232"/>
      <c r="M30" s="233"/>
      <c r="N30" s="49"/>
      <c r="O30" s="234"/>
    </row>
    <row r="31" spans="1:15" customFormat="1" ht="33" customHeight="1" x14ac:dyDescent="0.25">
      <c r="A31" s="223"/>
      <c r="B31" s="203"/>
      <c r="C31" s="204"/>
      <c r="D31" s="199"/>
      <c r="E31" s="192" t="s">
        <v>25</v>
      </c>
      <c r="F31" s="205" t="s">
        <v>26</v>
      </c>
      <c r="G31" s="194" t="s">
        <v>27</v>
      </c>
      <c r="H31" s="195">
        <f>'[49]Оценка от учреждения'!H30</f>
        <v>0.57999999999999996</v>
      </c>
      <c r="I31" s="195">
        <f>'[49]Оценка от учреждения'!I30</f>
        <v>0.57999999999999996</v>
      </c>
      <c r="J31" s="225">
        <f>IF(I31/H31*100&gt;100,100,I31/H31*100)</f>
        <v>100</v>
      </c>
      <c r="K31" s="225">
        <f>J31</f>
        <v>100</v>
      </c>
      <c r="L31" s="232"/>
      <c r="M31" s="233"/>
      <c r="N31" s="57"/>
      <c r="O31" s="236"/>
    </row>
    <row r="32" spans="1:15" ht="54" customHeight="1" x14ac:dyDescent="0.25">
      <c r="A32" s="20"/>
      <c r="B32" s="189" t="s">
        <v>130</v>
      </c>
      <c r="C32" s="36" t="s">
        <v>131</v>
      </c>
      <c r="D32" s="37" t="s">
        <v>18</v>
      </c>
      <c r="E32" s="3" t="s">
        <v>19</v>
      </c>
      <c r="F32" s="38" t="s">
        <v>114</v>
      </c>
      <c r="G32" s="39" t="s">
        <v>21</v>
      </c>
      <c r="H32" s="195">
        <f>'[49]Оценка от учреждения'!H31</f>
        <v>6.5</v>
      </c>
      <c r="I32" s="195">
        <f>'[49]Оценка от учреждения'!I31</f>
        <v>6.3</v>
      </c>
      <c r="J32" s="196">
        <f>IF(H32/I32*100&gt;100,100,H32/I32*100)</f>
        <v>100</v>
      </c>
      <c r="K32" s="237">
        <f>(J32+J33+J34)/3</f>
        <v>100</v>
      </c>
      <c r="L32" s="227">
        <f>(K32+K35)/2</f>
        <v>99.637123745819395</v>
      </c>
      <c r="M32" s="243"/>
      <c r="N32" s="44"/>
      <c r="O32" s="238">
        <v>8</v>
      </c>
    </row>
    <row r="33" spans="1:15" ht="39" customHeight="1" x14ac:dyDescent="0.25">
      <c r="A33" s="20"/>
      <c r="B33" s="189"/>
      <c r="C33" s="36"/>
      <c r="D33" s="217"/>
      <c r="E33" s="3" t="s">
        <v>19</v>
      </c>
      <c r="F33" s="38" t="s">
        <v>115</v>
      </c>
      <c r="G33" s="39" t="s">
        <v>21</v>
      </c>
      <c r="H33" s="195">
        <f>'[49]Оценка от учреждения'!H32</f>
        <v>100</v>
      </c>
      <c r="I33" s="195">
        <f>'[49]Оценка от учреждения'!I32</f>
        <v>100</v>
      </c>
      <c r="J33" s="196">
        <f>IF(I33/H33*100&gt;100,100,I33/H33*100)</f>
        <v>100</v>
      </c>
      <c r="K33" s="239"/>
      <c r="L33" s="240"/>
      <c r="M33" s="243"/>
      <c r="N33" s="49"/>
      <c r="O33" s="241"/>
    </row>
    <row r="34" spans="1:15" ht="33.75" customHeight="1" x14ac:dyDescent="0.25">
      <c r="A34" s="20"/>
      <c r="B34" s="189"/>
      <c r="C34" s="36"/>
      <c r="D34" s="217"/>
      <c r="E34" s="3" t="s">
        <v>19</v>
      </c>
      <c r="F34" s="38" t="s">
        <v>116</v>
      </c>
      <c r="G34" s="39" t="s">
        <v>21</v>
      </c>
      <c r="H34" s="195">
        <f>'[49]Оценка от учреждения'!H33</f>
        <v>62.8</v>
      </c>
      <c r="I34" s="195">
        <f>'[49]Оценка от учреждения'!I33</f>
        <v>69.2</v>
      </c>
      <c r="J34" s="196">
        <f>IF(I34/H34*100&gt;100,100,I34/H34*100)</f>
        <v>100</v>
      </c>
      <c r="K34" s="239"/>
      <c r="L34" s="240"/>
      <c r="M34" s="243"/>
      <c r="N34" s="49"/>
      <c r="O34" s="241"/>
    </row>
    <row r="35" spans="1:15" ht="33" customHeight="1" x14ac:dyDescent="0.25">
      <c r="A35" s="20"/>
      <c r="B35" s="203"/>
      <c r="C35" s="53"/>
      <c r="D35" s="218"/>
      <c r="E35" s="3" t="s">
        <v>25</v>
      </c>
      <c r="F35" s="55" t="s">
        <v>26</v>
      </c>
      <c r="G35" s="39" t="s">
        <v>27</v>
      </c>
      <c r="H35" s="195">
        <f>'[49]Оценка от учреждения'!H34</f>
        <v>299</v>
      </c>
      <c r="I35" s="195">
        <f>'[49]Оценка от учреждения'!I34</f>
        <v>296.83</v>
      </c>
      <c r="J35" s="196">
        <f>IF(I35/H35*100&gt;100,100,I35/H35*100)</f>
        <v>99.274247491638789</v>
      </c>
      <c r="K35" s="196">
        <f>J35</f>
        <v>99.274247491638789</v>
      </c>
      <c r="L35" s="240"/>
      <c r="M35" s="243"/>
      <c r="N35" s="57"/>
      <c r="O35" s="242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33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33"/>
      <c r="N41" s="49"/>
      <c r="O41" s="241"/>
    </row>
    <row r="42" spans="1:15" ht="36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33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>
        <f>'[49]Оценка от учреждения'!H51</f>
        <v>9</v>
      </c>
      <c r="I52" s="195">
        <f>'[49]Оценка от учреждения'!I51</f>
        <v>1</v>
      </c>
      <c r="J52" s="225">
        <f>IF(H52/I52*100&gt;100,100,H52/I52*100)</f>
        <v>100</v>
      </c>
      <c r="K52" s="226">
        <f>(J52+J53+J54)/3</f>
        <v>96.969696969696955</v>
      </c>
      <c r="L52" s="227">
        <f>(K52+K55)/2</f>
        <v>98.48484848484847</v>
      </c>
      <c r="M52" s="233"/>
      <c r="N52" s="44"/>
      <c r="O52" s="229">
        <v>13</v>
      </c>
    </row>
    <row r="53" spans="1:15" customFormat="1" ht="39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>
        <f>'[49]Оценка от учреждения'!H52</f>
        <v>100</v>
      </c>
      <c r="I53" s="195">
        <f>'[49]Оценка от учреждения'!I52</f>
        <v>100</v>
      </c>
      <c r="J53" s="225">
        <f>IF(I53/H53*100&gt;100,100,I53/H53*100)</f>
        <v>100</v>
      </c>
      <c r="K53" s="231"/>
      <c r="L53" s="232"/>
      <c r="M53" s="233"/>
      <c r="N53" s="49"/>
      <c r="O53" s="234"/>
    </row>
    <row r="54" spans="1:15" customFormat="1" ht="36.75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>
        <f>'[49]Оценка от учреждения'!H53</f>
        <v>55</v>
      </c>
      <c r="I54" s="195">
        <f>'[49]Оценка от учреждения'!I53</f>
        <v>50</v>
      </c>
      <c r="J54" s="225">
        <f>IF(I54/H54*100&gt;100,100,I54/H54*100)</f>
        <v>90.909090909090907</v>
      </c>
      <c r="K54" s="231"/>
      <c r="L54" s="232"/>
      <c r="M54" s="233"/>
      <c r="N54" s="49"/>
      <c r="O54" s="234"/>
    </row>
    <row r="55" spans="1:15" customFormat="1" ht="33" customHeight="1" x14ac:dyDescent="0.25">
      <c r="A55" s="223"/>
      <c r="B55" s="203"/>
      <c r="C55" s="204"/>
      <c r="D55" s="199"/>
      <c r="E55" s="192" t="s">
        <v>25</v>
      </c>
      <c r="F55" s="205" t="s">
        <v>26</v>
      </c>
      <c r="G55" s="194" t="s">
        <v>27</v>
      </c>
      <c r="H55" s="195">
        <f>'[49]Оценка от учреждения'!H54</f>
        <v>0.42</v>
      </c>
      <c r="I55" s="195">
        <f>'[49]Оценка от учреждения'!I54</f>
        <v>0.42</v>
      </c>
      <c r="J55" s="225">
        <f>IF(I55/H55*100&gt;100,100,I55/H55*100)</f>
        <v>100</v>
      </c>
      <c r="K55" s="225">
        <f>J55</f>
        <v>100</v>
      </c>
      <c r="L55" s="232"/>
      <c r="M55" s="233"/>
      <c r="N55" s="57"/>
      <c r="O55" s="236"/>
    </row>
    <row r="56" spans="1:15" ht="54" customHeight="1" x14ac:dyDescent="0.25">
      <c r="A56" s="223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>
        <f>'[49]Оценка от учреждения'!H55</f>
        <v>7</v>
      </c>
      <c r="I56" s="195">
        <f>'[49]Оценка от учреждения'!I55</f>
        <v>2.9</v>
      </c>
      <c r="J56" s="196">
        <f>IF(H56/I56*100&gt;100,100,H56/I56*100)</f>
        <v>100</v>
      </c>
      <c r="K56" s="237">
        <f>(J56+J57+J58)/3</f>
        <v>100</v>
      </c>
      <c r="L56" s="227">
        <f>(K56+K59)/2</f>
        <v>100</v>
      </c>
      <c r="M56" s="233"/>
      <c r="N56" s="44"/>
      <c r="O56" s="238">
        <v>14</v>
      </c>
    </row>
    <row r="57" spans="1:15" ht="39" customHeight="1" x14ac:dyDescent="0.25">
      <c r="A57" s="223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>
        <f>'[49]Оценка от учреждения'!H56</f>
        <v>100</v>
      </c>
      <c r="I57" s="195">
        <f>'[49]Оценка от учреждения'!I56</f>
        <v>100</v>
      </c>
      <c r="J57" s="196">
        <f>IF(I57/H57*100&gt;100,100,I57/H57*100)</f>
        <v>100</v>
      </c>
      <c r="K57" s="239"/>
      <c r="L57" s="240"/>
      <c r="M57" s="233"/>
      <c r="N57" s="49"/>
      <c r="O57" s="241"/>
    </row>
    <row r="58" spans="1:15" ht="36.75" customHeight="1" x14ac:dyDescent="0.25">
      <c r="A58" s="223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>
        <f>'[49]Оценка от учреждения'!H57</f>
        <v>80</v>
      </c>
      <c r="I58" s="195">
        <f>'[49]Оценка от учреждения'!I57</f>
        <v>84.6</v>
      </c>
      <c r="J58" s="196">
        <f>IF(I58/H58*100&gt;100,100,I58/H58*100)</f>
        <v>100</v>
      </c>
      <c r="K58" s="239"/>
      <c r="L58" s="240"/>
      <c r="M58" s="233"/>
      <c r="N58" s="49"/>
      <c r="O58" s="241"/>
    </row>
    <row r="59" spans="1:15" ht="33" customHeight="1" x14ac:dyDescent="0.25">
      <c r="A59" s="223"/>
      <c r="B59" s="203"/>
      <c r="C59" s="53"/>
      <c r="D59" s="209"/>
      <c r="E59" s="3" t="s">
        <v>25</v>
      </c>
      <c r="F59" s="55" t="s">
        <v>26</v>
      </c>
      <c r="G59" s="39" t="s">
        <v>27</v>
      </c>
      <c r="H59" s="195">
        <f>'[49]Оценка от учреждения'!H58</f>
        <v>45</v>
      </c>
      <c r="I59" s="195">
        <f>'[49]Оценка от учреждения'!I58</f>
        <v>46.67</v>
      </c>
      <c r="J59" s="196">
        <f>IF(I59/H59*100&gt;100,100,I59/H59*100)</f>
        <v>100</v>
      </c>
      <c r="K59" s="196">
        <f>J59</f>
        <v>100</v>
      </c>
      <c r="L59" s="240"/>
      <c r="M59" s="233"/>
      <c r="N59" s="57"/>
      <c r="O59" s="242"/>
    </row>
    <row r="60" spans="1:15" customFormat="1" ht="52.5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33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33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33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33"/>
      <c r="N63" s="57"/>
      <c r="O63" s="236"/>
    </row>
    <row r="64" spans="1:15" ht="5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>
        <f>'[49]Оценка от учреждения'!H63</f>
        <v>6.5</v>
      </c>
      <c r="I64" s="195">
        <f>'[49]Оценка от учреждения'!I63</f>
        <v>4.9000000000000004</v>
      </c>
      <c r="J64" s="196">
        <v>100</v>
      </c>
      <c r="K64" s="237">
        <f>(J64+J65+J66)/3</f>
        <v>100</v>
      </c>
      <c r="L64" s="227">
        <f>(K64+K67)/2</f>
        <v>100</v>
      </c>
      <c r="M64" s="233"/>
      <c r="N64" s="44"/>
      <c r="O64" s="238">
        <v>16</v>
      </c>
    </row>
    <row r="65" spans="1:15" ht="39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>
        <f>'[49]Оценка от учреждения'!H64</f>
        <v>100</v>
      </c>
      <c r="I65" s="195">
        <f>'[49]Оценка от учреждения'!I64</f>
        <v>100</v>
      </c>
      <c r="J65" s="196">
        <f>IF(I65/H65*100&gt;100,100,I65/H65*100)</f>
        <v>100</v>
      </c>
      <c r="K65" s="239"/>
      <c r="L65" s="240"/>
      <c r="M65" s="233"/>
      <c r="N65" s="49"/>
      <c r="O65" s="241"/>
    </row>
    <row r="66" spans="1:15" ht="33.75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>
        <f>'[49]Оценка от учреждения'!H65</f>
        <v>80</v>
      </c>
      <c r="I66" s="195">
        <f>'[49]Оценка от учреждения'!I65</f>
        <v>85.7</v>
      </c>
      <c r="J66" s="196">
        <f>IF(I66/H66*100&gt;100,100,I66/H66*100)</f>
        <v>100</v>
      </c>
      <c r="K66" s="239"/>
      <c r="L66" s="240"/>
      <c r="M66" s="233"/>
      <c r="N66" s="49"/>
      <c r="O66" s="241"/>
    </row>
    <row r="67" spans="1:15" ht="33" customHeight="1" x14ac:dyDescent="0.25">
      <c r="A67" s="223"/>
      <c r="B67" s="203"/>
      <c r="C67" s="53"/>
      <c r="D67" s="209"/>
      <c r="E67" s="3" t="s">
        <v>25</v>
      </c>
      <c r="F67" s="55" t="s">
        <v>26</v>
      </c>
      <c r="G67" s="39" t="s">
        <v>27</v>
      </c>
      <c r="H67" s="195">
        <f>'[49]Оценка от учреждения'!H66</f>
        <v>1</v>
      </c>
      <c r="I67" s="195">
        <f>'[49]Оценка от учреждения'!I66</f>
        <v>1.25</v>
      </c>
      <c r="J67" s="196">
        <f>IF(I67/H67*100&gt;100,100,I67/H67*100)</f>
        <v>100</v>
      </c>
      <c r="K67" s="196">
        <f>J67</f>
        <v>100</v>
      </c>
      <c r="L67" s="240"/>
      <c r="M67" s="233"/>
      <c r="N67" s="57"/>
      <c r="O67" s="242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196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hidden="1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/>
      <c r="I72" s="195"/>
      <c r="J72" s="196"/>
      <c r="K72" s="237"/>
      <c r="L72" s="227"/>
      <c r="M72" s="233"/>
      <c r="N72" s="44"/>
      <c r="O72" s="238">
        <v>18</v>
      </c>
    </row>
    <row r="73" spans="1:15" ht="34.5" hidden="1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/>
      <c r="I73" s="195"/>
      <c r="J73" s="196"/>
      <c r="K73" s="239"/>
      <c r="L73" s="240"/>
      <c r="M73" s="233"/>
      <c r="N73" s="49"/>
      <c r="O73" s="241"/>
    </row>
    <row r="74" spans="1:15" ht="33.75" hidden="1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/>
      <c r="I74" s="195"/>
      <c r="J74" s="196"/>
      <c r="K74" s="239"/>
      <c r="L74" s="240"/>
      <c r="M74" s="233"/>
      <c r="N74" s="49"/>
      <c r="O74" s="241"/>
    </row>
    <row r="75" spans="1:15" ht="33" hidden="1" customHeight="1" x14ac:dyDescent="0.25">
      <c r="A75" s="223"/>
      <c r="B75" s="203"/>
      <c r="C75" s="53"/>
      <c r="D75" s="209"/>
      <c r="E75" s="3" t="s">
        <v>25</v>
      </c>
      <c r="F75" s="55" t="s">
        <v>117</v>
      </c>
      <c r="G75" s="39" t="s">
        <v>27</v>
      </c>
      <c r="H75" s="195"/>
      <c r="I75" s="195"/>
      <c r="J75" s="196"/>
      <c r="K75" s="196"/>
      <c r="L75" s="240"/>
      <c r="M75" s="233"/>
      <c r="N75" s="57"/>
      <c r="O75" s="242"/>
    </row>
    <row r="76" spans="1:15" customFormat="1" ht="36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/>
      <c r="I76" s="195"/>
      <c r="J76" s="225"/>
      <c r="K76" s="226"/>
      <c r="L76" s="227"/>
      <c r="M76" s="233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/>
      <c r="I77" s="195"/>
      <c r="J77" s="225"/>
      <c r="K77" s="231"/>
      <c r="L77" s="232"/>
      <c r="M77" s="233"/>
      <c r="N77" s="49"/>
      <c r="O77" s="234"/>
    </row>
    <row r="78" spans="1:15" customFormat="1" ht="35.25" hidden="1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/>
      <c r="I78" s="195"/>
      <c r="J78" s="225"/>
      <c r="K78" s="231"/>
      <c r="L78" s="232"/>
      <c r="M78" s="233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/>
      <c r="L79" s="232"/>
      <c r="M79" s="233"/>
      <c r="N79" s="57"/>
      <c r="O79" s="236"/>
    </row>
    <row r="80" spans="1:15" ht="34.5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>
        <f>'[49]Оценка от учреждения'!H79</f>
        <v>100</v>
      </c>
      <c r="I80" s="195">
        <f>'[49]Оценка от учреждения'!I79</f>
        <v>100</v>
      </c>
      <c r="J80" s="196">
        <f>IF(I80/H80*100&gt;100,100,I80/H80*100)</f>
        <v>100</v>
      </c>
      <c r="K80" s="237">
        <f>(J80+J81+J82)/3</f>
        <v>100</v>
      </c>
      <c r="L80" s="227">
        <f>(K80+K83)/2</f>
        <v>100</v>
      </c>
      <c r="M80" s="233"/>
      <c r="N80" s="44"/>
      <c r="O80" s="238">
        <v>20</v>
      </c>
    </row>
    <row r="81" spans="1:15" ht="39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>
        <f>'[49]Оценка от учреждения'!H80</f>
        <v>7</v>
      </c>
      <c r="I81" s="195">
        <f>'[49]Оценка от учреждения'!I80</f>
        <v>5</v>
      </c>
      <c r="J81" s="196">
        <v>100</v>
      </c>
      <c r="K81" s="239"/>
      <c r="L81" s="240"/>
      <c r="M81" s="233"/>
      <c r="N81" s="49"/>
      <c r="O81" s="241"/>
    </row>
    <row r="82" spans="1:15" ht="33.75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>
        <f>'[49]Оценка от учреждения'!H81</f>
        <v>100</v>
      </c>
      <c r="I82" s="195">
        <f>'[49]Оценка от учреждения'!I81</f>
        <v>100</v>
      </c>
      <c r="J82" s="196">
        <f>IF(I82/H82*100&gt;100,100,I82/H82*100)</f>
        <v>100</v>
      </c>
      <c r="K82" s="239"/>
      <c r="L82" s="240"/>
      <c r="M82" s="233"/>
      <c r="N82" s="49"/>
      <c r="O82" s="241"/>
    </row>
    <row r="83" spans="1:15" ht="33" customHeight="1" x14ac:dyDescent="0.25">
      <c r="A83" s="223"/>
      <c r="B83" s="203"/>
      <c r="C83" s="53"/>
      <c r="D83" s="209"/>
      <c r="E83" s="3" t="s">
        <v>25</v>
      </c>
      <c r="F83" s="55" t="s">
        <v>26</v>
      </c>
      <c r="G83" s="39" t="s">
        <v>27</v>
      </c>
      <c r="H83" s="195">
        <f>'[49]Оценка от учреждения'!H82</f>
        <v>2</v>
      </c>
      <c r="I83" s="195">
        <f>'[49]Оценка от учреждения'!I82</f>
        <v>2.25</v>
      </c>
      <c r="J83" s="196">
        <f>IF(I83/H83*100&gt;100,100,I83/H83*100)</f>
        <v>100</v>
      </c>
      <c r="K83" s="196">
        <f>J83</f>
        <v>100</v>
      </c>
      <c r="L83" s="240"/>
      <c r="M83" s="233"/>
      <c r="N83" s="57"/>
      <c r="O83" s="242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4.5" hidden="1" customHeight="1" x14ac:dyDescent="0.25">
      <c r="A92" s="223"/>
      <c r="B92" s="189" t="s">
        <v>163</v>
      </c>
      <c r="C92" s="190" t="s">
        <v>164</v>
      </c>
      <c r="D92" s="191" t="s">
        <v>18</v>
      </c>
      <c r="E92" s="192" t="s">
        <v>19</v>
      </c>
      <c r="F92" s="193" t="s">
        <v>150</v>
      </c>
      <c r="G92" s="194" t="s">
        <v>21</v>
      </c>
      <c r="H92" s="195"/>
      <c r="I92" s="195"/>
      <c r="J92" s="225"/>
      <c r="K92" s="226"/>
      <c r="L92" s="227"/>
      <c r="M92" s="233"/>
      <c r="N92" s="44"/>
      <c r="O92" s="229">
        <v>23</v>
      </c>
    </row>
    <row r="93" spans="1:15" customFormat="1" ht="39" hidden="1" customHeight="1" x14ac:dyDescent="0.25">
      <c r="A93" s="223"/>
      <c r="B93" s="189"/>
      <c r="C93" s="190"/>
      <c r="D93" s="199"/>
      <c r="E93" s="192" t="s">
        <v>19</v>
      </c>
      <c r="F93" s="193" t="s">
        <v>151</v>
      </c>
      <c r="G93" s="194" t="s">
        <v>21</v>
      </c>
      <c r="H93" s="195"/>
      <c r="I93" s="195"/>
      <c r="J93" s="225"/>
      <c r="K93" s="231"/>
      <c r="L93" s="232"/>
      <c r="M93" s="233"/>
      <c r="N93" s="49"/>
      <c r="O93" s="234"/>
    </row>
    <row r="94" spans="1:15" customFormat="1" ht="32.25" hidden="1" customHeight="1" x14ac:dyDescent="0.25">
      <c r="A94" s="223"/>
      <c r="B94" s="189"/>
      <c r="C94" s="190"/>
      <c r="D94" s="199"/>
      <c r="E94" s="192" t="s">
        <v>19</v>
      </c>
      <c r="F94" s="220" t="s">
        <v>152</v>
      </c>
      <c r="G94" s="194" t="s">
        <v>21</v>
      </c>
      <c r="H94" s="195"/>
      <c r="I94" s="195"/>
      <c r="J94" s="225"/>
      <c r="K94" s="231"/>
      <c r="L94" s="232"/>
      <c r="M94" s="233"/>
      <c r="N94" s="49"/>
      <c r="O94" s="234"/>
    </row>
    <row r="95" spans="1:15" customFormat="1" ht="33" hidden="1" customHeight="1" x14ac:dyDescent="0.25">
      <c r="A95" s="223"/>
      <c r="B95" s="203"/>
      <c r="C95" s="204"/>
      <c r="D95" s="199"/>
      <c r="E95" s="192" t="s">
        <v>25</v>
      </c>
      <c r="F95" s="205" t="s">
        <v>117</v>
      </c>
      <c r="G95" s="194" t="s">
        <v>27</v>
      </c>
      <c r="H95" s="195"/>
      <c r="I95" s="195"/>
      <c r="J95" s="225"/>
      <c r="K95" s="225"/>
      <c r="L95" s="232"/>
      <c r="M95" s="233"/>
      <c r="N95" s="57"/>
      <c r="O95" s="236"/>
    </row>
    <row r="96" spans="1:15" ht="33" customHeight="1" x14ac:dyDescent="0.25">
      <c r="A96" s="223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>
        <f>'[49]Оценка от учреждения'!H95</f>
        <v>100</v>
      </c>
      <c r="I96" s="195">
        <f>'[49]Оценка от учреждения'!I95</f>
        <v>100</v>
      </c>
      <c r="J96" s="196">
        <f>IF(I96/H96*100&gt;100,100,I96/H96*100)</f>
        <v>100</v>
      </c>
      <c r="K96" s="237">
        <f>(J96+J97+J98)/3</f>
        <v>95.238095238095241</v>
      </c>
      <c r="L96" s="227">
        <f>(K96+K99)/2</f>
        <v>97.61904761904762</v>
      </c>
      <c r="M96" s="233"/>
      <c r="N96" s="44"/>
      <c r="O96" s="238">
        <v>24</v>
      </c>
    </row>
    <row r="97" spans="1:15" ht="39" customHeight="1" x14ac:dyDescent="0.25">
      <c r="A97" s="223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>
        <f>'[49]Оценка от учреждения'!H96</f>
        <v>9</v>
      </c>
      <c r="I97" s="195">
        <f>'[49]Оценка от учреждения'!I96</f>
        <v>10.5</v>
      </c>
      <c r="J97" s="196">
        <f>IF(H97/I97*100&gt;100,100,H97/I97*100)</f>
        <v>85.714285714285708</v>
      </c>
      <c r="K97" s="239"/>
      <c r="L97" s="240"/>
      <c r="M97" s="233"/>
      <c r="N97" s="49"/>
      <c r="O97" s="241"/>
    </row>
    <row r="98" spans="1:15" ht="33.75" customHeight="1" x14ac:dyDescent="0.25">
      <c r="A98" s="223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>
        <f>'[49]Оценка от учреждения'!H97</f>
        <v>100</v>
      </c>
      <c r="I98" s="195">
        <f>'[49]Оценка от учреждения'!I97</f>
        <v>100</v>
      </c>
      <c r="J98" s="196">
        <f>IF(I98/H98*100&gt;100,100,I98/H98*100)</f>
        <v>100</v>
      </c>
      <c r="K98" s="239"/>
      <c r="L98" s="240"/>
      <c r="M98" s="233"/>
      <c r="N98" s="49"/>
      <c r="O98" s="241"/>
    </row>
    <row r="99" spans="1:15" ht="33" customHeight="1" x14ac:dyDescent="0.25">
      <c r="A99" s="223"/>
      <c r="B99" s="203"/>
      <c r="C99" s="53"/>
      <c r="D99" s="209"/>
      <c r="E99" s="3" t="s">
        <v>25</v>
      </c>
      <c r="F99" s="55" t="s">
        <v>26</v>
      </c>
      <c r="G99" s="39" t="s">
        <v>27</v>
      </c>
      <c r="H99" s="195">
        <f>'[49]Оценка от учреждения'!H98</f>
        <v>24</v>
      </c>
      <c r="I99" s="195">
        <f>'[49]Оценка от учреждения'!I98</f>
        <v>25.75</v>
      </c>
      <c r="J99" s="196">
        <f>IF(I99/H99*100&gt;100,100,I99/H99*100)</f>
        <v>100</v>
      </c>
      <c r="K99" s="196">
        <f>J99</f>
        <v>100</v>
      </c>
      <c r="L99" s="240"/>
      <c r="M99" s="233"/>
      <c r="N99" s="57"/>
      <c r="O99" s="242"/>
    </row>
    <row r="100" spans="1:15" customFormat="1" ht="34.5" customHeight="1" x14ac:dyDescent="0.25">
      <c r="A100" s="223"/>
      <c r="B100" s="189" t="s">
        <v>167</v>
      </c>
      <c r="C100" s="190" t="s">
        <v>168</v>
      </c>
      <c r="D100" s="191" t="s">
        <v>18</v>
      </c>
      <c r="E100" s="192" t="s">
        <v>19</v>
      </c>
      <c r="F100" s="193" t="s">
        <v>150</v>
      </c>
      <c r="G100" s="194" t="s">
        <v>21</v>
      </c>
      <c r="H100" s="195">
        <f>'[49]Оценка от учреждения'!H99</f>
        <v>100</v>
      </c>
      <c r="I100" s="195">
        <f>'[49]Оценка от учреждения'!I99</f>
        <v>100</v>
      </c>
      <c r="J100" s="225">
        <f>IF(I100/H100*100&gt;100,100,I100/H100*100)</f>
        <v>100</v>
      </c>
      <c r="K100" s="226">
        <f>(J100+J101+J102)/3</f>
        <v>100</v>
      </c>
      <c r="L100" s="227">
        <f>(K100+K103)/2</f>
        <v>100</v>
      </c>
      <c r="M100" s="233"/>
      <c r="N100" s="44"/>
      <c r="O100" s="229">
        <v>25</v>
      </c>
    </row>
    <row r="101" spans="1:15" customFormat="1" ht="39" customHeight="1" x14ac:dyDescent="0.25">
      <c r="A101" s="223"/>
      <c r="B101" s="189"/>
      <c r="C101" s="190"/>
      <c r="D101" s="199"/>
      <c r="E101" s="192" t="s">
        <v>19</v>
      </c>
      <c r="F101" s="193" t="s">
        <v>151</v>
      </c>
      <c r="G101" s="194" t="s">
        <v>21</v>
      </c>
      <c r="H101" s="195">
        <f>'[49]Оценка от учреждения'!H100</f>
        <v>9</v>
      </c>
      <c r="I101" s="195">
        <f>'[49]Оценка от учреждения'!I100</f>
        <v>2</v>
      </c>
      <c r="J101" s="225">
        <f>IF(H101/I101*100&gt;100,100,H101/I101*100)</f>
        <v>100</v>
      </c>
      <c r="K101" s="231"/>
      <c r="L101" s="232"/>
      <c r="M101" s="233"/>
      <c r="N101" s="49"/>
      <c r="O101" s="234"/>
    </row>
    <row r="102" spans="1:15" customFormat="1" ht="35.25" customHeight="1" x14ac:dyDescent="0.25">
      <c r="A102" s="223"/>
      <c r="B102" s="189"/>
      <c r="C102" s="190"/>
      <c r="D102" s="199"/>
      <c r="E102" s="192" t="s">
        <v>19</v>
      </c>
      <c r="F102" s="220" t="s">
        <v>152</v>
      </c>
      <c r="G102" s="194" t="s">
        <v>21</v>
      </c>
      <c r="H102" s="195">
        <f>'[49]Оценка от учреждения'!H101</f>
        <v>100</v>
      </c>
      <c r="I102" s="195">
        <f>'[49]Оценка от учреждения'!I101</f>
        <v>100</v>
      </c>
      <c r="J102" s="225">
        <f>IF(I102/H102*100&gt;100,100,I102/H102*100)</f>
        <v>100</v>
      </c>
      <c r="K102" s="231"/>
      <c r="L102" s="232"/>
      <c r="M102" s="233"/>
      <c r="N102" s="49"/>
      <c r="O102" s="234"/>
    </row>
    <row r="103" spans="1:15" customFormat="1" ht="33" customHeight="1" x14ac:dyDescent="0.25">
      <c r="A103" s="223"/>
      <c r="B103" s="203"/>
      <c r="C103" s="204"/>
      <c r="D103" s="199"/>
      <c r="E103" s="192" t="s">
        <v>25</v>
      </c>
      <c r="F103" s="205" t="s">
        <v>26</v>
      </c>
      <c r="G103" s="194" t="s">
        <v>27</v>
      </c>
      <c r="H103" s="195">
        <f>'[49]Оценка от учреждения'!H102</f>
        <v>1</v>
      </c>
      <c r="I103" s="195">
        <f>'[49]Оценка от учреждения'!I102</f>
        <v>1</v>
      </c>
      <c r="J103" s="225">
        <f>IF(I103/H103*100&gt;100,100,I103/H103*100)</f>
        <v>100</v>
      </c>
      <c r="K103" s="225">
        <f>J103</f>
        <v>100</v>
      </c>
      <c r="L103" s="232"/>
      <c r="M103" s="233"/>
      <c r="N103" s="57"/>
      <c r="O103" s="236"/>
    </row>
    <row r="104" spans="1:15" ht="33" customHeight="1" x14ac:dyDescent="0.25">
      <c r="A104" s="20"/>
      <c r="B104" s="189" t="s">
        <v>169</v>
      </c>
      <c r="C104" s="36" t="s">
        <v>170</v>
      </c>
      <c r="D104" s="208" t="s">
        <v>18</v>
      </c>
      <c r="E104" s="3" t="s">
        <v>19</v>
      </c>
      <c r="F104" s="38" t="s">
        <v>150</v>
      </c>
      <c r="G104" s="39" t="s">
        <v>21</v>
      </c>
      <c r="H104" s="195">
        <f>'[49]Оценка от учреждения'!H103</f>
        <v>100</v>
      </c>
      <c r="I104" s="195">
        <f>'[49]Оценка от учреждения'!I103</f>
        <v>100</v>
      </c>
      <c r="J104" s="196">
        <f>IF(I104/H104*100&gt;100,100,I104/H104*100)</f>
        <v>100</v>
      </c>
      <c r="K104" s="237">
        <f>(J104+J105+J106)/3</f>
        <v>100</v>
      </c>
      <c r="L104" s="227">
        <f>(K104+K107)/2</f>
        <v>99.88399071925754</v>
      </c>
      <c r="M104" s="243"/>
      <c r="N104" s="44"/>
      <c r="O104" s="238">
        <v>26</v>
      </c>
    </row>
    <row r="105" spans="1:15" ht="39" customHeight="1" x14ac:dyDescent="0.25">
      <c r="A105" s="20"/>
      <c r="B105" s="189"/>
      <c r="C105" s="36"/>
      <c r="D105" s="209"/>
      <c r="E105" s="3" t="s">
        <v>19</v>
      </c>
      <c r="F105" s="38" t="s">
        <v>151</v>
      </c>
      <c r="G105" s="39" t="s">
        <v>21</v>
      </c>
      <c r="H105" s="195">
        <f>'[49]Оценка от учреждения'!H104</f>
        <v>9</v>
      </c>
      <c r="I105" s="195">
        <f>'[49]Оценка от учреждения'!I104</f>
        <v>4.7</v>
      </c>
      <c r="J105" s="196">
        <f>IF(H105/I105*100&gt;100,100,H105/I105*100)</f>
        <v>100</v>
      </c>
      <c r="K105" s="239"/>
      <c r="L105" s="240"/>
      <c r="M105" s="243"/>
      <c r="N105" s="49"/>
      <c r="O105" s="241"/>
    </row>
    <row r="106" spans="1:15" ht="32.25" customHeight="1" x14ac:dyDescent="0.25">
      <c r="A106" s="20"/>
      <c r="B106" s="189"/>
      <c r="C106" s="36"/>
      <c r="D106" s="209"/>
      <c r="E106" s="3" t="s">
        <v>19</v>
      </c>
      <c r="F106" s="219" t="s">
        <v>152</v>
      </c>
      <c r="G106" s="39" t="s">
        <v>21</v>
      </c>
      <c r="H106" s="195">
        <f>'[49]Оценка от учреждения'!H105</f>
        <v>100</v>
      </c>
      <c r="I106" s="195">
        <f>'[49]Оценка от учреждения'!I105</f>
        <v>100</v>
      </c>
      <c r="J106" s="196">
        <f>IF(I106/H106*100&gt;100,100,I106/H106*100)</f>
        <v>100</v>
      </c>
      <c r="K106" s="239"/>
      <c r="L106" s="240"/>
      <c r="M106" s="243"/>
      <c r="N106" s="49"/>
      <c r="O106" s="241"/>
    </row>
    <row r="107" spans="1:15" ht="33" customHeight="1" x14ac:dyDescent="0.25">
      <c r="A107" s="159"/>
      <c r="B107" s="203"/>
      <c r="C107" s="53"/>
      <c r="D107" s="209"/>
      <c r="E107" s="3" t="s">
        <v>25</v>
      </c>
      <c r="F107" s="55" t="s">
        <v>26</v>
      </c>
      <c r="G107" s="39" t="s">
        <v>27</v>
      </c>
      <c r="H107" s="195">
        <f>'[49]Оценка от учреждения'!H106</f>
        <v>431</v>
      </c>
      <c r="I107" s="195">
        <f>'[49]Оценка от учреждения'!I106</f>
        <v>430</v>
      </c>
      <c r="J107" s="196">
        <f>IF(I107/H107*100&gt;100,100,I107/H107*100)</f>
        <v>99.767981438515079</v>
      </c>
      <c r="K107" s="196">
        <f>J107</f>
        <v>99.767981438515079</v>
      </c>
      <c r="L107" s="240"/>
      <c r="M107" s="244"/>
      <c r="N107" s="57"/>
      <c r="O107" s="24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45"/>
      <c r="H109" s="246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2"/>
  <sheetViews>
    <sheetView view="pageBreakPreview" zoomScale="70" zoomScaleNormal="60" zoomScaleSheetLayoutView="70" workbookViewId="0">
      <pane xSplit="5" ySplit="3" topLeftCell="F4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272" customWidth="1"/>
    <col min="2" max="2" width="18" style="272" customWidth="1"/>
    <col min="3" max="3" width="39.7109375" style="272" customWidth="1"/>
    <col min="4" max="4" width="10.140625" style="272" customWidth="1"/>
    <col min="5" max="5" width="17.85546875" style="272" customWidth="1"/>
    <col min="6" max="6" width="108.7109375" style="272" customWidth="1"/>
    <col min="7" max="7" width="12.140625" style="272" customWidth="1"/>
    <col min="8" max="8" width="14.28515625" style="1" customWidth="1"/>
    <col min="9" max="9" width="15.42578125" style="1" customWidth="1"/>
    <col min="10" max="10" width="14" style="272" customWidth="1"/>
    <col min="11" max="11" width="14.28515625" style="272" customWidth="1"/>
    <col min="12" max="12" width="15.5703125" style="272" customWidth="1"/>
    <col min="13" max="13" width="14.5703125" style="272" customWidth="1"/>
    <col min="14" max="14" width="14.7109375" style="272" customWidth="1"/>
    <col min="15" max="16384" width="9.140625" style="272"/>
  </cols>
  <sheetData>
    <row r="1" spans="1:15" ht="35.25" customHeight="1" x14ac:dyDescent="0.3">
      <c r="C1" s="222" t="s">
        <v>172</v>
      </c>
    </row>
    <row r="2" spans="1:15" ht="195.75" customHeight="1" x14ac:dyDescent="0.25">
      <c r="A2" s="273" t="s">
        <v>1</v>
      </c>
      <c r="B2" s="273" t="s">
        <v>173</v>
      </c>
      <c r="C2" s="273" t="s">
        <v>3</v>
      </c>
      <c r="D2" s="273" t="s">
        <v>4</v>
      </c>
      <c r="E2" s="273" t="s">
        <v>5</v>
      </c>
      <c r="F2" s="273" t="s">
        <v>6</v>
      </c>
      <c r="G2" s="273" t="s">
        <v>7</v>
      </c>
      <c r="H2" s="3" t="s">
        <v>8</v>
      </c>
      <c r="I2" s="4" t="s">
        <v>9</v>
      </c>
      <c r="J2" s="273" t="s">
        <v>10</v>
      </c>
      <c r="K2" s="273" t="s">
        <v>11</v>
      </c>
      <c r="L2" s="273" t="s">
        <v>12</v>
      </c>
      <c r="M2" s="273" t="s">
        <v>13</v>
      </c>
      <c r="N2" s="273" t="s">
        <v>14</v>
      </c>
    </row>
    <row r="3" spans="1:15" ht="24" customHeight="1" x14ac:dyDescent="0.25">
      <c r="A3" s="274">
        <v>1</v>
      </c>
      <c r="B3" s="275">
        <v>2</v>
      </c>
      <c r="C3" s="275">
        <v>3</v>
      </c>
      <c r="D3" s="274">
        <v>4</v>
      </c>
      <c r="E3" s="275">
        <v>5</v>
      </c>
      <c r="F3" s="275">
        <v>6</v>
      </c>
      <c r="G3" s="274">
        <v>7</v>
      </c>
      <c r="H3" s="4">
        <v>8</v>
      </c>
      <c r="I3" s="4">
        <v>9</v>
      </c>
      <c r="J3" s="274">
        <v>10</v>
      </c>
      <c r="K3" s="275">
        <v>11</v>
      </c>
      <c r="L3" s="275">
        <v>12</v>
      </c>
      <c r="M3" s="274">
        <v>13</v>
      </c>
      <c r="N3" s="275">
        <v>14</v>
      </c>
    </row>
    <row r="4" spans="1:15" customFormat="1" ht="55.5" hidden="1" customHeight="1" x14ac:dyDescent="0.25">
      <c r="A4" s="228" t="s">
        <v>201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8.25" hidden="1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04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hidden="1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/>
      <c r="I16" s="195"/>
      <c r="J16" s="225"/>
      <c r="K16" s="226"/>
      <c r="L16" s="227"/>
      <c r="M16" s="233"/>
      <c r="N16" s="44"/>
      <c r="O16" s="229">
        <v>4</v>
      </c>
    </row>
    <row r="17" spans="1:15" customFormat="1" ht="39" hidden="1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/>
      <c r="I17" s="195"/>
      <c r="J17" s="225"/>
      <c r="K17" s="231"/>
      <c r="L17" s="232"/>
      <c r="M17" s="233"/>
      <c r="N17" s="49"/>
      <c r="O17" s="234"/>
    </row>
    <row r="18" spans="1:15" customFormat="1" ht="32.25" hidden="1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/>
      <c r="I18" s="195"/>
      <c r="J18" s="225"/>
      <c r="K18" s="231"/>
      <c r="L18" s="232"/>
      <c r="M18" s="233"/>
      <c r="N18" s="49"/>
      <c r="O18" s="234"/>
    </row>
    <row r="19" spans="1:15" customFormat="1" ht="33" hidden="1" customHeight="1" x14ac:dyDescent="0.25">
      <c r="A19" s="223"/>
      <c r="B19" s="203"/>
      <c r="C19" s="204"/>
      <c r="D19" s="199"/>
      <c r="E19" s="192" t="s">
        <v>25</v>
      </c>
      <c r="F19" s="205" t="s">
        <v>117</v>
      </c>
      <c r="G19" s="194" t="s">
        <v>27</v>
      </c>
      <c r="H19" s="195"/>
      <c r="I19" s="195"/>
      <c r="J19" s="225"/>
      <c r="K19" s="225"/>
      <c r="L19" s="232"/>
      <c r="M19" s="233"/>
      <c r="N19" s="57"/>
      <c r="O19" s="236"/>
    </row>
    <row r="20" spans="1:15" ht="52.5" customHeight="1" x14ac:dyDescent="0.25">
      <c r="A20" s="223"/>
      <c r="B20" s="189" t="s">
        <v>124</v>
      </c>
      <c r="C20" s="276" t="s">
        <v>125</v>
      </c>
      <c r="D20" s="277" t="s">
        <v>18</v>
      </c>
      <c r="E20" s="273" t="s">
        <v>19</v>
      </c>
      <c r="F20" s="256" t="s">
        <v>114</v>
      </c>
      <c r="G20" s="278" t="s">
        <v>21</v>
      </c>
      <c r="H20" s="195">
        <f>'[50]Оценка от учреждения'!H19</f>
        <v>9</v>
      </c>
      <c r="I20" s="195">
        <f>'[50]Оценка от учреждения'!I19</f>
        <v>0.3</v>
      </c>
      <c r="J20" s="279">
        <f>IF(H20/I20*100&gt;100,100,H20/I20*100)</f>
        <v>100</v>
      </c>
      <c r="K20" s="237">
        <f>(J20+J21+J22)/3</f>
        <v>100</v>
      </c>
      <c r="L20" s="261">
        <f>(K20+K23)/2</f>
        <v>100</v>
      </c>
      <c r="M20" s="233"/>
      <c r="N20" s="280"/>
      <c r="O20" s="281">
        <v>5</v>
      </c>
    </row>
    <row r="21" spans="1:15" ht="39" customHeight="1" x14ac:dyDescent="0.25">
      <c r="A21" s="223"/>
      <c r="B21" s="189"/>
      <c r="C21" s="276"/>
      <c r="D21" s="282"/>
      <c r="E21" s="273" t="s">
        <v>19</v>
      </c>
      <c r="F21" s="256" t="s">
        <v>115</v>
      </c>
      <c r="G21" s="278" t="s">
        <v>21</v>
      </c>
      <c r="H21" s="195">
        <f>'[50]Оценка от учреждения'!H20</f>
        <v>100</v>
      </c>
      <c r="I21" s="195">
        <f>'[50]Оценка от учреждения'!I20</f>
        <v>100</v>
      </c>
      <c r="J21" s="279">
        <f>IF(I21/H21*100&gt;100,100,I21/H21*100)</f>
        <v>100</v>
      </c>
      <c r="K21" s="283"/>
      <c r="L21" s="262"/>
      <c r="M21" s="233"/>
      <c r="N21" s="284"/>
      <c r="O21" s="285"/>
    </row>
    <row r="22" spans="1:15" ht="33.75" customHeight="1" x14ac:dyDescent="0.25">
      <c r="A22" s="223"/>
      <c r="B22" s="189"/>
      <c r="C22" s="276"/>
      <c r="D22" s="282"/>
      <c r="E22" s="273" t="s">
        <v>19</v>
      </c>
      <c r="F22" s="256" t="s">
        <v>116</v>
      </c>
      <c r="G22" s="278" t="s">
        <v>21</v>
      </c>
      <c r="H22" s="195">
        <f>'[50]Оценка от учреждения'!H21</f>
        <v>55</v>
      </c>
      <c r="I22" s="195">
        <f>'[50]Оценка от учреждения'!I21</f>
        <v>60</v>
      </c>
      <c r="J22" s="279">
        <f>IF(I22/H22*100&gt;100,100,I22/H22*100)</f>
        <v>100</v>
      </c>
      <c r="K22" s="283"/>
      <c r="L22" s="262"/>
      <c r="M22" s="233"/>
      <c r="N22" s="284"/>
      <c r="O22" s="285"/>
    </row>
    <row r="23" spans="1:15" ht="33" customHeight="1" x14ac:dyDescent="0.25">
      <c r="A23" s="223"/>
      <c r="B23" s="203"/>
      <c r="C23" s="276"/>
      <c r="D23" s="282"/>
      <c r="E23" s="273" t="s">
        <v>25</v>
      </c>
      <c r="F23" s="55" t="s">
        <v>26</v>
      </c>
      <c r="G23" s="278" t="s">
        <v>27</v>
      </c>
      <c r="H23" s="195">
        <f>'[50]Оценка от учреждения'!H22</f>
        <v>1</v>
      </c>
      <c r="I23" s="195">
        <f>'[50]Оценка от учреждения'!I22</f>
        <v>1.17</v>
      </c>
      <c r="J23" s="279">
        <f>IF(I23/H23*100&gt;100,100,I23/H23*100)</f>
        <v>100</v>
      </c>
      <c r="K23" s="279">
        <f>J23</f>
        <v>100</v>
      </c>
      <c r="L23" s="262"/>
      <c r="M23" s="233"/>
      <c r="N23" s="286"/>
      <c r="O23" s="287"/>
    </row>
    <row r="24" spans="1:15" ht="52.5" customHeight="1" x14ac:dyDescent="0.25">
      <c r="A24" s="223"/>
      <c r="B24" s="189" t="s">
        <v>126</v>
      </c>
      <c r="C24" s="276" t="s">
        <v>127</v>
      </c>
      <c r="D24" s="277" t="s">
        <v>18</v>
      </c>
      <c r="E24" s="273" t="s">
        <v>19</v>
      </c>
      <c r="F24" s="256" t="s">
        <v>114</v>
      </c>
      <c r="G24" s="278" t="s">
        <v>21</v>
      </c>
      <c r="H24" s="195">
        <f>'[50]Оценка от учреждения'!H23</f>
        <v>9</v>
      </c>
      <c r="I24" s="195">
        <f>'[50]Оценка от учреждения'!I23</f>
        <v>8.6999999999999993</v>
      </c>
      <c r="J24" s="279">
        <f>IF(H24/I24*100&gt;100,100,H24/I24*100)</f>
        <v>100</v>
      </c>
      <c r="K24" s="237">
        <f>(J24+J25+J26)/3</f>
        <v>100</v>
      </c>
      <c r="L24" s="261">
        <f>(K24+K27)/2</f>
        <v>100</v>
      </c>
      <c r="M24" s="233"/>
      <c r="N24" s="280"/>
      <c r="O24" s="281">
        <v>6</v>
      </c>
    </row>
    <row r="25" spans="1:15" ht="39" customHeight="1" x14ac:dyDescent="0.25">
      <c r="A25" s="223"/>
      <c r="B25" s="189"/>
      <c r="C25" s="276"/>
      <c r="D25" s="282"/>
      <c r="E25" s="273" t="s">
        <v>19</v>
      </c>
      <c r="F25" s="256" t="s">
        <v>115</v>
      </c>
      <c r="G25" s="278" t="s">
        <v>21</v>
      </c>
      <c r="H25" s="195">
        <f>'[50]Оценка от учреждения'!H24</f>
        <v>100</v>
      </c>
      <c r="I25" s="195">
        <f>'[50]Оценка от учреждения'!I24</f>
        <v>100</v>
      </c>
      <c r="J25" s="279">
        <f>IF(I25/H25*100&gt;100,100,I25/H25*100)</f>
        <v>100</v>
      </c>
      <c r="K25" s="283"/>
      <c r="L25" s="262"/>
      <c r="M25" s="233"/>
      <c r="N25" s="284"/>
      <c r="O25" s="285"/>
    </row>
    <row r="26" spans="1:15" ht="35.25" customHeight="1" x14ac:dyDescent="0.25">
      <c r="A26" s="223"/>
      <c r="B26" s="189"/>
      <c r="C26" s="276"/>
      <c r="D26" s="282"/>
      <c r="E26" s="273" t="s">
        <v>19</v>
      </c>
      <c r="F26" s="256" t="s">
        <v>116</v>
      </c>
      <c r="G26" s="278" t="s">
        <v>21</v>
      </c>
      <c r="H26" s="195">
        <f>'[50]Оценка от учреждения'!H25</f>
        <v>55</v>
      </c>
      <c r="I26" s="195">
        <f>'[50]Оценка от учреждения'!I25</f>
        <v>60</v>
      </c>
      <c r="J26" s="279">
        <f>IF(I26/H26*100&gt;100,100,I26/H26*100)</f>
        <v>100</v>
      </c>
      <c r="K26" s="283"/>
      <c r="L26" s="262"/>
      <c r="M26" s="233"/>
      <c r="N26" s="284"/>
      <c r="O26" s="285"/>
    </row>
    <row r="27" spans="1:15" ht="33" customHeight="1" x14ac:dyDescent="0.25">
      <c r="A27" s="223"/>
      <c r="B27" s="203"/>
      <c r="C27" s="276"/>
      <c r="D27" s="282"/>
      <c r="E27" s="273" t="s">
        <v>25</v>
      </c>
      <c r="F27" s="55" t="s">
        <v>26</v>
      </c>
      <c r="G27" s="278" t="s">
        <v>27</v>
      </c>
      <c r="H27" s="195">
        <f>'[50]Оценка от учреждения'!H26</f>
        <v>19</v>
      </c>
      <c r="I27" s="195">
        <f>'[50]Оценка от учреждения'!I26</f>
        <v>21.75</v>
      </c>
      <c r="J27" s="279">
        <f>IF(I27/H27*100&gt;100,100,I27/H27*100)</f>
        <v>100</v>
      </c>
      <c r="K27" s="279">
        <f>J27</f>
        <v>100</v>
      </c>
      <c r="L27" s="262"/>
      <c r="M27" s="233"/>
      <c r="N27" s="286"/>
      <c r="O27" s="287"/>
    </row>
    <row r="28" spans="1:15" ht="51" customHeight="1" x14ac:dyDescent="0.25">
      <c r="A28" s="223"/>
      <c r="B28" s="189" t="s">
        <v>128</v>
      </c>
      <c r="C28" s="276" t="s">
        <v>129</v>
      </c>
      <c r="D28" s="277" t="s">
        <v>18</v>
      </c>
      <c r="E28" s="273" t="s">
        <v>19</v>
      </c>
      <c r="F28" s="256" t="s">
        <v>114</v>
      </c>
      <c r="G28" s="278" t="s">
        <v>21</v>
      </c>
      <c r="H28" s="195">
        <f>'[50]Оценка от учреждения'!H27</f>
        <v>4.9000000000000004</v>
      </c>
      <c r="I28" s="195">
        <f>'[50]Оценка от учреждения'!I27</f>
        <v>0.7</v>
      </c>
      <c r="J28" s="279">
        <f>IF(H28/I28*100&gt;100,100,H28/I28*100)</f>
        <v>100</v>
      </c>
      <c r="K28" s="237">
        <f>(J28+J29+J30)/3</f>
        <v>96.969696969696955</v>
      </c>
      <c r="L28" s="261">
        <f>(K28+K31)/2</f>
        <v>98.48484848484847</v>
      </c>
      <c r="M28" s="233"/>
      <c r="N28" s="280"/>
      <c r="O28" s="281">
        <v>7</v>
      </c>
    </row>
    <row r="29" spans="1:15" ht="39" customHeight="1" x14ac:dyDescent="0.25">
      <c r="A29" s="223"/>
      <c r="B29" s="189"/>
      <c r="C29" s="276"/>
      <c r="D29" s="282"/>
      <c r="E29" s="273" t="s">
        <v>19</v>
      </c>
      <c r="F29" s="256" t="s">
        <v>115</v>
      </c>
      <c r="G29" s="278" t="s">
        <v>21</v>
      </c>
      <c r="H29" s="195">
        <f>'[50]Оценка от учреждения'!H28</f>
        <v>100</v>
      </c>
      <c r="I29" s="195">
        <f>'[50]Оценка от учреждения'!I28</f>
        <v>100</v>
      </c>
      <c r="J29" s="279">
        <f>IF(I29/H29*100&gt;100,100,I29/H29*100)</f>
        <v>100</v>
      </c>
      <c r="K29" s="283"/>
      <c r="L29" s="262"/>
      <c r="M29" s="233"/>
      <c r="N29" s="284"/>
      <c r="O29" s="285"/>
    </row>
    <row r="30" spans="1:15" ht="33.75" customHeight="1" x14ac:dyDescent="0.25">
      <c r="A30" s="223"/>
      <c r="B30" s="189"/>
      <c r="C30" s="276"/>
      <c r="D30" s="282"/>
      <c r="E30" s="273" t="s">
        <v>19</v>
      </c>
      <c r="F30" s="256" t="s">
        <v>116</v>
      </c>
      <c r="G30" s="278" t="s">
        <v>21</v>
      </c>
      <c r="H30" s="195">
        <f>'[50]Оценка от учреждения'!H29</f>
        <v>55</v>
      </c>
      <c r="I30" s="195">
        <f>'[50]Оценка от учреждения'!I29</f>
        <v>50</v>
      </c>
      <c r="J30" s="279">
        <f>IF(I30/H30*100&gt;100,100,I30/H30*100)</f>
        <v>90.909090909090907</v>
      </c>
      <c r="K30" s="283"/>
      <c r="L30" s="262"/>
      <c r="M30" s="233"/>
      <c r="N30" s="284"/>
      <c r="O30" s="285"/>
    </row>
    <row r="31" spans="1:15" ht="33" customHeight="1" x14ac:dyDescent="0.25">
      <c r="A31" s="223"/>
      <c r="B31" s="203"/>
      <c r="C31" s="276"/>
      <c r="D31" s="282"/>
      <c r="E31" s="273" t="s">
        <v>25</v>
      </c>
      <c r="F31" s="55" t="s">
        <v>26</v>
      </c>
      <c r="G31" s="278" t="s">
        <v>27</v>
      </c>
      <c r="H31" s="195">
        <f>'[50]Оценка от учреждения'!H30</f>
        <v>0.5</v>
      </c>
      <c r="I31" s="195">
        <f>'[50]Оценка от учреждения'!I30</f>
        <v>0.57999999999999996</v>
      </c>
      <c r="J31" s="279">
        <f>IF(I31/H31*100&gt;100,100,I31/H31*100)</f>
        <v>100</v>
      </c>
      <c r="K31" s="279">
        <f>J31</f>
        <v>100</v>
      </c>
      <c r="L31" s="262"/>
      <c r="M31" s="233"/>
      <c r="N31" s="286"/>
      <c r="O31" s="287"/>
    </row>
    <row r="32" spans="1:15" ht="54" customHeight="1" x14ac:dyDescent="0.25">
      <c r="A32" s="20"/>
      <c r="B32" s="189" t="s">
        <v>130</v>
      </c>
      <c r="C32" s="276" t="s">
        <v>131</v>
      </c>
      <c r="D32" s="288" t="s">
        <v>18</v>
      </c>
      <c r="E32" s="273" t="s">
        <v>19</v>
      </c>
      <c r="F32" s="256" t="s">
        <v>114</v>
      </c>
      <c r="G32" s="278" t="s">
        <v>21</v>
      </c>
      <c r="H32" s="195">
        <f>'[50]Оценка от учреждения'!H31</f>
        <v>4.9000000000000004</v>
      </c>
      <c r="I32" s="195">
        <f>'[50]Оценка от учреждения'!I31</f>
        <v>4</v>
      </c>
      <c r="J32" s="279">
        <f>IF(H32/I32*100&gt;100,100,H32/I32*100)</f>
        <v>100</v>
      </c>
      <c r="K32" s="237">
        <f>(J32+J33+J34)/3</f>
        <v>94.242424242424249</v>
      </c>
      <c r="L32" s="261">
        <f>(K32+K35)/2</f>
        <v>95.700858138911244</v>
      </c>
      <c r="M32" s="243"/>
      <c r="N32" s="280"/>
      <c r="O32" s="281">
        <v>8</v>
      </c>
    </row>
    <row r="33" spans="1:15" ht="39" customHeight="1" x14ac:dyDescent="0.25">
      <c r="A33" s="20"/>
      <c r="B33" s="189"/>
      <c r="C33" s="276"/>
      <c r="D33" s="289"/>
      <c r="E33" s="273" t="s">
        <v>19</v>
      </c>
      <c r="F33" s="256" t="s">
        <v>115</v>
      </c>
      <c r="G33" s="278" t="s">
        <v>21</v>
      </c>
      <c r="H33" s="195">
        <f>'[50]Оценка от учреждения'!H32</f>
        <v>100</v>
      </c>
      <c r="I33" s="195">
        <f>'[50]Оценка от учреждения'!I32</f>
        <v>100</v>
      </c>
      <c r="J33" s="279">
        <f>IF(I33/H33*100&gt;100,100,I33/H33*100)</f>
        <v>100</v>
      </c>
      <c r="K33" s="283"/>
      <c r="L33" s="262"/>
      <c r="M33" s="243"/>
      <c r="N33" s="284"/>
      <c r="O33" s="285"/>
    </row>
    <row r="34" spans="1:15" ht="33.75" customHeight="1" x14ac:dyDescent="0.25">
      <c r="A34" s="20"/>
      <c r="B34" s="189"/>
      <c r="C34" s="276"/>
      <c r="D34" s="289"/>
      <c r="E34" s="273" t="s">
        <v>19</v>
      </c>
      <c r="F34" s="256" t="s">
        <v>116</v>
      </c>
      <c r="G34" s="278" t="s">
        <v>21</v>
      </c>
      <c r="H34" s="195">
        <f>'[50]Оценка от учреждения'!H33</f>
        <v>55</v>
      </c>
      <c r="I34" s="195">
        <f>'[50]Оценка от учреждения'!I33</f>
        <v>45.5</v>
      </c>
      <c r="J34" s="279">
        <f>IF(I34/H34*100&gt;100,100,I34/H34*100)</f>
        <v>82.727272727272734</v>
      </c>
      <c r="K34" s="283"/>
      <c r="L34" s="262"/>
      <c r="M34" s="243"/>
      <c r="N34" s="284"/>
      <c r="O34" s="285"/>
    </row>
    <row r="35" spans="1:15" ht="33" customHeight="1" x14ac:dyDescent="0.25">
      <c r="A35" s="20"/>
      <c r="B35" s="203"/>
      <c r="C35" s="276"/>
      <c r="D35" s="290"/>
      <c r="E35" s="273" t="s">
        <v>25</v>
      </c>
      <c r="F35" s="55" t="s">
        <v>26</v>
      </c>
      <c r="G35" s="278" t="s">
        <v>27</v>
      </c>
      <c r="H35" s="195">
        <f>'[50]Оценка от учреждения'!H34</f>
        <v>226</v>
      </c>
      <c r="I35" s="195">
        <f>'[50]Оценка от учреждения'!I34</f>
        <v>219.58</v>
      </c>
      <c r="J35" s="279">
        <f>IF(I35/H35*100&gt;100,100,I35/H35*100)</f>
        <v>97.159292035398238</v>
      </c>
      <c r="K35" s="279">
        <f>J35</f>
        <v>97.159292035398238</v>
      </c>
      <c r="L35" s="262"/>
      <c r="M35" s="243"/>
      <c r="N35" s="286"/>
      <c r="O35" s="287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s="1" customFormat="1" ht="51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33"/>
      <c r="N40" s="44"/>
      <c r="O40" s="238">
        <v>10</v>
      </c>
    </row>
    <row r="41" spans="1:15" s="1" customFormat="1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33"/>
      <c r="N41" s="49"/>
      <c r="O41" s="241"/>
    </row>
    <row r="42" spans="1:15" s="1" customFormat="1" ht="36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33"/>
      <c r="N42" s="49"/>
      <c r="O42" s="241"/>
    </row>
    <row r="43" spans="1:15" s="1" customFormat="1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customHeight="1" x14ac:dyDescent="0.25">
      <c r="A56" s="223"/>
      <c r="B56" s="189" t="s">
        <v>142</v>
      </c>
      <c r="C56" s="276" t="s">
        <v>143</v>
      </c>
      <c r="D56" s="277" t="s">
        <v>18</v>
      </c>
      <c r="E56" s="273" t="s">
        <v>19</v>
      </c>
      <c r="F56" s="256" t="s">
        <v>114</v>
      </c>
      <c r="G56" s="278" t="s">
        <v>21</v>
      </c>
      <c r="H56" s="195">
        <f>'[50]Оценка от учреждения'!H55</f>
        <v>4.9000000000000004</v>
      </c>
      <c r="I56" s="195">
        <f>'[50]Оценка от учреждения'!I55</f>
        <v>2.2999999999999998</v>
      </c>
      <c r="J56" s="279">
        <f>IF(H56/I56*100&gt;100,100,H56/I56*100)</f>
        <v>100</v>
      </c>
      <c r="K56" s="237">
        <f>(J56+J57+J58)/3</f>
        <v>100</v>
      </c>
      <c r="L56" s="261">
        <f>(K56+K59)/2</f>
        <v>100</v>
      </c>
      <c r="M56" s="233"/>
      <c r="N56" s="280"/>
      <c r="O56" s="281">
        <v>14</v>
      </c>
    </row>
    <row r="57" spans="1:15" ht="39" customHeight="1" x14ac:dyDescent="0.25">
      <c r="A57" s="223"/>
      <c r="B57" s="189"/>
      <c r="C57" s="276"/>
      <c r="D57" s="282"/>
      <c r="E57" s="273" t="s">
        <v>19</v>
      </c>
      <c r="F57" s="256" t="s">
        <v>115</v>
      </c>
      <c r="G57" s="278" t="s">
        <v>21</v>
      </c>
      <c r="H57" s="195">
        <f>'[50]Оценка от учреждения'!H56</f>
        <v>100</v>
      </c>
      <c r="I57" s="195">
        <f>'[50]Оценка от учреждения'!I56</f>
        <v>100</v>
      </c>
      <c r="J57" s="279">
        <f>IF(I57/H57*100&gt;100,100,I57/H57*100)</f>
        <v>100</v>
      </c>
      <c r="K57" s="283"/>
      <c r="L57" s="262"/>
      <c r="M57" s="233"/>
      <c r="N57" s="284"/>
      <c r="O57" s="285"/>
    </row>
    <row r="58" spans="1:15" ht="36.75" customHeight="1" x14ac:dyDescent="0.25">
      <c r="A58" s="223"/>
      <c r="B58" s="189"/>
      <c r="C58" s="276"/>
      <c r="D58" s="282"/>
      <c r="E58" s="273" t="s">
        <v>19</v>
      </c>
      <c r="F58" s="256" t="s">
        <v>116</v>
      </c>
      <c r="G58" s="278" t="s">
        <v>21</v>
      </c>
      <c r="H58" s="195">
        <f>'[50]Оценка от учреждения'!H57</f>
        <v>70</v>
      </c>
      <c r="I58" s="195">
        <f>'[50]Оценка от учреждения'!I57</f>
        <v>78.599999999999994</v>
      </c>
      <c r="J58" s="279">
        <f>IF(I58/H58*100&gt;100,100,I58/H58*100)</f>
        <v>100</v>
      </c>
      <c r="K58" s="283"/>
      <c r="L58" s="262"/>
      <c r="M58" s="233"/>
      <c r="N58" s="284"/>
      <c r="O58" s="285"/>
    </row>
    <row r="59" spans="1:15" ht="33" customHeight="1" x14ac:dyDescent="0.25">
      <c r="A59" s="223"/>
      <c r="B59" s="203"/>
      <c r="C59" s="276"/>
      <c r="D59" s="282"/>
      <c r="E59" s="273" t="s">
        <v>25</v>
      </c>
      <c r="F59" s="55" t="s">
        <v>26</v>
      </c>
      <c r="G59" s="278" t="s">
        <v>27</v>
      </c>
      <c r="H59" s="195">
        <f>'[50]Оценка от учреждения'!H58</f>
        <v>48</v>
      </c>
      <c r="I59" s="195">
        <f>'[50]Оценка от учреждения'!I58</f>
        <v>48.58</v>
      </c>
      <c r="J59" s="279">
        <f>IF(I59/H59*100&gt;100,100,I59/H59*100)</f>
        <v>100</v>
      </c>
      <c r="K59" s="279">
        <f>J59</f>
        <v>100</v>
      </c>
      <c r="L59" s="262"/>
      <c r="M59" s="233"/>
      <c r="N59" s="286"/>
      <c r="O59" s="287"/>
    </row>
    <row r="60" spans="1:15" customFormat="1" ht="52.5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33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33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33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33"/>
      <c r="N63" s="57"/>
      <c r="O63" s="236"/>
    </row>
    <row r="64" spans="1:15" s="1" customFormat="1" ht="5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>
        <f>'[50]Оценка от учреждения'!H63</f>
        <v>4.9000000000000004</v>
      </c>
      <c r="I64" s="195">
        <f>'[50]Оценка от учреждения'!I63</f>
        <v>6.1</v>
      </c>
      <c r="J64" s="196">
        <f>IF(H64/I64*100&gt;100,100,H64/I64*100)</f>
        <v>80.327868852459034</v>
      </c>
      <c r="K64" s="237">
        <f>(J64+J65+J66)/3</f>
        <v>93.442622950819668</v>
      </c>
      <c r="L64" s="227">
        <f>(K64+K67)/2</f>
        <v>96.721311475409834</v>
      </c>
      <c r="M64" s="233"/>
      <c r="N64" s="44"/>
      <c r="O64" s="238">
        <v>16</v>
      </c>
    </row>
    <row r="65" spans="1:15" s="1" customFormat="1" ht="39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>
        <f>'[50]Оценка от учреждения'!H64</f>
        <v>100</v>
      </c>
      <c r="I65" s="195">
        <f>'[50]Оценка от учреждения'!I64</f>
        <v>100</v>
      </c>
      <c r="J65" s="196">
        <f>IF(I65/H65*100&gt;100,100,I65/H65*100)</f>
        <v>100</v>
      </c>
      <c r="K65" s="239"/>
      <c r="L65" s="240"/>
      <c r="M65" s="233"/>
      <c r="N65" s="49"/>
      <c r="O65" s="241"/>
    </row>
    <row r="66" spans="1:15" s="1" customFormat="1" ht="33.75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>
        <f>'[50]Оценка от учреждения'!H65</f>
        <v>70</v>
      </c>
      <c r="I66" s="195">
        <f>'[50]Оценка от учреждения'!I65</f>
        <v>78.599999999999994</v>
      </c>
      <c r="J66" s="196">
        <f>IF(I66/H66*100&gt;100,100,I66/H66*100)</f>
        <v>100</v>
      </c>
      <c r="K66" s="239"/>
      <c r="L66" s="240"/>
      <c r="M66" s="233"/>
      <c r="N66" s="49"/>
      <c r="O66" s="241"/>
    </row>
    <row r="67" spans="1:15" s="1" customFormat="1" ht="33" customHeight="1" x14ac:dyDescent="0.25">
      <c r="A67" s="223"/>
      <c r="B67" s="203"/>
      <c r="C67" s="53"/>
      <c r="D67" s="209"/>
      <c r="E67" s="3" t="s">
        <v>25</v>
      </c>
      <c r="F67" s="55" t="s">
        <v>26</v>
      </c>
      <c r="G67" s="39" t="s">
        <v>27</v>
      </c>
      <c r="H67" s="195">
        <f>'[50]Оценка от учреждения'!H66</f>
        <v>1</v>
      </c>
      <c r="I67" s="195">
        <f>'[50]Оценка от учреждения'!I66</f>
        <v>1</v>
      </c>
      <c r="J67" s="196">
        <f>IF(I67/H67*100&gt;100,100,I67/H67*100)</f>
        <v>100</v>
      </c>
      <c r="K67" s="196">
        <f>J67</f>
        <v>100</v>
      </c>
      <c r="L67" s="240"/>
      <c r="M67" s="233"/>
      <c r="N67" s="57"/>
      <c r="O67" s="242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279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s="1" customFormat="1" ht="36" hidden="1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/>
      <c r="I72" s="195"/>
      <c r="J72" s="196"/>
      <c r="K72" s="237"/>
      <c r="L72" s="227"/>
      <c r="M72" s="233"/>
      <c r="N72" s="44"/>
      <c r="O72" s="238">
        <v>18</v>
      </c>
    </row>
    <row r="73" spans="1:15" s="1" customFormat="1" ht="34.5" hidden="1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/>
      <c r="I73" s="195"/>
      <c r="J73" s="196"/>
      <c r="K73" s="239"/>
      <c r="L73" s="240"/>
      <c r="M73" s="233"/>
      <c r="N73" s="49"/>
      <c r="O73" s="241"/>
    </row>
    <row r="74" spans="1:15" s="1" customFormat="1" ht="33.75" hidden="1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/>
      <c r="I74" s="195"/>
      <c r="J74" s="196"/>
      <c r="K74" s="239"/>
      <c r="L74" s="240"/>
      <c r="M74" s="233"/>
      <c r="N74" s="49"/>
      <c r="O74" s="241"/>
    </row>
    <row r="75" spans="1:15" s="1" customFormat="1" ht="33" hidden="1" customHeight="1" x14ac:dyDescent="0.25">
      <c r="A75" s="223"/>
      <c r="B75" s="203"/>
      <c r="C75" s="53"/>
      <c r="D75" s="209"/>
      <c r="E75" s="3" t="s">
        <v>25</v>
      </c>
      <c r="F75" s="55" t="s">
        <v>117</v>
      </c>
      <c r="G75" s="39" t="s">
        <v>27</v>
      </c>
      <c r="H75" s="195"/>
      <c r="I75" s="195"/>
      <c r="J75" s="196"/>
      <c r="K75" s="196"/>
      <c r="L75" s="240"/>
      <c r="M75" s="233"/>
      <c r="N75" s="57"/>
      <c r="O75" s="242"/>
    </row>
    <row r="76" spans="1:15" customFormat="1" ht="36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/>
      <c r="I76" s="195"/>
      <c r="J76" s="225"/>
      <c r="K76" s="226"/>
      <c r="L76" s="227"/>
      <c r="M76" s="233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/>
      <c r="I77" s="195"/>
      <c r="J77" s="225"/>
      <c r="K77" s="231"/>
      <c r="L77" s="232"/>
      <c r="M77" s="233"/>
      <c r="N77" s="49"/>
      <c r="O77" s="234"/>
    </row>
    <row r="78" spans="1:15" customFormat="1" ht="35.25" hidden="1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/>
      <c r="I78" s="195"/>
      <c r="J78" s="225"/>
      <c r="K78" s="231"/>
      <c r="L78" s="232"/>
      <c r="M78" s="233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/>
      <c r="L79" s="232"/>
      <c r="M79" s="233"/>
      <c r="N79" s="57"/>
      <c r="O79" s="236"/>
    </row>
    <row r="80" spans="1:15" s="1" customFormat="1" ht="34.5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>
        <f>'[50]Оценка от учреждения'!H79</f>
        <v>100</v>
      </c>
      <c r="I80" s="195">
        <f>'[50]Оценка от учреждения'!I79</f>
        <v>100</v>
      </c>
      <c r="J80" s="196">
        <f>IF(I80/H80*100&gt;100,100,I80/H80*100)</f>
        <v>100</v>
      </c>
      <c r="K80" s="237">
        <f>(J80+J81+J82)/3</f>
        <v>100</v>
      </c>
      <c r="L80" s="227">
        <f>(K80+K83)/2</f>
        <v>100</v>
      </c>
      <c r="M80" s="233"/>
      <c r="N80" s="44"/>
      <c r="O80" s="238">
        <v>20</v>
      </c>
    </row>
    <row r="81" spans="1:15" s="1" customFormat="1" ht="39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>
        <f>'[50]Оценка от учреждения'!H80</f>
        <v>9</v>
      </c>
      <c r="I81" s="195">
        <f>'[50]Оценка от учреждения'!I80</f>
        <v>6.1</v>
      </c>
      <c r="J81" s="196">
        <f>IF(H81/I81*100&gt;100,100,H81/I81*100)</f>
        <v>100</v>
      </c>
      <c r="K81" s="239"/>
      <c r="L81" s="240"/>
      <c r="M81" s="233"/>
      <c r="N81" s="49"/>
      <c r="O81" s="241"/>
    </row>
    <row r="82" spans="1:15" s="1" customFormat="1" ht="33.75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>
        <f>'[50]Оценка от учреждения'!H81</f>
        <v>100</v>
      </c>
      <c r="I82" s="195">
        <f>'[50]Оценка от учреждения'!I81</f>
        <v>100</v>
      </c>
      <c r="J82" s="196">
        <f>IF(I82/H82*100&gt;100,100,I82/H82*100)</f>
        <v>100</v>
      </c>
      <c r="K82" s="239"/>
      <c r="L82" s="240"/>
      <c r="M82" s="233"/>
      <c r="N82" s="49"/>
      <c r="O82" s="241"/>
    </row>
    <row r="83" spans="1:15" s="1" customFormat="1" ht="33" customHeight="1" x14ac:dyDescent="0.25">
      <c r="A83" s="223"/>
      <c r="B83" s="203"/>
      <c r="C83" s="53"/>
      <c r="D83" s="209"/>
      <c r="E83" s="3" t="s">
        <v>25</v>
      </c>
      <c r="F83" s="55" t="s">
        <v>26</v>
      </c>
      <c r="G83" s="39" t="s">
        <v>27</v>
      </c>
      <c r="H83" s="195">
        <f>'[50]Оценка от учреждения'!H82</f>
        <v>1</v>
      </c>
      <c r="I83" s="195">
        <f>'[50]Оценка от учреждения'!I82</f>
        <v>1</v>
      </c>
      <c r="J83" s="196">
        <f>IF(I83/H83*100&gt;100,100,I83/H83*100)</f>
        <v>100</v>
      </c>
      <c r="K83" s="196">
        <f>J83</f>
        <v>100</v>
      </c>
      <c r="L83" s="240"/>
      <c r="M83" s="233"/>
      <c r="N83" s="57"/>
      <c r="O83" s="242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ht="34.5" customHeight="1" x14ac:dyDescent="0.25">
      <c r="A92" s="223"/>
      <c r="B92" s="189" t="s">
        <v>163</v>
      </c>
      <c r="C92" s="276" t="s">
        <v>164</v>
      </c>
      <c r="D92" s="277" t="s">
        <v>18</v>
      </c>
      <c r="E92" s="273" t="s">
        <v>19</v>
      </c>
      <c r="F92" s="256" t="s">
        <v>150</v>
      </c>
      <c r="G92" s="278" t="s">
        <v>21</v>
      </c>
      <c r="H92" s="195">
        <f>'[50]Оценка от учреждения'!H91</f>
        <v>100</v>
      </c>
      <c r="I92" s="195">
        <f>'[50]Оценка от учреждения'!I91</f>
        <v>100</v>
      </c>
      <c r="J92" s="279">
        <f>IF(I92/H92*100&gt;100,100,I92/H92*100)</f>
        <v>100</v>
      </c>
      <c r="K92" s="237">
        <f>(J92+J93+J94)/3</f>
        <v>100</v>
      </c>
      <c r="L92" s="261">
        <f>(K92+K95)/2</f>
        <v>100</v>
      </c>
      <c r="M92" s="233"/>
      <c r="N92" s="280"/>
      <c r="O92" s="281">
        <v>23</v>
      </c>
    </row>
    <row r="93" spans="1:15" ht="39" customHeight="1" x14ac:dyDescent="0.25">
      <c r="A93" s="223"/>
      <c r="B93" s="189"/>
      <c r="C93" s="276"/>
      <c r="D93" s="282"/>
      <c r="E93" s="273" t="s">
        <v>19</v>
      </c>
      <c r="F93" s="256" t="s">
        <v>151</v>
      </c>
      <c r="G93" s="278" t="s">
        <v>21</v>
      </c>
      <c r="H93" s="195">
        <f>'[50]Оценка от учреждения'!H92</f>
        <v>9</v>
      </c>
      <c r="I93" s="195">
        <f>'[50]Оценка от учреждения'!I92</f>
        <v>0.3</v>
      </c>
      <c r="J93" s="279">
        <f>IF(H93/I93*100&gt;100,100,H93/I93*100)</f>
        <v>100</v>
      </c>
      <c r="K93" s="283"/>
      <c r="L93" s="262"/>
      <c r="M93" s="233"/>
      <c r="N93" s="284"/>
      <c r="O93" s="285"/>
    </row>
    <row r="94" spans="1:15" ht="32.25" customHeight="1" x14ac:dyDescent="0.25">
      <c r="A94" s="223"/>
      <c r="B94" s="189"/>
      <c r="C94" s="276"/>
      <c r="D94" s="282"/>
      <c r="E94" s="273" t="s">
        <v>19</v>
      </c>
      <c r="F94" s="291" t="s">
        <v>152</v>
      </c>
      <c r="G94" s="278" t="s">
        <v>21</v>
      </c>
      <c r="H94" s="195">
        <f>'[50]Оценка от учреждения'!H93</f>
        <v>100</v>
      </c>
      <c r="I94" s="195">
        <f>'[50]Оценка от учреждения'!I93</f>
        <v>100</v>
      </c>
      <c r="J94" s="279">
        <f>IF(I94/H94*100&gt;100,100,I94/H94*100)</f>
        <v>100</v>
      </c>
      <c r="K94" s="283"/>
      <c r="L94" s="262"/>
      <c r="M94" s="233"/>
      <c r="N94" s="284"/>
      <c r="O94" s="285"/>
    </row>
    <row r="95" spans="1:15" ht="33" customHeight="1" x14ac:dyDescent="0.25">
      <c r="A95" s="223"/>
      <c r="B95" s="203"/>
      <c r="C95" s="276"/>
      <c r="D95" s="282"/>
      <c r="E95" s="273" t="s">
        <v>25</v>
      </c>
      <c r="F95" s="55" t="s">
        <v>26</v>
      </c>
      <c r="G95" s="278" t="s">
        <v>27</v>
      </c>
      <c r="H95" s="195">
        <f>'[50]Оценка от учреждения'!H94</f>
        <v>1</v>
      </c>
      <c r="I95" s="195">
        <f>'[50]Оценка от учреждения'!I94</f>
        <v>1.17</v>
      </c>
      <c r="J95" s="279">
        <f>IF(I95/H95*100&gt;100,100,I95/H95*100)</f>
        <v>100</v>
      </c>
      <c r="K95" s="279">
        <f>J95</f>
        <v>100</v>
      </c>
      <c r="L95" s="262"/>
      <c r="M95" s="233"/>
      <c r="N95" s="286"/>
      <c r="O95" s="287"/>
    </row>
    <row r="96" spans="1:15" ht="33" customHeight="1" x14ac:dyDescent="0.25">
      <c r="A96" s="223"/>
      <c r="B96" s="189" t="s">
        <v>165</v>
      </c>
      <c r="C96" s="276" t="s">
        <v>166</v>
      </c>
      <c r="D96" s="277" t="s">
        <v>18</v>
      </c>
      <c r="E96" s="273" t="s">
        <v>19</v>
      </c>
      <c r="F96" s="256" t="s">
        <v>150</v>
      </c>
      <c r="G96" s="278" t="s">
        <v>21</v>
      </c>
      <c r="H96" s="195">
        <f>'[50]Оценка от учреждения'!H95</f>
        <v>100</v>
      </c>
      <c r="I96" s="195">
        <f>'[50]Оценка от учреждения'!I95</f>
        <v>100</v>
      </c>
      <c r="J96" s="279">
        <f>IF(I96/H96*100&gt;100,100,I96/H96*100)</f>
        <v>100</v>
      </c>
      <c r="K96" s="237">
        <f>(J96+J97+J98)/3</f>
        <v>100</v>
      </c>
      <c r="L96" s="261">
        <f>(K96+K99)/2</f>
        <v>100</v>
      </c>
      <c r="M96" s="233"/>
      <c r="N96" s="280"/>
      <c r="O96" s="281">
        <v>24</v>
      </c>
    </row>
    <row r="97" spans="1:15" ht="39" customHeight="1" x14ac:dyDescent="0.25">
      <c r="A97" s="223"/>
      <c r="B97" s="189"/>
      <c r="C97" s="276"/>
      <c r="D97" s="282"/>
      <c r="E97" s="273" t="s">
        <v>19</v>
      </c>
      <c r="F97" s="256" t="s">
        <v>151</v>
      </c>
      <c r="G97" s="278" t="s">
        <v>21</v>
      </c>
      <c r="H97" s="195">
        <f>'[50]Оценка от учреждения'!H96</f>
        <v>9</v>
      </c>
      <c r="I97" s="195">
        <f>'[50]Оценка от учреждения'!I96</f>
        <v>8.6999999999999993</v>
      </c>
      <c r="J97" s="279">
        <f>IF(H97/I97*100&gt;100,100,H97/I97*100)</f>
        <v>100</v>
      </c>
      <c r="K97" s="283"/>
      <c r="L97" s="262"/>
      <c r="M97" s="233"/>
      <c r="N97" s="284"/>
      <c r="O97" s="285"/>
    </row>
    <row r="98" spans="1:15" ht="33.75" customHeight="1" x14ac:dyDescent="0.25">
      <c r="A98" s="223"/>
      <c r="B98" s="189"/>
      <c r="C98" s="276"/>
      <c r="D98" s="282"/>
      <c r="E98" s="273" t="s">
        <v>19</v>
      </c>
      <c r="F98" s="291" t="s">
        <v>152</v>
      </c>
      <c r="G98" s="278" t="s">
        <v>21</v>
      </c>
      <c r="H98" s="195">
        <f>'[50]Оценка от учреждения'!H97</f>
        <v>100</v>
      </c>
      <c r="I98" s="195">
        <f>'[50]Оценка от учреждения'!I97</f>
        <v>100</v>
      </c>
      <c r="J98" s="279">
        <f>IF(I98/H98*100&gt;100,100,I98/H98*100)</f>
        <v>100</v>
      </c>
      <c r="K98" s="283"/>
      <c r="L98" s="262"/>
      <c r="M98" s="233"/>
      <c r="N98" s="284"/>
      <c r="O98" s="285"/>
    </row>
    <row r="99" spans="1:15" ht="33" customHeight="1" x14ac:dyDescent="0.25">
      <c r="A99" s="223"/>
      <c r="B99" s="203"/>
      <c r="C99" s="276"/>
      <c r="D99" s="282"/>
      <c r="E99" s="273" t="s">
        <v>25</v>
      </c>
      <c r="F99" s="55" t="s">
        <v>26</v>
      </c>
      <c r="G99" s="278" t="s">
        <v>27</v>
      </c>
      <c r="H99" s="195">
        <f>'[50]Оценка от учреждения'!H98</f>
        <v>19</v>
      </c>
      <c r="I99" s="195">
        <f>'[50]Оценка от учреждения'!I98</f>
        <v>21.75</v>
      </c>
      <c r="J99" s="279">
        <f>IF(I99/H99*100&gt;100,100,I99/H99*100)</f>
        <v>100</v>
      </c>
      <c r="K99" s="279">
        <f>J99</f>
        <v>100</v>
      </c>
      <c r="L99" s="262"/>
      <c r="M99" s="233"/>
      <c r="N99" s="286"/>
      <c r="O99" s="287"/>
    </row>
    <row r="100" spans="1:15" ht="34.5" customHeight="1" x14ac:dyDescent="0.25">
      <c r="A100" s="223"/>
      <c r="B100" s="189" t="s">
        <v>167</v>
      </c>
      <c r="C100" s="276" t="s">
        <v>168</v>
      </c>
      <c r="D100" s="277" t="s">
        <v>18</v>
      </c>
      <c r="E100" s="273" t="s">
        <v>19</v>
      </c>
      <c r="F100" s="256" t="s">
        <v>150</v>
      </c>
      <c r="G100" s="278" t="s">
        <v>21</v>
      </c>
      <c r="H100" s="195">
        <f>'[50]Оценка от учреждения'!H99</f>
        <v>100</v>
      </c>
      <c r="I100" s="195">
        <f>'[50]Оценка от учреждения'!I99</f>
        <v>100</v>
      </c>
      <c r="J100" s="279">
        <f>IF(I100/H100*100&gt;100,100,I100/H100*100)</f>
        <v>100</v>
      </c>
      <c r="K100" s="237">
        <f>(J100+J101+J102)/3</f>
        <v>100</v>
      </c>
      <c r="L100" s="261">
        <f>(K100+K103)/2</f>
        <v>100</v>
      </c>
      <c r="M100" s="233"/>
      <c r="N100" s="280"/>
      <c r="O100" s="281">
        <v>25</v>
      </c>
    </row>
    <row r="101" spans="1:15" ht="39" customHeight="1" x14ac:dyDescent="0.25">
      <c r="A101" s="223"/>
      <c r="B101" s="189"/>
      <c r="C101" s="276"/>
      <c r="D101" s="282"/>
      <c r="E101" s="273" t="s">
        <v>19</v>
      </c>
      <c r="F101" s="256" t="s">
        <v>151</v>
      </c>
      <c r="G101" s="278" t="s">
        <v>21</v>
      </c>
      <c r="H101" s="195">
        <f>'[50]Оценка от учреждения'!H100</f>
        <v>4.9000000000000004</v>
      </c>
      <c r="I101" s="195">
        <f>'[50]Оценка от учреждения'!I100</f>
        <v>0.7</v>
      </c>
      <c r="J101" s="279">
        <f>IF(H101/I101*100&gt;100,100,H101/I101*100)</f>
        <v>100</v>
      </c>
      <c r="K101" s="283"/>
      <c r="L101" s="262"/>
      <c r="M101" s="233"/>
      <c r="N101" s="284"/>
      <c r="O101" s="285"/>
    </row>
    <row r="102" spans="1:15" ht="35.25" customHeight="1" x14ac:dyDescent="0.25">
      <c r="A102" s="223"/>
      <c r="B102" s="189"/>
      <c r="C102" s="276"/>
      <c r="D102" s="282"/>
      <c r="E102" s="273" t="s">
        <v>19</v>
      </c>
      <c r="F102" s="291" t="s">
        <v>152</v>
      </c>
      <c r="G102" s="278" t="s">
        <v>21</v>
      </c>
      <c r="H102" s="195">
        <f>'[50]Оценка от учреждения'!H101</f>
        <v>100</v>
      </c>
      <c r="I102" s="195">
        <f>'[50]Оценка от учреждения'!I101</f>
        <v>100</v>
      </c>
      <c r="J102" s="279">
        <f>IF(I102/H102*100&gt;100,100,I102/H102*100)</f>
        <v>100</v>
      </c>
      <c r="K102" s="283"/>
      <c r="L102" s="262"/>
      <c r="M102" s="233"/>
      <c r="N102" s="284"/>
      <c r="O102" s="285"/>
    </row>
    <row r="103" spans="1:15" ht="33" customHeight="1" x14ac:dyDescent="0.25">
      <c r="A103" s="223"/>
      <c r="B103" s="203"/>
      <c r="C103" s="276"/>
      <c r="D103" s="282"/>
      <c r="E103" s="273" t="s">
        <v>25</v>
      </c>
      <c r="F103" s="55" t="s">
        <v>26</v>
      </c>
      <c r="G103" s="278" t="s">
        <v>27</v>
      </c>
      <c r="H103" s="195">
        <f>'[50]Оценка от учреждения'!H102</f>
        <v>0.5</v>
      </c>
      <c r="I103" s="195">
        <f>'[50]Оценка от учреждения'!I102</f>
        <v>0.57999999999999996</v>
      </c>
      <c r="J103" s="279">
        <f>IF(I103/H103*100&gt;100,100,I103/H103*100)</f>
        <v>100</v>
      </c>
      <c r="K103" s="279">
        <f>J103</f>
        <v>100</v>
      </c>
      <c r="L103" s="262"/>
      <c r="M103" s="233"/>
      <c r="N103" s="286"/>
      <c r="O103" s="287"/>
    </row>
    <row r="104" spans="1:15" ht="33" customHeight="1" x14ac:dyDescent="0.25">
      <c r="A104" s="20"/>
      <c r="B104" s="189" t="s">
        <v>169</v>
      </c>
      <c r="C104" s="276" t="s">
        <v>170</v>
      </c>
      <c r="D104" s="277" t="s">
        <v>18</v>
      </c>
      <c r="E104" s="273" t="s">
        <v>19</v>
      </c>
      <c r="F104" s="256" t="s">
        <v>150</v>
      </c>
      <c r="G104" s="278" t="s">
        <v>21</v>
      </c>
      <c r="H104" s="195">
        <f>'[50]Оценка от учреждения'!H103</f>
        <v>100</v>
      </c>
      <c r="I104" s="195">
        <f>'[50]Оценка от учреждения'!I103</f>
        <v>100</v>
      </c>
      <c r="J104" s="279">
        <f>IF(I104/H104*100&gt;100,100,I104/H104*100)</f>
        <v>100</v>
      </c>
      <c r="K104" s="237">
        <f>(J104+J105+J106)/3</f>
        <v>100</v>
      </c>
      <c r="L104" s="261">
        <f>(K104+K107)/2</f>
        <v>99.008503401360542</v>
      </c>
      <c r="M104" s="243"/>
      <c r="N104" s="280"/>
      <c r="O104" s="281">
        <v>26</v>
      </c>
    </row>
    <row r="105" spans="1:15" ht="39" customHeight="1" x14ac:dyDescent="0.25">
      <c r="A105" s="20"/>
      <c r="B105" s="189"/>
      <c r="C105" s="276"/>
      <c r="D105" s="282"/>
      <c r="E105" s="273" t="s">
        <v>19</v>
      </c>
      <c r="F105" s="256" t="s">
        <v>151</v>
      </c>
      <c r="G105" s="278" t="s">
        <v>21</v>
      </c>
      <c r="H105" s="195">
        <f>'[50]Оценка от учреждения'!H104</f>
        <v>4.9000000000000004</v>
      </c>
      <c r="I105" s="195">
        <f>'[50]Оценка от учреждения'!I104</f>
        <v>3.5</v>
      </c>
      <c r="J105" s="279">
        <f>IF(H105/I105*100&gt;100,100,H105/I105*100)</f>
        <v>100</v>
      </c>
      <c r="K105" s="283"/>
      <c r="L105" s="262"/>
      <c r="M105" s="243"/>
      <c r="N105" s="284"/>
      <c r="O105" s="285"/>
    </row>
    <row r="106" spans="1:15" ht="32.25" customHeight="1" x14ac:dyDescent="0.25">
      <c r="A106" s="20"/>
      <c r="B106" s="189"/>
      <c r="C106" s="276"/>
      <c r="D106" s="282"/>
      <c r="E106" s="273" t="s">
        <v>19</v>
      </c>
      <c r="F106" s="291" t="s">
        <v>152</v>
      </c>
      <c r="G106" s="278" t="s">
        <v>21</v>
      </c>
      <c r="H106" s="195">
        <f>'[50]Оценка от учреждения'!H105</f>
        <v>100</v>
      </c>
      <c r="I106" s="195">
        <f>'[50]Оценка от учреждения'!I105</f>
        <v>100</v>
      </c>
      <c r="J106" s="279">
        <f>IF(I106/H106*100&gt;100,100,I106/H106*100)</f>
        <v>100</v>
      </c>
      <c r="K106" s="283"/>
      <c r="L106" s="262"/>
      <c r="M106" s="243"/>
      <c r="N106" s="284"/>
      <c r="O106" s="285"/>
    </row>
    <row r="107" spans="1:15" ht="33" customHeight="1" x14ac:dyDescent="0.25">
      <c r="A107" s="159"/>
      <c r="B107" s="203"/>
      <c r="C107" s="276"/>
      <c r="D107" s="282"/>
      <c r="E107" s="273" t="s">
        <v>25</v>
      </c>
      <c r="F107" s="55" t="s">
        <v>26</v>
      </c>
      <c r="G107" s="278" t="s">
        <v>27</v>
      </c>
      <c r="H107" s="195">
        <f>'[50]Оценка от учреждения'!H106</f>
        <v>294</v>
      </c>
      <c r="I107" s="195">
        <f>'[50]Оценка от учреждения'!I106</f>
        <v>288.17</v>
      </c>
      <c r="J107" s="279">
        <f>IF(I107/H107*100&gt;100,100,I107/H107*100)</f>
        <v>98.017006802721099</v>
      </c>
      <c r="K107" s="279">
        <f>J107</f>
        <v>98.017006802721099</v>
      </c>
      <c r="L107" s="262"/>
      <c r="M107" s="244"/>
      <c r="N107" s="286"/>
      <c r="O107" s="287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92"/>
      <c r="H109" s="246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  <row r="112" spans="1:15" x14ac:dyDescent="0.25">
      <c r="A112" s="1"/>
      <c r="B112" s="1"/>
      <c r="C112" s="1"/>
      <c r="D112" s="1"/>
      <c r="E112" s="1"/>
      <c r="F112" s="1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07"/>
  <sheetViews>
    <sheetView view="pageBreakPreview" zoomScale="70" zoomScaleNormal="60" zoomScaleSheetLayoutView="70" workbookViewId="0">
      <pane xSplit="4" ySplit="3" topLeftCell="E16" activePane="bottomRight" state="frozen"/>
      <selection activeCell="E16" sqref="E16"/>
      <selection pane="topRight" activeCell="E16" sqref="E16"/>
      <selection pane="bottomLeft" activeCell="E16" sqref="E16"/>
      <selection pane="bottomRight" activeCell="E16" sqref="E16"/>
    </sheetView>
  </sheetViews>
  <sheetFormatPr defaultColWidth="8.85546875" defaultRowHeight="15" x14ac:dyDescent="0.25"/>
  <cols>
    <col min="1" max="1" width="19.140625" style="1" customWidth="1"/>
    <col min="2" max="2" width="20" style="1" customWidth="1"/>
    <col min="3" max="3" width="39.5703125" style="1" customWidth="1"/>
    <col min="4" max="4" width="10.140625" style="1" customWidth="1"/>
    <col min="5" max="5" width="17.85546875" style="1" customWidth="1"/>
    <col min="6" max="6" width="77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8.85546875" style="1"/>
  </cols>
  <sheetData>
    <row r="1" spans="1:15" ht="33.75" customHeight="1" x14ac:dyDescent="0.45">
      <c r="C1" s="2" t="s">
        <v>0</v>
      </c>
      <c r="D1" s="2"/>
      <c r="E1" s="2"/>
      <c r="F1" s="2"/>
    </row>
    <row r="2" spans="1:15" ht="195.75" customHeight="1" x14ac:dyDescent="0.25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2</v>
      </c>
      <c r="D3" s="5">
        <v>3</v>
      </c>
      <c r="E3" s="4">
        <v>4</v>
      </c>
      <c r="F3" s="5">
        <v>5</v>
      </c>
      <c r="G3" s="4">
        <v>6</v>
      </c>
      <c r="H3" s="5">
        <v>7</v>
      </c>
      <c r="I3" s="4">
        <v>8</v>
      </c>
      <c r="J3" s="5">
        <v>9</v>
      </c>
      <c r="K3" s="4">
        <v>10</v>
      </c>
      <c r="L3" s="5">
        <v>11</v>
      </c>
      <c r="M3" s="4">
        <v>12</v>
      </c>
      <c r="N3" s="5">
        <v>13</v>
      </c>
    </row>
    <row r="4" spans="1:15" customFormat="1" ht="56.25" hidden="1" customHeight="1" x14ac:dyDescent="0.25">
      <c r="A4" s="6" t="s">
        <v>87</v>
      </c>
      <c r="B4" s="7" t="s">
        <v>16</v>
      </c>
      <c r="C4" s="8" t="s">
        <v>17</v>
      </c>
      <c r="D4" s="9" t="s">
        <v>18</v>
      </c>
      <c r="E4" s="10" t="s">
        <v>19</v>
      </c>
      <c r="F4" s="11" t="s">
        <v>20</v>
      </c>
      <c r="G4" s="12" t="s">
        <v>21</v>
      </c>
      <c r="H4" s="13"/>
      <c r="I4" s="13"/>
      <c r="J4" s="14"/>
      <c r="K4" s="15"/>
      <c r="L4" s="16"/>
      <c r="M4" s="17" t="s">
        <v>22</v>
      </c>
      <c r="N4" s="18"/>
      <c r="O4" s="19">
        <v>1</v>
      </c>
    </row>
    <row r="5" spans="1:15" customFormat="1" ht="56.25" hidden="1" customHeight="1" x14ac:dyDescent="0.25">
      <c r="A5" s="20"/>
      <c r="B5" s="7"/>
      <c r="C5" s="8"/>
      <c r="D5" s="21"/>
      <c r="E5" s="10" t="s">
        <v>19</v>
      </c>
      <c r="F5" s="11" t="s">
        <v>23</v>
      </c>
      <c r="G5" s="12" t="s">
        <v>21</v>
      </c>
      <c r="H5" s="13"/>
      <c r="I5" s="13"/>
      <c r="J5" s="14"/>
      <c r="K5" s="22"/>
      <c r="L5" s="23"/>
      <c r="M5" s="17"/>
      <c r="N5" s="24"/>
      <c r="O5" s="25"/>
    </row>
    <row r="6" spans="1:15" customFormat="1" ht="87" hidden="1" customHeight="1" x14ac:dyDescent="0.25">
      <c r="A6" s="20"/>
      <c r="B6" s="7"/>
      <c r="C6" s="8"/>
      <c r="D6" s="21"/>
      <c r="E6" s="10" t="s">
        <v>19</v>
      </c>
      <c r="F6" s="11" t="s">
        <v>24</v>
      </c>
      <c r="G6" s="12" t="s">
        <v>21</v>
      </c>
      <c r="H6" s="13"/>
      <c r="I6" s="13"/>
      <c r="J6" s="14"/>
      <c r="K6" s="26"/>
      <c r="L6" s="23"/>
      <c r="M6" s="17"/>
      <c r="N6" s="24"/>
      <c r="O6" s="25"/>
    </row>
    <row r="7" spans="1:15" customFormat="1" ht="33" hidden="1" customHeight="1" x14ac:dyDescent="0.25">
      <c r="A7" s="20"/>
      <c r="B7" s="27"/>
      <c r="C7" s="28"/>
      <c r="D7" s="29"/>
      <c r="E7" s="10" t="s">
        <v>25</v>
      </c>
      <c r="F7" s="30" t="s">
        <v>26</v>
      </c>
      <c r="G7" s="12" t="s">
        <v>27</v>
      </c>
      <c r="H7" s="13"/>
      <c r="I7" s="13"/>
      <c r="J7" s="14"/>
      <c r="K7" s="14"/>
      <c r="L7" s="31"/>
      <c r="M7" s="17"/>
      <c r="N7" s="32"/>
      <c r="O7" s="33"/>
    </row>
    <row r="8" spans="1:15" customFormat="1" ht="56.25" hidden="1" customHeight="1" x14ac:dyDescent="0.25">
      <c r="A8" s="20"/>
      <c r="B8" s="7" t="s">
        <v>28</v>
      </c>
      <c r="C8" s="8" t="s">
        <v>29</v>
      </c>
      <c r="D8" s="9" t="s">
        <v>18</v>
      </c>
      <c r="E8" s="10" t="s">
        <v>19</v>
      </c>
      <c r="F8" s="11" t="s">
        <v>20</v>
      </c>
      <c r="G8" s="12" t="s">
        <v>21</v>
      </c>
      <c r="H8" s="13"/>
      <c r="I8" s="13"/>
      <c r="J8" s="14"/>
      <c r="K8" s="15"/>
      <c r="L8" s="16"/>
      <c r="M8" s="17"/>
      <c r="N8" s="34"/>
      <c r="O8" s="19">
        <v>2</v>
      </c>
    </row>
    <row r="9" spans="1:15" customFormat="1" ht="56.25" hidden="1" customHeight="1" x14ac:dyDescent="0.25">
      <c r="A9" s="20"/>
      <c r="B9" s="7"/>
      <c r="C9" s="8"/>
      <c r="D9" s="21"/>
      <c r="E9" s="10" t="s">
        <v>19</v>
      </c>
      <c r="F9" s="11" t="s">
        <v>23</v>
      </c>
      <c r="G9" s="12" t="s">
        <v>21</v>
      </c>
      <c r="H9" s="13"/>
      <c r="I9" s="13"/>
      <c r="J9" s="14"/>
      <c r="K9" s="22"/>
      <c r="L9" s="23"/>
      <c r="M9" s="17"/>
      <c r="N9" s="34"/>
      <c r="O9" s="25"/>
    </row>
    <row r="10" spans="1:15" customFormat="1" ht="87" hidden="1" customHeight="1" x14ac:dyDescent="0.25">
      <c r="A10" s="20"/>
      <c r="B10" s="7"/>
      <c r="C10" s="8"/>
      <c r="D10" s="21"/>
      <c r="E10" s="10" t="s">
        <v>19</v>
      </c>
      <c r="F10" s="11" t="s">
        <v>24</v>
      </c>
      <c r="G10" s="12" t="s">
        <v>21</v>
      </c>
      <c r="H10" s="13"/>
      <c r="I10" s="13"/>
      <c r="J10" s="14"/>
      <c r="K10" s="26"/>
      <c r="L10" s="23"/>
      <c r="M10" s="17"/>
      <c r="N10" s="34"/>
      <c r="O10" s="25"/>
    </row>
    <row r="11" spans="1:15" customFormat="1" ht="33" hidden="1" customHeight="1" x14ac:dyDescent="0.25">
      <c r="A11" s="20"/>
      <c r="B11" s="27"/>
      <c r="C11" s="28"/>
      <c r="D11" s="29"/>
      <c r="E11" s="10" t="s">
        <v>25</v>
      </c>
      <c r="F11" s="30" t="s">
        <v>26</v>
      </c>
      <c r="G11" s="12" t="s">
        <v>27</v>
      </c>
      <c r="H11" s="13"/>
      <c r="I11" s="13"/>
      <c r="J11" s="14"/>
      <c r="K11" s="14"/>
      <c r="L11" s="31"/>
      <c r="M11" s="17"/>
      <c r="N11" s="14"/>
      <c r="O11" s="33"/>
    </row>
    <row r="12" spans="1:15" customFormat="1" ht="56.25" hidden="1" customHeight="1" x14ac:dyDescent="0.25">
      <c r="A12" s="20"/>
      <c r="B12" s="7" t="s">
        <v>30</v>
      </c>
      <c r="C12" s="8" t="s">
        <v>31</v>
      </c>
      <c r="D12" s="9" t="s">
        <v>18</v>
      </c>
      <c r="E12" s="10" t="s">
        <v>19</v>
      </c>
      <c r="F12" s="11" t="s">
        <v>20</v>
      </c>
      <c r="G12" s="12" t="s">
        <v>21</v>
      </c>
      <c r="H12" s="13"/>
      <c r="I12" s="13"/>
      <c r="J12" s="14"/>
      <c r="K12" s="15"/>
      <c r="L12" s="16"/>
      <c r="M12" s="17"/>
      <c r="N12" s="34"/>
      <c r="O12" s="19">
        <v>3</v>
      </c>
    </row>
    <row r="13" spans="1:15" customFormat="1" ht="56.25" hidden="1" customHeight="1" x14ac:dyDescent="0.25">
      <c r="A13" s="20"/>
      <c r="B13" s="7"/>
      <c r="C13" s="8"/>
      <c r="D13" s="21"/>
      <c r="E13" s="10" t="s">
        <v>19</v>
      </c>
      <c r="F13" s="11" t="s">
        <v>23</v>
      </c>
      <c r="G13" s="12" t="s">
        <v>21</v>
      </c>
      <c r="H13" s="13"/>
      <c r="I13" s="13"/>
      <c r="J13" s="14"/>
      <c r="K13" s="22"/>
      <c r="L13" s="23"/>
      <c r="M13" s="17"/>
      <c r="N13" s="34"/>
      <c r="O13" s="25"/>
    </row>
    <row r="14" spans="1:15" customFormat="1" ht="87" hidden="1" customHeight="1" x14ac:dyDescent="0.25">
      <c r="A14" s="20"/>
      <c r="B14" s="7"/>
      <c r="C14" s="8"/>
      <c r="D14" s="21"/>
      <c r="E14" s="10" t="s">
        <v>19</v>
      </c>
      <c r="F14" s="11" t="s">
        <v>24</v>
      </c>
      <c r="G14" s="12" t="s">
        <v>21</v>
      </c>
      <c r="H14" s="13"/>
      <c r="I14" s="13"/>
      <c r="J14" s="14"/>
      <c r="K14" s="26"/>
      <c r="L14" s="23"/>
      <c r="M14" s="17"/>
      <c r="N14" s="34"/>
      <c r="O14" s="25"/>
    </row>
    <row r="15" spans="1:15" customFormat="1" ht="33" hidden="1" customHeight="1" x14ac:dyDescent="0.25">
      <c r="A15" s="20"/>
      <c r="B15" s="27"/>
      <c r="C15" s="28"/>
      <c r="D15" s="29"/>
      <c r="E15" s="10" t="s">
        <v>25</v>
      </c>
      <c r="F15" s="30" t="s">
        <v>26</v>
      </c>
      <c r="G15" s="12" t="s">
        <v>27</v>
      </c>
      <c r="H15" s="13"/>
      <c r="I15" s="13"/>
      <c r="J15" s="14"/>
      <c r="K15" s="14"/>
      <c r="L15" s="31"/>
      <c r="M15" s="17"/>
      <c r="N15" s="14"/>
      <c r="O15" s="33"/>
    </row>
    <row r="16" spans="1:15" ht="56.25" customHeight="1" x14ac:dyDescent="0.25">
      <c r="A16" s="20"/>
      <c r="B16" s="35" t="s">
        <v>32</v>
      </c>
      <c r="C16" s="36" t="s">
        <v>33</v>
      </c>
      <c r="D16" s="37" t="s">
        <v>18</v>
      </c>
      <c r="E16" s="3" t="s">
        <v>19</v>
      </c>
      <c r="F16" s="38" t="s">
        <v>20</v>
      </c>
      <c r="G16" s="39" t="s">
        <v>21</v>
      </c>
      <c r="H16" s="40">
        <f>'[5]оценка Учреждения'!$H$15</f>
        <v>100</v>
      </c>
      <c r="I16" s="40">
        <f>'[5]оценка Учреждения'!$I$15</f>
        <v>100</v>
      </c>
      <c r="J16" s="41">
        <f>IF(I16/H16*100&gt;100,100,I16/H16*100)</f>
        <v>100</v>
      </c>
      <c r="K16" s="42">
        <f>(J16+J17+J18)/2</f>
        <v>100</v>
      </c>
      <c r="L16" s="43">
        <f>(K16+K19)/2</f>
        <v>100</v>
      </c>
      <c r="M16" s="17"/>
      <c r="N16" s="44"/>
      <c r="O16" s="45">
        <v>4</v>
      </c>
    </row>
    <row r="17" spans="1:15" ht="56.25" customHeight="1" x14ac:dyDescent="0.25">
      <c r="A17" s="20"/>
      <c r="B17" s="35"/>
      <c r="C17" s="36"/>
      <c r="D17" s="46"/>
      <c r="E17" s="3" t="s">
        <v>19</v>
      </c>
      <c r="F17" s="38" t="s">
        <v>23</v>
      </c>
      <c r="G17" s="39" t="s">
        <v>21</v>
      </c>
      <c r="H17" s="40">
        <f>'[5]оценка Учреждения'!$H$16</f>
        <v>85.7</v>
      </c>
      <c r="I17" s="40">
        <f>'[5]оценка Учреждения'!$I$16</f>
        <v>85.7</v>
      </c>
      <c r="J17" s="41">
        <f>IF(I17/H17*100&gt;100,100,I17/H17*100)</f>
        <v>100</v>
      </c>
      <c r="K17" s="47"/>
      <c r="L17" s="48"/>
      <c r="M17" s="17"/>
      <c r="N17" s="49"/>
      <c r="O17" s="50"/>
    </row>
    <row r="18" spans="1:15" ht="87" customHeight="1" x14ac:dyDescent="0.25">
      <c r="A18" s="20"/>
      <c r="B18" s="35"/>
      <c r="C18" s="36"/>
      <c r="D18" s="46"/>
      <c r="E18" s="3" t="s">
        <v>19</v>
      </c>
      <c r="F18" s="38" t="s">
        <v>24</v>
      </c>
      <c r="G18" s="39" t="s">
        <v>21</v>
      </c>
      <c r="H18" s="40">
        <f>'[5]оценка Учреждения'!$H$17</f>
        <v>0</v>
      </c>
      <c r="I18" s="40">
        <f>'[5]оценка Учреждения'!$I$17</f>
        <v>0</v>
      </c>
      <c r="J18" s="41">
        <v>0</v>
      </c>
      <c r="K18" s="51"/>
      <c r="L18" s="48"/>
      <c r="M18" s="17"/>
      <c r="N18" s="49"/>
      <c r="O18" s="50"/>
    </row>
    <row r="19" spans="1:15" ht="33" customHeight="1" x14ac:dyDescent="0.25">
      <c r="A19" s="20"/>
      <c r="B19" s="52"/>
      <c r="C19" s="53"/>
      <c r="D19" s="54"/>
      <c r="E19" s="3" t="s">
        <v>25</v>
      </c>
      <c r="F19" s="55" t="s">
        <v>26</v>
      </c>
      <c r="G19" s="39" t="s">
        <v>27</v>
      </c>
      <c r="H19" s="40">
        <f>'[5]оценка Учреждения'!$H$18</f>
        <v>16.440000000000001</v>
      </c>
      <c r="I19" s="40">
        <f>'[5]оценка Учреждения'!$I$18</f>
        <v>16.440000000000001</v>
      </c>
      <c r="J19" s="41">
        <f t="shared" ref="J19:J33" si="0">IF(H19=0,100,IF(I19/H19*100&gt;100,100,I19/H19*100))</f>
        <v>100</v>
      </c>
      <c r="K19" s="41">
        <f>J19</f>
        <v>100</v>
      </c>
      <c r="L19" s="56"/>
      <c r="M19" s="17"/>
      <c r="N19" s="57"/>
      <c r="O19" s="58"/>
    </row>
    <row r="20" spans="1:15" ht="56.25" customHeight="1" x14ac:dyDescent="0.25">
      <c r="A20" s="20"/>
      <c r="B20" s="35" t="s">
        <v>34</v>
      </c>
      <c r="C20" s="36" t="s">
        <v>35</v>
      </c>
      <c r="D20" s="37" t="s">
        <v>18</v>
      </c>
      <c r="E20" s="3" t="s">
        <v>19</v>
      </c>
      <c r="F20" s="38" t="s">
        <v>20</v>
      </c>
      <c r="G20" s="39" t="s">
        <v>21</v>
      </c>
      <c r="H20" s="40">
        <f>'[5]оценка Учреждения'!$H$19</f>
        <v>100</v>
      </c>
      <c r="I20" s="40">
        <f>'[5]оценка Учреждения'!$I$19</f>
        <v>100</v>
      </c>
      <c r="J20" s="41">
        <f t="shared" si="0"/>
        <v>100</v>
      </c>
      <c r="K20" s="42">
        <f>(J20+J21+J22)/3</f>
        <v>100</v>
      </c>
      <c r="L20" s="43">
        <f>(K20+K23)/2</f>
        <v>100</v>
      </c>
      <c r="M20" s="17"/>
      <c r="N20" s="59"/>
      <c r="O20" s="45">
        <v>5</v>
      </c>
    </row>
    <row r="21" spans="1:15" ht="56.25" customHeight="1" x14ac:dyDescent="0.25">
      <c r="A21" s="20"/>
      <c r="B21" s="35"/>
      <c r="C21" s="36"/>
      <c r="D21" s="46"/>
      <c r="E21" s="3" t="s">
        <v>19</v>
      </c>
      <c r="F21" s="38" t="s">
        <v>23</v>
      </c>
      <c r="G21" s="39" t="s">
        <v>21</v>
      </c>
      <c r="H21" s="40">
        <f>'[5]оценка Учреждения'!$H$20</f>
        <v>100</v>
      </c>
      <c r="I21" s="40">
        <f>'[5]оценка Учреждения'!$I$20</f>
        <v>100</v>
      </c>
      <c r="J21" s="41">
        <f t="shared" si="0"/>
        <v>100</v>
      </c>
      <c r="K21" s="47"/>
      <c r="L21" s="48"/>
      <c r="M21" s="17"/>
      <c r="N21" s="59"/>
      <c r="O21" s="50"/>
    </row>
    <row r="22" spans="1:15" ht="87" customHeight="1" x14ac:dyDescent="0.25">
      <c r="A22" s="20"/>
      <c r="B22" s="35"/>
      <c r="C22" s="36"/>
      <c r="D22" s="46"/>
      <c r="E22" s="3" t="s">
        <v>19</v>
      </c>
      <c r="F22" s="38" t="s">
        <v>24</v>
      </c>
      <c r="G22" s="39" t="s">
        <v>21</v>
      </c>
      <c r="H22" s="40">
        <f>'[5]оценка Учреждения'!$H$21</f>
        <v>100</v>
      </c>
      <c r="I22" s="40">
        <f>'[5]оценка Учреждения'!$I$21</f>
        <v>100</v>
      </c>
      <c r="J22" s="41">
        <f t="shared" si="0"/>
        <v>100</v>
      </c>
      <c r="K22" s="51"/>
      <c r="L22" s="48"/>
      <c r="M22" s="17"/>
      <c r="N22" s="59"/>
      <c r="O22" s="50"/>
    </row>
    <row r="23" spans="1:15" ht="33" customHeight="1" x14ac:dyDescent="0.25">
      <c r="A23" s="20"/>
      <c r="B23" s="52"/>
      <c r="C23" s="53"/>
      <c r="D23" s="54"/>
      <c r="E23" s="3" t="s">
        <v>25</v>
      </c>
      <c r="F23" s="55" t="s">
        <v>26</v>
      </c>
      <c r="G23" s="39" t="s">
        <v>27</v>
      </c>
      <c r="H23" s="40">
        <f>'[5]оценка Учреждения'!$H$22</f>
        <v>2.44</v>
      </c>
      <c r="I23" s="40">
        <f>'[5]оценка Учреждения'!$I$22</f>
        <v>2.44</v>
      </c>
      <c r="J23" s="41">
        <f t="shared" si="0"/>
        <v>100</v>
      </c>
      <c r="K23" s="41">
        <f>J23</f>
        <v>100</v>
      </c>
      <c r="L23" s="56"/>
      <c r="M23" s="17"/>
      <c r="N23" s="41"/>
      <c r="O23" s="58"/>
    </row>
    <row r="24" spans="1:15" ht="56.25" customHeight="1" x14ac:dyDescent="0.25">
      <c r="A24" s="20"/>
      <c r="B24" s="35" t="s">
        <v>36</v>
      </c>
      <c r="C24" s="36" t="s">
        <v>37</v>
      </c>
      <c r="D24" s="37" t="s">
        <v>18</v>
      </c>
      <c r="E24" s="3" t="s">
        <v>19</v>
      </c>
      <c r="F24" s="38" t="s">
        <v>20</v>
      </c>
      <c r="G24" s="39" t="s">
        <v>21</v>
      </c>
      <c r="H24" s="40">
        <f>'[5]оценка Учреждения'!$H$23</f>
        <v>100</v>
      </c>
      <c r="I24" s="40">
        <f>'[5]оценка Учреждения'!$I$23</f>
        <v>100</v>
      </c>
      <c r="J24" s="41">
        <f t="shared" si="0"/>
        <v>100</v>
      </c>
      <c r="K24" s="42">
        <f>(J24+J25+J26)/3</f>
        <v>100</v>
      </c>
      <c r="L24" s="43">
        <f>(K24+K27)/2</f>
        <v>99.720028940828598</v>
      </c>
      <c r="M24" s="17"/>
      <c r="N24" s="59"/>
      <c r="O24" s="45">
        <v>6</v>
      </c>
    </row>
    <row r="25" spans="1:15" ht="56.25" customHeight="1" x14ac:dyDescent="0.25">
      <c r="A25" s="20"/>
      <c r="B25" s="35"/>
      <c r="C25" s="36"/>
      <c r="D25" s="46"/>
      <c r="E25" s="3" t="s">
        <v>19</v>
      </c>
      <c r="F25" s="38" t="s">
        <v>23</v>
      </c>
      <c r="G25" s="39" t="s">
        <v>21</v>
      </c>
      <c r="H25" s="40">
        <f>'[5]оценка Учреждения'!$H$24</f>
        <v>91.7</v>
      </c>
      <c r="I25" s="40">
        <f>'[5]оценка Учреждения'!$I$24</f>
        <v>91.7</v>
      </c>
      <c r="J25" s="41">
        <f t="shared" si="0"/>
        <v>100</v>
      </c>
      <c r="K25" s="47"/>
      <c r="L25" s="48"/>
      <c r="M25" s="17"/>
      <c r="N25" s="59"/>
      <c r="O25" s="50"/>
    </row>
    <row r="26" spans="1:15" ht="87" customHeight="1" x14ac:dyDescent="0.25">
      <c r="A26" s="20"/>
      <c r="B26" s="35"/>
      <c r="C26" s="36"/>
      <c r="D26" s="46"/>
      <c r="E26" s="3" t="s">
        <v>19</v>
      </c>
      <c r="F26" s="38" t="s">
        <v>24</v>
      </c>
      <c r="G26" s="39" t="s">
        <v>21</v>
      </c>
      <c r="H26" s="40">
        <f>'[5]оценка Учреждения'!$H$25</f>
        <v>100</v>
      </c>
      <c r="I26" s="40">
        <f>'[5]оценка Учреждения'!$I$25</f>
        <v>100</v>
      </c>
      <c r="J26" s="41">
        <f t="shared" si="0"/>
        <v>100</v>
      </c>
      <c r="K26" s="51"/>
      <c r="L26" s="48"/>
      <c r="M26" s="17"/>
      <c r="N26" s="59"/>
      <c r="O26" s="50"/>
    </row>
    <row r="27" spans="1:15" ht="33" customHeight="1" x14ac:dyDescent="0.25">
      <c r="A27" s="20"/>
      <c r="B27" s="52"/>
      <c r="C27" s="53"/>
      <c r="D27" s="54"/>
      <c r="E27" s="3" t="s">
        <v>25</v>
      </c>
      <c r="F27" s="55" t="s">
        <v>26</v>
      </c>
      <c r="G27" s="39" t="s">
        <v>27</v>
      </c>
      <c r="H27" s="40">
        <f>'[5]оценка Учреждения'!$H$26</f>
        <v>635.78</v>
      </c>
      <c r="I27" s="40">
        <f>'[5]оценка Учреждения'!$I$26</f>
        <v>632.22</v>
      </c>
      <c r="J27" s="41">
        <f t="shared" si="0"/>
        <v>99.440057881657182</v>
      </c>
      <c r="K27" s="41">
        <f>J27</f>
        <v>99.440057881657182</v>
      </c>
      <c r="L27" s="56"/>
      <c r="M27" s="17"/>
      <c r="N27" s="41"/>
      <c r="O27" s="58"/>
    </row>
    <row r="28" spans="1:15" customFormat="1" ht="56.25" hidden="1" customHeight="1" x14ac:dyDescent="0.25">
      <c r="A28" s="20"/>
      <c r="B28" s="60" t="s">
        <v>38</v>
      </c>
      <c r="C28" s="61" t="s">
        <v>39</v>
      </c>
      <c r="D28" s="62" t="s">
        <v>18</v>
      </c>
      <c r="E28" s="63" t="s">
        <v>19</v>
      </c>
      <c r="F28" s="64" t="s">
        <v>20</v>
      </c>
      <c r="G28" s="65" t="s">
        <v>21</v>
      </c>
      <c r="H28" s="66"/>
      <c r="I28" s="66"/>
      <c r="J28" s="67"/>
      <c r="K28" s="68"/>
      <c r="L28" s="69"/>
      <c r="M28" s="17"/>
      <c r="N28" s="70"/>
      <c r="O28" s="71">
        <v>7</v>
      </c>
    </row>
    <row r="29" spans="1:15" customFormat="1" ht="56.25" hidden="1" customHeight="1" x14ac:dyDescent="0.25">
      <c r="A29" s="20"/>
      <c r="B29" s="60"/>
      <c r="C29" s="61"/>
      <c r="D29" s="72"/>
      <c r="E29" s="63" t="s">
        <v>19</v>
      </c>
      <c r="F29" s="64" t="s">
        <v>23</v>
      </c>
      <c r="G29" s="65" t="s">
        <v>21</v>
      </c>
      <c r="H29" s="66"/>
      <c r="I29" s="66"/>
      <c r="J29" s="67"/>
      <c r="K29" s="73"/>
      <c r="L29" s="74"/>
      <c r="M29" s="17"/>
      <c r="N29" s="70"/>
      <c r="O29" s="75"/>
    </row>
    <row r="30" spans="1:15" customFormat="1" ht="87" hidden="1" customHeight="1" x14ac:dyDescent="0.25">
      <c r="A30" s="20"/>
      <c r="B30" s="60"/>
      <c r="C30" s="61"/>
      <c r="D30" s="72"/>
      <c r="E30" s="63" t="s">
        <v>19</v>
      </c>
      <c r="F30" s="64" t="s">
        <v>24</v>
      </c>
      <c r="G30" s="65" t="s">
        <v>21</v>
      </c>
      <c r="H30" s="66"/>
      <c r="I30" s="66"/>
      <c r="J30" s="67"/>
      <c r="K30" s="76"/>
      <c r="L30" s="74"/>
      <c r="M30" s="17"/>
      <c r="N30" s="70"/>
      <c r="O30" s="75"/>
    </row>
    <row r="31" spans="1:15" customFormat="1" ht="33" hidden="1" customHeight="1" x14ac:dyDescent="0.25">
      <c r="A31" s="20"/>
      <c r="B31" s="77"/>
      <c r="C31" s="78"/>
      <c r="D31" s="79"/>
      <c r="E31" s="63" t="s">
        <v>25</v>
      </c>
      <c r="F31" s="80" t="s">
        <v>26</v>
      </c>
      <c r="G31" s="65" t="s">
        <v>27</v>
      </c>
      <c r="H31" s="66"/>
      <c r="I31" s="66"/>
      <c r="J31" s="67"/>
      <c r="K31" s="67"/>
      <c r="L31" s="81"/>
      <c r="M31" s="17"/>
      <c r="N31" s="67"/>
      <c r="O31" s="82"/>
    </row>
    <row r="32" spans="1:15" ht="56.25" customHeight="1" x14ac:dyDescent="0.25">
      <c r="A32" s="20"/>
      <c r="B32" s="35" t="s">
        <v>40</v>
      </c>
      <c r="C32" s="36" t="s">
        <v>41</v>
      </c>
      <c r="D32" s="37" t="s">
        <v>18</v>
      </c>
      <c r="E32" s="3" t="s">
        <v>19</v>
      </c>
      <c r="F32" s="38" t="s">
        <v>20</v>
      </c>
      <c r="G32" s="39" t="s">
        <v>21</v>
      </c>
      <c r="H32" s="40">
        <f>'[5]оценка Учреждения'!$H$31</f>
        <v>100</v>
      </c>
      <c r="I32" s="40">
        <f>'[5]оценка Учреждения'!$I$31</f>
        <v>100</v>
      </c>
      <c r="J32" s="41">
        <f t="shared" si="0"/>
        <v>100</v>
      </c>
      <c r="K32" s="42">
        <f>(J32+J33+J34)/2</f>
        <v>100</v>
      </c>
      <c r="L32" s="43">
        <f>(K32+K35)/2</f>
        <v>100</v>
      </c>
      <c r="M32" s="17"/>
      <c r="N32" s="59"/>
      <c r="O32" s="45">
        <v>8</v>
      </c>
    </row>
    <row r="33" spans="1:15" ht="56.25" customHeight="1" x14ac:dyDescent="0.25">
      <c r="A33" s="20"/>
      <c r="B33" s="35"/>
      <c r="C33" s="36"/>
      <c r="D33" s="46"/>
      <c r="E33" s="3" t="s">
        <v>19</v>
      </c>
      <c r="F33" s="38" t="s">
        <v>42</v>
      </c>
      <c r="G33" s="39" t="s">
        <v>21</v>
      </c>
      <c r="H33" s="40">
        <f>'[5]оценка Учреждения'!$H$32</f>
        <v>92.9</v>
      </c>
      <c r="I33" s="40">
        <f>'[5]оценка Учреждения'!$I$32</f>
        <v>92.9</v>
      </c>
      <c r="J33" s="41">
        <f t="shared" si="0"/>
        <v>100</v>
      </c>
      <c r="K33" s="47"/>
      <c r="L33" s="48"/>
      <c r="M33" s="17"/>
      <c r="N33" s="59"/>
      <c r="O33" s="50"/>
    </row>
    <row r="34" spans="1:15" ht="66.75" customHeight="1" x14ac:dyDescent="0.25">
      <c r="A34" s="20"/>
      <c r="B34" s="35"/>
      <c r="C34" s="36"/>
      <c r="D34" s="46"/>
      <c r="E34" s="3" t="s">
        <v>19</v>
      </c>
      <c r="F34" s="38" t="s">
        <v>43</v>
      </c>
      <c r="G34" s="39" t="s">
        <v>21</v>
      </c>
      <c r="H34" s="40">
        <f>'[5]оценка Учреждения'!$H$33</f>
        <v>0</v>
      </c>
      <c r="I34" s="40">
        <f>'[5]оценка Учреждения'!$I$33</f>
        <v>0</v>
      </c>
      <c r="J34" s="41">
        <v>0</v>
      </c>
      <c r="K34" s="51"/>
      <c r="L34" s="48"/>
      <c r="M34" s="17"/>
      <c r="N34" s="59"/>
      <c r="O34" s="50"/>
    </row>
    <row r="35" spans="1:15" ht="33" customHeight="1" x14ac:dyDescent="0.25">
      <c r="A35" s="20"/>
      <c r="B35" s="52"/>
      <c r="C35" s="53"/>
      <c r="D35" s="54"/>
      <c r="E35" s="3" t="s">
        <v>25</v>
      </c>
      <c r="F35" s="55" t="s">
        <v>26</v>
      </c>
      <c r="G35" s="39" t="s">
        <v>27</v>
      </c>
      <c r="H35" s="40">
        <f>'[5]оценка Учреждения'!$H$34</f>
        <v>6.22</v>
      </c>
      <c r="I35" s="40">
        <f>'[5]оценка Учреждения'!$I$34</f>
        <v>6.22</v>
      </c>
      <c r="J35" s="41">
        <f>IF(I35/H35*100&gt;100,100,I35/H35*100)</f>
        <v>100</v>
      </c>
      <c r="K35" s="41">
        <f>J35</f>
        <v>100</v>
      </c>
      <c r="L35" s="56"/>
      <c r="M35" s="17"/>
      <c r="N35" s="41"/>
      <c r="O35" s="58"/>
    </row>
    <row r="36" spans="1:15" customFormat="1" ht="56.25" hidden="1" customHeight="1" x14ac:dyDescent="0.25">
      <c r="A36" s="20"/>
      <c r="B36" s="83" t="s">
        <v>44</v>
      </c>
      <c r="C36" s="84" t="s">
        <v>45</v>
      </c>
      <c r="D36" s="85" t="s">
        <v>18</v>
      </c>
      <c r="E36" s="86" t="s">
        <v>19</v>
      </c>
      <c r="F36" s="87" t="s">
        <v>20</v>
      </c>
      <c r="G36" s="88" t="s">
        <v>21</v>
      </c>
      <c r="H36" s="89"/>
      <c r="I36" s="89"/>
      <c r="J36" s="90"/>
      <c r="K36" s="91"/>
      <c r="L36" s="92"/>
      <c r="M36" s="17"/>
      <c r="N36" s="93"/>
      <c r="O36" s="94">
        <v>9</v>
      </c>
    </row>
    <row r="37" spans="1:15" customFormat="1" ht="56.25" hidden="1" customHeight="1" x14ac:dyDescent="0.25">
      <c r="A37" s="20"/>
      <c r="B37" s="83"/>
      <c r="C37" s="84"/>
      <c r="D37" s="95"/>
      <c r="E37" s="86" t="s">
        <v>19</v>
      </c>
      <c r="F37" s="87" t="s">
        <v>42</v>
      </c>
      <c r="G37" s="88" t="s">
        <v>21</v>
      </c>
      <c r="H37" s="89"/>
      <c r="I37" s="89"/>
      <c r="J37" s="90"/>
      <c r="K37" s="96"/>
      <c r="L37" s="97"/>
      <c r="M37" s="17"/>
      <c r="N37" s="93"/>
      <c r="O37" s="98"/>
    </row>
    <row r="38" spans="1:15" customFormat="1" ht="66.75" hidden="1" customHeight="1" x14ac:dyDescent="0.25">
      <c r="A38" s="20"/>
      <c r="B38" s="83"/>
      <c r="C38" s="84"/>
      <c r="D38" s="95"/>
      <c r="E38" s="86" t="s">
        <v>19</v>
      </c>
      <c r="F38" s="87" t="s">
        <v>43</v>
      </c>
      <c r="G38" s="88" t="s">
        <v>21</v>
      </c>
      <c r="H38" s="89"/>
      <c r="I38" s="89"/>
      <c r="J38" s="90"/>
      <c r="K38" s="99"/>
      <c r="L38" s="97"/>
      <c r="M38" s="17"/>
      <c r="N38" s="93"/>
      <c r="O38" s="98"/>
    </row>
    <row r="39" spans="1:15" customFormat="1" ht="33" hidden="1" customHeight="1" x14ac:dyDescent="0.25">
      <c r="A39" s="20"/>
      <c r="B39" s="100"/>
      <c r="C39" s="101"/>
      <c r="D39" s="102"/>
      <c r="E39" s="86" t="s">
        <v>25</v>
      </c>
      <c r="F39" s="103" t="s">
        <v>26</v>
      </c>
      <c r="G39" s="88" t="s">
        <v>27</v>
      </c>
      <c r="H39" s="89"/>
      <c r="I39" s="89"/>
      <c r="J39" s="90"/>
      <c r="K39" s="90"/>
      <c r="L39" s="104"/>
      <c r="M39" s="17"/>
      <c r="N39" s="90"/>
      <c r="O39" s="105"/>
    </row>
    <row r="40" spans="1:15" ht="56.25" customHeight="1" x14ac:dyDescent="0.25">
      <c r="A40" s="20"/>
      <c r="B40" s="35" t="s">
        <v>46</v>
      </c>
      <c r="C40" s="36" t="s">
        <v>47</v>
      </c>
      <c r="D40" s="37" t="s">
        <v>18</v>
      </c>
      <c r="E40" s="3" t="s">
        <v>19</v>
      </c>
      <c r="F40" s="38" t="s">
        <v>20</v>
      </c>
      <c r="G40" s="39" t="s">
        <v>21</v>
      </c>
      <c r="H40" s="40">
        <f>'[5]оценка Учреждения'!$H$39</f>
        <v>100</v>
      </c>
      <c r="I40" s="40">
        <f>'[5]оценка Учреждения'!$I$39</f>
        <v>100</v>
      </c>
      <c r="J40" s="41">
        <f t="shared" ref="J40:J47" si="1">IF(I40/H40*100&gt;100,100,I40/H40*100)</f>
        <v>100</v>
      </c>
      <c r="K40" s="42">
        <f>(J40+J41+J42)/3</f>
        <v>100</v>
      </c>
      <c r="L40" s="43">
        <f>(K40+K43)/2</f>
        <v>100</v>
      </c>
      <c r="M40" s="17"/>
      <c r="N40" s="59"/>
      <c r="O40" s="45">
        <v>10</v>
      </c>
    </row>
    <row r="41" spans="1:15" ht="56.25" customHeight="1" x14ac:dyDescent="0.25">
      <c r="A41" s="20"/>
      <c r="B41" s="35"/>
      <c r="C41" s="36"/>
      <c r="D41" s="46"/>
      <c r="E41" s="3" t="s">
        <v>19</v>
      </c>
      <c r="F41" s="38" t="s">
        <v>42</v>
      </c>
      <c r="G41" s="39" t="s">
        <v>21</v>
      </c>
      <c r="H41" s="40">
        <f>'[5]оценка Учреждения'!$H$40</f>
        <v>92.9</v>
      </c>
      <c r="I41" s="40">
        <f>'[5]оценка Учреждения'!$I$40</f>
        <v>92.9</v>
      </c>
      <c r="J41" s="41">
        <f t="shared" si="1"/>
        <v>100</v>
      </c>
      <c r="K41" s="47"/>
      <c r="L41" s="48"/>
      <c r="M41" s="17"/>
      <c r="N41" s="59"/>
      <c r="O41" s="50"/>
    </row>
    <row r="42" spans="1:15" ht="66.75" customHeight="1" x14ac:dyDescent="0.25">
      <c r="A42" s="20"/>
      <c r="B42" s="35"/>
      <c r="C42" s="36"/>
      <c r="D42" s="46"/>
      <c r="E42" s="3" t="s">
        <v>19</v>
      </c>
      <c r="F42" s="38" t="s">
        <v>43</v>
      </c>
      <c r="G42" s="39" t="s">
        <v>21</v>
      </c>
      <c r="H42" s="40">
        <f>'[5]оценка Учреждения'!$H$41</f>
        <v>100</v>
      </c>
      <c r="I42" s="40">
        <f>'[5]оценка Учреждения'!$I$41</f>
        <v>100</v>
      </c>
      <c r="J42" s="41">
        <f t="shared" si="1"/>
        <v>100</v>
      </c>
      <c r="K42" s="51"/>
      <c r="L42" s="48"/>
      <c r="M42" s="17"/>
      <c r="N42" s="59"/>
      <c r="O42" s="50"/>
    </row>
    <row r="43" spans="1:15" ht="33" customHeight="1" x14ac:dyDescent="0.25">
      <c r="A43" s="20"/>
      <c r="B43" s="52"/>
      <c r="C43" s="53"/>
      <c r="D43" s="54"/>
      <c r="E43" s="3" t="s">
        <v>25</v>
      </c>
      <c r="F43" s="55" t="s">
        <v>26</v>
      </c>
      <c r="G43" s="39" t="s">
        <v>27</v>
      </c>
      <c r="H43" s="40">
        <f>'[5]оценка Учреждения'!$H$42</f>
        <v>0.56000000000000005</v>
      </c>
      <c r="I43" s="40">
        <f>'[5]оценка Учреждения'!$I$42</f>
        <v>0.56000000000000005</v>
      </c>
      <c r="J43" s="41">
        <f t="shared" si="1"/>
        <v>100</v>
      </c>
      <c r="K43" s="41">
        <f>J43</f>
        <v>100</v>
      </c>
      <c r="L43" s="56"/>
      <c r="M43" s="17"/>
      <c r="N43" s="41"/>
      <c r="O43" s="58"/>
    </row>
    <row r="44" spans="1:15" ht="56.25" customHeight="1" x14ac:dyDescent="0.25">
      <c r="A44" s="20"/>
      <c r="B44" s="106" t="s">
        <v>48</v>
      </c>
      <c r="C44" s="107" t="s">
        <v>49</v>
      </c>
      <c r="D44" s="37" t="s">
        <v>18</v>
      </c>
      <c r="E44" s="3" t="s">
        <v>19</v>
      </c>
      <c r="F44" s="38" t="s">
        <v>20</v>
      </c>
      <c r="G44" s="39" t="s">
        <v>21</v>
      </c>
      <c r="H44" s="40">
        <f>'[5]оценка Учреждения'!$H$43</f>
        <v>100</v>
      </c>
      <c r="I44" s="40">
        <f>'[5]оценка Учреждения'!$I$43</f>
        <v>100</v>
      </c>
      <c r="J44" s="41">
        <f t="shared" si="1"/>
        <v>100</v>
      </c>
      <c r="K44" s="42">
        <f>(J44+J45+J46)/3</f>
        <v>100</v>
      </c>
      <c r="L44" s="43">
        <f>(K44+K47)/2</f>
        <v>99.630330425032412</v>
      </c>
      <c r="M44" s="17"/>
      <c r="N44" s="59"/>
      <c r="O44" s="45">
        <v>11</v>
      </c>
    </row>
    <row r="45" spans="1:15" ht="56.25" customHeight="1" x14ac:dyDescent="0.25">
      <c r="A45" s="20"/>
      <c r="B45" s="108"/>
      <c r="C45" s="109"/>
      <c r="D45" s="46"/>
      <c r="E45" s="3" t="s">
        <v>19</v>
      </c>
      <c r="F45" s="38" t="s">
        <v>42</v>
      </c>
      <c r="G45" s="39" t="s">
        <v>21</v>
      </c>
      <c r="H45" s="40">
        <f>'[5]оценка Учреждения'!$H$44</f>
        <v>92.9</v>
      </c>
      <c r="I45" s="40">
        <f>'[5]оценка Учреждения'!$I$44</f>
        <v>92.9</v>
      </c>
      <c r="J45" s="41">
        <f t="shared" si="1"/>
        <v>100</v>
      </c>
      <c r="K45" s="47"/>
      <c r="L45" s="48"/>
      <c r="M45" s="17"/>
      <c r="N45" s="59"/>
      <c r="O45" s="50"/>
    </row>
    <row r="46" spans="1:15" ht="66.75" customHeight="1" x14ac:dyDescent="0.25">
      <c r="A46" s="20"/>
      <c r="B46" s="108"/>
      <c r="C46" s="109"/>
      <c r="D46" s="46"/>
      <c r="E46" s="3" t="s">
        <v>19</v>
      </c>
      <c r="F46" s="38" t="s">
        <v>43</v>
      </c>
      <c r="G46" s="39" t="s">
        <v>21</v>
      </c>
      <c r="H46" s="40">
        <f>'[5]оценка Учреждения'!$H$45</f>
        <v>100</v>
      </c>
      <c r="I46" s="40">
        <f>'[5]оценка Учреждения'!$I$45</f>
        <v>100</v>
      </c>
      <c r="J46" s="41">
        <f t="shared" si="1"/>
        <v>100</v>
      </c>
      <c r="K46" s="51"/>
      <c r="L46" s="48"/>
      <c r="M46" s="17"/>
      <c r="N46" s="59"/>
      <c r="O46" s="50"/>
    </row>
    <row r="47" spans="1:15" ht="33" customHeight="1" x14ac:dyDescent="0.25">
      <c r="A47" s="20"/>
      <c r="B47" s="110"/>
      <c r="C47" s="111"/>
      <c r="D47" s="54"/>
      <c r="E47" s="3" t="s">
        <v>25</v>
      </c>
      <c r="F47" s="55" t="s">
        <v>26</v>
      </c>
      <c r="G47" s="39" t="s">
        <v>27</v>
      </c>
      <c r="H47" s="40">
        <f>'[5]оценка Учреждения'!$H$46</f>
        <v>570.78</v>
      </c>
      <c r="I47" s="40">
        <f>'[5]оценка Учреждения'!$I$46</f>
        <v>566.55999999999995</v>
      </c>
      <c r="J47" s="41">
        <f t="shared" si="1"/>
        <v>99.260660850064824</v>
      </c>
      <c r="K47" s="41">
        <f>J47</f>
        <v>99.260660850064824</v>
      </c>
      <c r="L47" s="56"/>
      <c r="M47" s="17"/>
      <c r="N47" s="41"/>
      <c r="O47" s="58"/>
    </row>
    <row r="48" spans="1:15" customFormat="1" ht="56.25" hidden="1" customHeight="1" x14ac:dyDescent="0.25">
      <c r="A48" s="20"/>
      <c r="B48" s="176" t="s">
        <v>50</v>
      </c>
      <c r="C48" s="177" t="s">
        <v>51</v>
      </c>
      <c r="D48" s="85" t="s">
        <v>18</v>
      </c>
      <c r="E48" s="86" t="s">
        <v>19</v>
      </c>
      <c r="F48" s="87" t="s">
        <v>20</v>
      </c>
      <c r="G48" s="88" t="s">
        <v>21</v>
      </c>
      <c r="H48" s="89"/>
      <c r="I48" s="89"/>
      <c r="J48" s="90"/>
      <c r="K48" s="91"/>
      <c r="L48" s="92"/>
      <c r="M48" s="17"/>
      <c r="N48" s="93"/>
      <c r="O48" s="94">
        <v>12</v>
      </c>
    </row>
    <row r="49" spans="1:15" customFormat="1" ht="56.25" hidden="1" customHeight="1" x14ac:dyDescent="0.25">
      <c r="A49" s="20"/>
      <c r="B49" s="178"/>
      <c r="C49" s="179"/>
      <c r="D49" s="95"/>
      <c r="E49" s="86" t="s">
        <v>19</v>
      </c>
      <c r="F49" s="87" t="s">
        <v>42</v>
      </c>
      <c r="G49" s="88" t="s">
        <v>21</v>
      </c>
      <c r="H49" s="89"/>
      <c r="I49" s="89"/>
      <c r="J49" s="90"/>
      <c r="K49" s="96"/>
      <c r="L49" s="97"/>
      <c r="M49" s="17"/>
      <c r="N49" s="93"/>
      <c r="O49" s="98"/>
    </row>
    <row r="50" spans="1:15" customFormat="1" ht="66.75" hidden="1" customHeight="1" x14ac:dyDescent="0.25">
      <c r="A50" s="20"/>
      <c r="B50" s="178"/>
      <c r="C50" s="179"/>
      <c r="D50" s="95"/>
      <c r="E50" s="86" t="s">
        <v>19</v>
      </c>
      <c r="F50" s="87" t="s">
        <v>43</v>
      </c>
      <c r="G50" s="88" t="s">
        <v>21</v>
      </c>
      <c r="H50" s="89"/>
      <c r="I50" s="89"/>
      <c r="J50" s="90"/>
      <c r="K50" s="99"/>
      <c r="L50" s="97"/>
      <c r="M50" s="17"/>
      <c r="N50" s="93"/>
      <c r="O50" s="98"/>
    </row>
    <row r="51" spans="1:15" customFormat="1" ht="33" hidden="1" customHeight="1" x14ac:dyDescent="0.25">
      <c r="A51" s="20"/>
      <c r="B51" s="180"/>
      <c r="C51" s="181"/>
      <c r="D51" s="102"/>
      <c r="E51" s="86" t="s">
        <v>25</v>
      </c>
      <c r="F51" s="103" t="s">
        <v>26</v>
      </c>
      <c r="G51" s="88" t="s">
        <v>27</v>
      </c>
      <c r="H51" s="89"/>
      <c r="I51" s="89"/>
      <c r="J51" s="90"/>
      <c r="K51" s="90"/>
      <c r="L51" s="104"/>
      <c r="M51" s="17"/>
      <c r="N51" s="90"/>
      <c r="O51" s="105"/>
    </row>
    <row r="52" spans="1:15" ht="47.25" x14ac:dyDescent="0.25">
      <c r="A52" s="20"/>
      <c r="B52" s="35" t="s">
        <v>52</v>
      </c>
      <c r="C52" s="36" t="s">
        <v>53</v>
      </c>
      <c r="D52" s="37" t="s">
        <v>18</v>
      </c>
      <c r="E52" s="3" t="s">
        <v>19</v>
      </c>
      <c r="F52" s="38" t="s">
        <v>20</v>
      </c>
      <c r="G52" s="39" t="s">
        <v>21</v>
      </c>
      <c r="H52" s="40">
        <f>'[5]оценка Учреждения'!$H$51</f>
        <v>100</v>
      </c>
      <c r="I52" s="40">
        <f>'[5]оценка Учреждения'!$I$51</f>
        <v>100</v>
      </c>
      <c r="J52" s="41">
        <f>IF(H52=0,100,IF(I52/H52*100&gt;100,100,I52/H52*100))</f>
        <v>100</v>
      </c>
      <c r="K52" s="42">
        <f>(J52+J53+J54)/2</f>
        <v>100</v>
      </c>
      <c r="L52" s="43">
        <f>(K52+K55)/2</f>
        <v>100</v>
      </c>
      <c r="M52" s="17"/>
      <c r="N52" s="59"/>
      <c r="O52" s="45">
        <v>13</v>
      </c>
    </row>
    <row r="53" spans="1:15" ht="47.25" x14ac:dyDescent="0.25">
      <c r="A53" s="20"/>
      <c r="B53" s="35"/>
      <c r="C53" s="36"/>
      <c r="D53" s="46"/>
      <c r="E53" s="3" t="s">
        <v>19</v>
      </c>
      <c r="F53" s="38" t="s">
        <v>42</v>
      </c>
      <c r="G53" s="39" t="s">
        <v>21</v>
      </c>
      <c r="H53" s="40">
        <f>'[5]оценка Учреждения'!$H$52</f>
        <v>100</v>
      </c>
      <c r="I53" s="40">
        <f>'[5]оценка Учреждения'!$I$52</f>
        <v>100</v>
      </c>
      <c r="J53" s="41">
        <f>IF(H53=0,100,IF(I53/H53*100&gt;100,100,I53/H53*100))</f>
        <v>100</v>
      </c>
      <c r="K53" s="47"/>
      <c r="L53" s="48"/>
      <c r="M53" s="17"/>
      <c r="N53" s="59"/>
      <c r="O53" s="50"/>
    </row>
    <row r="54" spans="1:15" ht="47.25" x14ac:dyDescent="0.25">
      <c r="A54" s="20"/>
      <c r="B54" s="35"/>
      <c r="C54" s="36"/>
      <c r="D54" s="46"/>
      <c r="E54" s="3" t="s">
        <v>19</v>
      </c>
      <c r="F54" s="38" t="s">
        <v>54</v>
      </c>
      <c r="G54" s="39" t="s">
        <v>21</v>
      </c>
      <c r="H54" s="40">
        <f>'[5]оценка Учреждения'!$H$53</f>
        <v>0</v>
      </c>
      <c r="I54" s="40">
        <f>'[5]оценка Учреждения'!$I$53</f>
        <v>0</v>
      </c>
      <c r="J54" s="41">
        <v>0</v>
      </c>
      <c r="K54" s="51"/>
      <c r="L54" s="48"/>
      <c r="M54" s="17"/>
      <c r="N54" s="59"/>
      <c r="O54" s="50"/>
    </row>
    <row r="55" spans="1:15" ht="31.5" x14ac:dyDescent="0.25">
      <c r="A55" s="20"/>
      <c r="B55" s="52"/>
      <c r="C55" s="53"/>
      <c r="D55" s="54"/>
      <c r="E55" s="3" t="s">
        <v>25</v>
      </c>
      <c r="F55" s="55" t="s">
        <v>26</v>
      </c>
      <c r="G55" s="39" t="s">
        <v>27</v>
      </c>
      <c r="H55" s="40">
        <f>'[5]оценка Учреждения'!$H$54</f>
        <v>0.44</v>
      </c>
      <c r="I55" s="40">
        <f>'[5]оценка Учреждения'!$I$54</f>
        <v>0.44</v>
      </c>
      <c r="J55" s="41">
        <f>IF(I55/H55*100&gt;100,100,I55/H55*100)</f>
        <v>100</v>
      </c>
      <c r="K55" s="41">
        <f>J55</f>
        <v>100</v>
      </c>
      <c r="L55" s="56"/>
      <c r="M55" s="17"/>
      <c r="N55" s="41"/>
      <c r="O55" s="58"/>
    </row>
    <row r="56" spans="1:15" customFormat="1" ht="47.25" hidden="1" x14ac:dyDescent="0.25">
      <c r="A56" s="20"/>
      <c r="B56" s="112" t="s">
        <v>55</v>
      </c>
      <c r="C56" s="113" t="s">
        <v>56</v>
      </c>
      <c r="D56" s="114" t="s">
        <v>18</v>
      </c>
      <c r="E56" s="115" t="s">
        <v>19</v>
      </c>
      <c r="F56" s="116" t="s">
        <v>20</v>
      </c>
      <c r="G56" s="117" t="s">
        <v>21</v>
      </c>
      <c r="H56" s="118"/>
      <c r="I56" s="118"/>
      <c r="J56" s="119"/>
      <c r="K56" s="120"/>
      <c r="L56" s="121"/>
      <c r="M56" s="17"/>
      <c r="N56" s="122"/>
      <c r="O56" s="123">
        <v>14</v>
      </c>
    </row>
    <row r="57" spans="1:15" customFormat="1" ht="47.25" hidden="1" x14ac:dyDescent="0.25">
      <c r="A57" s="20"/>
      <c r="B57" s="112"/>
      <c r="C57" s="113"/>
      <c r="D57" s="124"/>
      <c r="E57" s="115" t="s">
        <v>19</v>
      </c>
      <c r="F57" s="116" t="s">
        <v>42</v>
      </c>
      <c r="G57" s="117" t="s">
        <v>21</v>
      </c>
      <c r="H57" s="118"/>
      <c r="I57" s="118"/>
      <c r="J57" s="119"/>
      <c r="K57" s="125"/>
      <c r="L57" s="126"/>
      <c r="M57" s="17"/>
      <c r="N57" s="122"/>
      <c r="O57" s="127"/>
    </row>
    <row r="58" spans="1:15" customFormat="1" ht="47.25" hidden="1" x14ac:dyDescent="0.25">
      <c r="A58" s="20"/>
      <c r="B58" s="112"/>
      <c r="C58" s="113"/>
      <c r="D58" s="124"/>
      <c r="E58" s="115" t="s">
        <v>19</v>
      </c>
      <c r="F58" s="116" t="s">
        <v>54</v>
      </c>
      <c r="G58" s="117" t="s">
        <v>21</v>
      </c>
      <c r="H58" s="118"/>
      <c r="I58" s="118"/>
      <c r="J58" s="119"/>
      <c r="K58" s="128"/>
      <c r="L58" s="126"/>
      <c r="M58" s="17"/>
      <c r="N58" s="122"/>
      <c r="O58" s="127"/>
    </row>
    <row r="59" spans="1:15" customFormat="1" ht="31.5" hidden="1" x14ac:dyDescent="0.25">
      <c r="A59" s="20"/>
      <c r="B59" s="129"/>
      <c r="C59" s="130"/>
      <c r="D59" s="131"/>
      <c r="E59" s="115" t="s">
        <v>25</v>
      </c>
      <c r="F59" s="132" t="s">
        <v>26</v>
      </c>
      <c r="G59" s="117" t="s">
        <v>27</v>
      </c>
      <c r="H59" s="118"/>
      <c r="I59" s="118"/>
      <c r="J59" s="119"/>
      <c r="K59" s="119"/>
      <c r="L59" s="133"/>
      <c r="M59" s="17"/>
      <c r="N59" s="119"/>
      <c r="O59" s="134"/>
    </row>
    <row r="60" spans="1:15" customFormat="1" ht="47.25" hidden="1" x14ac:dyDescent="0.25">
      <c r="A60" s="20"/>
      <c r="B60" s="112" t="s">
        <v>57</v>
      </c>
      <c r="C60" s="113" t="s">
        <v>58</v>
      </c>
      <c r="D60" s="114" t="s">
        <v>18</v>
      </c>
      <c r="E60" s="115" t="s">
        <v>19</v>
      </c>
      <c r="F60" s="116" t="s">
        <v>20</v>
      </c>
      <c r="G60" s="117" t="s">
        <v>21</v>
      </c>
      <c r="H60" s="118"/>
      <c r="I60" s="118"/>
      <c r="J60" s="119"/>
      <c r="K60" s="120"/>
      <c r="L60" s="121"/>
      <c r="M60" s="17"/>
      <c r="N60" s="122"/>
      <c r="O60" s="123">
        <v>15</v>
      </c>
    </row>
    <row r="61" spans="1:15" customFormat="1" ht="47.25" hidden="1" x14ac:dyDescent="0.25">
      <c r="A61" s="20"/>
      <c r="B61" s="112"/>
      <c r="C61" s="113"/>
      <c r="D61" s="124"/>
      <c r="E61" s="115" t="s">
        <v>19</v>
      </c>
      <c r="F61" s="116" t="s">
        <v>42</v>
      </c>
      <c r="G61" s="117" t="s">
        <v>21</v>
      </c>
      <c r="H61" s="118"/>
      <c r="I61" s="118"/>
      <c r="J61" s="119"/>
      <c r="K61" s="125"/>
      <c r="L61" s="126"/>
      <c r="M61" s="17"/>
      <c r="N61" s="122"/>
      <c r="O61" s="127"/>
    </row>
    <row r="62" spans="1:15" customFormat="1" ht="47.25" hidden="1" x14ac:dyDescent="0.25">
      <c r="A62" s="20"/>
      <c r="B62" s="112"/>
      <c r="C62" s="113"/>
      <c r="D62" s="124"/>
      <c r="E62" s="115" t="s">
        <v>19</v>
      </c>
      <c r="F62" s="116" t="s">
        <v>54</v>
      </c>
      <c r="G62" s="117" t="s">
        <v>21</v>
      </c>
      <c r="H62" s="118"/>
      <c r="I62" s="118"/>
      <c r="J62" s="119"/>
      <c r="K62" s="128"/>
      <c r="L62" s="126"/>
      <c r="M62" s="17"/>
      <c r="N62" s="122"/>
      <c r="O62" s="127"/>
    </row>
    <row r="63" spans="1:15" customFormat="1" ht="31.5" hidden="1" x14ac:dyDescent="0.25">
      <c r="A63" s="20"/>
      <c r="B63" s="129"/>
      <c r="C63" s="130"/>
      <c r="D63" s="131"/>
      <c r="E63" s="115" t="s">
        <v>25</v>
      </c>
      <c r="F63" s="132" t="s">
        <v>26</v>
      </c>
      <c r="G63" s="117" t="s">
        <v>27</v>
      </c>
      <c r="H63" s="118"/>
      <c r="I63" s="118"/>
      <c r="J63" s="119"/>
      <c r="K63" s="119"/>
      <c r="L63" s="133"/>
      <c r="M63" s="17"/>
      <c r="N63" s="119"/>
      <c r="O63" s="134"/>
    </row>
    <row r="64" spans="1:15" ht="47.25" x14ac:dyDescent="0.25">
      <c r="A64" s="20"/>
      <c r="B64" s="35" t="s">
        <v>59</v>
      </c>
      <c r="C64" s="36" t="s">
        <v>60</v>
      </c>
      <c r="D64" s="37" t="s">
        <v>18</v>
      </c>
      <c r="E64" s="3" t="s">
        <v>19</v>
      </c>
      <c r="F64" s="38" t="s">
        <v>20</v>
      </c>
      <c r="G64" s="39" t="s">
        <v>21</v>
      </c>
      <c r="H64" s="40">
        <f>'[5]оценка Учреждения'!$H$63</f>
        <v>100</v>
      </c>
      <c r="I64" s="40">
        <f>'[5]оценка Учреждения'!$I$63</f>
        <v>100</v>
      </c>
      <c r="J64" s="41">
        <f>IF(I64/H64*100&gt;100,100,I64/H64*100)</f>
        <v>100</v>
      </c>
      <c r="K64" s="42">
        <f>(J64+J65+J66)/3</f>
        <v>100</v>
      </c>
      <c r="L64" s="43">
        <f>(K64+K67)/2</f>
        <v>100</v>
      </c>
      <c r="M64" s="17"/>
      <c r="N64" s="59"/>
      <c r="O64" s="45">
        <v>16</v>
      </c>
    </row>
    <row r="65" spans="1:15" ht="47.25" x14ac:dyDescent="0.25">
      <c r="A65" s="20"/>
      <c r="B65" s="35"/>
      <c r="C65" s="36"/>
      <c r="D65" s="46"/>
      <c r="E65" s="3" t="s">
        <v>19</v>
      </c>
      <c r="F65" s="38" t="s">
        <v>42</v>
      </c>
      <c r="G65" s="39" t="s">
        <v>21</v>
      </c>
      <c r="H65" s="40">
        <f>'[5]оценка Учреждения'!$H$64</f>
        <v>100</v>
      </c>
      <c r="I65" s="40">
        <f>'[5]оценка Учреждения'!$I$64</f>
        <v>100</v>
      </c>
      <c r="J65" s="41">
        <f>IF(I65/H65*100&gt;100,100,I65/H65*100)</f>
        <v>100</v>
      </c>
      <c r="K65" s="47"/>
      <c r="L65" s="48"/>
      <c r="M65" s="17"/>
      <c r="N65" s="59"/>
      <c r="O65" s="50"/>
    </row>
    <row r="66" spans="1:15" ht="47.25" x14ac:dyDescent="0.25">
      <c r="A66" s="20"/>
      <c r="B66" s="35"/>
      <c r="C66" s="36"/>
      <c r="D66" s="46"/>
      <c r="E66" s="3" t="s">
        <v>19</v>
      </c>
      <c r="F66" s="38" t="s">
        <v>54</v>
      </c>
      <c r="G66" s="39" t="s">
        <v>21</v>
      </c>
      <c r="H66" s="40">
        <f>'[5]оценка Учреждения'!$H$65</f>
        <v>100</v>
      </c>
      <c r="I66" s="40">
        <f>'[5]оценка Учреждения'!$I$65</f>
        <v>100</v>
      </c>
      <c r="J66" s="41">
        <f>IF(I66/H66*100&gt;100,100,I66/H66*100)</f>
        <v>100</v>
      </c>
      <c r="K66" s="51"/>
      <c r="L66" s="48"/>
      <c r="M66" s="17"/>
      <c r="N66" s="59"/>
      <c r="O66" s="50"/>
    </row>
    <row r="67" spans="1:15" ht="31.5" x14ac:dyDescent="0.25">
      <c r="A67" s="20"/>
      <c r="B67" s="52"/>
      <c r="C67" s="53"/>
      <c r="D67" s="54"/>
      <c r="E67" s="3" t="s">
        <v>25</v>
      </c>
      <c r="F67" s="55" t="s">
        <v>26</v>
      </c>
      <c r="G67" s="39" t="s">
        <v>27</v>
      </c>
      <c r="H67" s="40">
        <f>'[5]оценка Учреждения'!$H$66</f>
        <v>103.22</v>
      </c>
      <c r="I67" s="40">
        <f>'[5]оценка Учреждения'!$I$66</f>
        <v>105</v>
      </c>
      <c r="J67" s="41">
        <f>IF(I67/H67*100&gt;100,100,I67/H67*100)</f>
        <v>100</v>
      </c>
      <c r="K67" s="41">
        <f>J67</f>
        <v>100</v>
      </c>
      <c r="L67" s="56"/>
      <c r="M67" s="17"/>
      <c r="N67" s="41"/>
      <c r="O67" s="58"/>
    </row>
    <row r="68" spans="1:15" customFormat="1" ht="47.25" hidden="1" x14ac:dyDescent="0.25">
      <c r="A68" s="20"/>
      <c r="B68" s="112" t="s">
        <v>61</v>
      </c>
      <c r="C68" s="113" t="s">
        <v>62</v>
      </c>
      <c r="D68" s="114" t="s">
        <v>18</v>
      </c>
      <c r="E68" s="115" t="s">
        <v>19</v>
      </c>
      <c r="F68" s="116" t="s">
        <v>20</v>
      </c>
      <c r="G68" s="117" t="s">
        <v>21</v>
      </c>
      <c r="H68" s="118"/>
      <c r="I68" s="118"/>
      <c r="J68" s="119"/>
      <c r="K68" s="120"/>
      <c r="L68" s="121"/>
      <c r="M68" s="17"/>
      <c r="N68" s="122"/>
      <c r="O68" s="123">
        <v>17</v>
      </c>
    </row>
    <row r="69" spans="1:15" customFormat="1" ht="47.25" hidden="1" x14ac:dyDescent="0.25">
      <c r="A69" s="20"/>
      <c r="B69" s="112"/>
      <c r="C69" s="113"/>
      <c r="D69" s="124"/>
      <c r="E69" s="115" t="s">
        <v>19</v>
      </c>
      <c r="F69" s="116" t="s">
        <v>42</v>
      </c>
      <c r="G69" s="117" t="s">
        <v>21</v>
      </c>
      <c r="H69" s="118"/>
      <c r="I69" s="118"/>
      <c r="J69" s="119"/>
      <c r="K69" s="125"/>
      <c r="L69" s="126"/>
      <c r="M69" s="17"/>
      <c r="N69" s="122"/>
      <c r="O69" s="127"/>
    </row>
    <row r="70" spans="1:15" customFormat="1" ht="47.25" hidden="1" x14ac:dyDescent="0.25">
      <c r="A70" s="20"/>
      <c r="B70" s="112"/>
      <c r="C70" s="113"/>
      <c r="D70" s="124"/>
      <c r="E70" s="115" t="s">
        <v>19</v>
      </c>
      <c r="F70" s="116" t="s">
        <v>54</v>
      </c>
      <c r="G70" s="117" t="s">
        <v>21</v>
      </c>
      <c r="H70" s="118"/>
      <c r="I70" s="118"/>
      <c r="J70" s="119"/>
      <c r="K70" s="128"/>
      <c r="L70" s="126"/>
      <c r="M70" s="17"/>
      <c r="N70" s="122"/>
      <c r="O70" s="127"/>
    </row>
    <row r="71" spans="1:15" customFormat="1" ht="31.5" hidden="1" x14ac:dyDescent="0.25">
      <c r="A71" s="20"/>
      <c r="B71" s="129"/>
      <c r="C71" s="130"/>
      <c r="D71" s="131"/>
      <c r="E71" s="115" t="s">
        <v>25</v>
      </c>
      <c r="F71" s="132" t="s">
        <v>26</v>
      </c>
      <c r="G71" s="117" t="s">
        <v>27</v>
      </c>
      <c r="H71" s="118"/>
      <c r="I71" s="118"/>
      <c r="J71" s="119"/>
      <c r="K71" s="119"/>
      <c r="L71" s="133"/>
      <c r="M71" s="17"/>
      <c r="N71" s="119"/>
      <c r="O71" s="134"/>
    </row>
    <row r="72" spans="1:15" ht="47.25" x14ac:dyDescent="0.25">
      <c r="A72" s="20"/>
      <c r="B72" s="35" t="s">
        <v>63</v>
      </c>
      <c r="C72" s="36" t="s">
        <v>64</v>
      </c>
      <c r="D72" s="37" t="s">
        <v>18</v>
      </c>
      <c r="E72" s="3" t="s">
        <v>19</v>
      </c>
      <c r="F72" s="38" t="s">
        <v>65</v>
      </c>
      <c r="G72" s="3" t="s">
        <v>21</v>
      </c>
      <c r="H72" s="40">
        <f>'[5]оценка Учреждения'!$H$71</f>
        <v>1.33</v>
      </c>
      <c r="I72" s="40">
        <f>'[5]оценка Учреждения'!$I$71</f>
        <v>1.3</v>
      </c>
      <c r="J72" s="41">
        <f t="shared" ref="J72:J99" si="2">IF(I72/H72*100&gt;100,100,I72/H72*100)</f>
        <v>97.744360902255636</v>
      </c>
      <c r="K72" s="42">
        <f>(J72+J73+J74)/3</f>
        <v>99.248120300751864</v>
      </c>
      <c r="L72" s="43">
        <f>(K72+K75)/2</f>
        <v>99.624060150375925</v>
      </c>
      <c r="M72" s="17"/>
      <c r="N72" s="59"/>
      <c r="O72" s="45">
        <v>18</v>
      </c>
    </row>
    <row r="73" spans="1:15" ht="63" x14ac:dyDescent="0.25">
      <c r="A73" s="20"/>
      <c r="B73" s="35"/>
      <c r="C73" s="36"/>
      <c r="D73" s="46"/>
      <c r="E73" s="3" t="s">
        <v>19</v>
      </c>
      <c r="F73" s="38" t="s">
        <v>66</v>
      </c>
      <c r="G73" s="3" t="s">
        <v>21</v>
      </c>
      <c r="H73" s="40">
        <f>'[5]оценка Учреждения'!$H$72</f>
        <v>3.7</v>
      </c>
      <c r="I73" s="40">
        <f>'[5]оценка Учреждения'!$I$72</f>
        <v>11.1</v>
      </c>
      <c r="J73" s="41">
        <f t="shared" si="2"/>
        <v>100</v>
      </c>
      <c r="K73" s="47"/>
      <c r="L73" s="48"/>
      <c r="M73" s="17"/>
      <c r="N73" s="59"/>
      <c r="O73" s="50"/>
    </row>
    <row r="74" spans="1:15" ht="47.25" x14ac:dyDescent="0.25">
      <c r="A74" s="20"/>
      <c r="B74" s="35"/>
      <c r="C74" s="36"/>
      <c r="D74" s="46"/>
      <c r="E74" s="3" t="s">
        <v>19</v>
      </c>
      <c r="F74" s="38" t="s">
        <v>42</v>
      </c>
      <c r="G74" s="3" t="s">
        <v>21</v>
      </c>
      <c r="H74" s="40">
        <f>'[5]оценка Учреждения'!$H$73</f>
        <v>100</v>
      </c>
      <c r="I74" s="40">
        <f>'[5]оценка Учреждения'!$I$73</f>
        <v>100</v>
      </c>
      <c r="J74" s="41">
        <f t="shared" si="2"/>
        <v>100</v>
      </c>
      <c r="K74" s="51"/>
      <c r="L74" s="48"/>
      <c r="M74" s="17"/>
      <c r="N74" s="59"/>
      <c r="O74" s="50"/>
    </row>
    <row r="75" spans="1:15" ht="31.5" x14ac:dyDescent="0.25">
      <c r="A75" s="20"/>
      <c r="B75" s="52"/>
      <c r="C75" s="53"/>
      <c r="D75" s="54"/>
      <c r="E75" s="3" t="s">
        <v>25</v>
      </c>
      <c r="F75" s="55" t="s">
        <v>67</v>
      </c>
      <c r="G75" s="3" t="s">
        <v>68</v>
      </c>
      <c r="H75" s="135">
        <f>'[5]оценка Учреждения'!$H$74</f>
        <v>1244.8</v>
      </c>
      <c r="I75" s="135">
        <f>'[5]оценка Учреждения'!$I$74</f>
        <v>1244.8</v>
      </c>
      <c r="J75" s="41">
        <f t="shared" si="2"/>
        <v>100</v>
      </c>
      <c r="K75" s="41">
        <f>J75</f>
        <v>100</v>
      </c>
      <c r="L75" s="56"/>
      <c r="M75" s="17"/>
      <c r="N75" s="41"/>
      <c r="O75" s="58"/>
    </row>
    <row r="76" spans="1:15" ht="47.25" customHeight="1" x14ac:dyDescent="0.25">
      <c r="A76" s="20"/>
      <c r="B76" s="35" t="s">
        <v>69</v>
      </c>
      <c r="C76" s="36" t="s">
        <v>70</v>
      </c>
      <c r="D76" s="37" t="s">
        <v>18</v>
      </c>
      <c r="E76" s="3" t="s">
        <v>19</v>
      </c>
      <c r="F76" s="38" t="s">
        <v>65</v>
      </c>
      <c r="G76" s="3" t="s">
        <v>21</v>
      </c>
      <c r="H76" s="40">
        <f>'[5]оценка Учреждения'!$H$75</f>
        <v>3.12</v>
      </c>
      <c r="I76" s="40">
        <f>'[5]оценка Учреждения'!$I$75</f>
        <v>3.14</v>
      </c>
      <c r="J76" s="41">
        <f t="shared" si="2"/>
        <v>100</v>
      </c>
      <c r="K76" s="42">
        <f>(J76+J77+J78)/3</f>
        <v>100</v>
      </c>
      <c r="L76" s="43">
        <f>(K76+K79)/2</f>
        <v>100</v>
      </c>
      <c r="M76" s="17"/>
      <c r="N76" s="44"/>
      <c r="O76" s="45">
        <v>19</v>
      </c>
    </row>
    <row r="77" spans="1:15" ht="63" x14ac:dyDescent="0.25">
      <c r="A77" s="20"/>
      <c r="B77" s="35"/>
      <c r="C77" s="36"/>
      <c r="D77" s="46"/>
      <c r="E77" s="3" t="s">
        <v>19</v>
      </c>
      <c r="F77" s="38" t="s">
        <v>66</v>
      </c>
      <c r="G77" s="3" t="s">
        <v>21</v>
      </c>
      <c r="H77" s="40">
        <f>'[5]оценка Учреждения'!$H$76</f>
        <v>7.1</v>
      </c>
      <c r="I77" s="40">
        <f>'[5]оценка Учреждения'!$I$76</f>
        <v>11.8</v>
      </c>
      <c r="J77" s="41">
        <f t="shared" si="2"/>
        <v>100</v>
      </c>
      <c r="K77" s="47"/>
      <c r="L77" s="48"/>
      <c r="M77" s="17"/>
      <c r="N77" s="49"/>
      <c r="O77" s="50"/>
    </row>
    <row r="78" spans="1:15" ht="47.25" x14ac:dyDescent="0.25">
      <c r="A78" s="20"/>
      <c r="B78" s="35"/>
      <c r="C78" s="36"/>
      <c r="D78" s="46"/>
      <c r="E78" s="3" t="s">
        <v>19</v>
      </c>
      <c r="F78" s="38" t="s">
        <v>42</v>
      </c>
      <c r="G78" s="3" t="s">
        <v>21</v>
      </c>
      <c r="H78" s="40">
        <f>'[5]оценка Учреждения'!$H$77</f>
        <v>100</v>
      </c>
      <c r="I78" s="40">
        <f>'[5]оценка Учреждения'!$I$77</f>
        <v>100</v>
      </c>
      <c r="J78" s="41">
        <f t="shared" si="2"/>
        <v>100</v>
      </c>
      <c r="K78" s="51"/>
      <c r="L78" s="48"/>
      <c r="M78" s="17"/>
      <c r="N78" s="49"/>
      <c r="O78" s="50"/>
    </row>
    <row r="79" spans="1:15" ht="31.5" x14ac:dyDescent="0.25">
      <c r="A79" s="20"/>
      <c r="B79" s="52"/>
      <c r="C79" s="53"/>
      <c r="D79" s="54"/>
      <c r="E79" s="3" t="s">
        <v>25</v>
      </c>
      <c r="F79" s="55" t="s">
        <v>67</v>
      </c>
      <c r="G79" s="3" t="s">
        <v>68</v>
      </c>
      <c r="H79" s="135">
        <f>'[5]оценка Учреждения'!$H$78</f>
        <v>1633.1599999999999</v>
      </c>
      <c r="I79" s="135">
        <f>'[5]оценка Учреждения'!$I$78</f>
        <v>1633.8799999999999</v>
      </c>
      <c r="J79" s="41">
        <f t="shared" si="2"/>
        <v>100</v>
      </c>
      <c r="K79" s="41">
        <f>J79</f>
        <v>100</v>
      </c>
      <c r="L79" s="56"/>
      <c r="M79" s="17"/>
      <c r="N79" s="57"/>
      <c r="O79" s="58"/>
    </row>
    <row r="80" spans="1:15" ht="47.25" x14ac:dyDescent="0.25">
      <c r="A80" s="20"/>
      <c r="B80" s="35" t="s">
        <v>71</v>
      </c>
      <c r="C80" s="36" t="s">
        <v>72</v>
      </c>
      <c r="D80" s="37" t="s">
        <v>18</v>
      </c>
      <c r="E80" s="3" t="s">
        <v>19</v>
      </c>
      <c r="F80" s="38" t="s">
        <v>65</v>
      </c>
      <c r="G80" s="3" t="s">
        <v>21</v>
      </c>
      <c r="H80" s="40">
        <f>'[5]оценка Учреждения'!$H$79</f>
        <v>13.66</v>
      </c>
      <c r="I80" s="40">
        <f>'[5]оценка Учреждения'!$I$79</f>
        <v>13.74</v>
      </c>
      <c r="J80" s="41">
        <f t="shared" si="2"/>
        <v>100</v>
      </c>
      <c r="K80" s="42">
        <f>(J80+J81+J82)/3</f>
        <v>100</v>
      </c>
      <c r="L80" s="43">
        <f>(K80+K83)/2</f>
        <v>99.994458347187475</v>
      </c>
      <c r="M80" s="17"/>
      <c r="N80" s="59"/>
      <c r="O80" s="45">
        <v>20</v>
      </c>
    </row>
    <row r="81" spans="1:15" ht="63" x14ac:dyDescent="0.25">
      <c r="A81" s="20"/>
      <c r="B81" s="35"/>
      <c r="C81" s="36"/>
      <c r="D81" s="46"/>
      <c r="E81" s="3" t="s">
        <v>19</v>
      </c>
      <c r="F81" s="38" t="s">
        <v>66</v>
      </c>
      <c r="G81" s="3" t="s">
        <v>21</v>
      </c>
      <c r="H81" s="40">
        <f>'[5]оценка Учреждения'!$H$80</f>
        <v>2.9</v>
      </c>
      <c r="I81" s="40">
        <f>'[5]оценка Учреждения'!$I$80</f>
        <v>5.7</v>
      </c>
      <c r="J81" s="41">
        <f t="shared" si="2"/>
        <v>100</v>
      </c>
      <c r="K81" s="47"/>
      <c r="L81" s="48"/>
      <c r="M81" s="17"/>
      <c r="N81" s="59"/>
      <c r="O81" s="50"/>
    </row>
    <row r="82" spans="1:15" ht="47.25" x14ac:dyDescent="0.25">
      <c r="A82" s="20"/>
      <c r="B82" s="35"/>
      <c r="C82" s="36"/>
      <c r="D82" s="46"/>
      <c r="E82" s="3" t="s">
        <v>19</v>
      </c>
      <c r="F82" s="38" t="s">
        <v>42</v>
      </c>
      <c r="G82" s="3" t="s">
        <v>21</v>
      </c>
      <c r="H82" s="40">
        <f>'[5]оценка Учреждения'!$H$81</f>
        <v>100</v>
      </c>
      <c r="I82" s="40">
        <f>'[5]оценка Учреждения'!$I$81</f>
        <v>100</v>
      </c>
      <c r="J82" s="41">
        <f t="shared" si="2"/>
        <v>100</v>
      </c>
      <c r="K82" s="51"/>
      <c r="L82" s="48"/>
      <c r="M82" s="17"/>
      <c r="N82" s="59"/>
      <c r="O82" s="50"/>
    </row>
    <row r="83" spans="1:15" ht="31.5" x14ac:dyDescent="0.25">
      <c r="A83" s="20"/>
      <c r="B83" s="52"/>
      <c r="C83" s="53"/>
      <c r="D83" s="54"/>
      <c r="E83" s="3" t="s">
        <v>25</v>
      </c>
      <c r="F83" s="55" t="s">
        <v>67</v>
      </c>
      <c r="G83" s="3" t="s">
        <v>68</v>
      </c>
      <c r="H83" s="135">
        <f>'[5]оценка Учреждения'!$H$82</f>
        <v>13714.320000000003</v>
      </c>
      <c r="I83" s="135">
        <f>'[5]оценка Учреждения'!$I$82</f>
        <v>13712.800000000003</v>
      </c>
      <c r="J83" s="41">
        <f t="shared" si="2"/>
        <v>99.988916694374936</v>
      </c>
      <c r="K83" s="41">
        <f>J83</f>
        <v>99.988916694374936</v>
      </c>
      <c r="L83" s="56"/>
      <c r="M83" s="17"/>
      <c r="N83" s="41"/>
      <c r="O83" s="58"/>
    </row>
    <row r="84" spans="1:15" ht="47.25" x14ac:dyDescent="0.25">
      <c r="A84" s="20"/>
      <c r="B84" s="35" t="s">
        <v>73</v>
      </c>
      <c r="C84" s="36" t="s">
        <v>74</v>
      </c>
      <c r="D84" s="37" t="s">
        <v>18</v>
      </c>
      <c r="E84" s="3" t="s">
        <v>19</v>
      </c>
      <c r="F84" s="38" t="s">
        <v>65</v>
      </c>
      <c r="G84" s="3" t="s">
        <v>21</v>
      </c>
      <c r="H84" s="40">
        <f>'[5]оценка Учреждения'!$H$83</f>
        <v>15.38</v>
      </c>
      <c r="I84" s="40">
        <f>'[5]оценка Учреждения'!$I$83</f>
        <v>15.47</v>
      </c>
      <c r="J84" s="41">
        <f t="shared" si="2"/>
        <v>100</v>
      </c>
      <c r="K84" s="42">
        <f>(J84+J85+J86)/3</f>
        <v>100</v>
      </c>
      <c r="L84" s="43">
        <f>(K84+K87)/2</f>
        <v>100</v>
      </c>
      <c r="M84" s="17"/>
      <c r="N84" s="59"/>
      <c r="O84" s="45">
        <v>21</v>
      </c>
    </row>
    <row r="85" spans="1:15" ht="63" x14ac:dyDescent="0.25">
      <c r="A85" s="20"/>
      <c r="B85" s="35"/>
      <c r="C85" s="36"/>
      <c r="D85" s="46"/>
      <c r="E85" s="3" t="s">
        <v>19</v>
      </c>
      <c r="F85" s="38" t="s">
        <v>66</v>
      </c>
      <c r="G85" s="3" t="s">
        <v>21</v>
      </c>
      <c r="H85" s="40">
        <f>'[5]оценка Учреждения'!$H$84</f>
        <v>20</v>
      </c>
      <c r="I85" s="40">
        <f>'[5]оценка Учреждения'!$I$84</f>
        <v>23.6</v>
      </c>
      <c r="J85" s="41">
        <f t="shared" si="2"/>
        <v>100</v>
      </c>
      <c r="K85" s="47"/>
      <c r="L85" s="48"/>
      <c r="M85" s="17"/>
      <c r="N85" s="59"/>
      <c r="O85" s="50"/>
    </row>
    <row r="86" spans="1:15" ht="47.25" x14ac:dyDescent="0.25">
      <c r="A86" s="20"/>
      <c r="B86" s="35"/>
      <c r="C86" s="36"/>
      <c r="D86" s="46"/>
      <c r="E86" s="3" t="s">
        <v>19</v>
      </c>
      <c r="F86" s="38" t="s">
        <v>42</v>
      </c>
      <c r="G86" s="3" t="s">
        <v>21</v>
      </c>
      <c r="H86" s="40">
        <f>'[5]оценка Учреждения'!$H$85</f>
        <v>100</v>
      </c>
      <c r="I86" s="40">
        <f>'[5]оценка Учреждения'!$I$85</f>
        <v>100</v>
      </c>
      <c r="J86" s="41">
        <f t="shared" si="2"/>
        <v>100</v>
      </c>
      <c r="K86" s="51"/>
      <c r="L86" s="48"/>
      <c r="M86" s="17"/>
      <c r="N86" s="59"/>
      <c r="O86" s="50"/>
    </row>
    <row r="87" spans="1:15" ht="31.5" x14ac:dyDescent="0.25">
      <c r="A87" s="20"/>
      <c r="B87" s="52"/>
      <c r="C87" s="53"/>
      <c r="D87" s="54"/>
      <c r="E87" s="3" t="s">
        <v>25</v>
      </c>
      <c r="F87" s="55" t="s">
        <v>67</v>
      </c>
      <c r="G87" s="3" t="s">
        <v>68</v>
      </c>
      <c r="H87" s="135">
        <f>'[5]оценка Учреждения'!$H$86</f>
        <v>15753.279999999999</v>
      </c>
      <c r="I87" s="135">
        <f>'[5]оценка Учреждения'!$I$86</f>
        <v>15754.079999999998</v>
      </c>
      <c r="J87" s="41">
        <f t="shared" si="2"/>
        <v>100</v>
      </c>
      <c r="K87" s="41">
        <f>J87</f>
        <v>100</v>
      </c>
      <c r="L87" s="56"/>
      <c r="M87" s="17"/>
      <c r="N87" s="41"/>
      <c r="O87" s="58"/>
    </row>
    <row r="88" spans="1:15" customFormat="1" ht="47.25" hidden="1" x14ac:dyDescent="0.25">
      <c r="A88" s="20"/>
      <c r="B88" s="136" t="s">
        <v>75</v>
      </c>
      <c r="C88" s="137" t="s">
        <v>76</v>
      </c>
      <c r="D88" s="138" t="s">
        <v>18</v>
      </c>
      <c r="E88" s="139" t="s">
        <v>19</v>
      </c>
      <c r="F88" s="140" t="s">
        <v>65</v>
      </c>
      <c r="G88" s="139" t="s">
        <v>21</v>
      </c>
      <c r="H88" s="141"/>
      <c r="I88" s="141"/>
      <c r="J88" s="142"/>
      <c r="K88" s="143"/>
      <c r="L88" s="144"/>
      <c r="M88" s="17"/>
      <c r="N88" s="145"/>
      <c r="O88" s="146">
        <v>22</v>
      </c>
    </row>
    <row r="89" spans="1:15" customFormat="1" ht="63" hidden="1" x14ac:dyDescent="0.25">
      <c r="A89" s="20"/>
      <c r="B89" s="136"/>
      <c r="C89" s="137"/>
      <c r="D89" s="147"/>
      <c r="E89" s="139" t="s">
        <v>19</v>
      </c>
      <c r="F89" s="140" t="s">
        <v>66</v>
      </c>
      <c r="G89" s="139" t="s">
        <v>21</v>
      </c>
      <c r="H89" s="141"/>
      <c r="I89" s="141"/>
      <c r="J89" s="142"/>
      <c r="K89" s="148"/>
      <c r="L89" s="149"/>
      <c r="M89" s="17"/>
      <c r="N89" s="145"/>
      <c r="O89" s="150"/>
    </row>
    <row r="90" spans="1:15" customFormat="1" ht="47.25" hidden="1" x14ac:dyDescent="0.25">
      <c r="A90" s="20"/>
      <c r="B90" s="136"/>
      <c r="C90" s="137"/>
      <c r="D90" s="147"/>
      <c r="E90" s="139" t="s">
        <v>19</v>
      </c>
      <c r="F90" s="140" t="s">
        <v>42</v>
      </c>
      <c r="G90" s="139" t="s">
        <v>21</v>
      </c>
      <c r="H90" s="141"/>
      <c r="I90" s="141"/>
      <c r="J90" s="142"/>
      <c r="K90" s="151"/>
      <c r="L90" s="149"/>
      <c r="M90" s="17"/>
      <c r="N90" s="145"/>
      <c r="O90" s="150"/>
    </row>
    <row r="91" spans="1:15" customFormat="1" ht="31.5" hidden="1" x14ac:dyDescent="0.25">
      <c r="A91" s="20"/>
      <c r="B91" s="152"/>
      <c r="C91" s="153"/>
      <c r="D91" s="154"/>
      <c r="E91" s="139" t="s">
        <v>25</v>
      </c>
      <c r="F91" s="155" t="s">
        <v>67</v>
      </c>
      <c r="G91" s="139" t="s">
        <v>68</v>
      </c>
      <c r="H91" s="156"/>
      <c r="I91" s="156"/>
      <c r="J91" s="142"/>
      <c r="K91" s="142"/>
      <c r="L91" s="157"/>
      <c r="M91" s="17"/>
      <c r="N91" s="142"/>
      <c r="O91" s="158"/>
    </row>
    <row r="92" spans="1:15" ht="47.25" x14ac:dyDescent="0.25">
      <c r="A92" s="20"/>
      <c r="B92" s="35" t="s">
        <v>77</v>
      </c>
      <c r="C92" s="36" t="s">
        <v>78</v>
      </c>
      <c r="D92" s="37" t="s">
        <v>18</v>
      </c>
      <c r="E92" s="3" t="s">
        <v>19</v>
      </c>
      <c r="F92" s="38" t="s">
        <v>65</v>
      </c>
      <c r="G92" s="3" t="s">
        <v>21</v>
      </c>
      <c r="H92" s="40">
        <f>'[5]оценка Учреждения'!$H$91</f>
        <v>7.92</v>
      </c>
      <c r="I92" s="40">
        <f>'[5]оценка Учреждения'!$I$91</f>
        <v>7.96</v>
      </c>
      <c r="J92" s="41">
        <f t="shared" si="2"/>
        <v>100</v>
      </c>
      <c r="K92" s="42">
        <f>(J92+J93+J94)/3</f>
        <v>100</v>
      </c>
      <c r="L92" s="43">
        <f>(K92+K95)/2</f>
        <v>100</v>
      </c>
      <c r="M92" s="17"/>
      <c r="N92" s="44"/>
      <c r="O92" s="45">
        <v>23</v>
      </c>
    </row>
    <row r="93" spans="1:15" ht="63" x14ac:dyDescent="0.25">
      <c r="A93" s="20"/>
      <c r="B93" s="35"/>
      <c r="C93" s="36"/>
      <c r="D93" s="46"/>
      <c r="E93" s="3" t="s">
        <v>19</v>
      </c>
      <c r="F93" s="38" t="s">
        <v>66</v>
      </c>
      <c r="G93" s="3" t="s">
        <v>21</v>
      </c>
      <c r="H93" s="40">
        <f>'[5]оценка Учреждения'!$H$92</f>
        <v>31.3</v>
      </c>
      <c r="I93" s="40">
        <f>'[5]оценка Учреждения'!$I$92</f>
        <v>64</v>
      </c>
      <c r="J93" s="41">
        <f t="shared" si="2"/>
        <v>100</v>
      </c>
      <c r="K93" s="47"/>
      <c r="L93" s="48"/>
      <c r="M93" s="17"/>
      <c r="N93" s="49"/>
      <c r="O93" s="50"/>
    </row>
    <row r="94" spans="1:15" ht="47.25" x14ac:dyDescent="0.25">
      <c r="A94" s="20"/>
      <c r="B94" s="35"/>
      <c r="C94" s="36"/>
      <c r="D94" s="46"/>
      <c r="E94" s="3" t="s">
        <v>19</v>
      </c>
      <c r="F94" s="38" t="s">
        <v>42</v>
      </c>
      <c r="G94" s="3" t="s">
        <v>21</v>
      </c>
      <c r="H94" s="40">
        <f>'[5]оценка Учреждения'!$H$93</f>
        <v>100</v>
      </c>
      <c r="I94" s="40">
        <f>'[5]оценка Учреждения'!$I$93</f>
        <v>100</v>
      </c>
      <c r="J94" s="41">
        <f t="shared" si="2"/>
        <v>100</v>
      </c>
      <c r="K94" s="51"/>
      <c r="L94" s="48"/>
      <c r="M94" s="17"/>
      <c r="N94" s="49"/>
      <c r="O94" s="50"/>
    </row>
    <row r="95" spans="1:15" ht="31.5" x14ac:dyDescent="0.25">
      <c r="A95" s="20"/>
      <c r="B95" s="52"/>
      <c r="C95" s="53"/>
      <c r="D95" s="54"/>
      <c r="E95" s="3" t="s">
        <v>25</v>
      </c>
      <c r="F95" s="55" t="s">
        <v>67</v>
      </c>
      <c r="G95" s="3" t="s">
        <v>68</v>
      </c>
      <c r="H95" s="135">
        <f>'[5]оценка Учреждения'!$H$94</f>
        <v>7117.4750000000004</v>
      </c>
      <c r="I95" s="135">
        <f>'[5]оценка Учреждения'!$I$94</f>
        <v>7117.9610000000011</v>
      </c>
      <c r="J95" s="41">
        <f t="shared" si="2"/>
        <v>100</v>
      </c>
      <c r="K95" s="41">
        <f>J95</f>
        <v>100</v>
      </c>
      <c r="L95" s="56"/>
      <c r="M95" s="17"/>
      <c r="N95" s="57"/>
      <c r="O95" s="58"/>
    </row>
    <row r="96" spans="1:15" ht="47.25" x14ac:dyDescent="0.25">
      <c r="A96" s="20"/>
      <c r="B96" s="35" t="s">
        <v>79</v>
      </c>
      <c r="C96" s="36" t="s">
        <v>80</v>
      </c>
      <c r="D96" s="37" t="s">
        <v>18</v>
      </c>
      <c r="E96" s="3" t="s">
        <v>19</v>
      </c>
      <c r="F96" s="38" t="s">
        <v>65</v>
      </c>
      <c r="G96" s="3" t="s">
        <v>21</v>
      </c>
      <c r="H96" s="40">
        <f>'[5]оценка Учреждения'!$H$95</f>
        <v>1.41</v>
      </c>
      <c r="I96" s="40">
        <f>'[5]оценка Учреждения'!$I$95</f>
        <v>1.42</v>
      </c>
      <c r="J96" s="41">
        <f t="shared" si="2"/>
        <v>100</v>
      </c>
      <c r="K96" s="42">
        <f>(J96+J97+J98)/3</f>
        <v>100</v>
      </c>
      <c r="L96" s="43">
        <f>(K96+K99)/2</f>
        <v>100</v>
      </c>
      <c r="M96" s="17"/>
      <c r="N96" s="44"/>
      <c r="O96" s="45">
        <v>24</v>
      </c>
    </row>
    <row r="97" spans="1:15" ht="63" x14ac:dyDescent="0.25">
      <c r="A97" s="20"/>
      <c r="B97" s="35"/>
      <c r="C97" s="36"/>
      <c r="D97" s="46"/>
      <c r="E97" s="3" t="s">
        <v>19</v>
      </c>
      <c r="F97" s="38" t="s">
        <v>66</v>
      </c>
      <c r="G97" s="3" t="s">
        <v>21</v>
      </c>
      <c r="H97" s="40">
        <f>'[5]оценка Учреждения'!$H$96</f>
        <v>2.7</v>
      </c>
      <c r="I97" s="40">
        <f>'[5]оценка Учреждения'!$I$96</f>
        <v>14.1</v>
      </c>
      <c r="J97" s="41">
        <f t="shared" si="2"/>
        <v>100</v>
      </c>
      <c r="K97" s="47"/>
      <c r="L97" s="48"/>
      <c r="M97" s="17"/>
      <c r="N97" s="49"/>
      <c r="O97" s="50"/>
    </row>
    <row r="98" spans="1:15" ht="47.25" x14ac:dyDescent="0.25">
      <c r="A98" s="20"/>
      <c r="B98" s="35"/>
      <c r="C98" s="36"/>
      <c r="D98" s="46"/>
      <c r="E98" s="3" t="s">
        <v>19</v>
      </c>
      <c r="F98" s="38" t="s">
        <v>42</v>
      </c>
      <c r="G98" s="3" t="s">
        <v>21</v>
      </c>
      <c r="H98" s="40">
        <f>'[5]оценка Учреждения'!$H$97</f>
        <v>100</v>
      </c>
      <c r="I98" s="40">
        <f>'[5]оценка Учреждения'!$I$97</f>
        <v>100</v>
      </c>
      <c r="J98" s="41">
        <f t="shared" si="2"/>
        <v>100</v>
      </c>
      <c r="K98" s="51"/>
      <c r="L98" s="48"/>
      <c r="M98" s="17"/>
      <c r="N98" s="49"/>
      <c r="O98" s="50"/>
    </row>
    <row r="99" spans="1:15" ht="31.5" x14ac:dyDescent="0.25">
      <c r="A99" s="159"/>
      <c r="B99" s="52"/>
      <c r="C99" s="53"/>
      <c r="D99" s="54"/>
      <c r="E99" s="3" t="s">
        <v>25</v>
      </c>
      <c r="F99" s="55" t="s">
        <v>67</v>
      </c>
      <c r="G99" s="3" t="s">
        <v>68</v>
      </c>
      <c r="H99" s="135">
        <f>'[5]оценка Учреждения'!$H$98</f>
        <v>1213.1599999999999</v>
      </c>
      <c r="I99" s="135">
        <f>'[5]оценка Учреждения'!$I$98</f>
        <v>1213.2159999999999</v>
      </c>
      <c r="J99" s="41">
        <f t="shared" si="2"/>
        <v>100</v>
      </c>
      <c r="K99" s="41">
        <f>J99</f>
        <v>100</v>
      </c>
      <c r="L99" s="56"/>
      <c r="M99" s="17"/>
      <c r="N99" s="57"/>
      <c r="O99" s="58"/>
    </row>
    <row r="100" spans="1:15" ht="15.75" x14ac:dyDescent="0.25">
      <c r="A100" s="161"/>
      <c r="B100" s="162"/>
      <c r="C100" s="161"/>
      <c r="D100" s="163"/>
      <c r="E100" s="164"/>
      <c r="F100" s="165"/>
      <c r="G100" s="164"/>
      <c r="H100" s="185"/>
      <c r="I100" s="185"/>
      <c r="J100" s="167"/>
      <c r="K100" s="167"/>
      <c r="L100" s="168"/>
      <c r="M100" s="169"/>
      <c r="N100" s="170"/>
      <c r="O100" s="171"/>
    </row>
    <row r="101" spans="1:15" ht="15.75" x14ac:dyDescent="0.25">
      <c r="A101" s="172" t="s">
        <v>81</v>
      </c>
      <c r="F101" s="173" t="s">
        <v>82</v>
      </c>
      <c r="G101" s="164"/>
      <c r="H101" s="185"/>
      <c r="I101" s="185"/>
      <c r="J101" s="167"/>
      <c r="K101" s="167"/>
      <c r="L101" s="168"/>
      <c r="M101" s="169"/>
      <c r="N101" s="170"/>
      <c r="O101" s="171"/>
    </row>
    <row r="103" spans="1:15" x14ac:dyDescent="0.25">
      <c r="A103" s="174" t="s">
        <v>83</v>
      </c>
    </row>
    <row r="105" spans="1:15" x14ac:dyDescent="0.25">
      <c r="H105" s="175">
        <f>H7+H11+H15+H19+H23+H27+H31+H35+H39+H43+H47+H51+H55+H59+H63+H67+H71</f>
        <v>1335.8799999999999</v>
      </c>
    </row>
    <row r="106" spans="1:15" x14ac:dyDescent="0.25">
      <c r="H106" s="175">
        <f>H75+H79+H83+H87+H91+H95+H99</f>
        <v>40676.195000000007</v>
      </c>
    </row>
    <row r="107" spans="1:15" x14ac:dyDescent="0.25">
      <c r="A107" s="174"/>
    </row>
  </sheetData>
  <autoFilter ref="A3:O99">
    <filterColumn colId="7">
      <customFilters>
        <customFilter operator="notEqual" val=" "/>
      </customFilters>
    </filterColumn>
  </autoFilter>
  <mergeCells count="152"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B88:B91"/>
    <mergeCell ref="C88:C91"/>
    <mergeCell ref="D88:D91"/>
    <mergeCell ref="K88:K90"/>
    <mergeCell ref="L88:L91"/>
    <mergeCell ref="O88:O91"/>
    <mergeCell ref="B84:B87"/>
    <mergeCell ref="C84:C87"/>
    <mergeCell ref="D84:D87"/>
    <mergeCell ref="K84:K86"/>
    <mergeCell ref="L84:L87"/>
    <mergeCell ref="O84:O87"/>
    <mergeCell ref="O76:O79"/>
    <mergeCell ref="B80:B83"/>
    <mergeCell ref="C80:C83"/>
    <mergeCell ref="D80:D83"/>
    <mergeCell ref="K80:K82"/>
    <mergeCell ref="L80:L83"/>
    <mergeCell ref="O80:O83"/>
    <mergeCell ref="B76:B79"/>
    <mergeCell ref="C76:C79"/>
    <mergeCell ref="D76:D79"/>
    <mergeCell ref="K76:K78"/>
    <mergeCell ref="L76:L79"/>
    <mergeCell ref="N76:N79"/>
    <mergeCell ref="B72:B75"/>
    <mergeCell ref="C72:C75"/>
    <mergeCell ref="D72:D75"/>
    <mergeCell ref="K72:K74"/>
    <mergeCell ref="L72:L75"/>
    <mergeCell ref="O72:O75"/>
    <mergeCell ref="B68:B71"/>
    <mergeCell ref="C68:C71"/>
    <mergeCell ref="D68:D71"/>
    <mergeCell ref="K68:K70"/>
    <mergeCell ref="L68:L71"/>
    <mergeCell ref="O68:O71"/>
    <mergeCell ref="B64:B67"/>
    <mergeCell ref="C64:C67"/>
    <mergeCell ref="D64:D67"/>
    <mergeCell ref="K64:K66"/>
    <mergeCell ref="L64:L67"/>
    <mergeCell ref="O64:O67"/>
    <mergeCell ref="B60:B63"/>
    <mergeCell ref="C60:C63"/>
    <mergeCell ref="D60:D63"/>
    <mergeCell ref="K60:K62"/>
    <mergeCell ref="L60:L63"/>
    <mergeCell ref="O60:O63"/>
    <mergeCell ref="B56:B59"/>
    <mergeCell ref="C56:C59"/>
    <mergeCell ref="D56:D59"/>
    <mergeCell ref="K56:K58"/>
    <mergeCell ref="L56:L59"/>
    <mergeCell ref="O56:O59"/>
    <mergeCell ref="B52:B55"/>
    <mergeCell ref="C52:C55"/>
    <mergeCell ref="D52:D55"/>
    <mergeCell ref="K52:K54"/>
    <mergeCell ref="L52:L55"/>
    <mergeCell ref="O52:O55"/>
    <mergeCell ref="B48:B51"/>
    <mergeCell ref="C48:C51"/>
    <mergeCell ref="D48:D51"/>
    <mergeCell ref="K48:K50"/>
    <mergeCell ref="L48:L51"/>
    <mergeCell ref="O48:O51"/>
    <mergeCell ref="B44:B47"/>
    <mergeCell ref="C44:C47"/>
    <mergeCell ref="D44:D47"/>
    <mergeCell ref="K44:K46"/>
    <mergeCell ref="L44:L47"/>
    <mergeCell ref="O44:O47"/>
    <mergeCell ref="B40:B43"/>
    <mergeCell ref="C40:C43"/>
    <mergeCell ref="D40:D43"/>
    <mergeCell ref="K40:K42"/>
    <mergeCell ref="L40:L43"/>
    <mergeCell ref="O40:O43"/>
    <mergeCell ref="B36:B39"/>
    <mergeCell ref="C36:C39"/>
    <mergeCell ref="D36:D39"/>
    <mergeCell ref="K36:K38"/>
    <mergeCell ref="L36:L39"/>
    <mergeCell ref="O36:O39"/>
    <mergeCell ref="B32:B35"/>
    <mergeCell ref="C32:C35"/>
    <mergeCell ref="D32:D35"/>
    <mergeCell ref="K32:K34"/>
    <mergeCell ref="L32:L35"/>
    <mergeCell ref="O32:O35"/>
    <mergeCell ref="B28:B31"/>
    <mergeCell ref="C28:C31"/>
    <mergeCell ref="D28:D31"/>
    <mergeCell ref="K28:K30"/>
    <mergeCell ref="L28:L31"/>
    <mergeCell ref="O28:O31"/>
    <mergeCell ref="B24:B27"/>
    <mergeCell ref="C24:C27"/>
    <mergeCell ref="D24:D27"/>
    <mergeCell ref="K24:K26"/>
    <mergeCell ref="L24:L27"/>
    <mergeCell ref="O24:O27"/>
    <mergeCell ref="B20:B23"/>
    <mergeCell ref="C20:C23"/>
    <mergeCell ref="D20:D23"/>
    <mergeCell ref="K20:K22"/>
    <mergeCell ref="L20:L23"/>
    <mergeCell ref="O20:O23"/>
    <mergeCell ref="L12:L15"/>
    <mergeCell ref="O12:O15"/>
    <mergeCell ref="B16:B19"/>
    <mergeCell ref="C16:C19"/>
    <mergeCell ref="D16:D19"/>
    <mergeCell ref="K16:K18"/>
    <mergeCell ref="L16:L19"/>
    <mergeCell ref="N16:N19"/>
    <mergeCell ref="O16:O19"/>
    <mergeCell ref="L4:L7"/>
    <mergeCell ref="M4:M99"/>
    <mergeCell ref="N4:N7"/>
    <mergeCell ref="O4:O7"/>
    <mergeCell ref="B8:B11"/>
    <mergeCell ref="C8:C11"/>
    <mergeCell ref="D8:D11"/>
    <mergeCell ref="K8:K10"/>
    <mergeCell ref="L8:L11"/>
    <mergeCell ref="O8:O11"/>
    <mergeCell ref="C1:F1"/>
    <mergeCell ref="A4:A99"/>
    <mergeCell ref="B4:B7"/>
    <mergeCell ref="C4:C7"/>
    <mergeCell ref="D4:D7"/>
    <mergeCell ref="K4:K6"/>
    <mergeCell ref="B12:B15"/>
    <mergeCell ref="C12:C15"/>
    <mergeCell ref="D12:D15"/>
    <mergeCell ref="K12:K14"/>
  </mergeCells>
  <printOptions horizontalCentered="1"/>
  <pageMargins left="0.11811023622047245" right="0.11811023622047245" top="0.15748031496062992" bottom="0" header="0.31496062992125984" footer="0.31496062992125984"/>
  <pageSetup paperSize="9" scale="43" orientation="landscape" r:id="rId1"/>
  <rowBreaks count="1" manualBreakCount="1">
    <brk id="71" max="14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4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3" t="s">
        <v>1</v>
      </c>
      <c r="B2" s="3" t="s">
        <v>173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3</v>
      </c>
      <c r="D3" s="5">
        <v>4</v>
      </c>
      <c r="E3" s="4">
        <v>5</v>
      </c>
      <c r="F3" s="4">
        <v>6</v>
      </c>
      <c r="G3" s="5">
        <v>7</v>
      </c>
      <c r="H3" s="4">
        <v>8</v>
      </c>
      <c r="I3" s="4">
        <v>9</v>
      </c>
      <c r="J3" s="5">
        <v>10</v>
      </c>
      <c r="K3" s="4">
        <v>11</v>
      </c>
      <c r="L3" s="4">
        <v>12</v>
      </c>
      <c r="M3" s="5">
        <v>13</v>
      </c>
      <c r="N3" s="4">
        <v>14</v>
      </c>
    </row>
    <row r="4" spans="1:15" customFormat="1" ht="55.5" hidden="1" customHeight="1" x14ac:dyDescent="0.25">
      <c r="A4" s="228" t="s">
        <v>202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8.25" hidden="1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04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>
        <f>'[51]Оценка от учреждения'!H15</f>
        <v>7.4</v>
      </c>
      <c r="I16" s="195">
        <f>'[51]Оценка от учреждения'!I15</f>
        <v>4.9000000000000004</v>
      </c>
      <c r="J16" s="225">
        <f>IF(H16/I16*100&gt;100,100,H16/I16*100)</f>
        <v>100</v>
      </c>
      <c r="K16" s="226">
        <f>(J16+J17+J18)/3</f>
        <v>97.229013854930727</v>
      </c>
      <c r="L16" s="227">
        <f>(K16+K19)/2</f>
        <v>98.614506927465357</v>
      </c>
      <c r="M16" s="233"/>
      <c r="N16" s="44"/>
      <c r="O16" s="229">
        <v>4</v>
      </c>
    </row>
    <row r="17" spans="1:15" customFormat="1" ht="39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>
        <f>'[51]Оценка от учреждения'!H16</f>
        <v>100</v>
      </c>
      <c r="I17" s="195">
        <f>'[51]Оценка от учреждения'!I16</f>
        <v>100</v>
      </c>
      <c r="J17" s="225">
        <f>IF(I17/H17*100&gt;100,100,I17/H17*100)</f>
        <v>100</v>
      </c>
      <c r="K17" s="231"/>
      <c r="L17" s="232"/>
      <c r="M17" s="233"/>
      <c r="N17" s="49"/>
      <c r="O17" s="234"/>
    </row>
    <row r="18" spans="1:15" customFormat="1" ht="32.25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>
        <f>'[51]Оценка от учреждения'!H17</f>
        <v>81.8</v>
      </c>
      <c r="I18" s="195">
        <f>'[51]Оценка от учреждения'!I17</f>
        <v>75</v>
      </c>
      <c r="J18" s="225">
        <f>IF(I18/H18*100&gt;100,100,I18/H18*100)</f>
        <v>91.687041564792182</v>
      </c>
      <c r="K18" s="231"/>
      <c r="L18" s="232"/>
      <c r="M18" s="233"/>
      <c r="N18" s="49"/>
      <c r="O18" s="234"/>
    </row>
    <row r="19" spans="1:15" customFormat="1" ht="33" customHeight="1" x14ac:dyDescent="0.25">
      <c r="A19" s="223"/>
      <c r="B19" s="203"/>
      <c r="C19" s="204"/>
      <c r="D19" s="199"/>
      <c r="E19" s="192" t="s">
        <v>25</v>
      </c>
      <c r="F19" s="205" t="s">
        <v>26</v>
      </c>
      <c r="G19" s="194" t="s">
        <v>27</v>
      </c>
      <c r="H19" s="195">
        <f>'[51]Оценка от учреждения'!H18</f>
        <v>1</v>
      </c>
      <c r="I19" s="195">
        <f>'[51]Оценка от учреждения'!I18</f>
        <v>1.08</v>
      </c>
      <c r="J19" s="225">
        <f>IF(I19/H19*100&gt;100,100,I19/H19*100)</f>
        <v>100</v>
      </c>
      <c r="K19" s="225">
        <f>J19</f>
        <v>100</v>
      </c>
      <c r="L19" s="232"/>
      <c r="M19" s="233"/>
      <c r="N19" s="57"/>
      <c r="O19" s="236"/>
    </row>
    <row r="20" spans="1:15" customFormat="1" ht="52.5" hidden="1" customHeight="1" x14ac:dyDescent="0.25">
      <c r="A20" s="223"/>
      <c r="B20" s="189" t="s">
        <v>124</v>
      </c>
      <c r="C20" s="224" t="s">
        <v>125</v>
      </c>
      <c r="D20" s="247" t="s">
        <v>18</v>
      </c>
      <c r="E20" s="192" t="s">
        <v>19</v>
      </c>
      <c r="F20" s="193" t="s">
        <v>114</v>
      </c>
      <c r="G20" s="194" t="s">
        <v>21</v>
      </c>
      <c r="H20" s="195"/>
      <c r="I20" s="195"/>
      <c r="J20" s="225"/>
      <c r="K20" s="248"/>
      <c r="L20" s="249"/>
      <c r="M20" s="233"/>
      <c r="N20" s="44"/>
      <c r="O20" s="229">
        <v>5</v>
      </c>
    </row>
    <row r="21" spans="1:15" customFormat="1" ht="39" hidden="1" customHeight="1" x14ac:dyDescent="0.25">
      <c r="A21" s="223"/>
      <c r="B21" s="189"/>
      <c r="C21" s="230"/>
      <c r="D21" s="250"/>
      <c r="E21" s="192" t="s">
        <v>19</v>
      </c>
      <c r="F21" s="193" t="s">
        <v>115</v>
      </c>
      <c r="G21" s="194" t="s">
        <v>21</v>
      </c>
      <c r="H21" s="195"/>
      <c r="I21" s="195"/>
      <c r="J21" s="225"/>
      <c r="K21" s="251"/>
      <c r="L21" s="252"/>
      <c r="M21" s="233"/>
      <c r="N21" s="49"/>
      <c r="O21" s="234"/>
    </row>
    <row r="22" spans="1:15" customFormat="1" ht="33.75" hidden="1" customHeight="1" x14ac:dyDescent="0.25">
      <c r="A22" s="223"/>
      <c r="B22" s="189"/>
      <c r="C22" s="230"/>
      <c r="D22" s="250"/>
      <c r="E22" s="192" t="s">
        <v>19</v>
      </c>
      <c r="F22" s="193" t="s">
        <v>116</v>
      </c>
      <c r="G22" s="194" t="s">
        <v>21</v>
      </c>
      <c r="H22" s="195"/>
      <c r="I22" s="195"/>
      <c r="J22" s="225"/>
      <c r="K22" s="253"/>
      <c r="L22" s="252"/>
      <c r="M22" s="233"/>
      <c r="N22" s="49"/>
      <c r="O22" s="234"/>
    </row>
    <row r="23" spans="1:15" customFormat="1" ht="33" hidden="1" customHeight="1" x14ac:dyDescent="0.25">
      <c r="A23" s="223"/>
      <c r="B23" s="203"/>
      <c r="C23" s="235"/>
      <c r="D23" s="254"/>
      <c r="E23" s="192" t="s">
        <v>25</v>
      </c>
      <c r="F23" s="205" t="s">
        <v>117</v>
      </c>
      <c r="G23" s="194" t="s">
        <v>27</v>
      </c>
      <c r="H23" s="195"/>
      <c r="I23" s="195"/>
      <c r="J23" s="225"/>
      <c r="K23" s="225"/>
      <c r="L23" s="255"/>
      <c r="M23" s="233"/>
      <c r="N23" s="57"/>
      <c r="O23" s="236"/>
    </row>
    <row r="24" spans="1:15" ht="52.5" hidden="1" customHeight="1" x14ac:dyDescent="0.25">
      <c r="A24" s="223"/>
      <c r="B24" s="189" t="s">
        <v>126</v>
      </c>
      <c r="C24" s="107" t="s">
        <v>127</v>
      </c>
      <c r="D24" s="37" t="s">
        <v>18</v>
      </c>
      <c r="E24" s="3" t="s">
        <v>19</v>
      </c>
      <c r="F24" s="38" t="s">
        <v>114</v>
      </c>
      <c r="G24" s="39" t="s">
        <v>21</v>
      </c>
      <c r="H24" s="195"/>
      <c r="I24" s="195"/>
      <c r="J24" s="196"/>
      <c r="K24" s="42"/>
      <c r="L24" s="198"/>
      <c r="M24" s="233"/>
      <c r="N24" s="44"/>
      <c r="O24" s="238">
        <v>6</v>
      </c>
    </row>
    <row r="25" spans="1:15" ht="39" hidden="1" customHeight="1" x14ac:dyDescent="0.25">
      <c r="A25" s="223"/>
      <c r="B25" s="189"/>
      <c r="C25" s="109"/>
      <c r="D25" s="257"/>
      <c r="E25" s="3" t="s">
        <v>19</v>
      </c>
      <c r="F25" s="256" t="s">
        <v>180</v>
      </c>
      <c r="G25" s="39" t="s">
        <v>21</v>
      </c>
      <c r="H25" s="195"/>
      <c r="I25" s="195"/>
      <c r="J25" s="196"/>
      <c r="K25" s="258"/>
      <c r="L25" s="201"/>
      <c r="M25" s="233"/>
      <c r="N25" s="49"/>
      <c r="O25" s="241"/>
    </row>
    <row r="26" spans="1:15" ht="35.25" hidden="1" customHeight="1" x14ac:dyDescent="0.25">
      <c r="A26" s="223"/>
      <c r="B26" s="189"/>
      <c r="C26" s="109"/>
      <c r="D26" s="257"/>
      <c r="E26" s="3" t="s">
        <v>19</v>
      </c>
      <c r="F26" s="38" t="s">
        <v>116</v>
      </c>
      <c r="G26" s="39" t="s">
        <v>21</v>
      </c>
      <c r="H26" s="195"/>
      <c r="I26" s="195"/>
      <c r="J26" s="196"/>
      <c r="K26" s="259"/>
      <c r="L26" s="201"/>
      <c r="M26" s="233"/>
      <c r="N26" s="49"/>
      <c r="O26" s="241"/>
    </row>
    <row r="27" spans="1:15" ht="33" hidden="1" customHeight="1" x14ac:dyDescent="0.25">
      <c r="A27" s="223"/>
      <c r="B27" s="203"/>
      <c r="C27" s="111"/>
      <c r="D27" s="260"/>
      <c r="E27" s="3" t="s">
        <v>25</v>
      </c>
      <c r="F27" s="55" t="s">
        <v>117</v>
      </c>
      <c r="G27" s="39" t="s">
        <v>27</v>
      </c>
      <c r="H27" s="195"/>
      <c r="I27" s="195"/>
      <c r="J27" s="196"/>
      <c r="K27" s="196"/>
      <c r="L27" s="207"/>
      <c r="M27" s="233"/>
      <c r="N27" s="57"/>
      <c r="O27" s="242"/>
    </row>
    <row r="28" spans="1:15" customFormat="1" ht="51" customHeight="1" x14ac:dyDescent="0.25">
      <c r="A28" s="223"/>
      <c r="B28" s="189" t="s">
        <v>128</v>
      </c>
      <c r="C28" s="224" t="s">
        <v>129</v>
      </c>
      <c r="D28" s="247" t="s">
        <v>18</v>
      </c>
      <c r="E28" s="192" t="s">
        <v>19</v>
      </c>
      <c r="F28" s="193" t="s">
        <v>114</v>
      </c>
      <c r="G28" s="194" t="s">
        <v>21</v>
      </c>
      <c r="H28" s="195">
        <f>'[51]Оценка от учреждения'!H27</f>
        <v>7.4</v>
      </c>
      <c r="I28" s="195">
        <f>'[51]Оценка от учреждения'!I27</f>
        <v>7.9</v>
      </c>
      <c r="J28" s="225">
        <f>IF(H28/I28*100&gt;100,100,H28/I28*100)</f>
        <v>93.670886075949369</v>
      </c>
      <c r="K28" s="248">
        <f>(J28+J29+J30)/3</f>
        <v>87.825095684648161</v>
      </c>
      <c r="L28" s="249">
        <f>(K28+K31)/2</f>
        <v>93.912547842324074</v>
      </c>
      <c r="M28" s="233"/>
      <c r="N28" s="44"/>
      <c r="O28" s="229">
        <v>7</v>
      </c>
    </row>
    <row r="29" spans="1:15" customFormat="1" ht="39" customHeight="1" x14ac:dyDescent="0.25">
      <c r="A29" s="223"/>
      <c r="B29" s="189"/>
      <c r="C29" s="230"/>
      <c r="D29" s="250"/>
      <c r="E29" s="192" t="s">
        <v>19</v>
      </c>
      <c r="F29" s="193" t="s">
        <v>115</v>
      </c>
      <c r="G29" s="194" t="s">
        <v>21</v>
      </c>
      <c r="H29" s="195">
        <f>'[51]Оценка от учреждения'!H28</f>
        <v>100</v>
      </c>
      <c r="I29" s="195">
        <f>'[51]Оценка от учреждения'!I28</f>
        <v>100</v>
      </c>
      <c r="J29" s="225">
        <f>IF(I29/H29*100&gt;100,100,I29/H29*100)</f>
        <v>100</v>
      </c>
      <c r="K29" s="251"/>
      <c r="L29" s="252"/>
      <c r="M29" s="233"/>
      <c r="N29" s="49"/>
      <c r="O29" s="234"/>
    </row>
    <row r="30" spans="1:15" customFormat="1" ht="33.75" customHeight="1" x14ac:dyDescent="0.25">
      <c r="A30" s="223"/>
      <c r="B30" s="189"/>
      <c r="C30" s="230"/>
      <c r="D30" s="250"/>
      <c r="E30" s="192" t="s">
        <v>19</v>
      </c>
      <c r="F30" s="193" t="s">
        <v>116</v>
      </c>
      <c r="G30" s="194" t="s">
        <v>21</v>
      </c>
      <c r="H30" s="195">
        <f>'[51]Оценка от учреждения'!H29</f>
        <v>81.8</v>
      </c>
      <c r="I30" s="195">
        <f>'[51]Оценка от учреждения'!I29</f>
        <v>57.1</v>
      </c>
      <c r="J30" s="225">
        <f>IF(I30/H30*100&gt;100,100,I30/H30*100)</f>
        <v>69.804400977995115</v>
      </c>
      <c r="K30" s="253"/>
      <c r="L30" s="252"/>
      <c r="M30" s="233"/>
      <c r="N30" s="49"/>
      <c r="O30" s="234"/>
    </row>
    <row r="31" spans="1:15" customFormat="1" ht="33" customHeight="1" x14ac:dyDescent="0.25">
      <c r="A31" s="223"/>
      <c r="B31" s="203"/>
      <c r="C31" s="235"/>
      <c r="D31" s="254"/>
      <c r="E31" s="192" t="s">
        <v>25</v>
      </c>
      <c r="F31" s="205" t="s">
        <v>26</v>
      </c>
      <c r="G31" s="194" t="s">
        <v>27</v>
      </c>
      <c r="H31" s="195">
        <f>'[51]Оценка от учреждения'!H30</f>
        <v>1.75</v>
      </c>
      <c r="I31" s="195">
        <f>'[51]Оценка от учреждения'!I30</f>
        <v>1.75</v>
      </c>
      <c r="J31" s="225">
        <f>IF(I31/H31*100&gt;100,100,I31/H31*100)</f>
        <v>100</v>
      </c>
      <c r="K31" s="225">
        <f>J31</f>
        <v>100</v>
      </c>
      <c r="L31" s="255"/>
      <c r="M31" s="233"/>
      <c r="N31" s="57"/>
      <c r="O31" s="236"/>
    </row>
    <row r="32" spans="1:15" ht="54" customHeight="1" x14ac:dyDescent="0.25">
      <c r="A32" s="20"/>
      <c r="B32" s="189" t="s">
        <v>130</v>
      </c>
      <c r="C32" s="36" t="s">
        <v>131</v>
      </c>
      <c r="D32" s="37" t="s">
        <v>18</v>
      </c>
      <c r="E32" s="3" t="s">
        <v>19</v>
      </c>
      <c r="F32" s="38" t="s">
        <v>114</v>
      </c>
      <c r="G32" s="39" t="s">
        <v>21</v>
      </c>
      <c r="H32" s="195">
        <f>'[51]Оценка от учреждения'!H31</f>
        <v>7.4</v>
      </c>
      <c r="I32" s="195">
        <f>'[51]Оценка от учреждения'!I31</f>
        <v>7.6</v>
      </c>
      <c r="J32" s="196">
        <f>IF(H32/I32*100&gt;100,100,H32/I32*100)</f>
        <v>97.368421052631589</v>
      </c>
      <c r="K32" s="237">
        <f>(J32+J33+J34)/3</f>
        <v>84.819628533436287</v>
      </c>
      <c r="L32" s="227">
        <f>(K32+K35)/2</f>
        <v>92.409814266718143</v>
      </c>
      <c r="M32" s="243"/>
      <c r="N32" s="44"/>
      <c r="O32" s="238">
        <v>8</v>
      </c>
    </row>
    <row r="33" spans="1:15" ht="39" customHeight="1" x14ac:dyDescent="0.25">
      <c r="A33" s="20"/>
      <c r="B33" s="189"/>
      <c r="C33" s="36"/>
      <c r="D33" s="217"/>
      <c r="E33" s="3" t="s">
        <v>19</v>
      </c>
      <c r="F33" s="38" t="s">
        <v>115</v>
      </c>
      <c r="G33" s="39" t="s">
        <v>21</v>
      </c>
      <c r="H33" s="195">
        <f>'[51]Оценка от учреждения'!H32</f>
        <v>100</v>
      </c>
      <c r="I33" s="195">
        <f>'[51]Оценка от учреждения'!I32</f>
        <v>100</v>
      </c>
      <c r="J33" s="196">
        <f>IF(I33/H33*100&gt;100,100,I33/H33*100)</f>
        <v>100</v>
      </c>
      <c r="K33" s="239"/>
      <c r="L33" s="240"/>
      <c r="M33" s="243"/>
      <c r="N33" s="49"/>
      <c r="O33" s="241"/>
    </row>
    <row r="34" spans="1:15" ht="33.75" customHeight="1" x14ac:dyDescent="0.25">
      <c r="A34" s="20"/>
      <c r="B34" s="189"/>
      <c r="C34" s="36"/>
      <c r="D34" s="217"/>
      <c r="E34" s="3" t="s">
        <v>19</v>
      </c>
      <c r="F34" s="38" t="s">
        <v>116</v>
      </c>
      <c r="G34" s="39" t="s">
        <v>21</v>
      </c>
      <c r="H34" s="195">
        <f>'[51]Оценка от учреждения'!H33</f>
        <v>81.8</v>
      </c>
      <c r="I34" s="195">
        <f>'[51]Оценка от учреждения'!I33</f>
        <v>46.7</v>
      </c>
      <c r="J34" s="196">
        <f>IF(I34/H34*100&gt;100,100,I34/H34*100)</f>
        <v>57.090464547677264</v>
      </c>
      <c r="K34" s="239"/>
      <c r="L34" s="240"/>
      <c r="M34" s="243"/>
      <c r="N34" s="49"/>
      <c r="O34" s="241"/>
    </row>
    <row r="35" spans="1:15" ht="33" customHeight="1" x14ac:dyDescent="0.25">
      <c r="A35" s="20"/>
      <c r="B35" s="203"/>
      <c r="C35" s="53"/>
      <c r="D35" s="218"/>
      <c r="E35" s="3" t="s">
        <v>25</v>
      </c>
      <c r="F35" s="55" t="s">
        <v>26</v>
      </c>
      <c r="G35" s="39" t="s">
        <v>27</v>
      </c>
      <c r="H35" s="195">
        <f>'[51]Оценка от учреждения'!H34</f>
        <v>199</v>
      </c>
      <c r="I35" s="195">
        <f>'[51]Оценка от учреждения'!I34</f>
        <v>202.75</v>
      </c>
      <c r="J35" s="196">
        <f>IF(I35/H35*100&gt;100,100,I35/H35*100)</f>
        <v>100</v>
      </c>
      <c r="K35" s="196">
        <f>J35</f>
        <v>100</v>
      </c>
      <c r="L35" s="240"/>
      <c r="M35" s="243"/>
      <c r="N35" s="57"/>
      <c r="O35" s="242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33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33"/>
      <c r="N41" s="49"/>
      <c r="O41" s="241"/>
    </row>
    <row r="42" spans="1:15" ht="36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33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customHeight="1" x14ac:dyDescent="0.25">
      <c r="A56" s="223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>
        <f>'[51]Оценка от учреждения'!H55</f>
        <v>7.4</v>
      </c>
      <c r="I56" s="195">
        <f>'[51]Оценка от учреждения'!I55</f>
        <v>0.6</v>
      </c>
      <c r="J56" s="196">
        <f>IF(H56/I56*100&gt;100,100,H56/I56*100)</f>
        <v>100</v>
      </c>
      <c r="K56" s="237">
        <f>(J56+J57+J58)/3</f>
        <v>87.041564792176032</v>
      </c>
      <c r="L56" s="227">
        <f>(K56+K59)/2</f>
        <v>93.520782396088009</v>
      </c>
      <c r="M56" s="233"/>
      <c r="N56" s="44"/>
      <c r="O56" s="238">
        <v>14</v>
      </c>
    </row>
    <row r="57" spans="1:15" ht="39" customHeight="1" x14ac:dyDescent="0.25">
      <c r="A57" s="223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>
        <f>'[51]Оценка от учреждения'!H56</f>
        <v>100</v>
      </c>
      <c r="I57" s="195">
        <f>'[51]Оценка от учреждения'!I56</f>
        <v>100</v>
      </c>
      <c r="J57" s="196">
        <f>IF(I57/H57*100&gt;100,100,I57/H57*100)</f>
        <v>100</v>
      </c>
      <c r="K57" s="239"/>
      <c r="L57" s="240"/>
      <c r="M57" s="233"/>
      <c r="N57" s="49"/>
      <c r="O57" s="241"/>
    </row>
    <row r="58" spans="1:15" ht="36.75" customHeight="1" x14ac:dyDescent="0.25">
      <c r="A58" s="223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>
        <f>'[51]Оценка от учреждения'!H57</f>
        <v>81.8</v>
      </c>
      <c r="I58" s="195">
        <f>'[51]Оценка от учреждения'!I57</f>
        <v>50</v>
      </c>
      <c r="J58" s="196">
        <f>IF(I58/H58*100&gt;100,100,I58/H58*100)</f>
        <v>61.124694376528119</v>
      </c>
      <c r="K58" s="239"/>
      <c r="L58" s="240"/>
      <c r="M58" s="233"/>
      <c r="N58" s="49"/>
      <c r="O58" s="241"/>
    </row>
    <row r="59" spans="1:15" ht="33" customHeight="1" x14ac:dyDescent="0.25">
      <c r="A59" s="223"/>
      <c r="B59" s="203"/>
      <c r="C59" s="53"/>
      <c r="D59" s="209"/>
      <c r="E59" s="3" t="s">
        <v>25</v>
      </c>
      <c r="F59" s="55" t="s">
        <v>26</v>
      </c>
      <c r="G59" s="39" t="s">
        <v>27</v>
      </c>
      <c r="H59" s="195">
        <f>'[51]Оценка от учреждения'!H58</f>
        <v>15</v>
      </c>
      <c r="I59" s="195">
        <f>'[51]Оценка от учреждения'!I58</f>
        <v>16.579999999999998</v>
      </c>
      <c r="J59" s="196">
        <f>IF(I59/H59*100&gt;100,100,I59/H59*100)</f>
        <v>100</v>
      </c>
      <c r="K59" s="196">
        <f>J59</f>
        <v>100</v>
      </c>
      <c r="L59" s="240"/>
      <c r="M59" s="233"/>
      <c r="N59" s="57"/>
      <c r="O59" s="242"/>
    </row>
    <row r="60" spans="1:15" customFormat="1" ht="52.5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33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33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33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33"/>
      <c r="N63" s="57"/>
      <c r="O63" s="236"/>
    </row>
    <row r="64" spans="1:15" ht="51" hidden="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/>
      <c r="I64" s="195"/>
      <c r="J64" s="196"/>
      <c r="K64" s="237"/>
      <c r="L64" s="227"/>
      <c r="M64" s="233"/>
      <c r="N64" s="44"/>
      <c r="O64" s="238">
        <v>16</v>
      </c>
    </row>
    <row r="65" spans="1:15" ht="39" hidden="1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/>
      <c r="I65" s="195"/>
      <c r="J65" s="196"/>
      <c r="K65" s="239"/>
      <c r="L65" s="240"/>
      <c r="M65" s="233"/>
      <c r="N65" s="49"/>
      <c r="O65" s="241"/>
    </row>
    <row r="66" spans="1:15" ht="33.75" hidden="1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/>
      <c r="I66" s="195"/>
      <c r="J66" s="196"/>
      <c r="K66" s="239"/>
      <c r="L66" s="240"/>
      <c r="M66" s="233"/>
      <c r="N66" s="49"/>
      <c r="O66" s="241"/>
    </row>
    <row r="67" spans="1:15" ht="33" hidden="1" customHeight="1" x14ac:dyDescent="0.25">
      <c r="A67" s="223"/>
      <c r="B67" s="203"/>
      <c r="C67" s="53"/>
      <c r="D67" s="209"/>
      <c r="E67" s="3" t="s">
        <v>25</v>
      </c>
      <c r="F67" s="55" t="s">
        <v>117</v>
      </c>
      <c r="G67" s="39" t="s">
        <v>27</v>
      </c>
      <c r="H67" s="195"/>
      <c r="I67" s="195"/>
      <c r="J67" s="196"/>
      <c r="K67" s="196"/>
      <c r="L67" s="240"/>
      <c r="M67" s="233"/>
      <c r="N67" s="57"/>
      <c r="O67" s="242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196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hidden="1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/>
      <c r="I72" s="195"/>
      <c r="J72" s="196"/>
      <c r="K72" s="237"/>
      <c r="L72" s="227"/>
      <c r="M72" s="233"/>
      <c r="N72" s="44"/>
      <c r="O72" s="238">
        <v>18</v>
      </c>
    </row>
    <row r="73" spans="1:15" ht="34.5" hidden="1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/>
      <c r="I73" s="195"/>
      <c r="J73" s="196"/>
      <c r="K73" s="239"/>
      <c r="L73" s="240"/>
      <c r="M73" s="233"/>
      <c r="N73" s="49"/>
      <c r="O73" s="241"/>
    </row>
    <row r="74" spans="1:15" ht="33.75" hidden="1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/>
      <c r="I74" s="195"/>
      <c r="J74" s="196"/>
      <c r="K74" s="239"/>
      <c r="L74" s="240"/>
      <c r="M74" s="233"/>
      <c r="N74" s="49"/>
      <c r="O74" s="241"/>
    </row>
    <row r="75" spans="1:15" ht="33" hidden="1" customHeight="1" x14ac:dyDescent="0.25">
      <c r="A75" s="223"/>
      <c r="B75" s="203"/>
      <c r="C75" s="53"/>
      <c r="D75" s="209"/>
      <c r="E75" s="3" t="s">
        <v>25</v>
      </c>
      <c r="F75" s="55" t="s">
        <v>117</v>
      </c>
      <c r="G75" s="39" t="s">
        <v>27</v>
      </c>
      <c r="H75" s="195"/>
      <c r="I75" s="195"/>
      <c r="J75" s="196"/>
      <c r="K75" s="196"/>
      <c r="L75" s="240"/>
      <c r="M75" s="233"/>
      <c r="N75" s="57"/>
      <c r="O75" s="242"/>
    </row>
    <row r="76" spans="1:15" customFormat="1" ht="36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/>
      <c r="I76" s="195"/>
      <c r="J76" s="225"/>
      <c r="K76" s="226"/>
      <c r="L76" s="227"/>
      <c r="M76" s="233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/>
      <c r="I77" s="195"/>
      <c r="J77" s="225"/>
      <c r="K77" s="231"/>
      <c r="L77" s="232"/>
      <c r="M77" s="233"/>
      <c r="N77" s="49"/>
      <c r="O77" s="234"/>
    </row>
    <row r="78" spans="1:15" customFormat="1" ht="35.25" hidden="1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/>
      <c r="I78" s="195"/>
      <c r="J78" s="225"/>
      <c r="K78" s="231"/>
      <c r="L78" s="232"/>
      <c r="M78" s="233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/>
      <c r="L79" s="232"/>
      <c r="M79" s="233"/>
      <c r="N79" s="57"/>
      <c r="O79" s="236"/>
    </row>
    <row r="80" spans="1:15" ht="34.5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>
        <f>'[51]Оценка от учреждения'!H79</f>
        <v>100</v>
      </c>
      <c r="I80" s="195">
        <f>'[51]Оценка от учреждения'!I79</f>
        <v>100</v>
      </c>
      <c r="J80" s="196">
        <f>IF(I80/H80*100&gt;100,100,I80/H80*100)</f>
        <v>100</v>
      </c>
      <c r="K80" s="237">
        <f>(J80+J81+J82)/3</f>
        <v>100</v>
      </c>
      <c r="L80" s="227">
        <f>(K80+K83)/2</f>
        <v>100</v>
      </c>
      <c r="M80" s="233"/>
      <c r="N80" s="44"/>
      <c r="O80" s="238">
        <v>20</v>
      </c>
    </row>
    <row r="81" spans="1:15" ht="39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>
        <f>'[51]Оценка от учреждения'!H80</f>
        <v>7.4</v>
      </c>
      <c r="I81" s="195">
        <f>'[51]Оценка от учреждения'!I80</f>
        <v>4.9000000000000004</v>
      </c>
      <c r="J81" s="196">
        <f>IF(H81/I81*100&gt;100,100,H81/I81*100)</f>
        <v>100</v>
      </c>
      <c r="K81" s="239"/>
      <c r="L81" s="240"/>
      <c r="M81" s="233"/>
      <c r="N81" s="49"/>
      <c r="O81" s="241"/>
    </row>
    <row r="82" spans="1:15" ht="33.75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>
        <f>'[51]Оценка от учреждения'!H81</f>
        <v>100</v>
      </c>
      <c r="I82" s="195">
        <f>'[51]Оценка от учреждения'!I81</f>
        <v>100</v>
      </c>
      <c r="J82" s="196">
        <f>IF(I82/H82*100&gt;100,100,I82/H82*100)</f>
        <v>100</v>
      </c>
      <c r="K82" s="239"/>
      <c r="L82" s="240"/>
      <c r="M82" s="233"/>
      <c r="N82" s="49"/>
      <c r="O82" s="241"/>
    </row>
    <row r="83" spans="1:15" ht="33" customHeight="1" x14ac:dyDescent="0.25">
      <c r="A83" s="223"/>
      <c r="B83" s="203"/>
      <c r="C83" s="53"/>
      <c r="D83" s="209"/>
      <c r="E83" s="3" t="s">
        <v>25</v>
      </c>
      <c r="F83" s="55" t="s">
        <v>26</v>
      </c>
      <c r="G83" s="39" t="s">
        <v>27</v>
      </c>
      <c r="H83" s="195">
        <f>'[51]Оценка от учреждения'!H82</f>
        <v>1</v>
      </c>
      <c r="I83" s="195">
        <f>'[51]Оценка от учреждения'!I82</f>
        <v>1.08</v>
      </c>
      <c r="J83" s="196">
        <f>IF(I83/H83*100&gt;100,100,I83/H83*100)</f>
        <v>100</v>
      </c>
      <c r="K83" s="196">
        <f>J83</f>
        <v>100</v>
      </c>
      <c r="L83" s="240"/>
      <c r="M83" s="233"/>
      <c r="N83" s="57"/>
      <c r="O83" s="242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4.5" hidden="1" customHeight="1" x14ac:dyDescent="0.25">
      <c r="A92" s="223"/>
      <c r="B92" s="189" t="s">
        <v>163</v>
      </c>
      <c r="C92" s="190" t="s">
        <v>164</v>
      </c>
      <c r="D92" s="191" t="s">
        <v>18</v>
      </c>
      <c r="E92" s="192" t="s">
        <v>19</v>
      </c>
      <c r="F92" s="193" t="s">
        <v>150</v>
      </c>
      <c r="G92" s="194" t="s">
        <v>21</v>
      </c>
      <c r="H92" s="195"/>
      <c r="I92" s="195"/>
      <c r="J92" s="225"/>
      <c r="K92" s="226"/>
      <c r="L92" s="227"/>
      <c r="M92" s="233"/>
      <c r="N92" s="44"/>
      <c r="O92" s="229">
        <v>23</v>
      </c>
    </row>
    <row r="93" spans="1:15" customFormat="1" ht="39" hidden="1" customHeight="1" x14ac:dyDescent="0.25">
      <c r="A93" s="223"/>
      <c r="B93" s="189"/>
      <c r="C93" s="190"/>
      <c r="D93" s="199"/>
      <c r="E93" s="192" t="s">
        <v>19</v>
      </c>
      <c r="F93" s="193" t="s">
        <v>151</v>
      </c>
      <c r="G93" s="194" t="s">
        <v>21</v>
      </c>
      <c r="H93" s="195"/>
      <c r="I93" s="195"/>
      <c r="J93" s="225"/>
      <c r="K93" s="231"/>
      <c r="L93" s="232"/>
      <c r="M93" s="233"/>
      <c r="N93" s="49"/>
      <c r="O93" s="234"/>
    </row>
    <row r="94" spans="1:15" customFormat="1" ht="32.25" hidden="1" customHeight="1" x14ac:dyDescent="0.25">
      <c r="A94" s="223"/>
      <c r="B94" s="189"/>
      <c r="C94" s="190"/>
      <c r="D94" s="199"/>
      <c r="E94" s="192" t="s">
        <v>19</v>
      </c>
      <c r="F94" s="220" t="s">
        <v>152</v>
      </c>
      <c r="G94" s="194" t="s">
        <v>21</v>
      </c>
      <c r="H94" s="195"/>
      <c r="I94" s="195"/>
      <c r="J94" s="225"/>
      <c r="K94" s="231"/>
      <c r="L94" s="232"/>
      <c r="M94" s="233"/>
      <c r="N94" s="49"/>
      <c r="O94" s="234"/>
    </row>
    <row r="95" spans="1:15" customFormat="1" ht="33" hidden="1" customHeight="1" x14ac:dyDescent="0.25">
      <c r="A95" s="223"/>
      <c r="B95" s="203"/>
      <c r="C95" s="204"/>
      <c r="D95" s="199"/>
      <c r="E95" s="192" t="s">
        <v>25</v>
      </c>
      <c r="F95" s="205" t="s">
        <v>117</v>
      </c>
      <c r="G95" s="194" t="s">
        <v>27</v>
      </c>
      <c r="H95" s="195"/>
      <c r="I95" s="195"/>
      <c r="J95" s="225"/>
      <c r="K95" s="225"/>
      <c r="L95" s="232"/>
      <c r="M95" s="233"/>
      <c r="N95" s="57"/>
      <c r="O95" s="236"/>
    </row>
    <row r="96" spans="1:15" ht="33" hidden="1" customHeight="1" x14ac:dyDescent="0.25">
      <c r="A96" s="223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/>
      <c r="I96" s="195"/>
      <c r="J96" s="196"/>
      <c r="K96" s="237"/>
      <c r="L96" s="227"/>
      <c r="M96" s="233"/>
      <c r="N96" s="44"/>
      <c r="O96" s="238">
        <v>24</v>
      </c>
    </row>
    <row r="97" spans="1:15" ht="39" hidden="1" customHeight="1" x14ac:dyDescent="0.25">
      <c r="A97" s="223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/>
      <c r="I97" s="195"/>
      <c r="J97" s="196"/>
      <c r="K97" s="239"/>
      <c r="L97" s="240"/>
      <c r="M97" s="233"/>
      <c r="N97" s="49"/>
      <c r="O97" s="241"/>
    </row>
    <row r="98" spans="1:15" ht="33.75" hidden="1" customHeight="1" x14ac:dyDescent="0.25">
      <c r="A98" s="223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/>
      <c r="I98" s="195"/>
      <c r="J98" s="196"/>
      <c r="K98" s="239"/>
      <c r="L98" s="240"/>
      <c r="M98" s="233"/>
      <c r="N98" s="49"/>
      <c r="O98" s="241"/>
    </row>
    <row r="99" spans="1:15" ht="33" hidden="1" customHeight="1" x14ac:dyDescent="0.25">
      <c r="A99" s="223"/>
      <c r="B99" s="203"/>
      <c r="C99" s="53"/>
      <c r="D99" s="209"/>
      <c r="E99" s="3" t="s">
        <v>25</v>
      </c>
      <c r="F99" s="55" t="s">
        <v>117</v>
      </c>
      <c r="G99" s="39" t="s">
        <v>27</v>
      </c>
      <c r="H99" s="195"/>
      <c r="I99" s="195"/>
      <c r="J99" s="196"/>
      <c r="K99" s="196"/>
      <c r="L99" s="240"/>
      <c r="M99" s="233"/>
      <c r="N99" s="57"/>
      <c r="O99" s="242"/>
    </row>
    <row r="100" spans="1:15" customFormat="1" ht="34.5" customHeight="1" x14ac:dyDescent="0.25">
      <c r="A100" s="223"/>
      <c r="B100" s="189" t="s">
        <v>167</v>
      </c>
      <c r="C100" s="190" t="s">
        <v>168</v>
      </c>
      <c r="D100" s="191" t="s">
        <v>18</v>
      </c>
      <c r="E100" s="192" t="s">
        <v>19</v>
      </c>
      <c r="F100" s="193" t="s">
        <v>150</v>
      </c>
      <c r="G100" s="194" t="s">
        <v>21</v>
      </c>
      <c r="H100" s="195">
        <f>'[51]Оценка от учреждения'!H99</f>
        <v>100</v>
      </c>
      <c r="I100" s="195">
        <f>'[51]Оценка от учреждения'!I99</f>
        <v>100</v>
      </c>
      <c r="J100" s="225">
        <f>IF(I100/H100*100&gt;100,100,I100/H100*100)</f>
        <v>100</v>
      </c>
      <c r="K100" s="226">
        <f>(J100+J101+J102)/3</f>
        <v>97.890295358649794</v>
      </c>
      <c r="L100" s="227">
        <f>(K100+K103)/2</f>
        <v>98.94514767932489</v>
      </c>
      <c r="M100" s="233"/>
      <c r="N100" s="44"/>
      <c r="O100" s="229">
        <v>25</v>
      </c>
    </row>
    <row r="101" spans="1:15" customFormat="1" ht="39" customHeight="1" x14ac:dyDescent="0.25">
      <c r="A101" s="223"/>
      <c r="B101" s="189"/>
      <c r="C101" s="190"/>
      <c r="D101" s="199"/>
      <c r="E101" s="192" t="s">
        <v>19</v>
      </c>
      <c r="F101" s="193" t="s">
        <v>151</v>
      </c>
      <c r="G101" s="194" t="s">
        <v>21</v>
      </c>
      <c r="H101" s="195">
        <f>'[51]Оценка от учреждения'!H100</f>
        <v>7.4</v>
      </c>
      <c r="I101" s="195">
        <f>'[51]Оценка от учреждения'!I100</f>
        <v>7.9</v>
      </c>
      <c r="J101" s="225">
        <f>IF(H101/I101*100&gt;100,100,H101/I101*100)</f>
        <v>93.670886075949369</v>
      </c>
      <c r="K101" s="231"/>
      <c r="L101" s="232"/>
      <c r="M101" s="233"/>
      <c r="N101" s="49"/>
      <c r="O101" s="234"/>
    </row>
    <row r="102" spans="1:15" customFormat="1" ht="35.25" customHeight="1" x14ac:dyDescent="0.25">
      <c r="A102" s="223"/>
      <c r="B102" s="189"/>
      <c r="C102" s="190"/>
      <c r="D102" s="199"/>
      <c r="E102" s="192" t="s">
        <v>19</v>
      </c>
      <c r="F102" s="220" t="s">
        <v>152</v>
      </c>
      <c r="G102" s="194" t="s">
        <v>21</v>
      </c>
      <c r="H102" s="195">
        <f>'[51]Оценка от учреждения'!H101</f>
        <v>100</v>
      </c>
      <c r="I102" s="195">
        <f>'[51]Оценка от учреждения'!I101</f>
        <v>100</v>
      </c>
      <c r="J102" s="225">
        <f>IF(I102/H102*100&gt;100,100,I102/H102*100)</f>
        <v>100</v>
      </c>
      <c r="K102" s="231"/>
      <c r="L102" s="232"/>
      <c r="M102" s="233"/>
      <c r="N102" s="49"/>
      <c r="O102" s="234"/>
    </row>
    <row r="103" spans="1:15" customFormat="1" ht="33" customHeight="1" x14ac:dyDescent="0.25">
      <c r="A103" s="223"/>
      <c r="B103" s="203"/>
      <c r="C103" s="204"/>
      <c r="D103" s="199"/>
      <c r="E103" s="192" t="s">
        <v>25</v>
      </c>
      <c r="F103" s="205" t="s">
        <v>26</v>
      </c>
      <c r="G103" s="194" t="s">
        <v>27</v>
      </c>
      <c r="H103" s="195">
        <f>'[51]Оценка от учреждения'!H102</f>
        <v>1.75</v>
      </c>
      <c r="I103" s="195">
        <f>'[51]Оценка от учреждения'!I102</f>
        <v>1.75</v>
      </c>
      <c r="J103" s="225">
        <f>IF(I103/H103*100&gt;100,100,I103/H103*100)</f>
        <v>100</v>
      </c>
      <c r="K103" s="225">
        <f>J103</f>
        <v>100</v>
      </c>
      <c r="L103" s="232"/>
      <c r="M103" s="233"/>
      <c r="N103" s="57"/>
      <c r="O103" s="236"/>
    </row>
    <row r="104" spans="1:15" ht="33" customHeight="1" x14ac:dyDescent="0.25">
      <c r="A104" s="20"/>
      <c r="B104" s="189" t="s">
        <v>169</v>
      </c>
      <c r="C104" s="36" t="s">
        <v>170</v>
      </c>
      <c r="D104" s="208" t="s">
        <v>18</v>
      </c>
      <c r="E104" s="3" t="s">
        <v>19</v>
      </c>
      <c r="F104" s="38" t="s">
        <v>150</v>
      </c>
      <c r="G104" s="39" t="s">
        <v>21</v>
      </c>
      <c r="H104" s="195">
        <f>'[51]Оценка от учреждения'!H103</f>
        <v>100</v>
      </c>
      <c r="I104" s="195">
        <f>'[51]Оценка от учреждения'!I103</f>
        <v>100</v>
      </c>
      <c r="J104" s="196">
        <f>IF(I104/H104*100&gt;100,100,I104/H104*100)</f>
        <v>100</v>
      </c>
      <c r="K104" s="237">
        <f>(J104+J105+J106)/3</f>
        <v>100</v>
      </c>
      <c r="L104" s="227">
        <f>(K104+K107)/2</f>
        <v>100</v>
      </c>
      <c r="M104" s="243"/>
      <c r="N104" s="44"/>
      <c r="O104" s="238">
        <v>26</v>
      </c>
    </row>
    <row r="105" spans="1:15" ht="39" customHeight="1" x14ac:dyDescent="0.25">
      <c r="A105" s="20"/>
      <c r="B105" s="189"/>
      <c r="C105" s="36"/>
      <c r="D105" s="209"/>
      <c r="E105" s="3" t="s">
        <v>19</v>
      </c>
      <c r="F105" s="38" t="s">
        <v>151</v>
      </c>
      <c r="G105" s="39" t="s">
        <v>21</v>
      </c>
      <c r="H105" s="195">
        <f>'[51]Оценка от учреждения'!H104</f>
        <v>7.4</v>
      </c>
      <c r="I105" s="195">
        <f>'[51]Оценка от учреждения'!I104</f>
        <v>7</v>
      </c>
      <c r="J105" s="196">
        <f>IF(H105/I105*100&gt;100,100,H105/I105*100)</f>
        <v>100</v>
      </c>
      <c r="K105" s="239"/>
      <c r="L105" s="240"/>
      <c r="M105" s="243"/>
      <c r="N105" s="49"/>
      <c r="O105" s="241"/>
    </row>
    <row r="106" spans="1:15" ht="32.25" customHeight="1" x14ac:dyDescent="0.25">
      <c r="A106" s="20"/>
      <c r="B106" s="189"/>
      <c r="C106" s="36"/>
      <c r="D106" s="209"/>
      <c r="E106" s="3" t="s">
        <v>19</v>
      </c>
      <c r="F106" s="219" t="s">
        <v>152</v>
      </c>
      <c r="G106" s="39" t="s">
        <v>21</v>
      </c>
      <c r="H106" s="195">
        <f>'[51]Оценка от учреждения'!H105</f>
        <v>100</v>
      </c>
      <c r="I106" s="195">
        <f>'[51]Оценка от учреждения'!I105</f>
        <v>100</v>
      </c>
      <c r="J106" s="196">
        <f>IF(I106/H106*100&gt;100,100,I106/H106*100)</f>
        <v>100</v>
      </c>
      <c r="K106" s="239"/>
      <c r="L106" s="240"/>
      <c r="M106" s="243"/>
      <c r="N106" s="49"/>
      <c r="O106" s="241"/>
    </row>
    <row r="107" spans="1:15" ht="33" customHeight="1" x14ac:dyDescent="0.25">
      <c r="A107" s="159"/>
      <c r="B107" s="203"/>
      <c r="C107" s="53"/>
      <c r="D107" s="209"/>
      <c r="E107" s="3" t="s">
        <v>25</v>
      </c>
      <c r="F107" s="55" t="s">
        <v>26</v>
      </c>
      <c r="G107" s="39" t="s">
        <v>27</v>
      </c>
      <c r="H107" s="195">
        <f>'[51]Оценка от учреждения'!H106</f>
        <v>214</v>
      </c>
      <c r="I107" s="195">
        <f>'[51]Оценка от учреждения'!I106</f>
        <v>219.33</v>
      </c>
      <c r="J107" s="196">
        <f>IF(I107/H107*100&gt;100,100,I107/H107*100)</f>
        <v>100</v>
      </c>
      <c r="K107" s="196">
        <f>J107</f>
        <v>100</v>
      </c>
      <c r="L107" s="240"/>
      <c r="M107" s="244"/>
      <c r="N107" s="57"/>
      <c r="O107" s="24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45"/>
      <c r="H109" s="246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  <rowBreaks count="1" manualBreakCount="1">
    <brk id="114" max="13" man="1"/>
  </rowBreaks>
  <colBreaks count="1" manualBreakCount="1">
    <brk id="14" max="104857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4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3" t="s">
        <v>1</v>
      </c>
      <c r="B2" s="3" t="s">
        <v>173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3</v>
      </c>
      <c r="D3" s="5">
        <v>4</v>
      </c>
      <c r="E3" s="4">
        <v>5</v>
      </c>
      <c r="F3" s="4">
        <v>6</v>
      </c>
      <c r="G3" s="5">
        <v>7</v>
      </c>
      <c r="H3" s="4">
        <v>8</v>
      </c>
      <c r="I3" s="4">
        <v>9</v>
      </c>
      <c r="J3" s="5">
        <v>10</v>
      </c>
      <c r="K3" s="4">
        <v>11</v>
      </c>
      <c r="L3" s="4">
        <v>12</v>
      </c>
      <c r="M3" s="5">
        <v>13</v>
      </c>
      <c r="N3" s="4">
        <v>14</v>
      </c>
    </row>
    <row r="4" spans="1:15" customFormat="1" ht="55.5" hidden="1" customHeight="1" x14ac:dyDescent="0.25">
      <c r="A4" s="228" t="s">
        <v>203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8.25" hidden="1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04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hidden="1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/>
      <c r="I16" s="195"/>
      <c r="J16" s="225"/>
      <c r="K16" s="226"/>
      <c r="L16" s="227"/>
      <c r="M16" s="233"/>
      <c r="N16" s="44"/>
      <c r="O16" s="229">
        <v>4</v>
      </c>
    </row>
    <row r="17" spans="1:15" customFormat="1" ht="39" hidden="1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/>
      <c r="I17" s="195"/>
      <c r="J17" s="225"/>
      <c r="K17" s="231"/>
      <c r="L17" s="232"/>
      <c r="M17" s="233"/>
      <c r="N17" s="49"/>
      <c r="O17" s="234"/>
    </row>
    <row r="18" spans="1:15" customFormat="1" ht="32.25" hidden="1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/>
      <c r="I18" s="195"/>
      <c r="J18" s="225"/>
      <c r="K18" s="231"/>
      <c r="L18" s="232"/>
      <c r="M18" s="233"/>
      <c r="N18" s="49"/>
      <c r="O18" s="234"/>
    </row>
    <row r="19" spans="1:15" customFormat="1" ht="33" hidden="1" customHeight="1" x14ac:dyDescent="0.25">
      <c r="A19" s="223"/>
      <c r="B19" s="203"/>
      <c r="C19" s="204"/>
      <c r="D19" s="199"/>
      <c r="E19" s="192" t="s">
        <v>25</v>
      </c>
      <c r="F19" s="205" t="s">
        <v>117</v>
      </c>
      <c r="G19" s="194" t="s">
        <v>27</v>
      </c>
      <c r="H19" s="195"/>
      <c r="I19" s="195"/>
      <c r="J19" s="225"/>
      <c r="K19" s="225"/>
      <c r="L19" s="232"/>
      <c r="M19" s="233"/>
      <c r="N19" s="57"/>
      <c r="O19" s="236"/>
    </row>
    <row r="20" spans="1:15" customFormat="1" ht="52.5" customHeight="1" x14ac:dyDescent="0.25">
      <c r="A20" s="20"/>
      <c r="B20" s="189" t="s">
        <v>124</v>
      </c>
      <c r="C20" s="36" t="s">
        <v>125</v>
      </c>
      <c r="D20" s="208" t="s">
        <v>18</v>
      </c>
      <c r="E20" s="3" t="s">
        <v>19</v>
      </c>
      <c r="F20" s="38" t="s">
        <v>114</v>
      </c>
      <c r="G20" s="39" t="s">
        <v>21</v>
      </c>
      <c r="H20" s="195">
        <f>'[52]Оценка от учреждения'!H19</f>
        <v>8</v>
      </c>
      <c r="I20" s="195">
        <f>'[52]Оценка от учреждения'!I19</f>
        <v>7.1</v>
      </c>
      <c r="J20" s="196">
        <f>IF(H20/I20*100&gt;100,100,H20/I20*100)</f>
        <v>100</v>
      </c>
      <c r="K20" s="237">
        <f>(J20+J21+J22)/3</f>
        <v>100</v>
      </c>
      <c r="L20" s="227">
        <f>(K20+K23)/2</f>
        <v>100</v>
      </c>
      <c r="M20" s="243"/>
      <c r="N20" s="44"/>
      <c r="O20" s="238">
        <v>5</v>
      </c>
    </row>
    <row r="21" spans="1:15" customFormat="1" ht="39" customHeight="1" x14ac:dyDescent="0.25">
      <c r="A21" s="20"/>
      <c r="B21" s="189"/>
      <c r="C21" s="36"/>
      <c r="D21" s="209"/>
      <c r="E21" s="3" t="s">
        <v>19</v>
      </c>
      <c r="F21" s="38" t="s">
        <v>115</v>
      </c>
      <c r="G21" s="39" t="s">
        <v>21</v>
      </c>
      <c r="H21" s="195">
        <f>'[52]Оценка от учреждения'!H20</f>
        <v>100</v>
      </c>
      <c r="I21" s="195">
        <f>'[52]Оценка от учреждения'!I20</f>
        <v>100</v>
      </c>
      <c r="J21" s="196">
        <f>IF(I21/H21*100&gt;100,100,I21/H21*100)</f>
        <v>100</v>
      </c>
      <c r="K21" s="239"/>
      <c r="L21" s="240"/>
      <c r="M21" s="243"/>
      <c r="N21" s="49"/>
      <c r="O21" s="241"/>
    </row>
    <row r="22" spans="1:15" customFormat="1" ht="33.75" customHeight="1" x14ac:dyDescent="0.25">
      <c r="A22" s="20"/>
      <c r="B22" s="189"/>
      <c r="C22" s="36"/>
      <c r="D22" s="209"/>
      <c r="E22" s="3" t="s">
        <v>19</v>
      </c>
      <c r="F22" s="38" t="s">
        <v>116</v>
      </c>
      <c r="G22" s="39" t="s">
        <v>21</v>
      </c>
      <c r="H22" s="195">
        <f>'[52]Оценка от учреждения'!H21</f>
        <v>65.5</v>
      </c>
      <c r="I22" s="195">
        <f>'[52]Оценка от учреждения'!I21</f>
        <v>66.7</v>
      </c>
      <c r="J22" s="196">
        <f>IF(I22/H22*100&gt;100,100,I22/H22*100)</f>
        <v>100</v>
      </c>
      <c r="K22" s="239"/>
      <c r="L22" s="240"/>
      <c r="M22" s="243"/>
      <c r="N22" s="49"/>
      <c r="O22" s="241"/>
    </row>
    <row r="23" spans="1:15" customFormat="1" ht="33" customHeight="1" x14ac:dyDescent="0.25">
      <c r="A23" s="20"/>
      <c r="B23" s="203"/>
      <c r="C23" s="53"/>
      <c r="D23" s="209"/>
      <c r="E23" s="3" t="s">
        <v>25</v>
      </c>
      <c r="F23" s="55" t="s">
        <v>26</v>
      </c>
      <c r="G23" s="39" t="s">
        <v>27</v>
      </c>
      <c r="H23" s="195">
        <f>'[52]Оценка от учреждения'!H22</f>
        <v>3</v>
      </c>
      <c r="I23" s="195">
        <f>'[52]Оценка от учреждения'!I22</f>
        <v>4.25</v>
      </c>
      <c r="J23" s="196">
        <f>IF(I23/H23*100&gt;100,100,I23/H23*100)</f>
        <v>100</v>
      </c>
      <c r="K23" s="196">
        <f>J23</f>
        <v>100</v>
      </c>
      <c r="L23" s="240"/>
      <c r="M23" s="243"/>
      <c r="N23" s="57"/>
      <c r="O23" s="242"/>
    </row>
    <row r="24" spans="1:15" ht="52.5" customHeight="1" x14ac:dyDescent="0.25">
      <c r="A24" s="20"/>
      <c r="B24" s="189" t="s">
        <v>126</v>
      </c>
      <c r="C24" s="36" t="s">
        <v>127</v>
      </c>
      <c r="D24" s="208" t="s">
        <v>18</v>
      </c>
      <c r="E24" s="3" t="s">
        <v>19</v>
      </c>
      <c r="F24" s="38" t="s">
        <v>114</v>
      </c>
      <c r="G24" s="39" t="s">
        <v>21</v>
      </c>
      <c r="H24" s="195">
        <f>'[52]Оценка от учреждения'!H23</f>
        <v>10.4</v>
      </c>
      <c r="I24" s="195">
        <f>'[52]Оценка от учреждения'!I23</f>
        <v>16.5</v>
      </c>
      <c r="J24" s="196">
        <f>IF(H24/I24*100&gt;100,100,H24/I24*100)</f>
        <v>63.030303030303038</v>
      </c>
      <c r="K24" s="237">
        <f>(J24+J25+J26)/3</f>
        <v>87.676767676767668</v>
      </c>
      <c r="L24" s="227">
        <f>(K24+K27)/2</f>
        <v>93.838383838383834</v>
      </c>
      <c r="M24" s="243"/>
      <c r="N24" s="44"/>
      <c r="O24" s="238">
        <v>6</v>
      </c>
    </row>
    <row r="25" spans="1:15" ht="39" customHeight="1" x14ac:dyDescent="0.25">
      <c r="A25" s="20"/>
      <c r="B25" s="189"/>
      <c r="C25" s="36"/>
      <c r="D25" s="209"/>
      <c r="E25" s="3" t="s">
        <v>19</v>
      </c>
      <c r="F25" s="38" t="s">
        <v>115</v>
      </c>
      <c r="G25" s="39" t="s">
        <v>21</v>
      </c>
      <c r="H25" s="195">
        <f>'[52]Оценка от учреждения'!H24</f>
        <v>100</v>
      </c>
      <c r="I25" s="195">
        <f>'[52]Оценка от учреждения'!I24</f>
        <v>100</v>
      </c>
      <c r="J25" s="196">
        <f>IF(I25/H25*100&gt;100,100,I25/H25*100)</f>
        <v>100</v>
      </c>
      <c r="K25" s="239"/>
      <c r="L25" s="240"/>
      <c r="M25" s="243"/>
      <c r="N25" s="49"/>
      <c r="O25" s="241"/>
    </row>
    <row r="26" spans="1:15" ht="35.25" customHeight="1" x14ac:dyDescent="0.25">
      <c r="A26" s="20"/>
      <c r="B26" s="189"/>
      <c r="C26" s="36"/>
      <c r="D26" s="209"/>
      <c r="E26" s="3" t="s">
        <v>19</v>
      </c>
      <c r="F26" s="38" t="s">
        <v>116</v>
      </c>
      <c r="G26" s="39" t="s">
        <v>21</v>
      </c>
      <c r="H26" s="195">
        <f>'[52]Оценка от учреждения'!H25</f>
        <v>65.5</v>
      </c>
      <c r="I26" s="195">
        <f>'[52]Оценка от учреждения'!I25</f>
        <v>66.7</v>
      </c>
      <c r="J26" s="196">
        <f>IF(I26/H26*100&gt;100,100,I26/H26*100)</f>
        <v>100</v>
      </c>
      <c r="K26" s="239"/>
      <c r="L26" s="240"/>
      <c r="M26" s="243"/>
      <c r="N26" s="49"/>
      <c r="O26" s="241"/>
    </row>
    <row r="27" spans="1:15" ht="33" customHeight="1" x14ac:dyDescent="0.25">
      <c r="A27" s="20"/>
      <c r="B27" s="203"/>
      <c r="C27" s="53"/>
      <c r="D27" s="209"/>
      <c r="E27" s="3" t="s">
        <v>25</v>
      </c>
      <c r="F27" s="55" t="s">
        <v>26</v>
      </c>
      <c r="G27" s="39" t="s">
        <v>27</v>
      </c>
      <c r="H27" s="195">
        <f>'[52]Оценка от учреждения'!H26</f>
        <v>17</v>
      </c>
      <c r="I27" s="195">
        <f>'[52]Оценка от учреждения'!I26</f>
        <v>19.25</v>
      </c>
      <c r="J27" s="196">
        <f>IF(I27/H27*100&gt;100,100,I27/H27*100)</f>
        <v>100</v>
      </c>
      <c r="K27" s="196">
        <f>J27</f>
        <v>100</v>
      </c>
      <c r="L27" s="240"/>
      <c r="M27" s="243"/>
      <c r="N27" s="57"/>
      <c r="O27" s="242"/>
    </row>
    <row r="28" spans="1:15" customFormat="1" ht="51" customHeight="1" x14ac:dyDescent="0.25">
      <c r="A28" s="20"/>
      <c r="B28" s="189" t="s">
        <v>128</v>
      </c>
      <c r="C28" s="36" t="s">
        <v>129</v>
      </c>
      <c r="D28" s="208" t="s">
        <v>18</v>
      </c>
      <c r="E28" s="3" t="s">
        <v>19</v>
      </c>
      <c r="F28" s="38" t="s">
        <v>114</v>
      </c>
      <c r="G28" s="39" t="s">
        <v>21</v>
      </c>
      <c r="H28" s="195">
        <f>'[52]Оценка от учреждения'!H27</f>
        <v>8</v>
      </c>
      <c r="I28" s="195">
        <f>'[52]Оценка от учреждения'!I27</f>
        <v>16.3</v>
      </c>
      <c r="J28" s="196">
        <f>IF(H28/I28*100&gt;100,100,H28/I28*100)</f>
        <v>49.079754601226995</v>
      </c>
      <c r="K28" s="237">
        <f>(J28+J29+J30)/3</f>
        <v>80.227602678780499</v>
      </c>
      <c r="L28" s="227">
        <f>(K28+K31)/2</f>
        <v>90.11380133939025</v>
      </c>
      <c r="M28" s="243"/>
      <c r="N28" s="44"/>
      <c r="O28" s="238">
        <v>7</v>
      </c>
    </row>
    <row r="29" spans="1:15" customFormat="1" ht="39" customHeight="1" x14ac:dyDescent="0.25">
      <c r="A29" s="20"/>
      <c r="B29" s="189"/>
      <c r="C29" s="36"/>
      <c r="D29" s="209"/>
      <c r="E29" s="3" t="s">
        <v>19</v>
      </c>
      <c r="F29" s="38" t="s">
        <v>115</v>
      </c>
      <c r="G29" s="39" t="s">
        <v>21</v>
      </c>
      <c r="H29" s="195">
        <f>'[52]Оценка от учреждения'!H28</f>
        <v>100</v>
      </c>
      <c r="I29" s="195">
        <f>'[52]Оценка от учреждения'!I28</f>
        <v>100</v>
      </c>
      <c r="J29" s="196">
        <f>IF(I29/H29*100&gt;100,100,I29/H29*100)</f>
        <v>100</v>
      </c>
      <c r="K29" s="239"/>
      <c r="L29" s="240"/>
      <c r="M29" s="243"/>
      <c r="N29" s="49"/>
      <c r="O29" s="241"/>
    </row>
    <row r="30" spans="1:15" customFormat="1" ht="33.75" customHeight="1" x14ac:dyDescent="0.25">
      <c r="A30" s="20"/>
      <c r="B30" s="189"/>
      <c r="C30" s="36"/>
      <c r="D30" s="209"/>
      <c r="E30" s="3" t="s">
        <v>19</v>
      </c>
      <c r="F30" s="38" t="s">
        <v>116</v>
      </c>
      <c r="G30" s="39" t="s">
        <v>21</v>
      </c>
      <c r="H30" s="195">
        <f>'[52]Оценка от учреждения'!H29</f>
        <v>65.5</v>
      </c>
      <c r="I30" s="195">
        <f>'[52]Оценка от учреждения'!I29</f>
        <v>60</v>
      </c>
      <c r="J30" s="196">
        <f>IF(I30/H30*100&gt;100,100,I30/H30*100)</f>
        <v>91.603053435114504</v>
      </c>
      <c r="K30" s="239"/>
      <c r="L30" s="240"/>
      <c r="M30" s="243"/>
      <c r="N30" s="49"/>
      <c r="O30" s="241"/>
    </row>
    <row r="31" spans="1:15" customFormat="1" ht="33" customHeight="1" x14ac:dyDescent="0.25">
      <c r="A31" s="20"/>
      <c r="B31" s="203"/>
      <c r="C31" s="53"/>
      <c r="D31" s="209"/>
      <c r="E31" s="3" t="s">
        <v>25</v>
      </c>
      <c r="F31" s="55" t="s">
        <v>26</v>
      </c>
      <c r="G31" s="39" t="s">
        <v>27</v>
      </c>
      <c r="H31" s="195">
        <f>'[52]Оценка от учреждения'!H30</f>
        <v>3</v>
      </c>
      <c r="I31" s="195">
        <f>'[52]Оценка от учреждения'!I30</f>
        <v>3.83</v>
      </c>
      <c r="J31" s="196">
        <f>IF(I31/H31*100&gt;100,100,I31/H31*100)</f>
        <v>100</v>
      </c>
      <c r="K31" s="196">
        <f>J31</f>
        <v>100</v>
      </c>
      <c r="L31" s="240"/>
      <c r="M31" s="243"/>
      <c r="N31" s="57"/>
      <c r="O31" s="242"/>
    </row>
    <row r="32" spans="1:15" ht="54" customHeight="1" x14ac:dyDescent="0.25">
      <c r="A32" s="20"/>
      <c r="B32" s="189" t="s">
        <v>130</v>
      </c>
      <c r="C32" s="36" t="s">
        <v>131</v>
      </c>
      <c r="D32" s="37" t="s">
        <v>18</v>
      </c>
      <c r="E32" s="3" t="s">
        <v>19</v>
      </c>
      <c r="F32" s="38" t="s">
        <v>114</v>
      </c>
      <c r="G32" s="39" t="s">
        <v>21</v>
      </c>
      <c r="H32" s="195">
        <f>'[52]Оценка от учреждения'!H31</f>
        <v>8</v>
      </c>
      <c r="I32" s="195">
        <f>'[52]Оценка от учреждения'!I31</f>
        <v>11.1</v>
      </c>
      <c r="J32" s="196">
        <f>IF(H32/I32*100&gt;100,100,H32/I32*100)</f>
        <v>72.072072072072075</v>
      </c>
      <c r="K32" s="237">
        <f>(J32+J33+J34)/3</f>
        <v>89.520207230130893</v>
      </c>
      <c r="L32" s="227">
        <f>(K32+K35)/2</f>
        <v>94.760103615065447</v>
      </c>
      <c r="M32" s="243"/>
      <c r="N32" s="44"/>
      <c r="O32" s="238">
        <v>8</v>
      </c>
    </row>
    <row r="33" spans="1:15" ht="39" customHeight="1" x14ac:dyDescent="0.25">
      <c r="A33" s="20"/>
      <c r="B33" s="189"/>
      <c r="C33" s="36"/>
      <c r="D33" s="217"/>
      <c r="E33" s="3" t="s">
        <v>19</v>
      </c>
      <c r="F33" s="38" t="s">
        <v>115</v>
      </c>
      <c r="G33" s="39" t="s">
        <v>21</v>
      </c>
      <c r="H33" s="195">
        <f>'[52]Оценка от учреждения'!H32</f>
        <v>100</v>
      </c>
      <c r="I33" s="195">
        <f>'[52]Оценка от учреждения'!I32</f>
        <v>100</v>
      </c>
      <c r="J33" s="196">
        <f>IF(I33/H33*100&gt;100,100,I33/H33*100)</f>
        <v>100</v>
      </c>
      <c r="K33" s="239"/>
      <c r="L33" s="240"/>
      <c r="M33" s="243"/>
      <c r="N33" s="49"/>
      <c r="O33" s="241"/>
    </row>
    <row r="34" spans="1:15" ht="33.75" customHeight="1" x14ac:dyDescent="0.25">
      <c r="A34" s="20"/>
      <c r="B34" s="189"/>
      <c r="C34" s="36"/>
      <c r="D34" s="217"/>
      <c r="E34" s="3" t="s">
        <v>19</v>
      </c>
      <c r="F34" s="38" t="s">
        <v>116</v>
      </c>
      <c r="G34" s="39" t="s">
        <v>21</v>
      </c>
      <c r="H34" s="195">
        <f>'[52]Оценка от учреждения'!H33</f>
        <v>65.5</v>
      </c>
      <c r="I34" s="195">
        <f>'[52]Оценка от учреждения'!I33</f>
        <v>63.2</v>
      </c>
      <c r="J34" s="196">
        <f>IF(I34/H34*100&gt;100,100,I34/H34*100)</f>
        <v>96.488549618320619</v>
      </c>
      <c r="K34" s="239"/>
      <c r="L34" s="240"/>
      <c r="M34" s="243"/>
      <c r="N34" s="49"/>
      <c r="O34" s="241"/>
    </row>
    <row r="35" spans="1:15" ht="33" customHeight="1" x14ac:dyDescent="0.25">
      <c r="A35" s="20"/>
      <c r="B35" s="203"/>
      <c r="C35" s="53"/>
      <c r="D35" s="218"/>
      <c r="E35" s="3" t="s">
        <v>25</v>
      </c>
      <c r="F35" s="55" t="s">
        <v>26</v>
      </c>
      <c r="G35" s="39" t="s">
        <v>27</v>
      </c>
      <c r="H35" s="195">
        <f>'[52]Оценка от учреждения'!H34</f>
        <v>213</v>
      </c>
      <c r="I35" s="195">
        <f>'[52]Оценка от учреждения'!I34</f>
        <v>220</v>
      </c>
      <c r="J35" s="196">
        <f>IF(I35/H35*100&gt;100,100,I35/H35*100)</f>
        <v>100</v>
      </c>
      <c r="K35" s="196">
        <f>J35</f>
        <v>100</v>
      </c>
      <c r="L35" s="240"/>
      <c r="M35" s="243"/>
      <c r="N35" s="57"/>
      <c r="O35" s="242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33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33"/>
      <c r="N41" s="49"/>
      <c r="O41" s="241"/>
    </row>
    <row r="42" spans="1:15" ht="36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33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hidden="1" customHeight="1" x14ac:dyDescent="0.25">
      <c r="A56" s="20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/>
      <c r="I56" s="195"/>
      <c r="J56" s="196"/>
      <c r="K56" s="237"/>
      <c r="L56" s="227"/>
      <c r="M56" s="243"/>
      <c r="N56" s="44"/>
      <c r="O56" s="238">
        <v>14</v>
      </c>
    </row>
    <row r="57" spans="1:15" ht="39" hidden="1" customHeight="1" x14ac:dyDescent="0.25">
      <c r="A57" s="20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/>
      <c r="I57" s="195"/>
      <c r="J57" s="196"/>
      <c r="K57" s="239"/>
      <c r="L57" s="240"/>
      <c r="M57" s="243"/>
      <c r="N57" s="49"/>
      <c r="O57" s="241"/>
    </row>
    <row r="58" spans="1:15" ht="36.75" hidden="1" customHeight="1" x14ac:dyDescent="0.25">
      <c r="A58" s="20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/>
      <c r="I58" s="195"/>
      <c r="J58" s="196"/>
      <c r="K58" s="239"/>
      <c r="L58" s="240"/>
      <c r="M58" s="243"/>
      <c r="N58" s="49"/>
      <c r="O58" s="241"/>
    </row>
    <row r="59" spans="1:15" ht="33" hidden="1" customHeight="1" x14ac:dyDescent="0.25">
      <c r="A59" s="20"/>
      <c r="B59" s="203"/>
      <c r="C59" s="53"/>
      <c r="D59" s="209"/>
      <c r="E59" s="3" t="s">
        <v>25</v>
      </c>
      <c r="F59" s="55" t="s">
        <v>117</v>
      </c>
      <c r="G59" s="39" t="s">
        <v>27</v>
      </c>
      <c r="H59" s="195"/>
      <c r="I59" s="195"/>
      <c r="J59" s="196"/>
      <c r="K59" s="196"/>
      <c r="L59" s="240"/>
      <c r="M59" s="243"/>
      <c r="N59" s="57"/>
      <c r="O59" s="242"/>
    </row>
    <row r="60" spans="1:15" customFormat="1" ht="52.5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33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33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33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33"/>
      <c r="N63" s="57"/>
      <c r="O63" s="236"/>
    </row>
    <row r="64" spans="1:15" ht="51" hidden="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/>
      <c r="I64" s="195"/>
      <c r="J64" s="196"/>
      <c r="K64" s="237"/>
      <c r="L64" s="227"/>
      <c r="M64" s="233"/>
      <c r="N64" s="44"/>
      <c r="O64" s="238">
        <v>16</v>
      </c>
    </row>
    <row r="65" spans="1:15" ht="39" hidden="1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/>
      <c r="I65" s="195"/>
      <c r="J65" s="196"/>
      <c r="K65" s="239"/>
      <c r="L65" s="240"/>
      <c r="M65" s="233"/>
      <c r="N65" s="49"/>
      <c r="O65" s="241"/>
    </row>
    <row r="66" spans="1:15" ht="33.75" hidden="1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/>
      <c r="I66" s="195"/>
      <c r="J66" s="196"/>
      <c r="K66" s="239"/>
      <c r="L66" s="240"/>
      <c r="M66" s="233"/>
      <c r="N66" s="49"/>
      <c r="O66" s="241"/>
    </row>
    <row r="67" spans="1:15" ht="33" hidden="1" customHeight="1" x14ac:dyDescent="0.25">
      <c r="A67" s="223"/>
      <c r="B67" s="203"/>
      <c r="C67" s="53"/>
      <c r="D67" s="209"/>
      <c r="E67" s="3" t="s">
        <v>25</v>
      </c>
      <c r="F67" s="55" t="s">
        <v>117</v>
      </c>
      <c r="G67" s="39" t="s">
        <v>27</v>
      </c>
      <c r="H67" s="195"/>
      <c r="I67" s="195"/>
      <c r="J67" s="196"/>
      <c r="K67" s="196"/>
      <c r="L67" s="240"/>
      <c r="M67" s="233"/>
      <c r="N67" s="57"/>
      <c r="O67" s="242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196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hidden="1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/>
      <c r="I72" s="195"/>
      <c r="J72" s="196"/>
      <c r="K72" s="237"/>
      <c r="L72" s="227"/>
      <c r="M72" s="233"/>
      <c r="N72" s="44"/>
      <c r="O72" s="238">
        <v>18</v>
      </c>
    </row>
    <row r="73" spans="1:15" ht="34.5" hidden="1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/>
      <c r="I73" s="195"/>
      <c r="J73" s="196"/>
      <c r="K73" s="239"/>
      <c r="L73" s="240"/>
      <c r="M73" s="233"/>
      <c r="N73" s="49"/>
      <c r="O73" s="241"/>
    </row>
    <row r="74" spans="1:15" ht="33.75" hidden="1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/>
      <c r="I74" s="195"/>
      <c r="J74" s="196"/>
      <c r="K74" s="239"/>
      <c r="L74" s="240"/>
      <c r="M74" s="233"/>
      <c r="N74" s="49"/>
      <c r="O74" s="241"/>
    </row>
    <row r="75" spans="1:15" ht="33" hidden="1" customHeight="1" x14ac:dyDescent="0.25">
      <c r="A75" s="223"/>
      <c r="B75" s="203"/>
      <c r="C75" s="53"/>
      <c r="D75" s="209"/>
      <c r="E75" s="3" t="s">
        <v>25</v>
      </c>
      <c r="F75" s="55" t="s">
        <v>117</v>
      </c>
      <c r="G75" s="39" t="s">
        <v>27</v>
      </c>
      <c r="H75" s="195"/>
      <c r="I75" s="195"/>
      <c r="J75" s="196"/>
      <c r="K75" s="196"/>
      <c r="L75" s="240"/>
      <c r="M75" s="233"/>
      <c r="N75" s="57"/>
      <c r="O75" s="242"/>
    </row>
    <row r="76" spans="1:15" customFormat="1" ht="36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/>
      <c r="I76" s="195"/>
      <c r="J76" s="225"/>
      <c r="K76" s="226"/>
      <c r="L76" s="227"/>
      <c r="M76" s="233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/>
      <c r="I77" s="195"/>
      <c r="J77" s="225"/>
      <c r="K77" s="231"/>
      <c r="L77" s="232"/>
      <c r="M77" s="233"/>
      <c r="N77" s="49"/>
      <c r="O77" s="234"/>
    </row>
    <row r="78" spans="1:15" customFormat="1" ht="35.25" hidden="1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/>
      <c r="I78" s="195"/>
      <c r="J78" s="225"/>
      <c r="K78" s="231"/>
      <c r="L78" s="232"/>
      <c r="M78" s="233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/>
      <c r="L79" s="232"/>
      <c r="M79" s="233"/>
      <c r="N79" s="57"/>
      <c r="O79" s="236"/>
    </row>
    <row r="80" spans="1:15" ht="34.5" hidden="1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/>
      <c r="I80" s="195"/>
      <c r="J80" s="196"/>
      <c r="K80" s="237"/>
      <c r="L80" s="227"/>
      <c r="M80" s="233"/>
      <c r="N80" s="44"/>
      <c r="O80" s="238">
        <v>20</v>
      </c>
    </row>
    <row r="81" spans="1:15" ht="39" hidden="1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/>
      <c r="I81" s="195"/>
      <c r="J81" s="196"/>
      <c r="K81" s="239"/>
      <c r="L81" s="240"/>
      <c r="M81" s="233"/>
      <c r="N81" s="49"/>
      <c r="O81" s="241"/>
    </row>
    <row r="82" spans="1:15" ht="33.75" hidden="1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/>
      <c r="I82" s="195"/>
      <c r="J82" s="196"/>
      <c r="K82" s="239"/>
      <c r="L82" s="240"/>
      <c r="M82" s="233"/>
      <c r="N82" s="49"/>
      <c r="O82" s="241"/>
    </row>
    <row r="83" spans="1:15" ht="33" hidden="1" customHeight="1" x14ac:dyDescent="0.25">
      <c r="A83" s="223"/>
      <c r="B83" s="203"/>
      <c r="C83" s="53"/>
      <c r="D83" s="209"/>
      <c r="E83" s="3" t="s">
        <v>25</v>
      </c>
      <c r="F83" s="55" t="s">
        <v>117</v>
      </c>
      <c r="G83" s="39" t="s">
        <v>27</v>
      </c>
      <c r="H83" s="195"/>
      <c r="I83" s="195"/>
      <c r="J83" s="196"/>
      <c r="K83" s="196"/>
      <c r="L83" s="240"/>
      <c r="M83" s="233"/>
      <c r="N83" s="57"/>
      <c r="O83" s="242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4.5" customHeight="1" x14ac:dyDescent="0.25">
      <c r="A92" s="20"/>
      <c r="B92" s="189" t="s">
        <v>163</v>
      </c>
      <c r="C92" s="36" t="s">
        <v>164</v>
      </c>
      <c r="D92" s="208" t="s">
        <v>18</v>
      </c>
      <c r="E92" s="3" t="s">
        <v>19</v>
      </c>
      <c r="F92" s="38" t="s">
        <v>150</v>
      </c>
      <c r="G92" s="39" t="s">
        <v>21</v>
      </c>
      <c r="H92" s="195">
        <f>'[52]Оценка от учреждения'!H91</f>
        <v>100</v>
      </c>
      <c r="I92" s="195">
        <f>'[52]Оценка от учреждения'!I91</f>
        <v>100</v>
      </c>
      <c r="J92" s="196">
        <f>IF(I92/H92*100&gt;100,100,I92/H92*100)</f>
        <v>100</v>
      </c>
      <c r="K92" s="237">
        <f>(J92+J93+J94)/3</f>
        <v>100</v>
      </c>
      <c r="L92" s="227">
        <f>(K92+K95)/2</f>
        <v>100</v>
      </c>
      <c r="M92" s="243"/>
      <c r="N92" s="44"/>
      <c r="O92" s="238">
        <v>23</v>
      </c>
    </row>
    <row r="93" spans="1:15" customFormat="1" ht="39" customHeight="1" x14ac:dyDescent="0.25">
      <c r="A93" s="20"/>
      <c r="B93" s="189"/>
      <c r="C93" s="36"/>
      <c r="D93" s="209"/>
      <c r="E93" s="3" t="s">
        <v>19</v>
      </c>
      <c r="F93" s="38" t="s">
        <v>151</v>
      </c>
      <c r="G93" s="39" t="s">
        <v>21</v>
      </c>
      <c r="H93" s="195">
        <f>'[52]Оценка от учреждения'!H92</f>
        <v>10.4</v>
      </c>
      <c r="I93" s="195">
        <f>'[52]Оценка от учреждения'!I92</f>
        <v>7.1</v>
      </c>
      <c r="J93" s="196">
        <f>IF(H93/I93*100&gt;100,100,H93/I93*100)</f>
        <v>100</v>
      </c>
      <c r="K93" s="239"/>
      <c r="L93" s="240"/>
      <c r="M93" s="243"/>
      <c r="N93" s="49"/>
      <c r="O93" s="241"/>
    </row>
    <row r="94" spans="1:15" customFormat="1" ht="32.25" customHeight="1" x14ac:dyDescent="0.25">
      <c r="A94" s="20"/>
      <c r="B94" s="189"/>
      <c r="C94" s="36"/>
      <c r="D94" s="209"/>
      <c r="E94" s="3" t="s">
        <v>19</v>
      </c>
      <c r="F94" s="219" t="s">
        <v>152</v>
      </c>
      <c r="G94" s="39" t="s">
        <v>21</v>
      </c>
      <c r="H94" s="195">
        <f>'[52]Оценка от учреждения'!H93</f>
        <v>100</v>
      </c>
      <c r="I94" s="195">
        <f>'[52]Оценка от учреждения'!I93</f>
        <v>100</v>
      </c>
      <c r="J94" s="196">
        <f>IF(I94/H94*100&gt;100,100,I94/H94*100)</f>
        <v>100</v>
      </c>
      <c r="K94" s="239"/>
      <c r="L94" s="240"/>
      <c r="M94" s="243"/>
      <c r="N94" s="49"/>
      <c r="O94" s="241"/>
    </row>
    <row r="95" spans="1:15" customFormat="1" ht="33" customHeight="1" x14ac:dyDescent="0.25">
      <c r="A95" s="20"/>
      <c r="B95" s="203"/>
      <c r="C95" s="53"/>
      <c r="D95" s="209"/>
      <c r="E95" s="3" t="s">
        <v>25</v>
      </c>
      <c r="F95" s="55" t="s">
        <v>26</v>
      </c>
      <c r="G95" s="39" t="s">
        <v>27</v>
      </c>
      <c r="H95" s="195">
        <f>'[52]Оценка от учреждения'!H94</f>
        <v>3</v>
      </c>
      <c r="I95" s="195">
        <f>'[52]Оценка от учреждения'!I94</f>
        <v>4.25</v>
      </c>
      <c r="J95" s="196">
        <f>IF(I95/H95*100&gt;100,100,I95/H95*100)</f>
        <v>100</v>
      </c>
      <c r="K95" s="196">
        <f>J95</f>
        <v>100</v>
      </c>
      <c r="L95" s="240"/>
      <c r="M95" s="243"/>
      <c r="N95" s="57"/>
      <c r="O95" s="242"/>
    </row>
    <row r="96" spans="1:15" ht="33" customHeight="1" x14ac:dyDescent="0.25">
      <c r="A96" s="20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>
        <f>'[52]Оценка от учреждения'!H95</f>
        <v>100</v>
      </c>
      <c r="I96" s="195">
        <f>'[52]Оценка от учреждения'!I95</f>
        <v>100</v>
      </c>
      <c r="J96" s="196">
        <f>IF(I96/H96*100&gt;100,100,I96/H96*100)</f>
        <v>100</v>
      </c>
      <c r="K96" s="237">
        <f>(J96+J97+J98)/3</f>
        <v>82.828282828282838</v>
      </c>
      <c r="L96" s="227">
        <f>(K96+K99)/2</f>
        <v>91.414141414141426</v>
      </c>
      <c r="M96" s="243"/>
      <c r="N96" s="44"/>
      <c r="O96" s="238">
        <v>24</v>
      </c>
    </row>
    <row r="97" spans="1:15" ht="39" customHeight="1" x14ac:dyDescent="0.25">
      <c r="A97" s="20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>
        <f>'[52]Оценка от учреждения'!H96</f>
        <v>8</v>
      </c>
      <c r="I97" s="195">
        <f>'[52]Оценка от учреждения'!I96</f>
        <v>16.5</v>
      </c>
      <c r="J97" s="196">
        <f>IF(H97/I97*100&gt;100,100,H97/I97*100)</f>
        <v>48.484848484848484</v>
      </c>
      <c r="K97" s="239"/>
      <c r="L97" s="240"/>
      <c r="M97" s="243"/>
      <c r="N97" s="49"/>
      <c r="O97" s="241"/>
    </row>
    <row r="98" spans="1:15" ht="33.75" customHeight="1" x14ac:dyDescent="0.25">
      <c r="A98" s="20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>
        <f>'[52]Оценка от учреждения'!H97</f>
        <v>100</v>
      </c>
      <c r="I98" s="195">
        <f>'[52]Оценка от учреждения'!I97</f>
        <v>100</v>
      </c>
      <c r="J98" s="196">
        <f>IF(I98/H98*100&gt;100,100,I98/H98*100)</f>
        <v>100</v>
      </c>
      <c r="K98" s="239"/>
      <c r="L98" s="240"/>
      <c r="M98" s="243"/>
      <c r="N98" s="49"/>
      <c r="O98" s="241"/>
    </row>
    <row r="99" spans="1:15" ht="33" customHeight="1" x14ac:dyDescent="0.25">
      <c r="A99" s="20"/>
      <c r="B99" s="203"/>
      <c r="C99" s="53"/>
      <c r="D99" s="209"/>
      <c r="E99" s="3" t="s">
        <v>25</v>
      </c>
      <c r="F99" s="55" t="s">
        <v>26</v>
      </c>
      <c r="G99" s="39" t="s">
        <v>27</v>
      </c>
      <c r="H99" s="195">
        <f>'[52]Оценка от учреждения'!H98</f>
        <v>17</v>
      </c>
      <c r="I99" s="195">
        <f>'[52]Оценка от учреждения'!I98</f>
        <v>19.25</v>
      </c>
      <c r="J99" s="196">
        <f>IF(I99/H99*100&gt;100,100,I99/H99*100)</f>
        <v>100</v>
      </c>
      <c r="K99" s="196">
        <f>J99</f>
        <v>100</v>
      </c>
      <c r="L99" s="240"/>
      <c r="M99" s="243"/>
      <c r="N99" s="57"/>
      <c r="O99" s="242"/>
    </row>
    <row r="100" spans="1:15" customFormat="1" ht="34.5" customHeight="1" x14ac:dyDescent="0.25">
      <c r="A100" s="20"/>
      <c r="B100" s="189" t="s">
        <v>167</v>
      </c>
      <c r="C100" s="36" t="s">
        <v>168</v>
      </c>
      <c r="D100" s="208" t="s">
        <v>18</v>
      </c>
      <c r="E100" s="3" t="s">
        <v>19</v>
      </c>
      <c r="F100" s="38" t="s">
        <v>150</v>
      </c>
      <c r="G100" s="39" t="s">
        <v>21</v>
      </c>
      <c r="H100" s="195">
        <f>'[52]Оценка от учреждения'!H99</f>
        <v>100</v>
      </c>
      <c r="I100" s="195">
        <f>'[52]Оценка от учреждения'!I99</f>
        <v>100</v>
      </c>
      <c r="J100" s="196">
        <f>IF(I100/H100*100&gt;100,100,I100/H100*100)</f>
        <v>100</v>
      </c>
      <c r="K100" s="237">
        <f>(J100+J101+J102)/3</f>
        <v>83.02658486707567</v>
      </c>
      <c r="L100" s="227">
        <f>(K100+K103)/2</f>
        <v>91.513292433537828</v>
      </c>
      <c r="M100" s="243"/>
      <c r="N100" s="44"/>
      <c r="O100" s="238">
        <v>25</v>
      </c>
    </row>
    <row r="101" spans="1:15" customFormat="1" ht="39" customHeight="1" x14ac:dyDescent="0.25">
      <c r="A101" s="20"/>
      <c r="B101" s="189"/>
      <c r="C101" s="36"/>
      <c r="D101" s="209"/>
      <c r="E101" s="3" t="s">
        <v>19</v>
      </c>
      <c r="F101" s="38" t="s">
        <v>151</v>
      </c>
      <c r="G101" s="39" t="s">
        <v>21</v>
      </c>
      <c r="H101" s="195">
        <f>'[52]Оценка от учреждения'!H100</f>
        <v>8</v>
      </c>
      <c r="I101" s="195">
        <f>'[52]Оценка от учреждения'!I100</f>
        <v>16.3</v>
      </c>
      <c r="J101" s="196">
        <f>IF(H101/I101*100&gt;100,100,H101/I101*100)</f>
        <v>49.079754601226995</v>
      </c>
      <c r="K101" s="239"/>
      <c r="L101" s="240"/>
      <c r="M101" s="243"/>
      <c r="N101" s="49"/>
      <c r="O101" s="241"/>
    </row>
    <row r="102" spans="1:15" customFormat="1" ht="35.25" customHeight="1" x14ac:dyDescent="0.25">
      <c r="A102" s="20"/>
      <c r="B102" s="189"/>
      <c r="C102" s="36"/>
      <c r="D102" s="209"/>
      <c r="E102" s="3" t="s">
        <v>19</v>
      </c>
      <c r="F102" s="219" t="s">
        <v>152</v>
      </c>
      <c r="G102" s="39" t="s">
        <v>21</v>
      </c>
      <c r="H102" s="195">
        <f>'[52]Оценка от учреждения'!H101</f>
        <v>100</v>
      </c>
      <c r="I102" s="195">
        <f>'[52]Оценка от учреждения'!I101</f>
        <v>100</v>
      </c>
      <c r="J102" s="196">
        <f>IF(I102/H102*100&gt;100,100,I102/H102*100)</f>
        <v>100</v>
      </c>
      <c r="K102" s="239"/>
      <c r="L102" s="240"/>
      <c r="M102" s="243"/>
      <c r="N102" s="49"/>
      <c r="O102" s="241"/>
    </row>
    <row r="103" spans="1:15" customFormat="1" ht="33" customHeight="1" x14ac:dyDescent="0.25">
      <c r="A103" s="20"/>
      <c r="B103" s="203"/>
      <c r="C103" s="53"/>
      <c r="D103" s="209"/>
      <c r="E103" s="3" t="s">
        <v>25</v>
      </c>
      <c r="F103" s="55" t="s">
        <v>26</v>
      </c>
      <c r="G103" s="39" t="s">
        <v>27</v>
      </c>
      <c r="H103" s="195">
        <f>'[52]Оценка от учреждения'!H102</f>
        <v>3</v>
      </c>
      <c r="I103" s="195">
        <f>'[52]Оценка от учреждения'!I102</f>
        <v>3.83</v>
      </c>
      <c r="J103" s="196">
        <f>IF(I103/H103*100&gt;100,100,I103/H103*100)</f>
        <v>100</v>
      </c>
      <c r="K103" s="196">
        <f>J103</f>
        <v>100</v>
      </c>
      <c r="L103" s="240"/>
      <c r="M103" s="243"/>
      <c r="N103" s="57"/>
      <c r="O103" s="242"/>
    </row>
    <row r="104" spans="1:15" ht="33" customHeight="1" x14ac:dyDescent="0.25">
      <c r="A104" s="20"/>
      <c r="B104" s="189" t="s">
        <v>169</v>
      </c>
      <c r="C104" s="36" t="s">
        <v>170</v>
      </c>
      <c r="D104" s="208" t="s">
        <v>18</v>
      </c>
      <c r="E104" s="3" t="s">
        <v>19</v>
      </c>
      <c r="F104" s="38" t="s">
        <v>150</v>
      </c>
      <c r="G104" s="39" t="s">
        <v>21</v>
      </c>
      <c r="H104" s="195">
        <f>'[52]Оценка от учреждения'!H103</f>
        <v>100</v>
      </c>
      <c r="I104" s="195">
        <f>'[52]Оценка от учреждения'!I103</f>
        <v>100</v>
      </c>
      <c r="J104" s="196">
        <f>IF(I104/H104*100&gt;100,100,I104/H104*100)</f>
        <v>100</v>
      </c>
      <c r="K104" s="237">
        <f>(J104+J105+J106)/3</f>
        <v>98.039215686274517</v>
      </c>
      <c r="L104" s="227">
        <f>(K104+K107)/2</f>
        <v>97.91039282607241</v>
      </c>
      <c r="M104" s="243"/>
      <c r="N104" s="44"/>
      <c r="O104" s="238">
        <v>26</v>
      </c>
    </row>
    <row r="105" spans="1:15" ht="39" customHeight="1" x14ac:dyDescent="0.25">
      <c r="A105" s="20"/>
      <c r="B105" s="189"/>
      <c r="C105" s="36"/>
      <c r="D105" s="209"/>
      <c r="E105" s="3" t="s">
        <v>19</v>
      </c>
      <c r="F105" s="38" t="s">
        <v>151</v>
      </c>
      <c r="G105" s="39" t="s">
        <v>21</v>
      </c>
      <c r="H105" s="195">
        <f>'[52]Оценка от учреждения'!H104</f>
        <v>8</v>
      </c>
      <c r="I105" s="195">
        <f>'[52]Оценка от учреждения'!I104</f>
        <v>8.5</v>
      </c>
      <c r="J105" s="196">
        <f>IF(H105/I105*100&gt;100,100,H105/I105*100)</f>
        <v>94.117647058823522</v>
      </c>
      <c r="K105" s="239"/>
      <c r="L105" s="240"/>
      <c r="M105" s="243"/>
      <c r="N105" s="49"/>
      <c r="O105" s="241"/>
    </row>
    <row r="106" spans="1:15" ht="32.25" customHeight="1" x14ac:dyDescent="0.25">
      <c r="A106" s="20"/>
      <c r="B106" s="189"/>
      <c r="C106" s="36"/>
      <c r="D106" s="209"/>
      <c r="E106" s="3" t="s">
        <v>19</v>
      </c>
      <c r="F106" s="219" t="s">
        <v>152</v>
      </c>
      <c r="G106" s="39" t="s">
        <v>21</v>
      </c>
      <c r="H106" s="195">
        <f>'[52]Оценка от учреждения'!H105</f>
        <v>100</v>
      </c>
      <c r="I106" s="195">
        <f>'[52]Оценка от учреждения'!I105</f>
        <v>100</v>
      </c>
      <c r="J106" s="196">
        <f>IF(I106/H106*100&gt;100,100,I106/H106*100)</f>
        <v>100</v>
      </c>
      <c r="K106" s="239"/>
      <c r="L106" s="240"/>
      <c r="M106" s="243"/>
      <c r="N106" s="49"/>
      <c r="O106" s="241"/>
    </row>
    <row r="107" spans="1:15" ht="33" customHeight="1" x14ac:dyDescent="0.25">
      <c r="A107" s="159"/>
      <c r="B107" s="203"/>
      <c r="C107" s="53"/>
      <c r="D107" s="209"/>
      <c r="E107" s="3" t="s">
        <v>25</v>
      </c>
      <c r="F107" s="55" t="s">
        <v>26</v>
      </c>
      <c r="G107" s="39" t="s">
        <v>27</v>
      </c>
      <c r="H107" s="195">
        <f>'[52]Оценка от учреждения'!H106</f>
        <v>293</v>
      </c>
      <c r="I107" s="195">
        <f>'[52]Оценка от учреждения'!I106</f>
        <v>286.5</v>
      </c>
      <c r="J107" s="196">
        <f>IF(I107/H107*100&gt;100,100,I107/H107*100)</f>
        <v>97.781569965870304</v>
      </c>
      <c r="K107" s="196">
        <f>J107</f>
        <v>97.781569965870304</v>
      </c>
      <c r="L107" s="240"/>
      <c r="M107" s="244"/>
      <c r="N107" s="57"/>
      <c r="O107" s="24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45"/>
      <c r="H109" s="246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2" orientation="landscape" r:id="rId1"/>
  <colBreaks count="1" manualBreakCount="1">
    <brk id="14" max="1048575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4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3" t="s">
        <v>1</v>
      </c>
      <c r="B2" s="3" t="s">
        <v>173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3</v>
      </c>
      <c r="D3" s="5">
        <v>4</v>
      </c>
      <c r="E3" s="4">
        <v>5</v>
      </c>
      <c r="F3" s="4">
        <v>6</v>
      </c>
      <c r="G3" s="5">
        <v>7</v>
      </c>
      <c r="H3" s="4">
        <v>8</v>
      </c>
      <c r="I3" s="4">
        <v>9</v>
      </c>
      <c r="J3" s="5">
        <v>10</v>
      </c>
      <c r="K3" s="4">
        <v>11</v>
      </c>
      <c r="L3" s="4">
        <v>12</v>
      </c>
      <c r="M3" s="5">
        <v>13</v>
      </c>
      <c r="N3" s="4">
        <v>14</v>
      </c>
    </row>
    <row r="4" spans="1:15" customFormat="1" ht="55.5" hidden="1" customHeight="1" x14ac:dyDescent="0.25">
      <c r="A4" s="228" t="s">
        <v>204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8.25" hidden="1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04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hidden="1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/>
      <c r="I16" s="195"/>
      <c r="J16" s="225"/>
      <c r="K16" s="226"/>
      <c r="L16" s="227"/>
      <c r="M16" s="233"/>
      <c r="N16" s="44"/>
      <c r="O16" s="229">
        <v>4</v>
      </c>
    </row>
    <row r="17" spans="1:15" customFormat="1" ht="39" hidden="1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/>
      <c r="I17" s="195"/>
      <c r="J17" s="225"/>
      <c r="K17" s="231"/>
      <c r="L17" s="232"/>
      <c r="M17" s="233"/>
      <c r="N17" s="49"/>
      <c r="O17" s="234"/>
    </row>
    <row r="18" spans="1:15" customFormat="1" ht="32.25" hidden="1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/>
      <c r="I18" s="195"/>
      <c r="J18" s="225"/>
      <c r="K18" s="231"/>
      <c r="L18" s="232"/>
      <c r="M18" s="233"/>
      <c r="N18" s="49"/>
      <c r="O18" s="234"/>
    </row>
    <row r="19" spans="1:15" customFormat="1" ht="33" hidden="1" customHeight="1" x14ac:dyDescent="0.25">
      <c r="A19" s="223"/>
      <c r="B19" s="203"/>
      <c r="C19" s="204"/>
      <c r="D19" s="199"/>
      <c r="E19" s="192" t="s">
        <v>25</v>
      </c>
      <c r="F19" s="205" t="s">
        <v>117</v>
      </c>
      <c r="G19" s="194" t="s">
        <v>27</v>
      </c>
      <c r="H19" s="195"/>
      <c r="I19" s="195"/>
      <c r="J19" s="225"/>
      <c r="K19" s="225"/>
      <c r="L19" s="232"/>
      <c r="M19" s="233"/>
      <c r="N19" s="57"/>
      <c r="O19" s="236"/>
    </row>
    <row r="20" spans="1:15" customFormat="1" ht="52.5" hidden="1" customHeight="1" x14ac:dyDescent="0.25">
      <c r="A20" s="223"/>
      <c r="B20" s="189" t="s">
        <v>124</v>
      </c>
      <c r="C20" s="190" t="s">
        <v>125</v>
      </c>
      <c r="D20" s="191" t="s">
        <v>18</v>
      </c>
      <c r="E20" s="192" t="s">
        <v>19</v>
      </c>
      <c r="F20" s="193" t="s">
        <v>114</v>
      </c>
      <c r="G20" s="194" t="s">
        <v>21</v>
      </c>
      <c r="H20" s="195"/>
      <c r="I20" s="195"/>
      <c r="J20" s="225"/>
      <c r="K20" s="226"/>
      <c r="L20" s="227"/>
      <c r="M20" s="233"/>
      <c r="N20" s="44"/>
      <c r="O20" s="229">
        <v>5</v>
      </c>
    </row>
    <row r="21" spans="1:15" customFormat="1" ht="39" hidden="1" customHeight="1" x14ac:dyDescent="0.25">
      <c r="A21" s="223"/>
      <c r="B21" s="189"/>
      <c r="C21" s="190"/>
      <c r="D21" s="199"/>
      <c r="E21" s="192" t="s">
        <v>19</v>
      </c>
      <c r="F21" s="193" t="s">
        <v>115</v>
      </c>
      <c r="G21" s="194" t="s">
        <v>21</v>
      </c>
      <c r="H21" s="195"/>
      <c r="I21" s="195"/>
      <c r="J21" s="225"/>
      <c r="K21" s="231"/>
      <c r="L21" s="232"/>
      <c r="M21" s="233"/>
      <c r="N21" s="49"/>
      <c r="O21" s="234"/>
    </row>
    <row r="22" spans="1:15" customFormat="1" ht="33.75" hidden="1" customHeight="1" x14ac:dyDescent="0.25">
      <c r="A22" s="223"/>
      <c r="B22" s="189"/>
      <c r="C22" s="190"/>
      <c r="D22" s="199"/>
      <c r="E22" s="192" t="s">
        <v>19</v>
      </c>
      <c r="F22" s="193" t="s">
        <v>116</v>
      </c>
      <c r="G22" s="194" t="s">
        <v>21</v>
      </c>
      <c r="H22" s="195"/>
      <c r="I22" s="195"/>
      <c r="J22" s="225"/>
      <c r="K22" s="231"/>
      <c r="L22" s="232"/>
      <c r="M22" s="233"/>
      <c r="N22" s="49"/>
      <c r="O22" s="234"/>
    </row>
    <row r="23" spans="1:15" customFormat="1" ht="33" hidden="1" customHeight="1" x14ac:dyDescent="0.25">
      <c r="A23" s="223"/>
      <c r="B23" s="203"/>
      <c r="C23" s="204"/>
      <c r="D23" s="199"/>
      <c r="E23" s="192" t="s">
        <v>25</v>
      </c>
      <c r="F23" s="205" t="s">
        <v>117</v>
      </c>
      <c r="G23" s="194" t="s">
        <v>27</v>
      </c>
      <c r="H23" s="195"/>
      <c r="I23" s="195"/>
      <c r="J23" s="225"/>
      <c r="K23" s="225"/>
      <c r="L23" s="232"/>
      <c r="M23" s="233"/>
      <c r="N23" s="57"/>
      <c r="O23" s="236"/>
    </row>
    <row r="24" spans="1:15" ht="52.5" hidden="1" customHeight="1" x14ac:dyDescent="0.25">
      <c r="A24" s="223"/>
      <c r="B24" s="189" t="s">
        <v>126</v>
      </c>
      <c r="C24" s="36" t="s">
        <v>127</v>
      </c>
      <c r="D24" s="208" t="s">
        <v>18</v>
      </c>
      <c r="E24" s="3" t="s">
        <v>19</v>
      </c>
      <c r="F24" s="38" t="s">
        <v>114</v>
      </c>
      <c r="G24" s="39" t="s">
        <v>21</v>
      </c>
      <c r="H24" s="195"/>
      <c r="I24" s="195"/>
      <c r="J24" s="196"/>
      <c r="K24" s="237"/>
      <c r="L24" s="227"/>
      <c r="M24" s="233"/>
      <c r="N24" s="44" t="s">
        <v>205</v>
      </c>
      <c r="O24" s="238">
        <v>6</v>
      </c>
    </row>
    <row r="25" spans="1:15" ht="39" hidden="1" customHeight="1" x14ac:dyDescent="0.25">
      <c r="A25" s="223"/>
      <c r="B25" s="189"/>
      <c r="C25" s="36"/>
      <c r="D25" s="209"/>
      <c r="E25" s="3" t="s">
        <v>19</v>
      </c>
      <c r="F25" s="256" t="s">
        <v>180</v>
      </c>
      <c r="G25" s="39" t="s">
        <v>21</v>
      </c>
      <c r="H25" s="195"/>
      <c r="I25" s="195"/>
      <c r="J25" s="196"/>
      <c r="K25" s="239"/>
      <c r="L25" s="240"/>
      <c r="M25" s="233"/>
      <c r="N25" s="49"/>
      <c r="O25" s="241"/>
    </row>
    <row r="26" spans="1:15" ht="35.25" hidden="1" customHeight="1" x14ac:dyDescent="0.25">
      <c r="A26" s="223"/>
      <c r="B26" s="189"/>
      <c r="C26" s="36"/>
      <c r="D26" s="209"/>
      <c r="E26" s="3" t="s">
        <v>19</v>
      </c>
      <c r="F26" s="38" t="s">
        <v>116</v>
      </c>
      <c r="G26" s="39" t="s">
        <v>21</v>
      </c>
      <c r="H26" s="195"/>
      <c r="I26" s="195"/>
      <c r="J26" s="196"/>
      <c r="K26" s="239"/>
      <c r="L26" s="240"/>
      <c r="M26" s="233"/>
      <c r="N26" s="49"/>
      <c r="O26" s="241"/>
    </row>
    <row r="27" spans="1:15" ht="33" hidden="1" customHeight="1" x14ac:dyDescent="0.25">
      <c r="A27" s="223"/>
      <c r="B27" s="203"/>
      <c r="C27" s="53"/>
      <c r="D27" s="209"/>
      <c r="E27" s="3" t="s">
        <v>25</v>
      </c>
      <c r="F27" s="55" t="s">
        <v>117</v>
      </c>
      <c r="G27" s="39" t="s">
        <v>27</v>
      </c>
      <c r="H27" s="195"/>
      <c r="I27" s="195"/>
      <c r="J27" s="196"/>
      <c r="K27" s="196"/>
      <c r="L27" s="240"/>
      <c r="M27" s="233"/>
      <c r="N27" s="57"/>
      <c r="O27" s="242"/>
    </row>
    <row r="28" spans="1:15" customFormat="1" ht="51" hidden="1" customHeight="1" x14ac:dyDescent="0.25">
      <c r="A28" s="223"/>
      <c r="B28" s="189" t="s">
        <v>128</v>
      </c>
      <c r="C28" s="190" t="s">
        <v>129</v>
      </c>
      <c r="D28" s="191" t="s">
        <v>18</v>
      </c>
      <c r="E28" s="192" t="s">
        <v>19</v>
      </c>
      <c r="F28" s="193" t="s">
        <v>114</v>
      </c>
      <c r="G28" s="194" t="s">
        <v>21</v>
      </c>
      <c r="H28" s="195"/>
      <c r="I28" s="195"/>
      <c r="J28" s="225"/>
      <c r="K28" s="226"/>
      <c r="L28" s="227"/>
      <c r="M28" s="233"/>
      <c r="N28" s="44"/>
      <c r="O28" s="229">
        <v>7</v>
      </c>
    </row>
    <row r="29" spans="1:15" customFormat="1" ht="39" hidden="1" customHeight="1" x14ac:dyDescent="0.25">
      <c r="A29" s="223"/>
      <c r="B29" s="189"/>
      <c r="C29" s="190"/>
      <c r="D29" s="199"/>
      <c r="E29" s="192" t="s">
        <v>19</v>
      </c>
      <c r="F29" s="193" t="s">
        <v>115</v>
      </c>
      <c r="G29" s="194" t="s">
        <v>21</v>
      </c>
      <c r="H29" s="195"/>
      <c r="I29" s="195"/>
      <c r="J29" s="225"/>
      <c r="K29" s="231"/>
      <c r="L29" s="232"/>
      <c r="M29" s="233"/>
      <c r="N29" s="49"/>
      <c r="O29" s="234"/>
    </row>
    <row r="30" spans="1:15" customFormat="1" ht="33.75" hidden="1" customHeight="1" x14ac:dyDescent="0.25">
      <c r="A30" s="223"/>
      <c r="B30" s="189"/>
      <c r="C30" s="190"/>
      <c r="D30" s="199"/>
      <c r="E30" s="192" t="s">
        <v>19</v>
      </c>
      <c r="F30" s="193" t="s">
        <v>116</v>
      </c>
      <c r="G30" s="194" t="s">
        <v>21</v>
      </c>
      <c r="H30" s="195"/>
      <c r="I30" s="195"/>
      <c r="J30" s="225"/>
      <c r="K30" s="231"/>
      <c r="L30" s="232"/>
      <c r="M30" s="233"/>
      <c r="N30" s="49"/>
      <c r="O30" s="234"/>
    </row>
    <row r="31" spans="1:15" customFormat="1" ht="33" hidden="1" customHeight="1" x14ac:dyDescent="0.25">
      <c r="A31" s="223"/>
      <c r="B31" s="203"/>
      <c r="C31" s="204"/>
      <c r="D31" s="199"/>
      <c r="E31" s="192" t="s">
        <v>25</v>
      </c>
      <c r="F31" s="205" t="s">
        <v>117</v>
      </c>
      <c r="G31" s="194" t="s">
        <v>27</v>
      </c>
      <c r="H31" s="195"/>
      <c r="I31" s="195"/>
      <c r="J31" s="225"/>
      <c r="K31" s="225"/>
      <c r="L31" s="232"/>
      <c r="M31" s="233"/>
      <c r="N31" s="57"/>
      <c r="O31" s="236"/>
    </row>
    <row r="32" spans="1:15" ht="54" customHeight="1" x14ac:dyDescent="0.25">
      <c r="A32" s="20"/>
      <c r="B32" s="189" t="s">
        <v>130</v>
      </c>
      <c r="C32" s="36" t="s">
        <v>131</v>
      </c>
      <c r="D32" s="37" t="s">
        <v>18</v>
      </c>
      <c r="E32" s="3" t="s">
        <v>19</v>
      </c>
      <c r="F32" s="38" t="s">
        <v>114</v>
      </c>
      <c r="G32" s="39" t="s">
        <v>21</v>
      </c>
      <c r="H32" s="195">
        <f>'[53]Оценка от учреждения'!H31</f>
        <v>7</v>
      </c>
      <c r="I32" s="195">
        <f>'[53]Оценка от учреждения'!I31</f>
        <v>7.2</v>
      </c>
      <c r="J32" s="196">
        <f>IF(H32/I32*100&gt;100,100,H32/I32*100)</f>
        <v>97.222222222222214</v>
      </c>
      <c r="K32" s="237">
        <f>(J32+J33+J34)/3</f>
        <v>99.074074074074076</v>
      </c>
      <c r="L32" s="227">
        <f>(K32+K35)/2</f>
        <v>99.537037037037038</v>
      </c>
      <c r="M32" s="243"/>
      <c r="N32" s="44"/>
      <c r="O32" s="238">
        <v>8</v>
      </c>
    </row>
    <row r="33" spans="1:15" ht="39" customHeight="1" x14ac:dyDescent="0.25">
      <c r="A33" s="20"/>
      <c r="B33" s="189"/>
      <c r="C33" s="36"/>
      <c r="D33" s="217"/>
      <c r="E33" s="3" t="s">
        <v>19</v>
      </c>
      <c r="F33" s="38" t="s">
        <v>115</v>
      </c>
      <c r="G33" s="39" t="s">
        <v>21</v>
      </c>
      <c r="H33" s="195">
        <f>'[53]Оценка от учреждения'!H32</f>
        <v>100</v>
      </c>
      <c r="I33" s="195">
        <f>'[53]Оценка от учреждения'!I32</f>
        <v>100</v>
      </c>
      <c r="J33" s="196">
        <f>IF(I33/H33*100&gt;100,100,I33/H33*100)</f>
        <v>100</v>
      </c>
      <c r="K33" s="239"/>
      <c r="L33" s="240"/>
      <c r="M33" s="243"/>
      <c r="N33" s="49"/>
      <c r="O33" s="241"/>
    </row>
    <row r="34" spans="1:15" ht="33.75" customHeight="1" x14ac:dyDescent="0.25">
      <c r="A34" s="20"/>
      <c r="B34" s="189"/>
      <c r="C34" s="36"/>
      <c r="D34" s="217"/>
      <c r="E34" s="3" t="s">
        <v>19</v>
      </c>
      <c r="F34" s="38" t="s">
        <v>116</v>
      </c>
      <c r="G34" s="39" t="s">
        <v>21</v>
      </c>
      <c r="H34" s="195">
        <f>'[53]Оценка от учреждения'!H33</f>
        <v>80</v>
      </c>
      <c r="I34" s="195">
        <f>'[53]Оценка от учреждения'!I33</f>
        <v>82.4</v>
      </c>
      <c r="J34" s="196">
        <f>IF(I34/H34*100&gt;100,100,I34/H34*100)</f>
        <v>100</v>
      </c>
      <c r="K34" s="239"/>
      <c r="L34" s="240"/>
      <c r="M34" s="243"/>
      <c r="N34" s="49"/>
      <c r="O34" s="241"/>
    </row>
    <row r="35" spans="1:15" ht="33" customHeight="1" x14ac:dyDescent="0.25">
      <c r="A35" s="20"/>
      <c r="B35" s="203"/>
      <c r="C35" s="53"/>
      <c r="D35" s="218"/>
      <c r="E35" s="3" t="s">
        <v>25</v>
      </c>
      <c r="F35" s="55" t="s">
        <v>26</v>
      </c>
      <c r="G35" s="39" t="s">
        <v>27</v>
      </c>
      <c r="H35" s="195">
        <f>'[53]Оценка от учреждения'!H34</f>
        <v>304</v>
      </c>
      <c r="I35" s="195">
        <f>'[53]Оценка от учреждения'!I34</f>
        <v>457.89</v>
      </c>
      <c r="J35" s="196">
        <f>IF(I35/H35*100&gt;100,100,I35/H35*100)</f>
        <v>100</v>
      </c>
      <c r="K35" s="196">
        <f>J35</f>
        <v>100</v>
      </c>
      <c r="L35" s="240"/>
      <c r="M35" s="243"/>
      <c r="N35" s="57"/>
      <c r="O35" s="242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33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33"/>
      <c r="N41" s="49"/>
      <c r="O41" s="241"/>
    </row>
    <row r="42" spans="1:15" ht="36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33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customHeight="1" x14ac:dyDescent="0.25">
      <c r="A56" s="223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>
        <f>'[53]Оценка от учреждения'!H55</f>
        <v>7</v>
      </c>
      <c r="I56" s="195">
        <f>'[53]Оценка от учреждения'!I55</f>
        <v>6.4</v>
      </c>
      <c r="J56" s="196">
        <f>IF(H56/I56*100&gt;100,100,H56/I56*100)</f>
        <v>100</v>
      </c>
      <c r="K56" s="237">
        <f>(J56+J57+J58)/3</f>
        <v>100</v>
      </c>
      <c r="L56" s="227">
        <f>(K56+K59)/2</f>
        <v>100</v>
      </c>
      <c r="M56" s="233"/>
      <c r="N56" s="44"/>
      <c r="O56" s="238">
        <v>14</v>
      </c>
    </row>
    <row r="57" spans="1:15" ht="39" customHeight="1" x14ac:dyDescent="0.25">
      <c r="A57" s="223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>
        <f>'[53]Оценка от учреждения'!H56</f>
        <v>100</v>
      </c>
      <c r="I57" s="195">
        <f>'[53]Оценка от учреждения'!I56</f>
        <v>100</v>
      </c>
      <c r="J57" s="196">
        <f>IF(I57/H57*100&gt;100,100,I57/H57*100)</f>
        <v>100</v>
      </c>
      <c r="K57" s="239"/>
      <c r="L57" s="240"/>
      <c r="M57" s="233"/>
      <c r="N57" s="49"/>
      <c r="O57" s="241"/>
    </row>
    <row r="58" spans="1:15" ht="36.75" customHeight="1" x14ac:dyDescent="0.25">
      <c r="A58" s="223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>
        <f>'[53]Оценка от учреждения'!H57</f>
        <v>80</v>
      </c>
      <c r="I58" s="195">
        <f>'[53]Оценка от учреждения'!I57</f>
        <v>88.9</v>
      </c>
      <c r="J58" s="196">
        <f>IF(I58/H58*100&gt;100,100,I58/H58*100)</f>
        <v>100</v>
      </c>
      <c r="K58" s="239"/>
      <c r="L58" s="240"/>
      <c r="M58" s="233"/>
      <c r="N58" s="49"/>
      <c r="O58" s="241"/>
    </row>
    <row r="59" spans="1:15" ht="33" customHeight="1" x14ac:dyDescent="0.25">
      <c r="A59" s="223"/>
      <c r="B59" s="203"/>
      <c r="C59" s="53"/>
      <c r="D59" s="209"/>
      <c r="E59" s="3" t="s">
        <v>25</v>
      </c>
      <c r="F59" s="55" t="s">
        <v>26</v>
      </c>
      <c r="G59" s="39" t="s">
        <v>27</v>
      </c>
      <c r="H59" s="195">
        <f>'[53]Оценка от учреждения'!H58</f>
        <v>29</v>
      </c>
      <c r="I59" s="195">
        <f>'[53]Оценка от учреждения'!I58</f>
        <v>37.78</v>
      </c>
      <c r="J59" s="196">
        <f>IF(I59/H59*100&gt;100,100,I59/H59*100)</f>
        <v>100</v>
      </c>
      <c r="K59" s="196">
        <f>J59</f>
        <v>100</v>
      </c>
      <c r="L59" s="240"/>
      <c r="M59" s="233"/>
      <c r="N59" s="57"/>
      <c r="O59" s="242"/>
    </row>
    <row r="60" spans="1:15" customFormat="1" ht="52.5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33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33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33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33"/>
      <c r="N63" s="57"/>
      <c r="O63" s="236"/>
    </row>
    <row r="64" spans="1:15" ht="5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>
        <f>'[53]Оценка от учреждения'!H63</f>
        <v>7</v>
      </c>
      <c r="I64" s="195">
        <f>'[53]Оценка от учреждения'!I63</f>
        <v>6.3</v>
      </c>
      <c r="J64" s="196">
        <f>IF(H64/I64*100&gt;100,100,H64/I64*100)</f>
        <v>100</v>
      </c>
      <c r="K64" s="237">
        <f>(J64+J65+J66)/3</f>
        <v>100</v>
      </c>
      <c r="L64" s="227">
        <f>(K64+K67)/2</f>
        <v>100</v>
      </c>
      <c r="M64" s="233"/>
      <c r="N64" s="44"/>
      <c r="O64" s="238">
        <v>16</v>
      </c>
    </row>
    <row r="65" spans="1:15" ht="39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>
        <f>'[53]Оценка от учреждения'!H64</f>
        <v>100</v>
      </c>
      <c r="I65" s="195">
        <f>'[53]Оценка от учреждения'!I64</f>
        <v>100</v>
      </c>
      <c r="J65" s="196">
        <f>IF(I65/H65*100&gt;100,100,I65/H65*100)</f>
        <v>100</v>
      </c>
      <c r="K65" s="239"/>
      <c r="L65" s="240"/>
      <c r="M65" s="233"/>
      <c r="N65" s="49"/>
      <c r="O65" s="241"/>
    </row>
    <row r="66" spans="1:15" ht="33.75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>
        <f>'[53]Оценка от учреждения'!H65</f>
        <v>80</v>
      </c>
      <c r="I66" s="195">
        <f>'[53]Оценка от учреждения'!I65</f>
        <v>83.3</v>
      </c>
      <c r="J66" s="196">
        <f>IF(I66/H66*100&gt;100,100,I66/H66*100)</f>
        <v>100</v>
      </c>
      <c r="K66" s="239"/>
      <c r="L66" s="240"/>
      <c r="M66" s="233"/>
      <c r="N66" s="49"/>
      <c r="O66" s="241"/>
    </row>
    <row r="67" spans="1:15" ht="33" customHeight="1" x14ac:dyDescent="0.25">
      <c r="A67" s="223"/>
      <c r="B67" s="203"/>
      <c r="C67" s="53"/>
      <c r="D67" s="209"/>
      <c r="E67" s="3" t="s">
        <v>25</v>
      </c>
      <c r="F67" s="55" t="s">
        <v>26</v>
      </c>
      <c r="G67" s="39" t="s">
        <v>27</v>
      </c>
      <c r="H67" s="195">
        <f>'[53]Оценка от учреждения'!H66</f>
        <v>2</v>
      </c>
      <c r="I67" s="195">
        <f>'[53]Оценка от учреждения'!I66</f>
        <v>2.78</v>
      </c>
      <c r="J67" s="196">
        <f>IF(I67/H67*100&gt;100,100,I67/H67*100)</f>
        <v>100</v>
      </c>
      <c r="K67" s="196">
        <f>J67</f>
        <v>100</v>
      </c>
      <c r="L67" s="240"/>
      <c r="M67" s="233"/>
      <c r="N67" s="57"/>
      <c r="O67" s="242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196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hidden="1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/>
      <c r="I72" s="195"/>
      <c r="J72" s="196"/>
      <c r="K72" s="237"/>
      <c r="L72" s="227"/>
      <c r="M72" s="233"/>
      <c r="N72" s="44"/>
      <c r="O72" s="238">
        <v>18</v>
      </c>
    </row>
    <row r="73" spans="1:15" ht="34.5" hidden="1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/>
      <c r="I73" s="195"/>
      <c r="J73" s="196"/>
      <c r="K73" s="239"/>
      <c r="L73" s="240"/>
      <c r="M73" s="233"/>
      <c r="N73" s="49"/>
      <c r="O73" s="241"/>
    </row>
    <row r="74" spans="1:15" ht="33.75" hidden="1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/>
      <c r="I74" s="195"/>
      <c r="J74" s="196"/>
      <c r="K74" s="239"/>
      <c r="L74" s="240"/>
      <c r="M74" s="233"/>
      <c r="N74" s="49"/>
      <c r="O74" s="241"/>
    </row>
    <row r="75" spans="1:15" ht="33" hidden="1" customHeight="1" x14ac:dyDescent="0.25">
      <c r="A75" s="223"/>
      <c r="B75" s="203"/>
      <c r="C75" s="53"/>
      <c r="D75" s="209"/>
      <c r="E75" s="3" t="s">
        <v>25</v>
      </c>
      <c r="F75" s="55" t="s">
        <v>117</v>
      </c>
      <c r="G75" s="39" t="s">
        <v>27</v>
      </c>
      <c r="H75" s="195"/>
      <c r="I75" s="195"/>
      <c r="J75" s="196"/>
      <c r="K75" s="196"/>
      <c r="L75" s="240"/>
      <c r="M75" s="233"/>
      <c r="N75" s="57"/>
      <c r="O75" s="242"/>
    </row>
    <row r="76" spans="1:15" customFormat="1" ht="36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/>
      <c r="I76" s="195"/>
      <c r="J76" s="225"/>
      <c r="K76" s="226"/>
      <c r="L76" s="227"/>
      <c r="M76" s="233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/>
      <c r="I77" s="195"/>
      <c r="J77" s="225"/>
      <c r="K77" s="231"/>
      <c r="L77" s="232"/>
      <c r="M77" s="233"/>
      <c r="N77" s="49"/>
      <c r="O77" s="234"/>
    </row>
    <row r="78" spans="1:15" customFormat="1" ht="35.25" hidden="1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/>
      <c r="I78" s="195"/>
      <c r="J78" s="225"/>
      <c r="K78" s="231"/>
      <c r="L78" s="232"/>
      <c r="M78" s="233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/>
      <c r="L79" s="232"/>
      <c r="M79" s="233"/>
      <c r="N79" s="57"/>
      <c r="O79" s="236"/>
    </row>
    <row r="80" spans="1:15" ht="34.5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>
        <f>'[53]Оценка от учреждения'!H79</f>
        <v>100</v>
      </c>
      <c r="I80" s="195">
        <f>'[53]Оценка от учреждения'!I79</f>
        <v>100</v>
      </c>
      <c r="J80" s="196">
        <f>IF(I80/H80*100&gt;100,100,I80/H80*100)</f>
        <v>100</v>
      </c>
      <c r="K80" s="237">
        <f>(J80+J81+J82)/3</f>
        <v>100</v>
      </c>
      <c r="L80" s="227">
        <f>(K80+K83)/2</f>
        <v>100</v>
      </c>
      <c r="M80" s="233"/>
      <c r="N80" s="44"/>
      <c r="O80" s="238">
        <v>20</v>
      </c>
    </row>
    <row r="81" spans="1:15" ht="39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>
        <f>'[53]Оценка от учреждения'!H80</f>
        <v>7</v>
      </c>
      <c r="I81" s="195">
        <f>'[53]Оценка от учреждения'!I80</f>
        <v>6.3</v>
      </c>
      <c r="J81" s="196">
        <f>IF(H81/I81*100&gt;100,100,H81/I81*100)</f>
        <v>100</v>
      </c>
      <c r="K81" s="239"/>
      <c r="L81" s="240"/>
      <c r="M81" s="233"/>
      <c r="N81" s="49"/>
      <c r="O81" s="241"/>
    </row>
    <row r="82" spans="1:15" ht="33.75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>
        <f>'[53]Оценка от учреждения'!H81</f>
        <v>100</v>
      </c>
      <c r="I82" s="195">
        <f>'[53]Оценка от учреждения'!I81</f>
        <v>100</v>
      </c>
      <c r="J82" s="196">
        <f>IF(I82/H82*100&gt;100,100,I82/H82*100)</f>
        <v>100</v>
      </c>
      <c r="K82" s="239"/>
      <c r="L82" s="240"/>
      <c r="M82" s="233"/>
      <c r="N82" s="49"/>
      <c r="O82" s="241"/>
    </row>
    <row r="83" spans="1:15" ht="33" customHeight="1" x14ac:dyDescent="0.25">
      <c r="A83" s="223"/>
      <c r="B83" s="203"/>
      <c r="C83" s="53"/>
      <c r="D83" s="209"/>
      <c r="E83" s="3" t="s">
        <v>25</v>
      </c>
      <c r="F83" s="55" t="s">
        <v>26</v>
      </c>
      <c r="G83" s="39" t="s">
        <v>27</v>
      </c>
      <c r="H83" s="195">
        <f>'[53]Оценка от учреждения'!H82</f>
        <v>2</v>
      </c>
      <c r="I83" s="195">
        <f>'[53]Оценка от учреждения'!I82</f>
        <v>2.78</v>
      </c>
      <c r="J83" s="196">
        <f>IF(I83/H83*100&gt;100,100,I83/H83*100)</f>
        <v>100</v>
      </c>
      <c r="K83" s="196">
        <f>J83</f>
        <v>100</v>
      </c>
      <c r="L83" s="240"/>
      <c r="M83" s="233"/>
      <c r="N83" s="57"/>
      <c r="O83" s="242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4.5" hidden="1" customHeight="1" x14ac:dyDescent="0.25">
      <c r="A92" s="223"/>
      <c r="B92" s="189" t="s">
        <v>163</v>
      </c>
      <c r="C92" s="190" t="s">
        <v>164</v>
      </c>
      <c r="D92" s="191" t="s">
        <v>18</v>
      </c>
      <c r="E92" s="192" t="s">
        <v>19</v>
      </c>
      <c r="F92" s="193" t="s">
        <v>150</v>
      </c>
      <c r="G92" s="194" t="s">
        <v>21</v>
      </c>
      <c r="H92" s="195"/>
      <c r="I92" s="195"/>
      <c r="J92" s="225"/>
      <c r="K92" s="226"/>
      <c r="L92" s="227"/>
      <c r="M92" s="233"/>
      <c r="N92" s="44"/>
      <c r="O92" s="229">
        <v>23</v>
      </c>
    </row>
    <row r="93" spans="1:15" customFormat="1" ht="39" hidden="1" customHeight="1" x14ac:dyDescent="0.25">
      <c r="A93" s="223"/>
      <c r="B93" s="189"/>
      <c r="C93" s="190"/>
      <c r="D93" s="199"/>
      <c r="E93" s="192" t="s">
        <v>19</v>
      </c>
      <c r="F93" s="193" t="s">
        <v>151</v>
      </c>
      <c r="G93" s="194" t="s">
        <v>21</v>
      </c>
      <c r="H93" s="195"/>
      <c r="I93" s="195"/>
      <c r="J93" s="225"/>
      <c r="K93" s="231"/>
      <c r="L93" s="232"/>
      <c r="M93" s="233"/>
      <c r="N93" s="49"/>
      <c r="O93" s="234"/>
    </row>
    <row r="94" spans="1:15" customFormat="1" ht="32.25" hidden="1" customHeight="1" x14ac:dyDescent="0.25">
      <c r="A94" s="223"/>
      <c r="B94" s="189"/>
      <c r="C94" s="190"/>
      <c r="D94" s="199"/>
      <c r="E94" s="192" t="s">
        <v>19</v>
      </c>
      <c r="F94" s="220" t="s">
        <v>152</v>
      </c>
      <c r="G94" s="194" t="s">
        <v>21</v>
      </c>
      <c r="H94" s="195"/>
      <c r="I94" s="195"/>
      <c r="J94" s="225"/>
      <c r="K94" s="231"/>
      <c r="L94" s="232"/>
      <c r="M94" s="233"/>
      <c r="N94" s="49"/>
      <c r="O94" s="234"/>
    </row>
    <row r="95" spans="1:15" customFormat="1" ht="33" hidden="1" customHeight="1" x14ac:dyDescent="0.25">
      <c r="A95" s="223"/>
      <c r="B95" s="203"/>
      <c r="C95" s="204"/>
      <c r="D95" s="199"/>
      <c r="E95" s="192" t="s">
        <v>25</v>
      </c>
      <c r="F95" s="205" t="s">
        <v>117</v>
      </c>
      <c r="G95" s="194" t="s">
        <v>27</v>
      </c>
      <c r="H95" s="195"/>
      <c r="I95" s="195"/>
      <c r="J95" s="225"/>
      <c r="K95" s="225"/>
      <c r="L95" s="232"/>
      <c r="M95" s="233"/>
      <c r="N95" s="57"/>
      <c r="O95" s="236"/>
    </row>
    <row r="96" spans="1:15" ht="33" hidden="1" customHeight="1" x14ac:dyDescent="0.25">
      <c r="A96" s="223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/>
      <c r="I96" s="195"/>
      <c r="J96" s="196"/>
      <c r="K96" s="237"/>
      <c r="L96" s="227"/>
      <c r="M96" s="233"/>
      <c r="N96" s="44" t="s">
        <v>205</v>
      </c>
      <c r="O96" s="238">
        <v>24</v>
      </c>
    </row>
    <row r="97" spans="1:15" ht="39" hidden="1" customHeight="1" x14ac:dyDescent="0.25">
      <c r="A97" s="223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/>
      <c r="I97" s="195"/>
      <c r="J97" s="196"/>
      <c r="K97" s="239"/>
      <c r="L97" s="240"/>
      <c r="M97" s="233"/>
      <c r="N97" s="49"/>
      <c r="O97" s="241"/>
    </row>
    <row r="98" spans="1:15" ht="33.75" hidden="1" customHeight="1" x14ac:dyDescent="0.25">
      <c r="A98" s="223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/>
      <c r="I98" s="195"/>
      <c r="J98" s="196"/>
      <c r="K98" s="239"/>
      <c r="L98" s="240"/>
      <c r="M98" s="233"/>
      <c r="N98" s="49"/>
      <c r="O98" s="241"/>
    </row>
    <row r="99" spans="1:15" ht="33" hidden="1" customHeight="1" x14ac:dyDescent="0.25">
      <c r="A99" s="223"/>
      <c r="B99" s="203"/>
      <c r="C99" s="53"/>
      <c r="D99" s="209"/>
      <c r="E99" s="3" t="s">
        <v>25</v>
      </c>
      <c r="F99" s="55" t="s">
        <v>117</v>
      </c>
      <c r="G99" s="39" t="s">
        <v>27</v>
      </c>
      <c r="H99" s="195"/>
      <c r="I99" s="195"/>
      <c r="J99" s="196"/>
      <c r="K99" s="196"/>
      <c r="L99" s="240"/>
      <c r="M99" s="233"/>
      <c r="N99" s="57"/>
      <c r="O99" s="242"/>
    </row>
    <row r="100" spans="1:15" customFormat="1" ht="34.5" hidden="1" customHeight="1" x14ac:dyDescent="0.25">
      <c r="A100" s="223"/>
      <c r="B100" s="189" t="s">
        <v>167</v>
      </c>
      <c r="C100" s="190" t="s">
        <v>168</v>
      </c>
      <c r="D100" s="191" t="s">
        <v>18</v>
      </c>
      <c r="E100" s="192" t="s">
        <v>19</v>
      </c>
      <c r="F100" s="193" t="s">
        <v>150</v>
      </c>
      <c r="G100" s="194" t="s">
        <v>21</v>
      </c>
      <c r="H100" s="195"/>
      <c r="I100" s="195"/>
      <c r="J100" s="225"/>
      <c r="K100" s="226"/>
      <c r="L100" s="227"/>
      <c r="M100" s="233"/>
      <c r="N100" s="44"/>
      <c r="O100" s="229">
        <v>25</v>
      </c>
    </row>
    <row r="101" spans="1:15" customFormat="1" ht="39" hidden="1" customHeight="1" x14ac:dyDescent="0.25">
      <c r="A101" s="223"/>
      <c r="B101" s="189"/>
      <c r="C101" s="190"/>
      <c r="D101" s="199"/>
      <c r="E101" s="192" t="s">
        <v>19</v>
      </c>
      <c r="F101" s="193" t="s">
        <v>151</v>
      </c>
      <c r="G101" s="194" t="s">
        <v>21</v>
      </c>
      <c r="H101" s="195"/>
      <c r="I101" s="195"/>
      <c r="J101" s="225"/>
      <c r="K101" s="231"/>
      <c r="L101" s="232"/>
      <c r="M101" s="233"/>
      <c r="N101" s="49"/>
      <c r="O101" s="234"/>
    </row>
    <row r="102" spans="1:15" customFormat="1" ht="35.25" hidden="1" customHeight="1" x14ac:dyDescent="0.25">
      <c r="A102" s="223"/>
      <c r="B102" s="189"/>
      <c r="C102" s="190"/>
      <c r="D102" s="199"/>
      <c r="E102" s="192" t="s">
        <v>19</v>
      </c>
      <c r="F102" s="220" t="s">
        <v>152</v>
      </c>
      <c r="G102" s="194" t="s">
        <v>21</v>
      </c>
      <c r="H102" s="195"/>
      <c r="I102" s="195"/>
      <c r="J102" s="225"/>
      <c r="K102" s="231"/>
      <c r="L102" s="232"/>
      <c r="M102" s="233"/>
      <c r="N102" s="49"/>
      <c r="O102" s="234"/>
    </row>
    <row r="103" spans="1:15" customFormat="1" ht="33" hidden="1" customHeight="1" x14ac:dyDescent="0.25">
      <c r="A103" s="223"/>
      <c r="B103" s="203"/>
      <c r="C103" s="204"/>
      <c r="D103" s="199"/>
      <c r="E103" s="192" t="s">
        <v>25</v>
      </c>
      <c r="F103" s="205" t="s">
        <v>117</v>
      </c>
      <c r="G103" s="194" t="s">
        <v>27</v>
      </c>
      <c r="H103" s="195"/>
      <c r="I103" s="195"/>
      <c r="J103" s="225"/>
      <c r="K103" s="225"/>
      <c r="L103" s="232"/>
      <c r="M103" s="233"/>
      <c r="N103" s="57"/>
      <c r="O103" s="236"/>
    </row>
    <row r="104" spans="1:15" ht="33" customHeight="1" x14ac:dyDescent="0.25">
      <c r="A104" s="20"/>
      <c r="B104" s="189" t="s">
        <v>169</v>
      </c>
      <c r="C104" s="36" t="s">
        <v>170</v>
      </c>
      <c r="D104" s="208" t="s">
        <v>18</v>
      </c>
      <c r="E104" s="3" t="s">
        <v>19</v>
      </c>
      <c r="F104" s="38" t="s">
        <v>150</v>
      </c>
      <c r="G104" s="39" t="s">
        <v>21</v>
      </c>
      <c r="H104" s="195">
        <f>'[53]Оценка от учреждения'!H103</f>
        <v>100</v>
      </c>
      <c r="I104" s="195">
        <f>'[53]Оценка от учреждения'!I103</f>
        <v>100</v>
      </c>
      <c r="J104" s="196">
        <f>IF(I104/H104*100&gt;100,100,I104/H104*100)</f>
        <v>100</v>
      </c>
      <c r="K104" s="237">
        <f>(J104+J105+J106)/3</f>
        <v>99.074074074074076</v>
      </c>
      <c r="L104" s="227">
        <f>(K104+K107)/2</f>
        <v>99.537037037037038</v>
      </c>
      <c r="M104" s="243"/>
      <c r="N104" s="44"/>
      <c r="O104" s="238">
        <v>26</v>
      </c>
    </row>
    <row r="105" spans="1:15" ht="39" customHeight="1" x14ac:dyDescent="0.25">
      <c r="A105" s="20"/>
      <c r="B105" s="189"/>
      <c r="C105" s="36"/>
      <c r="D105" s="209"/>
      <c r="E105" s="3" t="s">
        <v>19</v>
      </c>
      <c r="F105" s="38" t="s">
        <v>151</v>
      </c>
      <c r="G105" s="39" t="s">
        <v>21</v>
      </c>
      <c r="H105" s="195">
        <f>'[53]Оценка от учреждения'!H104</f>
        <v>7</v>
      </c>
      <c r="I105" s="195">
        <f>'[53]Оценка от учреждения'!I104</f>
        <v>7.2</v>
      </c>
      <c r="J105" s="196">
        <f>IF(H105/I105*100&gt;100,100,H105/I105*100)</f>
        <v>97.222222222222214</v>
      </c>
      <c r="K105" s="239"/>
      <c r="L105" s="240"/>
      <c r="M105" s="243"/>
      <c r="N105" s="49"/>
      <c r="O105" s="241"/>
    </row>
    <row r="106" spans="1:15" ht="32.25" customHeight="1" x14ac:dyDescent="0.25">
      <c r="A106" s="20"/>
      <c r="B106" s="189"/>
      <c r="C106" s="36"/>
      <c r="D106" s="209"/>
      <c r="E106" s="3" t="s">
        <v>19</v>
      </c>
      <c r="F106" s="219" t="s">
        <v>152</v>
      </c>
      <c r="G106" s="39" t="s">
        <v>21</v>
      </c>
      <c r="H106" s="195">
        <f>'[53]Оценка от учреждения'!H105</f>
        <v>100</v>
      </c>
      <c r="I106" s="195">
        <f>'[53]Оценка от учреждения'!I105</f>
        <v>100</v>
      </c>
      <c r="J106" s="196">
        <f>IF(I106/H106*100&gt;100,100,I106/H106*100)</f>
        <v>100</v>
      </c>
      <c r="K106" s="239"/>
      <c r="L106" s="240"/>
      <c r="M106" s="243"/>
      <c r="N106" s="49"/>
      <c r="O106" s="241"/>
    </row>
    <row r="107" spans="1:15" ht="33" customHeight="1" x14ac:dyDescent="0.25">
      <c r="A107" s="159"/>
      <c r="B107" s="203"/>
      <c r="C107" s="53"/>
      <c r="D107" s="209"/>
      <c r="E107" s="3" t="s">
        <v>25</v>
      </c>
      <c r="F107" s="55" t="s">
        <v>26</v>
      </c>
      <c r="G107" s="39" t="s">
        <v>27</v>
      </c>
      <c r="H107" s="195">
        <f>'[53]Оценка от учреждения'!H106</f>
        <v>333</v>
      </c>
      <c r="I107" s="195">
        <f>'[53]Оценка от учреждения'!I106</f>
        <v>495.67</v>
      </c>
      <c r="J107" s="196">
        <f>IF(I107/H107*100&gt;100,100,I107/H107*100)</f>
        <v>100</v>
      </c>
      <c r="K107" s="196">
        <f>J107</f>
        <v>100</v>
      </c>
      <c r="L107" s="240"/>
      <c r="M107" s="244"/>
      <c r="N107" s="57"/>
      <c r="O107" s="24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45"/>
      <c r="H109" s="246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20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3" t="s">
        <v>1</v>
      </c>
      <c r="B2" s="3" t="s">
        <v>173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3</v>
      </c>
      <c r="D3" s="5">
        <v>4</v>
      </c>
      <c r="E3" s="4">
        <v>5</v>
      </c>
      <c r="F3" s="4">
        <v>6</v>
      </c>
      <c r="G3" s="5">
        <v>7</v>
      </c>
      <c r="H3" s="4">
        <v>8</v>
      </c>
      <c r="I3" s="4">
        <v>9</v>
      </c>
      <c r="J3" s="5">
        <v>10</v>
      </c>
      <c r="K3" s="4">
        <v>11</v>
      </c>
      <c r="L3" s="4">
        <v>12</v>
      </c>
      <c r="M3" s="5">
        <v>13</v>
      </c>
      <c r="N3" s="4">
        <v>14</v>
      </c>
    </row>
    <row r="4" spans="1:15" customFormat="1" ht="55.5" hidden="1" customHeight="1" x14ac:dyDescent="0.25">
      <c r="A4" s="228" t="s">
        <v>206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8.25" hidden="1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04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hidden="1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/>
      <c r="I16" s="195"/>
      <c r="J16" s="225"/>
      <c r="K16" s="226"/>
      <c r="L16" s="227"/>
      <c r="M16" s="233"/>
      <c r="N16" s="44"/>
      <c r="O16" s="229">
        <v>4</v>
      </c>
    </row>
    <row r="17" spans="1:15" customFormat="1" ht="39" hidden="1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/>
      <c r="I17" s="195"/>
      <c r="J17" s="225"/>
      <c r="K17" s="231"/>
      <c r="L17" s="232"/>
      <c r="M17" s="233"/>
      <c r="N17" s="49"/>
      <c r="O17" s="234"/>
    </row>
    <row r="18" spans="1:15" customFormat="1" ht="32.25" hidden="1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/>
      <c r="I18" s="195"/>
      <c r="J18" s="225"/>
      <c r="K18" s="231"/>
      <c r="L18" s="232"/>
      <c r="M18" s="233"/>
      <c r="N18" s="49"/>
      <c r="O18" s="234"/>
    </row>
    <row r="19" spans="1:15" customFormat="1" ht="33" hidden="1" customHeight="1" x14ac:dyDescent="0.25">
      <c r="A19" s="223"/>
      <c r="B19" s="203"/>
      <c r="C19" s="204"/>
      <c r="D19" s="199"/>
      <c r="E19" s="192" t="s">
        <v>25</v>
      </c>
      <c r="F19" s="205" t="s">
        <v>117</v>
      </c>
      <c r="G19" s="194" t="s">
        <v>27</v>
      </c>
      <c r="H19" s="195"/>
      <c r="I19" s="195"/>
      <c r="J19" s="225"/>
      <c r="K19" s="225"/>
      <c r="L19" s="232"/>
      <c r="M19" s="233"/>
      <c r="N19" s="57"/>
      <c r="O19" s="236"/>
    </row>
    <row r="20" spans="1:15" customFormat="1" ht="52.5" customHeight="1" x14ac:dyDescent="0.25">
      <c r="A20" s="223"/>
      <c r="B20" s="189" t="s">
        <v>124</v>
      </c>
      <c r="C20" s="190" t="s">
        <v>125</v>
      </c>
      <c r="D20" s="191" t="s">
        <v>18</v>
      </c>
      <c r="E20" s="192" t="s">
        <v>19</v>
      </c>
      <c r="F20" s="193" t="s">
        <v>114</v>
      </c>
      <c r="G20" s="194" t="s">
        <v>21</v>
      </c>
      <c r="H20" s="195">
        <f>'[54]Оценка от учреждения'!H19</f>
        <v>8.5</v>
      </c>
      <c r="I20" s="195">
        <f>'[54]Оценка от учреждения'!I19</f>
        <v>3.3</v>
      </c>
      <c r="J20" s="225">
        <v>100</v>
      </c>
      <c r="K20" s="226">
        <f>(J20+J21+J22)/3</f>
        <v>100</v>
      </c>
      <c r="L20" s="227">
        <f>(K20+K23)/2</f>
        <v>100</v>
      </c>
      <c r="M20" s="233"/>
      <c r="N20" s="44"/>
      <c r="O20" s="229">
        <v>5</v>
      </c>
    </row>
    <row r="21" spans="1:15" customFormat="1" ht="39" customHeight="1" x14ac:dyDescent="0.25">
      <c r="A21" s="223"/>
      <c r="B21" s="189"/>
      <c r="C21" s="190"/>
      <c r="D21" s="199"/>
      <c r="E21" s="192" t="s">
        <v>19</v>
      </c>
      <c r="F21" s="193" t="s">
        <v>115</v>
      </c>
      <c r="G21" s="194" t="s">
        <v>21</v>
      </c>
      <c r="H21" s="195">
        <f>'[54]Оценка от учреждения'!H20</f>
        <v>100</v>
      </c>
      <c r="I21" s="195">
        <f>'[54]Оценка от учреждения'!I20</f>
        <v>100</v>
      </c>
      <c r="J21" s="225">
        <f>IF(I21/H21*100&gt;100,100,I21/H21*100)</f>
        <v>100</v>
      </c>
      <c r="K21" s="231"/>
      <c r="L21" s="232"/>
      <c r="M21" s="233"/>
      <c r="N21" s="49"/>
      <c r="O21" s="234"/>
    </row>
    <row r="22" spans="1:15" customFormat="1" ht="33.75" customHeight="1" x14ac:dyDescent="0.25">
      <c r="A22" s="223"/>
      <c r="B22" s="189"/>
      <c r="C22" s="190"/>
      <c r="D22" s="199"/>
      <c r="E22" s="192" t="s">
        <v>19</v>
      </c>
      <c r="F22" s="193" t="s">
        <v>116</v>
      </c>
      <c r="G22" s="194" t="s">
        <v>21</v>
      </c>
      <c r="H22" s="195">
        <f>'[54]Оценка от учреждения'!H21</f>
        <v>84.2</v>
      </c>
      <c r="I22" s="195">
        <f>'[54]Оценка от учреждения'!I21</f>
        <v>90</v>
      </c>
      <c r="J22" s="225">
        <f>IF(I22/H22*100&gt;100,100,I22/H22*100)</f>
        <v>100</v>
      </c>
      <c r="K22" s="231"/>
      <c r="L22" s="232"/>
      <c r="M22" s="233"/>
      <c r="N22" s="49"/>
      <c r="O22" s="234"/>
    </row>
    <row r="23" spans="1:15" customFormat="1" ht="33" customHeight="1" x14ac:dyDescent="0.25">
      <c r="A23" s="223"/>
      <c r="B23" s="203"/>
      <c r="C23" s="204"/>
      <c r="D23" s="199"/>
      <c r="E23" s="192" t="s">
        <v>25</v>
      </c>
      <c r="F23" s="205" t="s">
        <v>26</v>
      </c>
      <c r="G23" s="194" t="s">
        <v>27</v>
      </c>
      <c r="H23" s="195">
        <f>'[54]Оценка от учреждения'!H22</f>
        <v>3</v>
      </c>
      <c r="I23" s="195">
        <f>'[54]Оценка от учреждения'!I22</f>
        <v>4</v>
      </c>
      <c r="J23" s="225">
        <f>IF(I23/H23*100&gt;100,100,I23/H23*100)</f>
        <v>100</v>
      </c>
      <c r="K23" s="225">
        <f>J23</f>
        <v>100</v>
      </c>
      <c r="L23" s="232"/>
      <c r="M23" s="233"/>
      <c r="N23" s="57"/>
      <c r="O23" s="236"/>
    </row>
    <row r="24" spans="1:15" ht="52.5" customHeight="1" x14ac:dyDescent="0.25">
      <c r="A24" s="223"/>
      <c r="B24" s="189" t="s">
        <v>126</v>
      </c>
      <c r="C24" s="36" t="s">
        <v>127</v>
      </c>
      <c r="D24" s="208" t="s">
        <v>18</v>
      </c>
      <c r="E24" s="3" t="s">
        <v>19</v>
      </c>
      <c r="F24" s="38" t="s">
        <v>114</v>
      </c>
      <c r="G24" s="39" t="s">
        <v>21</v>
      </c>
      <c r="H24" s="195">
        <f>'[54]Оценка от учреждения'!H23</f>
        <v>8.5</v>
      </c>
      <c r="I24" s="195">
        <f>'[54]Оценка от учреждения'!I23</f>
        <v>8.6</v>
      </c>
      <c r="J24" s="196">
        <f>IF(H24/I24*100&gt;100,100,H24/I24*100)</f>
        <v>98.83720930232559</v>
      </c>
      <c r="K24" s="237">
        <f>(J24+J25+J26)/3</f>
        <v>97.949695262295378</v>
      </c>
      <c r="L24" s="227">
        <f>(K24+K27)/2</f>
        <v>98.974847631147696</v>
      </c>
      <c r="M24" s="233"/>
      <c r="N24" s="44"/>
      <c r="O24" s="238">
        <v>6</v>
      </c>
    </row>
    <row r="25" spans="1:15" ht="39" customHeight="1" x14ac:dyDescent="0.25">
      <c r="A25" s="223"/>
      <c r="B25" s="189"/>
      <c r="C25" s="36"/>
      <c r="D25" s="209"/>
      <c r="E25" s="3" t="s">
        <v>19</v>
      </c>
      <c r="F25" s="193" t="s">
        <v>115</v>
      </c>
      <c r="G25" s="39" t="s">
        <v>21</v>
      </c>
      <c r="H25" s="195">
        <f>'[54]Оценка от учреждения'!H24</f>
        <v>100</v>
      </c>
      <c r="I25" s="195">
        <f>'[54]Оценка от учреждения'!I24</f>
        <v>100</v>
      </c>
      <c r="J25" s="196">
        <f>IF(I25/H25*100&gt;100,100,I25/H25*100)</f>
        <v>100</v>
      </c>
      <c r="K25" s="239"/>
      <c r="L25" s="240"/>
      <c r="M25" s="233"/>
      <c r="N25" s="49"/>
      <c r="O25" s="241"/>
    </row>
    <row r="26" spans="1:15" ht="35.25" customHeight="1" x14ac:dyDescent="0.25">
      <c r="A26" s="223"/>
      <c r="B26" s="189"/>
      <c r="C26" s="36"/>
      <c r="D26" s="209"/>
      <c r="E26" s="3" t="s">
        <v>19</v>
      </c>
      <c r="F26" s="38" t="s">
        <v>116</v>
      </c>
      <c r="G26" s="39" t="s">
        <v>21</v>
      </c>
      <c r="H26" s="195">
        <f>'[54]Оценка от учреждения'!H25</f>
        <v>84.2</v>
      </c>
      <c r="I26" s="195">
        <f>'[54]Оценка от учреждения'!I25</f>
        <v>80</v>
      </c>
      <c r="J26" s="196">
        <f>IF(I26/H26*100&gt;100,100,I26/H26*100)</f>
        <v>95.01187648456056</v>
      </c>
      <c r="K26" s="239"/>
      <c r="L26" s="240"/>
      <c r="M26" s="233"/>
      <c r="N26" s="49"/>
      <c r="O26" s="241"/>
    </row>
    <row r="27" spans="1:15" ht="33" customHeight="1" x14ac:dyDescent="0.25">
      <c r="A27" s="223"/>
      <c r="B27" s="203"/>
      <c r="C27" s="53"/>
      <c r="D27" s="209"/>
      <c r="E27" s="3" t="s">
        <v>25</v>
      </c>
      <c r="F27" s="55" t="s">
        <v>26</v>
      </c>
      <c r="G27" s="39" t="s">
        <v>27</v>
      </c>
      <c r="H27" s="195">
        <f>'[54]Оценка от учреждения'!H26</f>
        <v>20</v>
      </c>
      <c r="I27" s="195">
        <f>'[54]Оценка от учреждения'!I26</f>
        <v>20</v>
      </c>
      <c r="J27" s="196">
        <f>IF(I27/H27*100&gt;100,100,I27/H27*100)</f>
        <v>100</v>
      </c>
      <c r="K27" s="196">
        <f>J27</f>
        <v>100</v>
      </c>
      <c r="L27" s="240"/>
      <c r="M27" s="233"/>
      <c r="N27" s="57"/>
      <c r="O27" s="242"/>
    </row>
    <row r="28" spans="1:15" customFormat="1" ht="51" hidden="1" customHeight="1" x14ac:dyDescent="0.25">
      <c r="A28" s="223"/>
      <c r="B28" s="189" t="s">
        <v>128</v>
      </c>
      <c r="C28" s="190" t="s">
        <v>129</v>
      </c>
      <c r="D28" s="191" t="s">
        <v>18</v>
      </c>
      <c r="E28" s="192" t="s">
        <v>19</v>
      </c>
      <c r="F28" s="193" t="s">
        <v>114</v>
      </c>
      <c r="G28" s="194" t="s">
        <v>21</v>
      </c>
      <c r="H28" s="195"/>
      <c r="I28" s="195"/>
      <c r="J28" s="225"/>
      <c r="K28" s="226"/>
      <c r="L28" s="227"/>
      <c r="M28" s="233"/>
      <c r="N28" s="44"/>
      <c r="O28" s="229">
        <v>7</v>
      </c>
    </row>
    <row r="29" spans="1:15" customFormat="1" ht="39" hidden="1" customHeight="1" x14ac:dyDescent="0.25">
      <c r="A29" s="223"/>
      <c r="B29" s="189"/>
      <c r="C29" s="190"/>
      <c r="D29" s="199"/>
      <c r="E29" s="192" t="s">
        <v>19</v>
      </c>
      <c r="F29" s="193" t="s">
        <v>115</v>
      </c>
      <c r="G29" s="194" t="s">
        <v>21</v>
      </c>
      <c r="H29" s="195"/>
      <c r="I29" s="195"/>
      <c r="J29" s="225"/>
      <c r="K29" s="231"/>
      <c r="L29" s="232"/>
      <c r="M29" s="233"/>
      <c r="N29" s="49"/>
      <c r="O29" s="234"/>
    </row>
    <row r="30" spans="1:15" customFormat="1" ht="33.75" hidden="1" customHeight="1" x14ac:dyDescent="0.25">
      <c r="A30" s="223"/>
      <c r="B30" s="189"/>
      <c r="C30" s="190"/>
      <c r="D30" s="199"/>
      <c r="E30" s="192" t="s">
        <v>19</v>
      </c>
      <c r="F30" s="193" t="s">
        <v>116</v>
      </c>
      <c r="G30" s="194" t="s">
        <v>21</v>
      </c>
      <c r="H30" s="195"/>
      <c r="I30" s="195"/>
      <c r="J30" s="225"/>
      <c r="K30" s="231"/>
      <c r="L30" s="232"/>
      <c r="M30" s="233"/>
      <c r="N30" s="49"/>
      <c r="O30" s="234"/>
    </row>
    <row r="31" spans="1:15" customFormat="1" ht="33" hidden="1" customHeight="1" x14ac:dyDescent="0.25">
      <c r="A31" s="223"/>
      <c r="B31" s="203"/>
      <c r="C31" s="204"/>
      <c r="D31" s="199"/>
      <c r="E31" s="192" t="s">
        <v>25</v>
      </c>
      <c r="F31" s="205" t="s">
        <v>117</v>
      </c>
      <c r="G31" s="194" t="s">
        <v>27</v>
      </c>
      <c r="H31" s="195"/>
      <c r="I31" s="195"/>
      <c r="J31" s="225"/>
      <c r="K31" s="225"/>
      <c r="L31" s="232"/>
      <c r="M31" s="233"/>
      <c r="N31" s="57"/>
      <c r="O31" s="236"/>
    </row>
    <row r="32" spans="1:15" ht="54" customHeight="1" x14ac:dyDescent="0.25">
      <c r="A32" s="20"/>
      <c r="B32" s="189" t="s">
        <v>130</v>
      </c>
      <c r="C32" s="36" t="s">
        <v>131</v>
      </c>
      <c r="D32" s="37" t="s">
        <v>18</v>
      </c>
      <c r="E32" s="3" t="s">
        <v>19</v>
      </c>
      <c r="F32" s="38" t="s">
        <v>114</v>
      </c>
      <c r="G32" s="39" t="s">
        <v>21</v>
      </c>
      <c r="H32" s="195">
        <f>'[54]Оценка от учреждения'!H31</f>
        <v>8.5</v>
      </c>
      <c r="I32" s="195">
        <f>'[54]Оценка от учреждения'!I31</f>
        <v>7.7</v>
      </c>
      <c r="J32" s="196">
        <f>IF(H32/I32*100&gt;100,100,H32/I32*100)</f>
        <v>100</v>
      </c>
      <c r="K32" s="237">
        <f>(J32+J33+J34)/3</f>
        <v>98.337292161520182</v>
      </c>
      <c r="L32" s="227">
        <f>(K32+K35)/2</f>
        <v>97.644255836857653</v>
      </c>
      <c r="M32" s="243"/>
      <c r="N32" s="44"/>
      <c r="O32" s="238">
        <v>8</v>
      </c>
    </row>
    <row r="33" spans="1:15" ht="39" customHeight="1" x14ac:dyDescent="0.25">
      <c r="A33" s="20"/>
      <c r="B33" s="189"/>
      <c r="C33" s="36"/>
      <c r="D33" s="217"/>
      <c r="E33" s="3" t="s">
        <v>19</v>
      </c>
      <c r="F33" s="38" t="s">
        <v>115</v>
      </c>
      <c r="G33" s="39" t="s">
        <v>21</v>
      </c>
      <c r="H33" s="195">
        <f>'[54]Оценка от учреждения'!H32</f>
        <v>100</v>
      </c>
      <c r="I33" s="195">
        <f>'[54]Оценка от учреждения'!I32</f>
        <v>100</v>
      </c>
      <c r="J33" s="196">
        <f>IF(I33/H33*100&gt;100,100,I33/H33*100)</f>
        <v>100</v>
      </c>
      <c r="K33" s="239"/>
      <c r="L33" s="240"/>
      <c r="M33" s="243"/>
      <c r="N33" s="49"/>
      <c r="O33" s="241"/>
    </row>
    <row r="34" spans="1:15" ht="33.75" customHeight="1" x14ac:dyDescent="0.25">
      <c r="A34" s="20"/>
      <c r="B34" s="189"/>
      <c r="C34" s="36"/>
      <c r="D34" s="217"/>
      <c r="E34" s="3" t="s">
        <v>19</v>
      </c>
      <c r="F34" s="38" t="s">
        <v>116</v>
      </c>
      <c r="G34" s="39" t="s">
        <v>21</v>
      </c>
      <c r="H34" s="195">
        <f>'[54]Оценка от учреждения'!H33</f>
        <v>84.2</v>
      </c>
      <c r="I34" s="195">
        <f>'[54]Оценка от учреждения'!I33</f>
        <v>80</v>
      </c>
      <c r="J34" s="196">
        <f>IF(I34/H34*100&gt;100,100,I34/H34*100)</f>
        <v>95.01187648456056</v>
      </c>
      <c r="K34" s="239"/>
      <c r="L34" s="240"/>
      <c r="M34" s="243"/>
      <c r="N34" s="49"/>
      <c r="O34" s="241"/>
    </row>
    <row r="35" spans="1:15" ht="33" customHeight="1" x14ac:dyDescent="0.25">
      <c r="A35" s="20"/>
      <c r="B35" s="203"/>
      <c r="C35" s="53"/>
      <c r="D35" s="218"/>
      <c r="E35" s="3" t="s">
        <v>25</v>
      </c>
      <c r="F35" s="55" t="s">
        <v>26</v>
      </c>
      <c r="G35" s="39" t="s">
        <v>27</v>
      </c>
      <c r="H35" s="195">
        <f>'[54]Оценка от учреждения'!H34</f>
        <v>164</v>
      </c>
      <c r="I35" s="195">
        <f>'[54]Оценка от учреждения'!I34</f>
        <v>159</v>
      </c>
      <c r="J35" s="196">
        <f>IF(I35/H35*100&gt;100,100,I35/H35*100)</f>
        <v>96.951219512195124</v>
      </c>
      <c r="K35" s="196">
        <f>J35</f>
        <v>96.951219512195124</v>
      </c>
      <c r="L35" s="240"/>
      <c r="M35" s="243"/>
      <c r="N35" s="57"/>
      <c r="O35" s="242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33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33"/>
      <c r="N41" s="49"/>
      <c r="O41" s="241"/>
    </row>
    <row r="42" spans="1:15" ht="36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33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customHeight="1" x14ac:dyDescent="0.25">
      <c r="A56" s="223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>
        <f>'[54]Оценка от учреждения'!H55</f>
        <v>8.5</v>
      </c>
      <c r="I56" s="195">
        <f>'[54]Оценка от учреждения'!I55</f>
        <v>3.8</v>
      </c>
      <c r="J56" s="196">
        <f>IF(H56/I56*100&gt;100,100,H56/I56*100)</f>
        <v>100</v>
      </c>
      <c r="K56" s="237">
        <f>(J56+J57+J58)/3</f>
        <v>98.337292161520182</v>
      </c>
      <c r="L56" s="227">
        <f>(K56+K59)/2</f>
        <v>97.698057845465968</v>
      </c>
      <c r="M56" s="233"/>
      <c r="N56" s="44"/>
      <c r="O56" s="238">
        <v>14</v>
      </c>
    </row>
    <row r="57" spans="1:15" ht="39" customHeight="1" x14ac:dyDescent="0.25">
      <c r="A57" s="223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>
        <f>'[54]Оценка от учреждения'!H56</f>
        <v>100</v>
      </c>
      <c r="I57" s="195">
        <f>'[54]Оценка от учреждения'!I56</f>
        <v>100</v>
      </c>
      <c r="J57" s="196">
        <f>IF(I57/H57*100&gt;100,100,I57/H57*100)</f>
        <v>100</v>
      </c>
      <c r="K57" s="239"/>
      <c r="L57" s="240"/>
      <c r="M57" s="233"/>
      <c r="N57" s="49"/>
      <c r="O57" s="241"/>
    </row>
    <row r="58" spans="1:15" ht="36.75" customHeight="1" x14ac:dyDescent="0.25">
      <c r="A58" s="223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>
        <f>'[54]Оценка от учреждения'!H57</f>
        <v>84.2</v>
      </c>
      <c r="I58" s="195">
        <f>'[54]Оценка от учреждения'!I57</f>
        <v>80</v>
      </c>
      <c r="J58" s="196">
        <f>IF(I58/H58*100&gt;100,100,I58/H58*100)</f>
        <v>95.01187648456056</v>
      </c>
      <c r="K58" s="239"/>
      <c r="L58" s="240"/>
      <c r="M58" s="233"/>
      <c r="N58" s="49"/>
      <c r="O58" s="241"/>
    </row>
    <row r="59" spans="1:15" ht="33" customHeight="1" x14ac:dyDescent="0.25">
      <c r="A59" s="223"/>
      <c r="B59" s="203"/>
      <c r="C59" s="53"/>
      <c r="D59" s="209"/>
      <c r="E59" s="3" t="s">
        <v>25</v>
      </c>
      <c r="F59" s="55" t="s">
        <v>26</v>
      </c>
      <c r="G59" s="39" t="s">
        <v>27</v>
      </c>
      <c r="H59" s="195">
        <f>'[54]Оценка от учреждения'!H58</f>
        <v>34</v>
      </c>
      <c r="I59" s="195">
        <f>'[54]Оценка от учреждения'!I58</f>
        <v>33</v>
      </c>
      <c r="J59" s="196">
        <f>IF(I59/H59*100&gt;100,100,I59/H59*100)</f>
        <v>97.058823529411768</v>
      </c>
      <c r="K59" s="196">
        <f>J59</f>
        <v>97.058823529411768</v>
      </c>
      <c r="L59" s="240"/>
      <c r="M59" s="233"/>
      <c r="N59" s="57"/>
      <c r="O59" s="242"/>
    </row>
    <row r="60" spans="1:15" customFormat="1" ht="52.5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33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33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33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33"/>
      <c r="N63" s="57"/>
      <c r="O63" s="236"/>
    </row>
    <row r="64" spans="1:15" ht="5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>
        <f>'[54]Оценка от учреждения'!H63</f>
        <v>8.5</v>
      </c>
      <c r="I64" s="195">
        <f>'[54]Оценка от учреждения'!I63</f>
        <v>2.6</v>
      </c>
      <c r="J64" s="196">
        <f>IF(H64/I64*100&gt;100,100,H64/I64*100)</f>
        <v>100</v>
      </c>
      <c r="K64" s="237">
        <f>(J64+J65+J66)/3</f>
        <v>97.110055423594602</v>
      </c>
      <c r="L64" s="227">
        <f>(K64+K67)/2</f>
        <v>98.555027711797294</v>
      </c>
      <c r="M64" s="233"/>
      <c r="N64" s="44"/>
      <c r="O64" s="238">
        <v>16</v>
      </c>
    </row>
    <row r="65" spans="1:15" ht="39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>
        <f>'[54]Оценка от учреждения'!H64</f>
        <v>100</v>
      </c>
      <c r="I65" s="195">
        <f>'[54]Оценка от учреждения'!I64</f>
        <v>100</v>
      </c>
      <c r="J65" s="196">
        <f>IF(I65/H65*100&gt;100,100,I65/H65*100)</f>
        <v>100</v>
      </c>
      <c r="K65" s="239"/>
      <c r="L65" s="240"/>
      <c r="M65" s="233"/>
      <c r="N65" s="49"/>
      <c r="O65" s="241"/>
    </row>
    <row r="66" spans="1:15" ht="33.75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>
        <f>'[54]Оценка от учреждения'!H65</f>
        <v>84.2</v>
      </c>
      <c r="I66" s="195">
        <f>'[54]Оценка от учреждения'!I65</f>
        <v>76.900000000000006</v>
      </c>
      <c r="J66" s="196">
        <f>IF(I66/H66*100&gt;100,100,I66/H66*100)</f>
        <v>91.330166270783849</v>
      </c>
      <c r="K66" s="239"/>
      <c r="L66" s="240"/>
      <c r="M66" s="233"/>
      <c r="N66" s="49"/>
      <c r="O66" s="241"/>
    </row>
    <row r="67" spans="1:15" ht="33" customHeight="1" x14ac:dyDescent="0.25">
      <c r="A67" s="223"/>
      <c r="B67" s="203"/>
      <c r="C67" s="53"/>
      <c r="D67" s="209"/>
      <c r="E67" s="3" t="s">
        <v>25</v>
      </c>
      <c r="F67" s="55" t="s">
        <v>26</v>
      </c>
      <c r="G67" s="39" t="s">
        <v>27</v>
      </c>
      <c r="H67" s="195">
        <f>'[54]Оценка от учреждения'!H66</f>
        <v>1</v>
      </c>
      <c r="I67" s="195">
        <f>'[54]Оценка от учреждения'!I66</f>
        <v>2</v>
      </c>
      <c r="J67" s="196">
        <f>IF(I67/H67*100&gt;100,100,I67/H67*100)</f>
        <v>100</v>
      </c>
      <c r="K67" s="196">
        <f>J67</f>
        <v>100</v>
      </c>
      <c r="L67" s="240"/>
      <c r="M67" s="233"/>
      <c r="N67" s="57"/>
      <c r="O67" s="242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225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hidden="1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/>
      <c r="I72" s="195"/>
      <c r="J72" s="196"/>
      <c r="K72" s="237"/>
      <c r="L72" s="227"/>
      <c r="M72" s="233"/>
      <c r="N72" s="44"/>
      <c r="O72" s="238">
        <v>18</v>
      </c>
    </row>
    <row r="73" spans="1:15" ht="34.5" hidden="1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/>
      <c r="I73" s="195"/>
      <c r="J73" s="196"/>
      <c r="K73" s="239"/>
      <c r="L73" s="240"/>
      <c r="M73" s="233"/>
      <c r="N73" s="49"/>
      <c r="O73" s="241"/>
    </row>
    <row r="74" spans="1:15" ht="33.75" hidden="1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/>
      <c r="I74" s="195"/>
      <c r="J74" s="196"/>
      <c r="K74" s="239"/>
      <c r="L74" s="240"/>
      <c r="M74" s="233"/>
      <c r="N74" s="49"/>
      <c r="O74" s="241"/>
    </row>
    <row r="75" spans="1:15" ht="33" hidden="1" customHeight="1" x14ac:dyDescent="0.25">
      <c r="A75" s="223"/>
      <c r="B75" s="203"/>
      <c r="C75" s="53"/>
      <c r="D75" s="209"/>
      <c r="E75" s="3" t="s">
        <v>25</v>
      </c>
      <c r="F75" s="55" t="s">
        <v>117</v>
      </c>
      <c r="G75" s="39" t="s">
        <v>27</v>
      </c>
      <c r="H75" s="195"/>
      <c r="I75" s="195"/>
      <c r="J75" s="196"/>
      <c r="K75" s="196"/>
      <c r="L75" s="240"/>
      <c r="M75" s="233"/>
      <c r="N75" s="57"/>
      <c r="O75" s="242"/>
    </row>
    <row r="76" spans="1:15" customFormat="1" ht="36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/>
      <c r="I76" s="195"/>
      <c r="J76" s="225"/>
      <c r="K76" s="226"/>
      <c r="L76" s="227"/>
      <c r="M76" s="233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/>
      <c r="I77" s="195"/>
      <c r="J77" s="225"/>
      <c r="K77" s="231"/>
      <c r="L77" s="232"/>
      <c r="M77" s="233"/>
      <c r="N77" s="49"/>
      <c r="O77" s="234"/>
    </row>
    <row r="78" spans="1:15" customFormat="1" ht="35.25" hidden="1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/>
      <c r="I78" s="195"/>
      <c r="J78" s="225"/>
      <c r="K78" s="231"/>
      <c r="L78" s="232"/>
      <c r="M78" s="233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/>
      <c r="L79" s="232"/>
      <c r="M79" s="233"/>
      <c r="N79" s="57"/>
      <c r="O79" s="236"/>
    </row>
    <row r="80" spans="1:15" ht="34.5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>
        <f>'[54]Оценка от учреждения'!H79</f>
        <v>100</v>
      </c>
      <c r="I80" s="195">
        <f>'[54]Оценка от учреждения'!I79</f>
        <v>100</v>
      </c>
      <c r="J80" s="196">
        <f>IF(I80/H80*100&gt;100,100,I80/H80*100)</f>
        <v>100</v>
      </c>
      <c r="K80" s="237">
        <f>(J80+J81+J82)/3</f>
        <v>100</v>
      </c>
      <c r="L80" s="227">
        <f>(K80+K83)/2</f>
        <v>100</v>
      </c>
      <c r="M80" s="233"/>
      <c r="N80" s="44"/>
      <c r="O80" s="238">
        <v>20</v>
      </c>
    </row>
    <row r="81" spans="1:15" ht="39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>
        <f>'[54]Оценка от учреждения'!H80</f>
        <v>8.5</v>
      </c>
      <c r="I81" s="195">
        <f>'[54]Оценка от учреждения'!I80</f>
        <v>3.2</v>
      </c>
      <c r="J81" s="196">
        <v>100</v>
      </c>
      <c r="K81" s="239"/>
      <c r="L81" s="240"/>
      <c r="M81" s="233"/>
      <c r="N81" s="49"/>
      <c r="O81" s="241"/>
    </row>
    <row r="82" spans="1:15" ht="33.75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>
        <f>'[54]Оценка от учреждения'!H81</f>
        <v>100</v>
      </c>
      <c r="I82" s="195">
        <f>'[54]Оценка от учреждения'!I81</f>
        <v>100</v>
      </c>
      <c r="J82" s="196">
        <f>IF(I82/H82*100&gt;100,100,I82/H82*100)</f>
        <v>100</v>
      </c>
      <c r="K82" s="239"/>
      <c r="L82" s="240"/>
      <c r="M82" s="233"/>
      <c r="N82" s="49"/>
      <c r="O82" s="241"/>
    </row>
    <row r="83" spans="1:15" ht="33" customHeight="1" x14ac:dyDescent="0.25">
      <c r="A83" s="223"/>
      <c r="B83" s="203"/>
      <c r="C83" s="53"/>
      <c r="D83" s="209"/>
      <c r="E83" s="3" t="s">
        <v>25</v>
      </c>
      <c r="F83" s="55" t="s">
        <v>26</v>
      </c>
      <c r="G83" s="39" t="s">
        <v>27</v>
      </c>
      <c r="H83" s="195">
        <f>'[54]Оценка от учреждения'!H82</f>
        <v>1</v>
      </c>
      <c r="I83" s="195">
        <f>'[54]Оценка от учреждения'!I82</f>
        <v>1.67</v>
      </c>
      <c r="J83" s="196">
        <f>IF(I83/H83*100&gt;100,100,I83/H83*100)</f>
        <v>100</v>
      </c>
      <c r="K83" s="196">
        <f>J83</f>
        <v>100</v>
      </c>
      <c r="L83" s="240"/>
      <c r="M83" s="233"/>
      <c r="N83" s="57"/>
      <c r="O83" s="242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4.5" customHeight="1" x14ac:dyDescent="0.25">
      <c r="A92" s="223"/>
      <c r="B92" s="189" t="s">
        <v>163</v>
      </c>
      <c r="C92" s="190" t="s">
        <v>164</v>
      </c>
      <c r="D92" s="191" t="s">
        <v>18</v>
      </c>
      <c r="E92" s="192" t="s">
        <v>19</v>
      </c>
      <c r="F92" s="193" t="s">
        <v>150</v>
      </c>
      <c r="G92" s="194" t="s">
        <v>21</v>
      </c>
      <c r="H92" s="195">
        <f>'[54]Оценка от учреждения'!H91</f>
        <v>100</v>
      </c>
      <c r="I92" s="195">
        <f>'[54]Оценка от учреждения'!I91</f>
        <v>100</v>
      </c>
      <c r="J92" s="225">
        <f>IF(I92/H92*100&gt;100,100,I92/H92*100)</f>
        <v>100</v>
      </c>
      <c r="K92" s="226">
        <f>(J92+J93+J94)/3</f>
        <v>100</v>
      </c>
      <c r="L92" s="227">
        <f>(K92+K95)/2</f>
        <v>100</v>
      </c>
      <c r="M92" s="233"/>
      <c r="N92" s="44"/>
      <c r="O92" s="229">
        <v>23</v>
      </c>
    </row>
    <row r="93" spans="1:15" customFormat="1" ht="39" customHeight="1" x14ac:dyDescent="0.25">
      <c r="A93" s="223"/>
      <c r="B93" s="189"/>
      <c r="C93" s="190"/>
      <c r="D93" s="199"/>
      <c r="E93" s="192" t="s">
        <v>19</v>
      </c>
      <c r="F93" s="193" t="s">
        <v>151</v>
      </c>
      <c r="G93" s="194" t="s">
        <v>21</v>
      </c>
      <c r="H93" s="195">
        <f>'[54]Оценка от учреждения'!H92</f>
        <v>8.5</v>
      </c>
      <c r="I93" s="195">
        <f>'[54]Оценка от учреждения'!I92</f>
        <v>3.6</v>
      </c>
      <c r="J93" s="225">
        <v>100</v>
      </c>
      <c r="K93" s="231"/>
      <c r="L93" s="232"/>
      <c r="M93" s="233"/>
      <c r="N93" s="49"/>
      <c r="O93" s="234"/>
    </row>
    <row r="94" spans="1:15" customFormat="1" ht="32.25" customHeight="1" x14ac:dyDescent="0.25">
      <c r="A94" s="223"/>
      <c r="B94" s="189"/>
      <c r="C94" s="190"/>
      <c r="D94" s="199"/>
      <c r="E94" s="192" t="s">
        <v>19</v>
      </c>
      <c r="F94" s="220" t="s">
        <v>152</v>
      </c>
      <c r="G94" s="194" t="s">
        <v>21</v>
      </c>
      <c r="H94" s="195">
        <f>'[54]Оценка от учреждения'!H93</f>
        <v>100</v>
      </c>
      <c r="I94" s="195">
        <f>'[54]Оценка от учреждения'!I93</f>
        <v>100</v>
      </c>
      <c r="J94" s="225">
        <f>IF(I94/H94*100&gt;100,100,I94/H94*100)</f>
        <v>100</v>
      </c>
      <c r="K94" s="231"/>
      <c r="L94" s="232"/>
      <c r="M94" s="233"/>
      <c r="N94" s="49"/>
      <c r="O94" s="234"/>
    </row>
    <row r="95" spans="1:15" customFormat="1" ht="33" customHeight="1" x14ac:dyDescent="0.25">
      <c r="A95" s="223"/>
      <c r="B95" s="203"/>
      <c r="C95" s="204"/>
      <c r="D95" s="199"/>
      <c r="E95" s="192" t="s">
        <v>25</v>
      </c>
      <c r="F95" s="205" t="s">
        <v>26</v>
      </c>
      <c r="G95" s="194" t="s">
        <v>27</v>
      </c>
      <c r="H95" s="195">
        <f>'[54]Оценка от учреждения'!H94</f>
        <v>3</v>
      </c>
      <c r="I95" s="195">
        <f>'[54]Оценка от учреждения'!I94</f>
        <v>3.75</v>
      </c>
      <c r="J95" s="225">
        <f>IF(I95/H95*100&gt;100,100,I95/H95*100)</f>
        <v>100</v>
      </c>
      <c r="K95" s="225">
        <f>J95</f>
        <v>100</v>
      </c>
      <c r="L95" s="232"/>
      <c r="M95" s="233"/>
      <c r="N95" s="57"/>
      <c r="O95" s="236"/>
    </row>
    <row r="96" spans="1:15" ht="33" customHeight="1" x14ac:dyDescent="0.25">
      <c r="A96" s="223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>
        <f>'[54]Оценка от учреждения'!H95</f>
        <v>100</v>
      </c>
      <c r="I96" s="195">
        <f>'[54]Оценка от учреждения'!I95</f>
        <v>100</v>
      </c>
      <c r="J96" s="196">
        <f>IF(I96/H96*100&gt;100,100,I96/H96*100)</f>
        <v>100</v>
      </c>
      <c r="K96" s="237">
        <f>(J96+J97+J98)/3</f>
        <v>99.233716475095775</v>
      </c>
      <c r="L96" s="227">
        <f>(K96+K99)/2</f>
        <v>99.191858237547876</v>
      </c>
      <c r="M96" s="233"/>
      <c r="N96" s="44"/>
      <c r="O96" s="238">
        <v>24</v>
      </c>
    </row>
    <row r="97" spans="1:15" ht="39" customHeight="1" x14ac:dyDescent="0.25">
      <c r="A97" s="223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>
        <f>'[54]Оценка от учреждения'!H96</f>
        <v>8.5</v>
      </c>
      <c r="I97" s="195">
        <f>'[54]Оценка от учреждения'!I96</f>
        <v>8.6999999999999993</v>
      </c>
      <c r="J97" s="196">
        <f>IF(H97/I97*100&gt;100,100,H97/I97*100)</f>
        <v>97.701149425287355</v>
      </c>
      <c r="K97" s="239"/>
      <c r="L97" s="240"/>
      <c r="M97" s="233"/>
      <c r="N97" s="49"/>
      <c r="O97" s="241"/>
    </row>
    <row r="98" spans="1:15" ht="33.75" customHeight="1" x14ac:dyDescent="0.25">
      <c r="A98" s="223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>
        <f>'[54]Оценка от учреждения'!H97</f>
        <v>100</v>
      </c>
      <c r="I98" s="195">
        <f>'[54]Оценка от учреждения'!I97</f>
        <v>100</v>
      </c>
      <c r="J98" s="196">
        <f>IF(I98/H98*100&gt;100,100,I98/H98*100)</f>
        <v>100</v>
      </c>
      <c r="K98" s="239"/>
      <c r="L98" s="240"/>
      <c r="M98" s="233"/>
      <c r="N98" s="49"/>
      <c r="O98" s="241"/>
    </row>
    <row r="99" spans="1:15" ht="33" customHeight="1" x14ac:dyDescent="0.25">
      <c r="A99" s="223"/>
      <c r="B99" s="203"/>
      <c r="C99" s="53"/>
      <c r="D99" s="209"/>
      <c r="E99" s="3" t="s">
        <v>25</v>
      </c>
      <c r="F99" s="55" t="s">
        <v>26</v>
      </c>
      <c r="G99" s="39" t="s">
        <v>27</v>
      </c>
      <c r="H99" s="195">
        <f>'[54]Оценка от учреждения'!H98</f>
        <v>20</v>
      </c>
      <c r="I99" s="195">
        <f>'[54]Оценка от учреждения'!I98</f>
        <v>19.829999999999998</v>
      </c>
      <c r="J99" s="196">
        <f>IF(I99/H99*100&gt;100,100,I99/H99*100)</f>
        <v>99.149999999999991</v>
      </c>
      <c r="K99" s="196">
        <f>J99</f>
        <v>99.149999999999991</v>
      </c>
      <c r="L99" s="240"/>
      <c r="M99" s="233"/>
      <c r="N99" s="57"/>
      <c r="O99" s="242"/>
    </row>
    <row r="100" spans="1:15" customFormat="1" ht="34.5" hidden="1" customHeight="1" x14ac:dyDescent="0.25">
      <c r="A100" s="223"/>
      <c r="B100" s="189" t="s">
        <v>167</v>
      </c>
      <c r="C100" s="190" t="s">
        <v>168</v>
      </c>
      <c r="D100" s="191" t="s">
        <v>18</v>
      </c>
      <c r="E100" s="192" t="s">
        <v>19</v>
      </c>
      <c r="F100" s="193" t="s">
        <v>150</v>
      </c>
      <c r="G100" s="194" t="s">
        <v>21</v>
      </c>
      <c r="H100" s="195"/>
      <c r="I100" s="195"/>
      <c r="J100" s="225"/>
      <c r="K100" s="226"/>
      <c r="L100" s="227"/>
      <c r="M100" s="233"/>
      <c r="N100" s="44"/>
      <c r="O100" s="229">
        <v>25</v>
      </c>
    </row>
    <row r="101" spans="1:15" customFormat="1" ht="39" hidden="1" customHeight="1" x14ac:dyDescent="0.25">
      <c r="A101" s="223"/>
      <c r="B101" s="189"/>
      <c r="C101" s="190"/>
      <c r="D101" s="199"/>
      <c r="E101" s="192" t="s">
        <v>19</v>
      </c>
      <c r="F101" s="193" t="s">
        <v>151</v>
      </c>
      <c r="G101" s="194" t="s">
        <v>21</v>
      </c>
      <c r="H101" s="195"/>
      <c r="I101" s="195"/>
      <c r="J101" s="225"/>
      <c r="K101" s="231"/>
      <c r="L101" s="232"/>
      <c r="M101" s="233"/>
      <c r="N101" s="49"/>
      <c r="O101" s="234"/>
    </row>
    <row r="102" spans="1:15" customFormat="1" ht="35.25" hidden="1" customHeight="1" x14ac:dyDescent="0.25">
      <c r="A102" s="223"/>
      <c r="B102" s="189"/>
      <c r="C102" s="190"/>
      <c r="D102" s="199"/>
      <c r="E102" s="192" t="s">
        <v>19</v>
      </c>
      <c r="F102" s="220" t="s">
        <v>152</v>
      </c>
      <c r="G102" s="194" t="s">
        <v>21</v>
      </c>
      <c r="H102" s="195"/>
      <c r="I102" s="195"/>
      <c r="J102" s="225"/>
      <c r="K102" s="231"/>
      <c r="L102" s="232"/>
      <c r="M102" s="233"/>
      <c r="N102" s="49"/>
      <c r="O102" s="234"/>
    </row>
    <row r="103" spans="1:15" customFormat="1" ht="33" hidden="1" customHeight="1" x14ac:dyDescent="0.25">
      <c r="A103" s="223"/>
      <c r="B103" s="203"/>
      <c r="C103" s="204"/>
      <c r="D103" s="199"/>
      <c r="E103" s="192" t="s">
        <v>25</v>
      </c>
      <c r="F103" s="205" t="s">
        <v>117</v>
      </c>
      <c r="G103" s="194" t="s">
        <v>27</v>
      </c>
      <c r="H103" s="195"/>
      <c r="I103" s="195"/>
      <c r="J103" s="225"/>
      <c r="K103" s="225"/>
      <c r="L103" s="232"/>
      <c r="M103" s="233"/>
      <c r="N103" s="57"/>
      <c r="O103" s="236"/>
    </row>
    <row r="104" spans="1:15" ht="33" customHeight="1" x14ac:dyDescent="0.25">
      <c r="A104" s="20"/>
      <c r="B104" s="189" t="s">
        <v>169</v>
      </c>
      <c r="C104" s="36" t="s">
        <v>170</v>
      </c>
      <c r="D104" s="208" t="s">
        <v>18</v>
      </c>
      <c r="E104" s="3" t="s">
        <v>19</v>
      </c>
      <c r="F104" s="38" t="s">
        <v>150</v>
      </c>
      <c r="G104" s="39" t="s">
        <v>21</v>
      </c>
      <c r="H104" s="195">
        <f>'[54]Оценка от учреждения'!H103</f>
        <v>100</v>
      </c>
      <c r="I104" s="195">
        <f>'[54]Оценка от учреждения'!I103</f>
        <v>100</v>
      </c>
      <c r="J104" s="196">
        <f>IF(I104/H104*100&gt;100,100,I104/H104*100)</f>
        <v>100</v>
      </c>
      <c r="K104" s="237">
        <f>(J104+J105+J106)/3</f>
        <v>100</v>
      </c>
      <c r="L104" s="227">
        <f>(K104+K107)/2</f>
        <v>96.276556776556774</v>
      </c>
      <c r="M104" s="243"/>
      <c r="N104" s="44"/>
      <c r="O104" s="238">
        <v>26</v>
      </c>
    </row>
    <row r="105" spans="1:15" ht="39" customHeight="1" x14ac:dyDescent="0.25">
      <c r="A105" s="20"/>
      <c r="B105" s="189"/>
      <c r="C105" s="36"/>
      <c r="D105" s="209"/>
      <c r="E105" s="3" t="s">
        <v>19</v>
      </c>
      <c r="F105" s="38" t="s">
        <v>151</v>
      </c>
      <c r="G105" s="39" t="s">
        <v>21</v>
      </c>
      <c r="H105" s="195">
        <f>'[54]Оценка от учреждения'!H104</f>
        <v>8.5</v>
      </c>
      <c r="I105" s="195">
        <f>'[54]Оценка от учреждения'!I104</f>
        <v>5.3</v>
      </c>
      <c r="J105" s="196">
        <f>IF(H105/I105*100&gt;100,100,H105/I105*100)</f>
        <v>100</v>
      </c>
      <c r="K105" s="239"/>
      <c r="L105" s="240"/>
      <c r="M105" s="243"/>
      <c r="N105" s="49"/>
      <c r="O105" s="241"/>
    </row>
    <row r="106" spans="1:15" ht="32.25" customHeight="1" x14ac:dyDescent="0.25">
      <c r="A106" s="20"/>
      <c r="B106" s="189"/>
      <c r="C106" s="36"/>
      <c r="D106" s="209"/>
      <c r="E106" s="3" t="s">
        <v>19</v>
      </c>
      <c r="F106" s="219" t="s">
        <v>152</v>
      </c>
      <c r="G106" s="39" t="s">
        <v>21</v>
      </c>
      <c r="H106" s="195">
        <f>'[54]Оценка от учреждения'!H105</f>
        <v>100</v>
      </c>
      <c r="I106" s="195">
        <f>'[54]Оценка от учреждения'!I105</f>
        <v>100</v>
      </c>
      <c r="J106" s="196">
        <f>IF(I106/H106*100&gt;100,100,I106/H106*100)</f>
        <v>100</v>
      </c>
      <c r="K106" s="239"/>
      <c r="L106" s="240"/>
      <c r="M106" s="243"/>
      <c r="N106" s="49"/>
      <c r="O106" s="241"/>
    </row>
    <row r="107" spans="1:15" ht="33" customHeight="1" x14ac:dyDescent="0.25">
      <c r="A107" s="159"/>
      <c r="B107" s="203"/>
      <c r="C107" s="53"/>
      <c r="D107" s="209"/>
      <c r="E107" s="3" t="s">
        <v>25</v>
      </c>
      <c r="F107" s="55" t="s">
        <v>26</v>
      </c>
      <c r="G107" s="39" t="s">
        <v>27</v>
      </c>
      <c r="H107" s="195">
        <f>'[54]Оценка от учреждения'!H106</f>
        <v>273</v>
      </c>
      <c r="I107" s="195">
        <f>'[54]Оценка от учреждения'!I106</f>
        <v>252.67</v>
      </c>
      <c r="J107" s="196">
        <f>IF(I107/H107*100&gt;100,100,I107/H107*100)</f>
        <v>92.553113553113548</v>
      </c>
      <c r="K107" s="196">
        <f>J107</f>
        <v>92.553113553113548</v>
      </c>
      <c r="L107" s="240"/>
      <c r="M107" s="244"/>
      <c r="N107" s="57"/>
      <c r="O107" s="24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45"/>
      <c r="H109" s="246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32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3" t="s">
        <v>1</v>
      </c>
      <c r="B2" s="3" t="s">
        <v>173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3</v>
      </c>
      <c r="D3" s="5">
        <v>4</v>
      </c>
      <c r="E3" s="4">
        <v>5</v>
      </c>
      <c r="F3" s="4">
        <v>6</v>
      </c>
      <c r="G3" s="5">
        <v>7</v>
      </c>
      <c r="H3" s="4">
        <v>8</v>
      </c>
      <c r="I3" s="4">
        <v>9</v>
      </c>
      <c r="J3" s="5">
        <v>10</v>
      </c>
      <c r="K3" s="4">
        <v>11</v>
      </c>
      <c r="L3" s="4">
        <v>12</v>
      </c>
      <c r="M3" s="5">
        <v>13</v>
      </c>
      <c r="N3" s="4">
        <v>14</v>
      </c>
    </row>
    <row r="4" spans="1:15" customFormat="1" ht="55.5" hidden="1" customHeight="1" x14ac:dyDescent="0.25">
      <c r="A4" s="228" t="s">
        <v>207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8.25" hidden="1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04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hidden="1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/>
      <c r="I16" s="195"/>
      <c r="J16" s="225"/>
      <c r="K16" s="226"/>
      <c r="L16" s="227"/>
      <c r="M16" s="233"/>
      <c r="N16" s="44"/>
      <c r="O16" s="229">
        <v>4</v>
      </c>
    </row>
    <row r="17" spans="1:15" customFormat="1" ht="39" hidden="1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/>
      <c r="I17" s="195"/>
      <c r="J17" s="225"/>
      <c r="K17" s="231"/>
      <c r="L17" s="232"/>
      <c r="M17" s="233"/>
      <c r="N17" s="49"/>
      <c r="O17" s="234"/>
    </row>
    <row r="18" spans="1:15" customFormat="1" ht="32.25" hidden="1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/>
      <c r="I18" s="195"/>
      <c r="J18" s="225"/>
      <c r="K18" s="231"/>
      <c r="L18" s="232"/>
      <c r="M18" s="233"/>
      <c r="N18" s="49"/>
      <c r="O18" s="234"/>
    </row>
    <row r="19" spans="1:15" customFormat="1" ht="33" hidden="1" customHeight="1" x14ac:dyDescent="0.25">
      <c r="A19" s="223"/>
      <c r="B19" s="203"/>
      <c r="C19" s="204"/>
      <c r="D19" s="199"/>
      <c r="E19" s="192" t="s">
        <v>25</v>
      </c>
      <c r="F19" s="205" t="s">
        <v>117</v>
      </c>
      <c r="G19" s="194" t="s">
        <v>27</v>
      </c>
      <c r="H19" s="195"/>
      <c r="I19" s="195"/>
      <c r="J19" s="225"/>
      <c r="K19" s="225"/>
      <c r="L19" s="232"/>
      <c r="M19" s="233"/>
      <c r="N19" s="57"/>
      <c r="O19" s="236"/>
    </row>
    <row r="20" spans="1:15" customFormat="1" ht="52.5" hidden="1" customHeight="1" x14ac:dyDescent="0.25">
      <c r="A20" s="223"/>
      <c r="B20" s="189" t="s">
        <v>124</v>
      </c>
      <c r="C20" s="190" t="s">
        <v>125</v>
      </c>
      <c r="D20" s="191" t="s">
        <v>18</v>
      </c>
      <c r="E20" s="192" t="s">
        <v>19</v>
      </c>
      <c r="F20" s="193" t="s">
        <v>114</v>
      </c>
      <c r="G20" s="194" t="s">
        <v>21</v>
      </c>
      <c r="H20" s="195"/>
      <c r="I20" s="195"/>
      <c r="J20" s="225"/>
      <c r="K20" s="226"/>
      <c r="L20" s="227"/>
      <c r="M20" s="233"/>
      <c r="N20" s="44"/>
      <c r="O20" s="229">
        <v>5</v>
      </c>
    </row>
    <row r="21" spans="1:15" customFormat="1" ht="39" hidden="1" customHeight="1" x14ac:dyDescent="0.25">
      <c r="A21" s="223"/>
      <c r="B21" s="189"/>
      <c r="C21" s="190"/>
      <c r="D21" s="199"/>
      <c r="E21" s="192" t="s">
        <v>19</v>
      </c>
      <c r="F21" s="193" t="s">
        <v>115</v>
      </c>
      <c r="G21" s="194" t="s">
        <v>21</v>
      </c>
      <c r="H21" s="195"/>
      <c r="I21" s="195"/>
      <c r="J21" s="225"/>
      <c r="K21" s="231"/>
      <c r="L21" s="232"/>
      <c r="M21" s="233"/>
      <c r="N21" s="49"/>
      <c r="O21" s="234"/>
    </row>
    <row r="22" spans="1:15" customFormat="1" ht="33.75" hidden="1" customHeight="1" x14ac:dyDescent="0.25">
      <c r="A22" s="223"/>
      <c r="B22" s="189"/>
      <c r="C22" s="190"/>
      <c r="D22" s="199"/>
      <c r="E22" s="192" t="s">
        <v>19</v>
      </c>
      <c r="F22" s="193" t="s">
        <v>116</v>
      </c>
      <c r="G22" s="194" t="s">
        <v>21</v>
      </c>
      <c r="H22" s="195"/>
      <c r="I22" s="195"/>
      <c r="J22" s="225"/>
      <c r="K22" s="231"/>
      <c r="L22" s="232"/>
      <c r="M22" s="233"/>
      <c r="N22" s="49"/>
      <c r="O22" s="234"/>
    </row>
    <row r="23" spans="1:15" customFormat="1" ht="33" hidden="1" customHeight="1" x14ac:dyDescent="0.25">
      <c r="A23" s="223"/>
      <c r="B23" s="203"/>
      <c r="C23" s="204"/>
      <c r="D23" s="199"/>
      <c r="E23" s="192" t="s">
        <v>25</v>
      </c>
      <c r="F23" s="205" t="s">
        <v>117</v>
      </c>
      <c r="G23" s="194" t="s">
        <v>27</v>
      </c>
      <c r="H23" s="195"/>
      <c r="I23" s="195"/>
      <c r="J23" s="225"/>
      <c r="K23" s="225"/>
      <c r="L23" s="232"/>
      <c r="M23" s="233"/>
      <c r="N23" s="57"/>
      <c r="O23" s="236"/>
    </row>
    <row r="24" spans="1:15" ht="52.5" hidden="1" customHeight="1" x14ac:dyDescent="0.25">
      <c r="A24" s="223"/>
      <c r="B24" s="189" t="s">
        <v>126</v>
      </c>
      <c r="C24" s="36" t="s">
        <v>127</v>
      </c>
      <c r="D24" s="208" t="s">
        <v>18</v>
      </c>
      <c r="E24" s="3" t="s">
        <v>19</v>
      </c>
      <c r="F24" s="38" t="s">
        <v>114</v>
      </c>
      <c r="G24" s="39" t="s">
        <v>21</v>
      </c>
      <c r="H24" s="195"/>
      <c r="I24" s="195"/>
      <c r="J24" s="196"/>
      <c r="K24" s="237"/>
      <c r="L24" s="227"/>
      <c r="M24" s="233"/>
      <c r="N24" s="44"/>
      <c r="O24" s="238">
        <v>6</v>
      </c>
    </row>
    <row r="25" spans="1:15" ht="39" hidden="1" customHeight="1" x14ac:dyDescent="0.25">
      <c r="A25" s="223"/>
      <c r="B25" s="189"/>
      <c r="C25" s="36"/>
      <c r="D25" s="209"/>
      <c r="E25" s="3" t="s">
        <v>19</v>
      </c>
      <c r="F25" s="256" t="s">
        <v>180</v>
      </c>
      <c r="G25" s="39" t="s">
        <v>21</v>
      </c>
      <c r="H25" s="195"/>
      <c r="I25" s="195"/>
      <c r="J25" s="196"/>
      <c r="K25" s="239"/>
      <c r="L25" s="240"/>
      <c r="M25" s="233"/>
      <c r="N25" s="49"/>
      <c r="O25" s="241"/>
    </row>
    <row r="26" spans="1:15" ht="35.25" hidden="1" customHeight="1" x14ac:dyDescent="0.25">
      <c r="A26" s="223"/>
      <c r="B26" s="189"/>
      <c r="C26" s="36"/>
      <c r="D26" s="209"/>
      <c r="E26" s="3" t="s">
        <v>19</v>
      </c>
      <c r="F26" s="38" t="s">
        <v>116</v>
      </c>
      <c r="G26" s="39" t="s">
        <v>21</v>
      </c>
      <c r="H26" s="195"/>
      <c r="I26" s="195"/>
      <c r="J26" s="196"/>
      <c r="K26" s="239"/>
      <c r="L26" s="240"/>
      <c r="M26" s="233"/>
      <c r="N26" s="49"/>
      <c r="O26" s="241"/>
    </row>
    <row r="27" spans="1:15" ht="33" hidden="1" customHeight="1" x14ac:dyDescent="0.25">
      <c r="A27" s="223"/>
      <c r="B27" s="203"/>
      <c r="C27" s="53"/>
      <c r="D27" s="209"/>
      <c r="E27" s="3" t="s">
        <v>25</v>
      </c>
      <c r="F27" s="55" t="s">
        <v>117</v>
      </c>
      <c r="G27" s="39" t="s">
        <v>27</v>
      </c>
      <c r="H27" s="195"/>
      <c r="I27" s="195"/>
      <c r="J27" s="196"/>
      <c r="K27" s="196"/>
      <c r="L27" s="240"/>
      <c r="M27" s="233"/>
      <c r="N27" s="57"/>
      <c r="O27" s="242"/>
    </row>
    <row r="28" spans="1:15" customFormat="1" ht="51" hidden="1" customHeight="1" x14ac:dyDescent="0.25">
      <c r="A28" s="223"/>
      <c r="B28" s="189" t="s">
        <v>128</v>
      </c>
      <c r="C28" s="190" t="s">
        <v>129</v>
      </c>
      <c r="D28" s="191" t="s">
        <v>18</v>
      </c>
      <c r="E28" s="192" t="s">
        <v>19</v>
      </c>
      <c r="F28" s="193" t="s">
        <v>114</v>
      </c>
      <c r="G28" s="194" t="s">
        <v>21</v>
      </c>
      <c r="H28" s="195"/>
      <c r="I28" s="195"/>
      <c r="J28" s="225"/>
      <c r="K28" s="226"/>
      <c r="L28" s="227"/>
      <c r="M28" s="233"/>
      <c r="N28" s="44"/>
      <c r="O28" s="229">
        <v>7</v>
      </c>
    </row>
    <row r="29" spans="1:15" customFormat="1" ht="39" hidden="1" customHeight="1" x14ac:dyDescent="0.25">
      <c r="A29" s="223"/>
      <c r="B29" s="189"/>
      <c r="C29" s="190"/>
      <c r="D29" s="199"/>
      <c r="E29" s="192" t="s">
        <v>19</v>
      </c>
      <c r="F29" s="193" t="s">
        <v>115</v>
      </c>
      <c r="G29" s="194" t="s">
        <v>21</v>
      </c>
      <c r="H29" s="195"/>
      <c r="I29" s="195"/>
      <c r="J29" s="225"/>
      <c r="K29" s="231"/>
      <c r="L29" s="232"/>
      <c r="M29" s="233"/>
      <c r="N29" s="49"/>
      <c r="O29" s="234"/>
    </row>
    <row r="30" spans="1:15" customFormat="1" ht="33.75" hidden="1" customHeight="1" x14ac:dyDescent="0.25">
      <c r="A30" s="223"/>
      <c r="B30" s="189"/>
      <c r="C30" s="190"/>
      <c r="D30" s="199"/>
      <c r="E30" s="192" t="s">
        <v>19</v>
      </c>
      <c r="F30" s="193" t="s">
        <v>116</v>
      </c>
      <c r="G30" s="194" t="s">
        <v>21</v>
      </c>
      <c r="H30" s="195"/>
      <c r="I30" s="195"/>
      <c r="J30" s="225"/>
      <c r="K30" s="231"/>
      <c r="L30" s="232"/>
      <c r="M30" s="233"/>
      <c r="N30" s="49"/>
      <c r="O30" s="234"/>
    </row>
    <row r="31" spans="1:15" customFormat="1" ht="33" hidden="1" customHeight="1" x14ac:dyDescent="0.25">
      <c r="A31" s="223"/>
      <c r="B31" s="203"/>
      <c r="C31" s="204"/>
      <c r="D31" s="199"/>
      <c r="E31" s="192" t="s">
        <v>25</v>
      </c>
      <c r="F31" s="205" t="s">
        <v>117</v>
      </c>
      <c r="G31" s="194" t="s">
        <v>27</v>
      </c>
      <c r="H31" s="195"/>
      <c r="I31" s="195"/>
      <c r="J31" s="225"/>
      <c r="K31" s="225"/>
      <c r="L31" s="232"/>
      <c r="M31" s="233"/>
      <c r="N31" s="57"/>
      <c r="O31" s="236"/>
    </row>
    <row r="32" spans="1:15" ht="54" customHeight="1" x14ac:dyDescent="0.25">
      <c r="A32" s="20"/>
      <c r="B32" s="189" t="s">
        <v>130</v>
      </c>
      <c r="C32" s="36" t="s">
        <v>131</v>
      </c>
      <c r="D32" s="37" t="s">
        <v>18</v>
      </c>
      <c r="E32" s="3" t="s">
        <v>19</v>
      </c>
      <c r="F32" s="38" t="s">
        <v>114</v>
      </c>
      <c r="G32" s="39" t="s">
        <v>21</v>
      </c>
      <c r="H32" s="195">
        <f>'[55]Оценка от учреждения'!H31</f>
        <v>10</v>
      </c>
      <c r="I32" s="195">
        <f>'[55]Оценка от учреждения'!I31</f>
        <v>9.1</v>
      </c>
      <c r="J32" s="196">
        <f>IF(H32/I32*100&gt;100,100,H32/I32*100)</f>
        <v>100</v>
      </c>
      <c r="K32" s="237">
        <f>(J32+J33+J34)/3</f>
        <v>97.157622739018095</v>
      </c>
      <c r="L32" s="227">
        <f>(K32+K35)/2</f>
        <v>97.373548211614306</v>
      </c>
      <c r="M32" s="243"/>
      <c r="N32" s="44"/>
      <c r="O32" s="238">
        <v>8</v>
      </c>
    </row>
    <row r="33" spans="1:15" ht="39" customHeight="1" x14ac:dyDescent="0.25">
      <c r="A33" s="20"/>
      <c r="B33" s="189"/>
      <c r="C33" s="36"/>
      <c r="D33" s="217"/>
      <c r="E33" s="3" t="s">
        <v>19</v>
      </c>
      <c r="F33" s="38" t="s">
        <v>115</v>
      </c>
      <c r="G33" s="39" t="s">
        <v>21</v>
      </c>
      <c r="H33" s="195">
        <f>'[55]Оценка от учреждения'!H32</f>
        <v>100</v>
      </c>
      <c r="I33" s="195">
        <f>'[55]Оценка от учреждения'!I32</f>
        <v>100</v>
      </c>
      <c r="J33" s="196">
        <f>IF(I33/H33*100&gt;100,100,I33/H33*100)</f>
        <v>100</v>
      </c>
      <c r="K33" s="239"/>
      <c r="L33" s="240"/>
      <c r="M33" s="243"/>
      <c r="N33" s="49"/>
      <c r="O33" s="241"/>
    </row>
    <row r="34" spans="1:15" ht="33.75" customHeight="1" x14ac:dyDescent="0.25">
      <c r="A34" s="20"/>
      <c r="B34" s="189"/>
      <c r="C34" s="36"/>
      <c r="D34" s="217"/>
      <c r="E34" s="3" t="s">
        <v>19</v>
      </c>
      <c r="F34" s="38" t="s">
        <v>116</v>
      </c>
      <c r="G34" s="39" t="s">
        <v>21</v>
      </c>
      <c r="H34" s="195">
        <f>'[55]Оценка от учреждения'!H33</f>
        <v>77.400000000000006</v>
      </c>
      <c r="I34" s="195">
        <f>'[55]Оценка от учреждения'!I33</f>
        <v>70.8</v>
      </c>
      <c r="J34" s="196">
        <f>IF(I34/H34*100&gt;100,100,I34/H34*100)</f>
        <v>91.472868217054241</v>
      </c>
      <c r="K34" s="239"/>
      <c r="L34" s="240"/>
      <c r="M34" s="243"/>
      <c r="N34" s="49"/>
      <c r="O34" s="241"/>
    </row>
    <row r="35" spans="1:15" ht="33" customHeight="1" x14ac:dyDescent="0.25">
      <c r="A35" s="20"/>
      <c r="B35" s="203"/>
      <c r="C35" s="53"/>
      <c r="D35" s="218"/>
      <c r="E35" s="3" t="s">
        <v>25</v>
      </c>
      <c r="F35" s="55" t="s">
        <v>26</v>
      </c>
      <c r="G35" s="39" t="s">
        <v>27</v>
      </c>
      <c r="H35" s="195">
        <f>'[55]Оценка от учреждения'!H34</f>
        <v>190</v>
      </c>
      <c r="I35" s="195">
        <f>'[55]Оценка от учреждения'!I34</f>
        <v>185.42</v>
      </c>
      <c r="J35" s="196">
        <f>IF(I35/H35*100&gt;100,100,I35/H35*100)</f>
        <v>97.589473684210517</v>
      </c>
      <c r="K35" s="196">
        <f>J35</f>
        <v>97.589473684210517</v>
      </c>
      <c r="L35" s="240"/>
      <c r="M35" s="243"/>
      <c r="N35" s="57"/>
      <c r="O35" s="242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33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33"/>
      <c r="N41" s="49"/>
      <c r="O41" s="241"/>
    </row>
    <row r="42" spans="1:15" ht="36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33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customHeight="1" x14ac:dyDescent="0.25">
      <c r="A56" s="223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>
        <f>'[55]Оценка от учреждения'!H55</f>
        <v>10</v>
      </c>
      <c r="I56" s="195">
        <f>'[55]Оценка от учреждения'!I55</f>
        <v>4.7</v>
      </c>
      <c r="J56" s="196">
        <f>IF(H56/I56*100&gt;100,100,H56/I56*100)</f>
        <v>100</v>
      </c>
      <c r="K56" s="237">
        <f>(J56+J57+J58)/3</f>
        <v>96.813092161929376</v>
      </c>
      <c r="L56" s="227">
        <f>(K56+K59)/2</f>
        <v>96.453421080964688</v>
      </c>
      <c r="M56" s="233"/>
      <c r="N56" s="44"/>
      <c r="O56" s="238">
        <v>14</v>
      </c>
    </row>
    <row r="57" spans="1:15" ht="39" customHeight="1" x14ac:dyDescent="0.25">
      <c r="A57" s="223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>
        <f>'[55]Оценка от учреждения'!H56</f>
        <v>100</v>
      </c>
      <c r="I57" s="195">
        <f>'[55]Оценка от учреждения'!I56</f>
        <v>100</v>
      </c>
      <c r="J57" s="196">
        <f>IF(I57/H57*100&gt;100,100,I57/H57*100)</f>
        <v>100</v>
      </c>
      <c r="K57" s="239"/>
      <c r="L57" s="240"/>
      <c r="M57" s="233"/>
      <c r="N57" s="49"/>
      <c r="O57" s="241"/>
    </row>
    <row r="58" spans="1:15" ht="36.75" customHeight="1" x14ac:dyDescent="0.25">
      <c r="A58" s="223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>
        <f>'[55]Оценка от учреждения'!H57</f>
        <v>77.400000000000006</v>
      </c>
      <c r="I58" s="195">
        <f>'[55]Оценка от учреждения'!I57</f>
        <v>70</v>
      </c>
      <c r="J58" s="196">
        <f>IF(I58/H58*100&gt;100,100,I58/H58*100)</f>
        <v>90.439276485788113</v>
      </c>
      <c r="K58" s="239"/>
      <c r="L58" s="240"/>
      <c r="M58" s="233"/>
      <c r="N58" s="49"/>
      <c r="O58" s="241"/>
    </row>
    <row r="59" spans="1:15" ht="33" customHeight="1" x14ac:dyDescent="0.25">
      <c r="A59" s="223"/>
      <c r="B59" s="203"/>
      <c r="C59" s="53"/>
      <c r="D59" s="209"/>
      <c r="E59" s="3" t="s">
        <v>25</v>
      </c>
      <c r="F59" s="55" t="s">
        <v>26</v>
      </c>
      <c r="G59" s="39" t="s">
        <v>27</v>
      </c>
      <c r="H59" s="195">
        <f>'[55]Оценка от учреждения'!H58</f>
        <v>32</v>
      </c>
      <c r="I59" s="195">
        <f>'[55]Оценка от учреждения'!I58</f>
        <v>30.75</v>
      </c>
      <c r="J59" s="196">
        <f>IF(I59/H59*100&gt;100,100,I59/H59*100)</f>
        <v>96.09375</v>
      </c>
      <c r="K59" s="196">
        <f>J59</f>
        <v>96.09375</v>
      </c>
      <c r="L59" s="240"/>
      <c r="M59" s="233"/>
      <c r="N59" s="57"/>
      <c r="O59" s="242"/>
    </row>
    <row r="60" spans="1:15" customFormat="1" ht="52.5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33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33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33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33"/>
      <c r="N63" s="57"/>
      <c r="O63" s="236"/>
    </row>
    <row r="64" spans="1:15" ht="5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>
        <f>'[55]Оценка от учреждения'!H63</f>
        <v>10</v>
      </c>
      <c r="I64" s="195">
        <f>'[55]Оценка от учреждения'!I63</f>
        <v>6.9</v>
      </c>
      <c r="J64" s="196">
        <f>IF(H64/I64*100&gt;100,100,H64/I64*100)</f>
        <v>100</v>
      </c>
      <c r="K64" s="237">
        <f>(J64+J65+J66)/3</f>
        <v>96.813092161929376</v>
      </c>
      <c r="L64" s="227">
        <f>(K64+K67)/2</f>
        <v>98.406546080964688</v>
      </c>
      <c r="M64" s="233"/>
      <c r="N64" s="44"/>
      <c r="O64" s="238">
        <v>16</v>
      </c>
    </row>
    <row r="65" spans="1:15" ht="39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>
        <f>'[55]Оценка от учреждения'!H64</f>
        <v>100</v>
      </c>
      <c r="I65" s="195">
        <f>'[55]Оценка от учреждения'!I64</f>
        <v>100</v>
      </c>
      <c r="J65" s="196">
        <f>IF(I65/H65*100&gt;100,100,I65/H65*100)</f>
        <v>100</v>
      </c>
      <c r="K65" s="239"/>
      <c r="L65" s="240"/>
      <c r="M65" s="233"/>
      <c r="N65" s="49"/>
      <c r="O65" s="241"/>
    </row>
    <row r="66" spans="1:15" ht="33.75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>
        <f>'[55]Оценка от учреждения'!H65</f>
        <v>77.400000000000006</v>
      </c>
      <c r="I66" s="195">
        <f>'[55]Оценка от учреждения'!I65</f>
        <v>70</v>
      </c>
      <c r="J66" s="196">
        <f>IF(I66/H66*100&gt;100,100,I66/H66*100)</f>
        <v>90.439276485788113</v>
      </c>
      <c r="K66" s="239"/>
      <c r="L66" s="240"/>
      <c r="M66" s="233"/>
      <c r="N66" s="49"/>
      <c r="O66" s="241"/>
    </row>
    <row r="67" spans="1:15" ht="33" customHeight="1" x14ac:dyDescent="0.25">
      <c r="A67" s="223"/>
      <c r="B67" s="203"/>
      <c r="C67" s="53"/>
      <c r="D67" s="209"/>
      <c r="E67" s="3" t="s">
        <v>25</v>
      </c>
      <c r="F67" s="55" t="s">
        <v>26</v>
      </c>
      <c r="G67" s="39" t="s">
        <v>27</v>
      </c>
      <c r="H67" s="195">
        <f>'[55]Оценка от учреждения'!H66</f>
        <v>1</v>
      </c>
      <c r="I67" s="195">
        <f>'[55]Оценка от учреждения'!I66</f>
        <v>1</v>
      </c>
      <c r="J67" s="196">
        <f>IF(I67/H67*100&gt;100,100,I67/H67*100)</f>
        <v>100</v>
      </c>
      <c r="K67" s="196">
        <f>J67</f>
        <v>100</v>
      </c>
      <c r="L67" s="240"/>
      <c r="M67" s="233"/>
      <c r="N67" s="57"/>
      <c r="O67" s="242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196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hidden="1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/>
      <c r="I72" s="195"/>
      <c r="J72" s="196"/>
      <c r="K72" s="237"/>
      <c r="L72" s="227"/>
      <c r="M72" s="233"/>
      <c r="N72" s="44"/>
      <c r="O72" s="238">
        <v>18</v>
      </c>
    </row>
    <row r="73" spans="1:15" ht="34.5" hidden="1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/>
      <c r="I73" s="195"/>
      <c r="J73" s="196"/>
      <c r="K73" s="239"/>
      <c r="L73" s="240"/>
      <c r="M73" s="233"/>
      <c r="N73" s="49"/>
      <c r="O73" s="241"/>
    </row>
    <row r="74" spans="1:15" ht="33.75" hidden="1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/>
      <c r="I74" s="195"/>
      <c r="J74" s="196"/>
      <c r="K74" s="239"/>
      <c r="L74" s="240"/>
      <c r="M74" s="233"/>
      <c r="N74" s="49"/>
      <c r="O74" s="241"/>
    </row>
    <row r="75" spans="1:15" ht="33" hidden="1" customHeight="1" x14ac:dyDescent="0.25">
      <c r="A75" s="223"/>
      <c r="B75" s="203"/>
      <c r="C75" s="53"/>
      <c r="D75" s="209"/>
      <c r="E75" s="3" t="s">
        <v>25</v>
      </c>
      <c r="F75" s="55" t="s">
        <v>117</v>
      </c>
      <c r="G75" s="39" t="s">
        <v>27</v>
      </c>
      <c r="H75" s="195"/>
      <c r="I75" s="195"/>
      <c r="J75" s="196"/>
      <c r="K75" s="196"/>
      <c r="L75" s="240"/>
      <c r="M75" s="233"/>
      <c r="N75" s="57"/>
      <c r="O75" s="242"/>
    </row>
    <row r="76" spans="1:15" customFormat="1" ht="36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/>
      <c r="I76" s="195"/>
      <c r="J76" s="225"/>
      <c r="K76" s="226"/>
      <c r="L76" s="227"/>
      <c r="M76" s="233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/>
      <c r="I77" s="195"/>
      <c r="J77" s="225"/>
      <c r="K77" s="231"/>
      <c r="L77" s="232"/>
      <c r="M77" s="233"/>
      <c r="N77" s="49"/>
      <c r="O77" s="234"/>
    </row>
    <row r="78" spans="1:15" customFormat="1" ht="35.25" hidden="1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/>
      <c r="I78" s="195"/>
      <c r="J78" s="225"/>
      <c r="K78" s="231"/>
      <c r="L78" s="232"/>
      <c r="M78" s="233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/>
      <c r="L79" s="232"/>
      <c r="M79" s="233"/>
      <c r="N79" s="57"/>
      <c r="O79" s="236"/>
    </row>
    <row r="80" spans="1:15" ht="34.5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>
        <f>'[55]Оценка от учреждения'!H79</f>
        <v>100</v>
      </c>
      <c r="I80" s="195">
        <f>'[55]Оценка от учреждения'!I79</f>
        <v>100</v>
      </c>
      <c r="J80" s="196">
        <f>IF(I80/H80*100&gt;100,100,I80/H80*100)</f>
        <v>100</v>
      </c>
      <c r="K80" s="237">
        <f>(J80+J81+J82)/3</f>
        <v>100</v>
      </c>
      <c r="L80" s="227">
        <f>(K80+K83)/2</f>
        <v>100</v>
      </c>
      <c r="M80" s="233"/>
      <c r="N80" s="44"/>
      <c r="O80" s="238">
        <v>20</v>
      </c>
    </row>
    <row r="81" spans="1:15" ht="39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>
        <f>'[55]Оценка от учреждения'!H80</f>
        <v>10</v>
      </c>
      <c r="I81" s="195">
        <f>'[55]Оценка от учреждения'!I80</f>
        <v>6.9</v>
      </c>
      <c r="J81" s="196">
        <f>IF(H81/I81*100&gt;100,100,H81/I81*100)</f>
        <v>100</v>
      </c>
      <c r="K81" s="239"/>
      <c r="L81" s="240"/>
      <c r="M81" s="233"/>
      <c r="N81" s="49"/>
      <c r="O81" s="241"/>
    </row>
    <row r="82" spans="1:15" ht="33.75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>
        <f>'[55]Оценка от учреждения'!H81</f>
        <v>100</v>
      </c>
      <c r="I82" s="195">
        <f>'[55]Оценка от учреждения'!I81</f>
        <v>100</v>
      </c>
      <c r="J82" s="196">
        <f>IF(I82/H82*100&gt;100,100,I82/H82*100)</f>
        <v>100</v>
      </c>
      <c r="K82" s="239"/>
      <c r="L82" s="240"/>
      <c r="M82" s="233"/>
      <c r="N82" s="49"/>
      <c r="O82" s="241"/>
    </row>
    <row r="83" spans="1:15" ht="33" customHeight="1" x14ac:dyDescent="0.25">
      <c r="A83" s="223"/>
      <c r="B83" s="203"/>
      <c r="C83" s="53"/>
      <c r="D83" s="209"/>
      <c r="E83" s="3" t="s">
        <v>25</v>
      </c>
      <c r="F83" s="55" t="s">
        <v>26</v>
      </c>
      <c r="G83" s="39" t="s">
        <v>27</v>
      </c>
      <c r="H83" s="195">
        <f>'[55]Оценка от учреждения'!H82</f>
        <v>1</v>
      </c>
      <c r="I83" s="195">
        <f>'[55]Оценка от учреждения'!I82</f>
        <v>1</v>
      </c>
      <c r="J83" s="196">
        <f>IF(I83/H83*100&gt;100,100,I83/H83*100)</f>
        <v>100</v>
      </c>
      <c r="K83" s="196">
        <f>J83</f>
        <v>100</v>
      </c>
      <c r="L83" s="240"/>
      <c r="M83" s="233"/>
      <c r="N83" s="57"/>
      <c r="O83" s="242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4.5" hidden="1" customHeight="1" x14ac:dyDescent="0.25">
      <c r="A92" s="223"/>
      <c r="B92" s="189" t="s">
        <v>163</v>
      </c>
      <c r="C92" s="190" t="s">
        <v>164</v>
      </c>
      <c r="D92" s="191" t="s">
        <v>18</v>
      </c>
      <c r="E92" s="192" t="s">
        <v>19</v>
      </c>
      <c r="F92" s="193" t="s">
        <v>150</v>
      </c>
      <c r="G92" s="194" t="s">
        <v>21</v>
      </c>
      <c r="H92" s="195"/>
      <c r="I92" s="195"/>
      <c r="J92" s="225"/>
      <c r="K92" s="226"/>
      <c r="L92" s="227"/>
      <c r="M92" s="233"/>
      <c r="N92" s="44"/>
      <c r="O92" s="229">
        <v>23</v>
      </c>
    </row>
    <row r="93" spans="1:15" customFormat="1" ht="39" hidden="1" customHeight="1" x14ac:dyDescent="0.25">
      <c r="A93" s="223"/>
      <c r="B93" s="189"/>
      <c r="C93" s="190"/>
      <c r="D93" s="199"/>
      <c r="E93" s="192" t="s">
        <v>19</v>
      </c>
      <c r="F93" s="193" t="s">
        <v>151</v>
      </c>
      <c r="G93" s="194" t="s">
        <v>21</v>
      </c>
      <c r="H93" s="195"/>
      <c r="I93" s="195"/>
      <c r="J93" s="225"/>
      <c r="K93" s="231"/>
      <c r="L93" s="232"/>
      <c r="M93" s="233"/>
      <c r="N93" s="49"/>
      <c r="O93" s="234"/>
    </row>
    <row r="94" spans="1:15" customFormat="1" ht="32.25" hidden="1" customHeight="1" x14ac:dyDescent="0.25">
      <c r="A94" s="223"/>
      <c r="B94" s="189"/>
      <c r="C94" s="190"/>
      <c r="D94" s="199"/>
      <c r="E94" s="192" t="s">
        <v>19</v>
      </c>
      <c r="F94" s="220" t="s">
        <v>152</v>
      </c>
      <c r="G94" s="194" t="s">
        <v>21</v>
      </c>
      <c r="H94" s="195"/>
      <c r="I94" s="195"/>
      <c r="J94" s="225"/>
      <c r="K94" s="231"/>
      <c r="L94" s="232"/>
      <c r="M94" s="233"/>
      <c r="N94" s="49"/>
      <c r="O94" s="234"/>
    </row>
    <row r="95" spans="1:15" customFormat="1" ht="33" hidden="1" customHeight="1" x14ac:dyDescent="0.25">
      <c r="A95" s="223"/>
      <c r="B95" s="203"/>
      <c r="C95" s="204"/>
      <c r="D95" s="199"/>
      <c r="E95" s="192" t="s">
        <v>25</v>
      </c>
      <c r="F95" s="205" t="s">
        <v>117</v>
      </c>
      <c r="G95" s="194" t="s">
        <v>27</v>
      </c>
      <c r="H95" s="195"/>
      <c r="I95" s="195"/>
      <c r="J95" s="225"/>
      <c r="K95" s="225"/>
      <c r="L95" s="232"/>
      <c r="M95" s="233"/>
      <c r="N95" s="57"/>
      <c r="O95" s="236"/>
    </row>
    <row r="96" spans="1:15" ht="33" hidden="1" customHeight="1" x14ac:dyDescent="0.25">
      <c r="A96" s="223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/>
      <c r="I96" s="195"/>
      <c r="J96" s="196"/>
      <c r="K96" s="237"/>
      <c r="L96" s="227"/>
      <c r="M96" s="233"/>
      <c r="N96" s="44"/>
      <c r="O96" s="238">
        <v>24</v>
      </c>
    </row>
    <row r="97" spans="1:15" ht="39" hidden="1" customHeight="1" x14ac:dyDescent="0.25">
      <c r="A97" s="223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/>
      <c r="I97" s="195"/>
      <c r="J97" s="196"/>
      <c r="K97" s="239"/>
      <c r="L97" s="240"/>
      <c r="M97" s="233"/>
      <c r="N97" s="49"/>
      <c r="O97" s="241"/>
    </row>
    <row r="98" spans="1:15" ht="33.75" hidden="1" customHeight="1" x14ac:dyDescent="0.25">
      <c r="A98" s="223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/>
      <c r="I98" s="195"/>
      <c r="J98" s="196"/>
      <c r="K98" s="239"/>
      <c r="L98" s="240"/>
      <c r="M98" s="233"/>
      <c r="N98" s="49"/>
      <c r="O98" s="241"/>
    </row>
    <row r="99" spans="1:15" ht="33" hidden="1" customHeight="1" x14ac:dyDescent="0.25">
      <c r="A99" s="223"/>
      <c r="B99" s="203"/>
      <c r="C99" s="53"/>
      <c r="D99" s="209"/>
      <c r="E99" s="3" t="s">
        <v>25</v>
      </c>
      <c r="F99" s="55" t="s">
        <v>117</v>
      </c>
      <c r="G99" s="39" t="s">
        <v>27</v>
      </c>
      <c r="H99" s="195"/>
      <c r="I99" s="195"/>
      <c r="J99" s="196"/>
      <c r="K99" s="196"/>
      <c r="L99" s="240"/>
      <c r="M99" s="233"/>
      <c r="N99" s="57"/>
      <c r="O99" s="242"/>
    </row>
    <row r="100" spans="1:15" customFormat="1" ht="34.5" hidden="1" customHeight="1" x14ac:dyDescent="0.25">
      <c r="A100" s="223"/>
      <c r="B100" s="189" t="s">
        <v>167</v>
      </c>
      <c r="C100" s="190" t="s">
        <v>168</v>
      </c>
      <c r="D100" s="191" t="s">
        <v>18</v>
      </c>
      <c r="E100" s="192" t="s">
        <v>19</v>
      </c>
      <c r="F100" s="193" t="s">
        <v>150</v>
      </c>
      <c r="G100" s="194" t="s">
        <v>21</v>
      </c>
      <c r="H100" s="195"/>
      <c r="I100" s="195"/>
      <c r="J100" s="225"/>
      <c r="K100" s="226"/>
      <c r="L100" s="227"/>
      <c r="M100" s="233"/>
      <c r="N100" s="44"/>
      <c r="O100" s="229">
        <v>25</v>
      </c>
    </row>
    <row r="101" spans="1:15" customFormat="1" ht="39" hidden="1" customHeight="1" x14ac:dyDescent="0.25">
      <c r="A101" s="223"/>
      <c r="B101" s="189"/>
      <c r="C101" s="190"/>
      <c r="D101" s="199"/>
      <c r="E101" s="192" t="s">
        <v>19</v>
      </c>
      <c r="F101" s="193" t="s">
        <v>151</v>
      </c>
      <c r="G101" s="194" t="s">
        <v>21</v>
      </c>
      <c r="H101" s="195"/>
      <c r="I101" s="195"/>
      <c r="J101" s="225"/>
      <c r="K101" s="231"/>
      <c r="L101" s="232"/>
      <c r="M101" s="233"/>
      <c r="N101" s="49"/>
      <c r="O101" s="234"/>
    </row>
    <row r="102" spans="1:15" customFormat="1" ht="35.25" hidden="1" customHeight="1" x14ac:dyDescent="0.25">
      <c r="A102" s="223"/>
      <c r="B102" s="189"/>
      <c r="C102" s="190"/>
      <c r="D102" s="199"/>
      <c r="E102" s="192" t="s">
        <v>19</v>
      </c>
      <c r="F102" s="220" t="s">
        <v>152</v>
      </c>
      <c r="G102" s="194" t="s">
        <v>21</v>
      </c>
      <c r="H102" s="195"/>
      <c r="I102" s="195"/>
      <c r="J102" s="225"/>
      <c r="K102" s="231"/>
      <c r="L102" s="232"/>
      <c r="M102" s="233"/>
      <c r="N102" s="49"/>
      <c r="O102" s="234"/>
    </row>
    <row r="103" spans="1:15" customFormat="1" ht="33" hidden="1" customHeight="1" x14ac:dyDescent="0.25">
      <c r="A103" s="223"/>
      <c r="B103" s="203"/>
      <c r="C103" s="204"/>
      <c r="D103" s="199"/>
      <c r="E103" s="192" t="s">
        <v>25</v>
      </c>
      <c r="F103" s="205" t="s">
        <v>117</v>
      </c>
      <c r="G103" s="194" t="s">
        <v>27</v>
      </c>
      <c r="H103" s="195"/>
      <c r="I103" s="195"/>
      <c r="J103" s="225"/>
      <c r="K103" s="225"/>
      <c r="L103" s="232"/>
      <c r="M103" s="233"/>
      <c r="N103" s="57"/>
      <c r="O103" s="236"/>
    </row>
    <row r="104" spans="1:15" ht="33" customHeight="1" x14ac:dyDescent="0.25">
      <c r="A104" s="20"/>
      <c r="B104" s="189" t="s">
        <v>169</v>
      </c>
      <c r="C104" s="36" t="s">
        <v>170</v>
      </c>
      <c r="D104" s="208" t="s">
        <v>18</v>
      </c>
      <c r="E104" s="3" t="s">
        <v>19</v>
      </c>
      <c r="F104" s="38" t="s">
        <v>150</v>
      </c>
      <c r="G104" s="39" t="s">
        <v>21</v>
      </c>
      <c r="H104" s="195">
        <f>'[55]Оценка от учреждения'!H103</f>
        <v>100</v>
      </c>
      <c r="I104" s="195">
        <f>'[55]Оценка от учреждения'!I103</f>
        <v>100</v>
      </c>
      <c r="J104" s="196">
        <f>IF(I104/H104*100&gt;100,100,I104/H104*100)</f>
        <v>100</v>
      </c>
      <c r="K104" s="237">
        <f>(J104+J105+J106)/3</f>
        <v>100</v>
      </c>
      <c r="L104" s="227">
        <f>(K104+K107)/2</f>
        <v>98.686936936936945</v>
      </c>
      <c r="M104" s="243"/>
      <c r="N104" s="44"/>
      <c r="O104" s="238">
        <v>26</v>
      </c>
    </row>
    <row r="105" spans="1:15" ht="39" customHeight="1" x14ac:dyDescent="0.25">
      <c r="A105" s="20"/>
      <c r="B105" s="189"/>
      <c r="C105" s="36"/>
      <c r="D105" s="209"/>
      <c r="E105" s="3" t="s">
        <v>19</v>
      </c>
      <c r="F105" s="38" t="s">
        <v>151</v>
      </c>
      <c r="G105" s="39" t="s">
        <v>21</v>
      </c>
      <c r="H105" s="195">
        <f>'[55]Оценка от учреждения'!H104</f>
        <v>10</v>
      </c>
      <c r="I105" s="195">
        <f>'[55]Оценка от учреждения'!I104</f>
        <v>8.5</v>
      </c>
      <c r="J105" s="196">
        <f>IF(H105/I105*100&gt;100,100,H105/I105*100)</f>
        <v>100</v>
      </c>
      <c r="K105" s="239"/>
      <c r="L105" s="240"/>
      <c r="M105" s="243"/>
      <c r="N105" s="49"/>
      <c r="O105" s="241"/>
    </row>
    <row r="106" spans="1:15" ht="32.25" customHeight="1" x14ac:dyDescent="0.25">
      <c r="A106" s="20"/>
      <c r="B106" s="189"/>
      <c r="C106" s="36"/>
      <c r="D106" s="209"/>
      <c r="E106" s="3" t="s">
        <v>19</v>
      </c>
      <c r="F106" s="219" t="s">
        <v>152</v>
      </c>
      <c r="G106" s="39" t="s">
        <v>21</v>
      </c>
      <c r="H106" s="195">
        <f>'[55]Оценка от учреждения'!H105</f>
        <v>100</v>
      </c>
      <c r="I106" s="195">
        <f>'[55]Оценка от учреждения'!I105</f>
        <v>100</v>
      </c>
      <c r="J106" s="196">
        <f>IF(I106/H106*100&gt;100,100,I106/H106*100)</f>
        <v>100</v>
      </c>
      <c r="K106" s="239"/>
      <c r="L106" s="240"/>
      <c r="M106" s="243"/>
      <c r="N106" s="49"/>
      <c r="O106" s="241"/>
    </row>
    <row r="107" spans="1:15" ht="33" customHeight="1" x14ac:dyDescent="0.25">
      <c r="A107" s="159"/>
      <c r="B107" s="203"/>
      <c r="C107" s="53"/>
      <c r="D107" s="209"/>
      <c r="E107" s="3" t="s">
        <v>25</v>
      </c>
      <c r="F107" s="55" t="s">
        <v>26</v>
      </c>
      <c r="G107" s="39" t="s">
        <v>27</v>
      </c>
      <c r="H107" s="195">
        <f>'[55]Оценка от учреждения'!H106</f>
        <v>222</v>
      </c>
      <c r="I107" s="195">
        <f>'[55]Оценка от учреждения'!I106</f>
        <v>216.17</v>
      </c>
      <c r="J107" s="196">
        <f>IF(I107/H107*100&gt;100,100,I107/H107*100)</f>
        <v>97.373873873873876</v>
      </c>
      <c r="K107" s="196">
        <f>J107</f>
        <v>97.373873873873876</v>
      </c>
      <c r="L107" s="240"/>
      <c r="M107" s="244"/>
      <c r="N107" s="57"/>
      <c r="O107" s="24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45"/>
      <c r="H109" s="246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20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3" t="s">
        <v>1</v>
      </c>
      <c r="B2" s="3" t="s">
        <v>173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3</v>
      </c>
      <c r="D3" s="5">
        <v>4</v>
      </c>
      <c r="E3" s="4">
        <v>5</v>
      </c>
      <c r="F3" s="4">
        <v>6</v>
      </c>
      <c r="G3" s="5">
        <v>7</v>
      </c>
      <c r="H3" s="4">
        <v>8</v>
      </c>
      <c r="I3" s="4">
        <v>9</v>
      </c>
      <c r="J3" s="5">
        <v>10</v>
      </c>
      <c r="K3" s="4">
        <v>11</v>
      </c>
      <c r="L3" s="4">
        <v>12</v>
      </c>
      <c r="M3" s="5">
        <v>13</v>
      </c>
      <c r="N3" s="4">
        <v>14</v>
      </c>
    </row>
    <row r="4" spans="1:15" customFormat="1" ht="55.5" hidden="1" customHeight="1" x14ac:dyDescent="0.25">
      <c r="A4" s="228" t="s">
        <v>208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8.25" hidden="1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04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hidden="1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/>
      <c r="I16" s="195"/>
      <c r="J16" s="225"/>
      <c r="K16" s="226"/>
      <c r="L16" s="227"/>
      <c r="M16" s="233"/>
      <c r="N16" s="44"/>
      <c r="O16" s="229">
        <v>4</v>
      </c>
    </row>
    <row r="17" spans="1:15" customFormat="1" ht="39" hidden="1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/>
      <c r="I17" s="195"/>
      <c r="J17" s="225"/>
      <c r="K17" s="231"/>
      <c r="L17" s="232"/>
      <c r="M17" s="233"/>
      <c r="N17" s="49"/>
      <c r="O17" s="234"/>
    </row>
    <row r="18" spans="1:15" customFormat="1" ht="32.25" hidden="1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/>
      <c r="I18" s="195"/>
      <c r="J18" s="225"/>
      <c r="K18" s="231"/>
      <c r="L18" s="232"/>
      <c r="M18" s="233"/>
      <c r="N18" s="49"/>
      <c r="O18" s="234"/>
    </row>
    <row r="19" spans="1:15" customFormat="1" ht="33" hidden="1" customHeight="1" x14ac:dyDescent="0.25">
      <c r="A19" s="223"/>
      <c r="B19" s="203"/>
      <c r="C19" s="204"/>
      <c r="D19" s="199"/>
      <c r="E19" s="192" t="s">
        <v>25</v>
      </c>
      <c r="F19" s="205" t="s">
        <v>117</v>
      </c>
      <c r="G19" s="194" t="s">
        <v>27</v>
      </c>
      <c r="H19" s="195"/>
      <c r="I19" s="195"/>
      <c r="J19" s="225"/>
      <c r="K19" s="225"/>
      <c r="L19" s="232"/>
      <c r="M19" s="233"/>
      <c r="N19" s="57"/>
      <c r="O19" s="236"/>
    </row>
    <row r="20" spans="1:15" customFormat="1" ht="52.5" customHeight="1" x14ac:dyDescent="0.25">
      <c r="A20" s="223"/>
      <c r="B20" s="189" t="s">
        <v>124</v>
      </c>
      <c r="C20" s="190" t="s">
        <v>125</v>
      </c>
      <c r="D20" s="191" t="s">
        <v>18</v>
      </c>
      <c r="E20" s="192" t="s">
        <v>19</v>
      </c>
      <c r="F20" s="193" t="s">
        <v>114</v>
      </c>
      <c r="G20" s="194" t="s">
        <v>21</v>
      </c>
      <c r="H20" s="195">
        <f>'[56]Оценка от учреждения'!H19</f>
        <v>8.1</v>
      </c>
      <c r="I20" s="195">
        <f>'[56]Оценка от учреждения'!I19</f>
        <v>6.2</v>
      </c>
      <c r="J20" s="225">
        <f>IF(H20/I20*100&gt;100,100,H20/I20*100)</f>
        <v>100</v>
      </c>
      <c r="K20" s="226">
        <f>(J20+J21+J22)/3</f>
        <v>99.604743083003953</v>
      </c>
      <c r="L20" s="227">
        <f>(K20+K23)/2</f>
        <v>99.802371541501969</v>
      </c>
      <c r="M20" s="233"/>
      <c r="N20" s="44"/>
      <c r="O20" s="229">
        <v>5</v>
      </c>
    </row>
    <row r="21" spans="1:15" customFormat="1" ht="39" customHeight="1" x14ac:dyDescent="0.25">
      <c r="A21" s="223"/>
      <c r="B21" s="189"/>
      <c r="C21" s="190"/>
      <c r="D21" s="199"/>
      <c r="E21" s="192" t="s">
        <v>19</v>
      </c>
      <c r="F21" s="193" t="s">
        <v>115</v>
      </c>
      <c r="G21" s="194" t="s">
        <v>21</v>
      </c>
      <c r="H21" s="195">
        <f>'[56]Оценка от учреждения'!H20</f>
        <v>100</v>
      </c>
      <c r="I21" s="195">
        <f>'[56]Оценка от учреждения'!I20</f>
        <v>100</v>
      </c>
      <c r="J21" s="225">
        <f>IF(I21/H21*100&gt;100,100,I21/H21*100)</f>
        <v>100</v>
      </c>
      <c r="K21" s="231"/>
      <c r="L21" s="232"/>
      <c r="M21" s="233"/>
      <c r="N21" s="49"/>
      <c r="O21" s="234"/>
    </row>
    <row r="22" spans="1:15" customFormat="1" ht="33.75" customHeight="1" x14ac:dyDescent="0.25">
      <c r="A22" s="223"/>
      <c r="B22" s="189"/>
      <c r="C22" s="190"/>
      <c r="D22" s="199"/>
      <c r="E22" s="192" t="s">
        <v>19</v>
      </c>
      <c r="F22" s="193" t="s">
        <v>116</v>
      </c>
      <c r="G22" s="194" t="s">
        <v>21</v>
      </c>
      <c r="H22" s="195">
        <f>'[56]Оценка от учреждения'!H21</f>
        <v>75.900000000000006</v>
      </c>
      <c r="I22" s="195">
        <f>'[56]Оценка от учреждения'!I21</f>
        <v>75</v>
      </c>
      <c r="J22" s="225">
        <f>IF(I22/H22*100&gt;100,100,I22/H22*100)</f>
        <v>98.814229249011859</v>
      </c>
      <c r="K22" s="231"/>
      <c r="L22" s="232"/>
      <c r="M22" s="233"/>
      <c r="N22" s="49"/>
      <c r="O22" s="234"/>
    </row>
    <row r="23" spans="1:15" customFormat="1" ht="33" customHeight="1" x14ac:dyDescent="0.25">
      <c r="A23" s="223"/>
      <c r="B23" s="203"/>
      <c r="C23" s="204"/>
      <c r="D23" s="199"/>
      <c r="E23" s="192" t="s">
        <v>25</v>
      </c>
      <c r="F23" s="205" t="s">
        <v>26</v>
      </c>
      <c r="G23" s="194" t="s">
        <v>27</v>
      </c>
      <c r="H23" s="195">
        <f>'[56]Оценка от учреждения'!H22</f>
        <v>2</v>
      </c>
      <c r="I23" s="195">
        <f>'[56]Оценка от учреждения'!I22</f>
        <v>2.08</v>
      </c>
      <c r="J23" s="225">
        <f>IF(I23/H23*100&gt;100,100,I23/H23*100)</f>
        <v>100</v>
      </c>
      <c r="K23" s="225">
        <f>J23</f>
        <v>100</v>
      </c>
      <c r="L23" s="232"/>
      <c r="M23" s="233"/>
      <c r="N23" s="57"/>
      <c r="O23" s="236"/>
    </row>
    <row r="24" spans="1:15" ht="52.5" customHeight="1" x14ac:dyDescent="0.25">
      <c r="A24" s="223"/>
      <c r="B24" s="189" t="s">
        <v>126</v>
      </c>
      <c r="C24" s="36" t="s">
        <v>127</v>
      </c>
      <c r="D24" s="208" t="s">
        <v>18</v>
      </c>
      <c r="E24" s="3" t="s">
        <v>19</v>
      </c>
      <c r="F24" s="38" t="s">
        <v>114</v>
      </c>
      <c r="G24" s="39" t="s">
        <v>21</v>
      </c>
      <c r="H24" s="195">
        <f>'[56]Оценка от учреждения'!H23</f>
        <v>8.1</v>
      </c>
      <c r="I24" s="195">
        <f>'[56]Оценка от учреждения'!I23</f>
        <v>5.7</v>
      </c>
      <c r="J24" s="196">
        <f>IF(H24/I24*100&gt;100,100,H24/I24*100)</f>
        <v>100</v>
      </c>
      <c r="K24" s="237">
        <f>(J24+J25+J26)/3</f>
        <v>99.604743083003953</v>
      </c>
      <c r="L24" s="227">
        <f>(K24+K27)/2</f>
        <v>99.802371541501969</v>
      </c>
      <c r="M24" s="233"/>
      <c r="N24" s="44"/>
      <c r="O24" s="238">
        <v>6</v>
      </c>
    </row>
    <row r="25" spans="1:15" ht="39" customHeight="1" x14ac:dyDescent="0.25">
      <c r="A25" s="223"/>
      <c r="B25" s="189"/>
      <c r="C25" s="36"/>
      <c r="D25" s="209"/>
      <c r="E25" s="3" t="s">
        <v>19</v>
      </c>
      <c r="F25" s="193" t="s">
        <v>115</v>
      </c>
      <c r="G25" s="39" t="s">
        <v>21</v>
      </c>
      <c r="H25" s="195">
        <f>'[56]Оценка от учреждения'!H24</f>
        <v>100</v>
      </c>
      <c r="I25" s="195">
        <f>'[56]Оценка от учреждения'!I24</f>
        <v>100</v>
      </c>
      <c r="J25" s="196">
        <f>IF(I25/H25*100&gt;100,100,I25/H25*100)</f>
        <v>100</v>
      </c>
      <c r="K25" s="239"/>
      <c r="L25" s="240"/>
      <c r="M25" s="233"/>
      <c r="N25" s="49"/>
      <c r="O25" s="241"/>
    </row>
    <row r="26" spans="1:15" ht="35.25" customHeight="1" x14ac:dyDescent="0.25">
      <c r="A26" s="223"/>
      <c r="B26" s="189"/>
      <c r="C26" s="36"/>
      <c r="D26" s="209"/>
      <c r="E26" s="3" t="s">
        <v>19</v>
      </c>
      <c r="F26" s="38" t="s">
        <v>116</v>
      </c>
      <c r="G26" s="39" t="s">
        <v>21</v>
      </c>
      <c r="H26" s="195">
        <f>'[56]Оценка от учреждения'!H25</f>
        <v>75.900000000000006</v>
      </c>
      <c r="I26" s="195">
        <f>'[56]Оценка от учреждения'!I25</f>
        <v>75</v>
      </c>
      <c r="J26" s="196">
        <f>IF(I26/H26*100&gt;100,100,I26/H26*100)</f>
        <v>98.814229249011859</v>
      </c>
      <c r="K26" s="239"/>
      <c r="L26" s="240"/>
      <c r="M26" s="233"/>
      <c r="N26" s="49"/>
      <c r="O26" s="241"/>
    </row>
    <row r="27" spans="1:15" ht="33" customHeight="1" x14ac:dyDescent="0.25">
      <c r="A27" s="223"/>
      <c r="B27" s="203"/>
      <c r="C27" s="53"/>
      <c r="D27" s="209"/>
      <c r="E27" s="3" t="s">
        <v>25</v>
      </c>
      <c r="F27" s="55" t="s">
        <v>26</v>
      </c>
      <c r="G27" s="39" t="s">
        <v>27</v>
      </c>
      <c r="H27" s="195">
        <f>'[56]Оценка от учреждения'!H26</f>
        <v>22</v>
      </c>
      <c r="I27" s="195">
        <f>'[56]Оценка от учреждения'!I26</f>
        <v>22.08</v>
      </c>
      <c r="J27" s="196">
        <f>IF(I27/H27*100&gt;100,100,I27/H27*100)</f>
        <v>100</v>
      </c>
      <c r="K27" s="196">
        <f>J27</f>
        <v>100</v>
      </c>
      <c r="L27" s="240"/>
      <c r="M27" s="233"/>
      <c r="N27" s="57"/>
      <c r="O27" s="242"/>
    </row>
    <row r="28" spans="1:15" customFormat="1" ht="51" customHeight="1" x14ac:dyDescent="0.25">
      <c r="A28" s="223"/>
      <c r="B28" s="189" t="s">
        <v>128</v>
      </c>
      <c r="C28" s="190" t="s">
        <v>129</v>
      </c>
      <c r="D28" s="191" t="s">
        <v>18</v>
      </c>
      <c r="E28" s="192" t="s">
        <v>19</v>
      </c>
      <c r="F28" s="193" t="s">
        <v>114</v>
      </c>
      <c r="G28" s="194" t="s">
        <v>21</v>
      </c>
      <c r="H28" s="195">
        <f>'[56]Оценка от учреждения'!H27</f>
        <v>8.1</v>
      </c>
      <c r="I28" s="195">
        <f>'[56]Оценка от учреждения'!I27</f>
        <v>4.9000000000000004</v>
      </c>
      <c r="J28" s="225">
        <f>IF(H28/I28*100&gt;100,100,H28/I28*100)</f>
        <v>100</v>
      </c>
      <c r="K28" s="226">
        <f>(J28+J29+J30)/3</f>
        <v>99.604743083003953</v>
      </c>
      <c r="L28" s="227">
        <f>(K28+K31)/2</f>
        <v>99.802371541501969</v>
      </c>
      <c r="M28" s="233"/>
      <c r="N28" s="44"/>
      <c r="O28" s="229">
        <v>7</v>
      </c>
    </row>
    <row r="29" spans="1:15" customFormat="1" ht="39" customHeight="1" x14ac:dyDescent="0.25">
      <c r="A29" s="223"/>
      <c r="B29" s="189"/>
      <c r="C29" s="190"/>
      <c r="D29" s="199"/>
      <c r="E29" s="192" t="s">
        <v>19</v>
      </c>
      <c r="F29" s="193" t="s">
        <v>115</v>
      </c>
      <c r="G29" s="194" t="s">
        <v>21</v>
      </c>
      <c r="H29" s="195">
        <f>'[56]Оценка от учреждения'!H28</f>
        <v>100</v>
      </c>
      <c r="I29" s="195">
        <f>'[56]Оценка от учреждения'!I28</f>
        <v>100</v>
      </c>
      <c r="J29" s="225">
        <f>IF(I29/H29*100&gt;100,100,I29/H29*100)</f>
        <v>100</v>
      </c>
      <c r="K29" s="231"/>
      <c r="L29" s="232"/>
      <c r="M29" s="233"/>
      <c r="N29" s="49"/>
      <c r="O29" s="234"/>
    </row>
    <row r="30" spans="1:15" customFormat="1" ht="33.75" customHeight="1" x14ac:dyDescent="0.25">
      <c r="A30" s="223"/>
      <c r="B30" s="189"/>
      <c r="C30" s="190"/>
      <c r="D30" s="199"/>
      <c r="E30" s="192" t="s">
        <v>19</v>
      </c>
      <c r="F30" s="193" t="s">
        <v>116</v>
      </c>
      <c r="G30" s="194" t="s">
        <v>21</v>
      </c>
      <c r="H30" s="195">
        <f>'[56]Оценка от учреждения'!H29</f>
        <v>75.900000000000006</v>
      </c>
      <c r="I30" s="195">
        <f>'[56]Оценка от учреждения'!I29</f>
        <v>75</v>
      </c>
      <c r="J30" s="225">
        <f>IF(I30/H30*100&gt;100,100,I30/H30*100)</f>
        <v>98.814229249011859</v>
      </c>
      <c r="K30" s="231"/>
      <c r="L30" s="232"/>
      <c r="M30" s="233"/>
      <c r="N30" s="49"/>
      <c r="O30" s="234"/>
    </row>
    <row r="31" spans="1:15" customFormat="1" ht="33" customHeight="1" x14ac:dyDescent="0.25">
      <c r="A31" s="223"/>
      <c r="B31" s="203"/>
      <c r="C31" s="204"/>
      <c r="D31" s="199"/>
      <c r="E31" s="192" t="s">
        <v>25</v>
      </c>
      <c r="F31" s="205" t="s">
        <v>26</v>
      </c>
      <c r="G31" s="194" t="s">
        <v>27</v>
      </c>
      <c r="H31" s="195">
        <f>'[56]Оценка от учреждения'!H30</f>
        <v>1.58</v>
      </c>
      <c r="I31" s="195">
        <f>'[56]Оценка от учреждения'!I30</f>
        <v>1.58</v>
      </c>
      <c r="J31" s="225">
        <f>IF(I31/H31*100&gt;100,100,I31/H31*100)</f>
        <v>100</v>
      </c>
      <c r="K31" s="225">
        <f>J31</f>
        <v>100</v>
      </c>
      <c r="L31" s="232"/>
      <c r="M31" s="233"/>
      <c r="N31" s="57"/>
      <c r="O31" s="236"/>
    </row>
    <row r="32" spans="1:15" ht="54" customHeight="1" x14ac:dyDescent="0.25">
      <c r="A32" s="20"/>
      <c r="B32" s="189" t="s">
        <v>130</v>
      </c>
      <c r="C32" s="36" t="s">
        <v>131</v>
      </c>
      <c r="D32" s="37" t="s">
        <v>18</v>
      </c>
      <c r="E32" s="3" t="s">
        <v>19</v>
      </c>
      <c r="F32" s="38" t="s">
        <v>114</v>
      </c>
      <c r="G32" s="39" t="s">
        <v>21</v>
      </c>
      <c r="H32" s="195">
        <f>'[56]Оценка от учреждения'!H31</f>
        <v>8.1</v>
      </c>
      <c r="I32" s="195">
        <f>'[56]Оценка от учреждения'!I31</f>
        <v>5.0999999999999996</v>
      </c>
      <c r="J32" s="196">
        <f>IF(H32/I32*100&gt;100,100,H32/I32*100)</f>
        <v>100</v>
      </c>
      <c r="K32" s="237">
        <f>(J32+J33+J34)/3</f>
        <v>100</v>
      </c>
      <c r="L32" s="227">
        <f>(K32+K35)/2</f>
        <v>99.781954887218035</v>
      </c>
      <c r="M32" s="243"/>
      <c r="N32" s="44"/>
      <c r="O32" s="238">
        <v>8</v>
      </c>
    </row>
    <row r="33" spans="1:15" ht="39" customHeight="1" x14ac:dyDescent="0.25">
      <c r="A33" s="20"/>
      <c r="B33" s="189"/>
      <c r="C33" s="36"/>
      <c r="D33" s="217"/>
      <c r="E33" s="3" t="s">
        <v>19</v>
      </c>
      <c r="F33" s="38" t="s">
        <v>115</v>
      </c>
      <c r="G33" s="39" t="s">
        <v>21</v>
      </c>
      <c r="H33" s="195">
        <f>'[56]Оценка от учреждения'!H32</f>
        <v>100</v>
      </c>
      <c r="I33" s="195">
        <f>'[56]Оценка от учреждения'!I32</f>
        <v>100</v>
      </c>
      <c r="J33" s="196">
        <f>IF(I33/H33*100&gt;100,100,I33/H33*100)</f>
        <v>100</v>
      </c>
      <c r="K33" s="239"/>
      <c r="L33" s="240"/>
      <c r="M33" s="243"/>
      <c r="N33" s="49"/>
      <c r="O33" s="241"/>
    </row>
    <row r="34" spans="1:15" ht="33.75" customHeight="1" x14ac:dyDescent="0.25">
      <c r="A34" s="20"/>
      <c r="B34" s="189"/>
      <c r="C34" s="36"/>
      <c r="D34" s="217"/>
      <c r="E34" s="3" t="s">
        <v>19</v>
      </c>
      <c r="F34" s="38" t="s">
        <v>116</v>
      </c>
      <c r="G34" s="39" t="s">
        <v>21</v>
      </c>
      <c r="H34" s="195">
        <f>'[56]Оценка от учреждения'!H33</f>
        <v>75.900000000000006</v>
      </c>
      <c r="I34" s="195">
        <f>'[56]Оценка от учреждения'!I33</f>
        <v>76.5</v>
      </c>
      <c r="J34" s="196">
        <f>IF(I34/H34*100&gt;100,100,I34/H34*100)</f>
        <v>100</v>
      </c>
      <c r="K34" s="239"/>
      <c r="L34" s="240"/>
      <c r="M34" s="243"/>
      <c r="N34" s="49"/>
      <c r="O34" s="241"/>
    </row>
    <row r="35" spans="1:15" ht="33" customHeight="1" x14ac:dyDescent="0.25">
      <c r="A35" s="20"/>
      <c r="B35" s="203"/>
      <c r="C35" s="53"/>
      <c r="D35" s="218"/>
      <c r="E35" s="3" t="s">
        <v>25</v>
      </c>
      <c r="F35" s="55" t="s">
        <v>26</v>
      </c>
      <c r="G35" s="39" t="s">
        <v>27</v>
      </c>
      <c r="H35" s="195">
        <f>'[56]Оценка от учреждения'!H34</f>
        <v>133</v>
      </c>
      <c r="I35" s="195">
        <f>'[56]Оценка от учреждения'!I34</f>
        <v>132.41999999999999</v>
      </c>
      <c r="J35" s="196">
        <f>IF(I35/H35*100&gt;100,100,I35/H35*100)</f>
        <v>99.56390977443607</v>
      </c>
      <c r="K35" s="196">
        <f>J35</f>
        <v>99.56390977443607</v>
      </c>
      <c r="L35" s="240"/>
      <c r="M35" s="243"/>
      <c r="N35" s="57"/>
      <c r="O35" s="242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33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33"/>
      <c r="N41" s="49"/>
      <c r="O41" s="241"/>
    </row>
    <row r="42" spans="1:15" ht="36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33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customHeight="1" x14ac:dyDescent="0.25">
      <c r="A56" s="223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>
        <f>'[56]Оценка от учреждения'!H55</f>
        <v>8.1</v>
      </c>
      <c r="I56" s="195">
        <f>'[56]Оценка от учреждения'!I55</f>
        <v>4.5999999999999996</v>
      </c>
      <c r="J56" s="196">
        <f>IF(H56/I56*100&gt;100,100,H56/I56*100)</f>
        <v>100</v>
      </c>
      <c r="K56" s="237">
        <f>(J56+J57+J58)/3</f>
        <v>100</v>
      </c>
      <c r="L56" s="227">
        <f>(K56+K59)/2</f>
        <v>99.197689345314501</v>
      </c>
      <c r="M56" s="233"/>
      <c r="N56" s="44"/>
      <c r="O56" s="238">
        <v>14</v>
      </c>
    </row>
    <row r="57" spans="1:15" ht="39" customHeight="1" x14ac:dyDescent="0.25">
      <c r="A57" s="223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>
        <f>'[56]Оценка от учреждения'!H56</f>
        <v>100</v>
      </c>
      <c r="I57" s="195">
        <f>'[56]Оценка от учреждения'!I56</f>
        <v>100</v>
      </c>
      <c r="J57" s="196">
        <f>IF(I57/H57*100&gt;100,100,I57/H57*100)</f>
        <v>100</v>
      </c>
      <c r="K57" s="239"/>
      <c r="L57" s="240"/>
      <c r="M57" s="233"/>
      <c r="N57" s="49"/>
      <c r="O57" s="241"/>
    </row>
    <row r="58" spans="1:15" ht="36.75" customHeight="1" x14ac:dyDescent="0.25">
      <c r="A58" s="223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>
        <f>'[56]Оценка от учреждения'!H57</f>
        <v>75.900000000000006</v>
      </c>
      <c r="I58" s="195">
        <f>'[56]Оценка от учреждения'!I57</f>
        <v>80</v>
      </c>
      <c r="J58" s="196">
        <f>IF(I58/H58*100&gt;100,100,I58/H58*100)</f>
        <v>100</v>
      </c>
      <c r="K58" s="239"/>
      <c r="L58" s="240"/>
      <c r="M58" s="233"/>
      <c r="N58" s="49"/>
      <c r="O58" s="241"/>
    </row>
    <row r="59" spans="1:15" ht="33" customHeight="1" x14ac:dyDescent="0.25">
      <c r="A59" s="223"/>
      <c r="B59" s="203"/>
      <c r="C59" s="53"/>
      <c r="D59" s="209"/>
      <c r="E59" s="3" t="s">
        <v>25</v>
      </c>
      <c r="F59" s="55" t="s">
        <v>26</v>
      </c>
      <c r="G59" s="39" t="s">
        <v>27</v>
      </c>
      <c r="H59" s="195">
        <f>'[56]Оценка от учреждения'!H58</f>
        <v>15.58</v>
      </c>
      <c r="I59" s="195">
        <f>'[56]Оценка от учреждения'!I58</f>
        <v>15.33</v>
      </c>
      <c r="J59" s="196">
        <f>IF(I59/H59*100&gt;100,100,I59/H59*100)</f>
        <v>98.395378690629016</v>
      </c>
      <c r="K59" s="196">
        <f>J59</f>
        <v>98.395378690629016</v>
      </c>
      <c r="L59" s="240"/>
      <c r="M59" s="233"/>
      <c r="N59" s="57"/>
      <c r="O59" s="242"/>
    </row>
    <row r="60" spans="1:15" customFormat="1" ht="52.5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>
        <f>'[56]Оценка от учреждения'!H59</f>
        <v>8.1</v>
      </c>
      <c r="I60" s="195">
        <f>'[56]Оценка от учреждения'!I59</f>
        <v>4.8</v>
      </c>
      <c r="J60" s="225">
        <f>IF(H60/I60*100&gt;100,100,H60/I60*100)</f>
        <v>100</v>
      </c>
      <c r="K60" s="226">
        <f>(J60+J61+J62)/3</f>
        <v>100</v>
      </c>
      <c r="L60" s="227">
        <f>(K60+K63)/2</f>
        <v>100</v>
      </c>
      <c r="M60" s="233"/>
      <c r="N60" s="44"/>
      <c r="O60" s="229">
        <v>15</v>
      </c>
    </row>
    <row r="61" spans="1:15" customFormat="1" ht="39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>
        <f>'[56]Оценка от учреждения'!H60</f>
        <v>100</v>
      </c>
      <c r="I61" s="195">
        <f>'[56]Оценка от учреждения'!I60</f>
        <v>100</v>
      </c>
      <c r="J61" s="225">
        <f>IF(I61/H61*100&gt;100,100,I61/H61*100)</f>
        <v>100</v>
      </c>
      <c r="K61" s="231"/>
      <c r="L61" s="232"/>
      <c r="M61" s="233"/>
      <c r="N61" s="49"/>
      <c r="O61" s="234"/>
    </row>
    <row r="62" spans="1:15" customFormat="1" ht="33.75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>
        <f>'[56]Оценка от учреждения'!H61</f>
        <v>75.900000000000006</v>
      </c>
      <c r="I62" s="195">
        <f>'[56]Оценка от учреждения'!I61</f>
        <v>80</v>
      </c>
      <c r="J62" s="225">
        <f>IF(I62/H62*100&gt;100,100,I62/H62*100)</f>
        <v>100</v>
      </c>
      <c r="K62" s="231"/>
      <c r="L62" s="232"/>
      <c r="M62" s="233"/>
      <c r="N62" s="49"/>
      <c r="O62" s="234"/>
    </row>
    <row r="63" spans="1:15" customFormat="1" ht="33" customHeight="1" x14ac:dyDescent="0.25">
      <c r="A63" s="223"/>
      <c r="B63" s="203"/>
      <c r="C63" s="204"/>
      <c r="D63" s="199"/>
      <c r="E63" s="192" t="s">
        <v>25</v>
      </c>
      <c r="F63" s="205" t="s">
        <v>26</v>
      </c>
      <c r="G63" s="194" t="s">
        <v>27</v>
      </c>
      <c r="H63" s="195">
        <f>'[56]Оценка от учреждения'!H62</f>
        <v>0.42</v>
      </c>
      <c r="I63" s="195">
        <f>'[56]Оценка от учреждения'!I62</f>
        <v>0.42</v>
      </c>
      <c r="J63" s="225">
        <f>IF(I63/H63*100&gt;100,100,I63/H63*100)</f>
        <v>100</v>
      </c>
      <c r="K63" s="225">
        <f>J63</f>
        <v>100</v>
      </c>
      <c r="L63" s="232"/>
      <c r="M63" s="233"/>
      <c r="N63" s="57"/>
      <c r="O63" s="236"/>
    </row>
    <row r="64" spans="1:15" ht="5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>
        <f>'[56]Оценка от учреждения'!H63</f>
        <v>8.1</v>
      </c>
      <c r="I64" s="195">
        <f>'[56]Оценка от учреждения'!I63</f>
        <v>7.3</v>
      </c>
      <c r="J64" s="196">
        <f>IF(H64/I64*100&gt;100,100,H64/I64*100)</f>
        <v>100</v>
      </c>
      <c r="K64" s="237">
        <f>(J64+J65+J66)/3</f>
        <v>100</v>
      </c>
      <c r="L64" s="227">
        <f>(K64+K67)/2</f>
        <v>100</v>
      </c>
      <c r="M64" s="233"/>
      <c r="N64" s="44"/>
      <c r="O64" s="238">
        <v>16</v>
      </c>
    </row>
    <row r="65" spans="1:15" ht="39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>
        <f>'[56]Оценка от учреждения'!H64</f>
        <v>100</v>
      </c>
      <c r="I65" s="195">
        <f>'[56]Оценка от учреждения'!I64</f>
        <v>100</v>
      </c>
      <c r="J65" s="196">
        <f>IF(I65/H65*100&gt;100,100,I65/H65*100)</f>
        <v>100</v>
      </c>
      <c r="K65" s="239"/>
      <c r="L65" s="240"/>
      <c r="M65" s="233"/>
      <c r="N65" s="49"/>
      <c r="O65" s="241"/>
    </row>
    <row r="66" spans="1:15" ht="33.75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>
        <f>'[56]Оценка от учреждения'!H65</f>
        <v>75.900000000000006</v>
      </c>
      <c r="I66" s="195">
        <f>'[56]Оценка от учреждения'!I65</f>
        <v>80</v>
      </c>
      <c r="J66" s="196">
        <f>IF(I66/H66*100&gt;100,100,I66/H66*100)</f>
        <v>100</v>
      </c>
      <c r="K66" s="239"/>
      <c r="L66" s="240"/>
      <c r="M66" s="233"/>
      <c r="N66" s="49"/>
      <c r="O66" s="241"/>
    </row>
    <row r="67" spans="1:15" ht="33" customHeight="1" x14ac:dyDescent="0.25">
      <c r="A67" s="223"/>
      <c r="B67" s="203"/>
      <c r="C67" s="53"/>
      <c r="D67" s="209"/>
      <c r="E67" s="3" t="s">
        <v>25</v>
      </c>
      <c r="F67" s="55" t="s">
        <v>26</v>
      </c>
      <c r="G67" s="39" t="s">
        <v>27</v>
      </c>
      <c r="H67" s="195">
        <f>'[56]Оценка от учреждения'!H66</f>
        <v>1</v>
      </c>
      <c r="I67" s="195">
        <f>'[56]Оценка от учреждения'!I66</f>
        <v>1</v>
      </c>
      <c r="J67" s="196">
        <f>IF(I67/H67*100&gt;100,100,I67/H67*100)</f>
        <v>100</v>
      </c>
      <c r="K67" s="196">
        <f>J67</f>
        <v>100</v>
      </c>
      <c r="L67" s="240"/>
      <c r="M67" s="233"/>
      <c r="N67" s="57"/>
      <c r="O67" s="242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196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hidden="1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/>
      <c r="I72" s="195"/>
      <c r="J72" s="196"/>
      <c r="K72" s="237"/>
      <c r="L72" s="227"/>
      <c r="M72" s="233"/>
      <c r="N72" s="44"/>
      <c r="O72" s="238">
        <v>18</v>
      </c>
    </row>
    <row r="73" spans="1:15" ht="34.5" hidden="1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/>
      <c r="I73" s="195"/>
      <c r="J73" s="196"/>
      <c r="K73" s="239"/>
      <c r="L73" s="240"/>
      <c r="M73" s="233"/>
      <c r="N73" s="49"/>
      <c r="O73" s="241"/>
    </row>
    <row r="74" spans="1:15" ht="33.75" hidden="1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/>
      <c r="I74" s="195"/>
      <c r="J74" s="196"/>
      <c r="K74" s="239"/>
      <c r="L74" s="240"/>
      <c r="M74" s="233"/>
      <c r="N74" s="49"/>
      <c r="O74" s="241"/>
    </row>
    <row r="75" spans="1:15" ht="33" hidden="1" customHeight="1" x14ac:dyDescent="0.25">
      <c r="A75" s="223"/>
      <c r="B75" s="203"/>
      <c r="C75" s="53"/>
      <c r="D75" s="209"/>
      <c r="E75" s="3" t="s">
        <v>25</v>
      </c>
      <c r="F75" s="55" t="s">
        <v>117</v>
      </c>
      <c r="G75" s="39" t="s">
        <v>27</v>
      </c>
      <c r="H75" s="195"/>
      <c r="I75" s="195"/>
      <c r="J75" s="196"/>
      <c r="K75" s="196"/>
      <c r="L75" s="240"/>
      <c r="M75" s="233"/>
      <c r="N75" s="57"/>
      <c r="O75" s="242"/>
    </row>
    <row r="76" spans="1:15" customFormat="1" ht="36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>
        <f>'[56]Оценка от учреждения'!H75</f>
        <v>100</v>
      </c>
      <c r="I76" s="195">
        <f>'[56]Оценка от учреждения'!I75</f>
        <v>100</v>
      </c>
      <c r="J76" s="225">
        <f>IF(I76/H76*100&gt;100,100,I76/H76*100)</f>
        <v>100</v>
      </c>
      <c r="K76" s="226">
        <f>(J76+J77+J78)/3</f>
        <v>100</v>
      </c>
      <c r="L76" s="227">
        <f>(K76+K79)/2</f>
        <v>100</v>
      </c>
      <c r="M76" s="233"/>
      <c r="N76" s="44"/>
      <c r="O76" s="229">
        <v>19</v>
      </c>
    </row>
    <row r="77" spans="1:15" customFormat="1" ht="39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>
        <f>'[56]Оценка от учреждения'!H76</f>
        <v>8.1</v>
      </c>
      <c r="I77" s="195">
        <f>'[56]Оценка от учреждения'!I76</f>
        <v>4.8</v>
      </c>
      <c r="J77" s="225">
        <f>IF(H77/I77*100&gt;100,100,H77/I77*100)</f>
        <v>100</v>
      </c>
      <c r="K77" s="231"/>
      <c r="L77" s="232"/>
      <c r="M77" s="233"/>
      <c r="N77" s="49"/>
      <c r="O77" s="234"/>
    </row>
    <row r="78" spans="1:15" customFormat="1" ht="35.25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>
        <f>'[56]Оценка от учреждения'!H77</f>
        <v>100</v>
      </c>
      <c r="I78" s="195">
        <f>'[56]Оценка от учреждения'!I77</f>
        <v>100</v>
      </c>
      <c r="J78" s="225">
        <f>IF(I78/H78*100&gt;100,100,I78/H78*100)</f>
        <v>100</v>
      </c>
      <c r="K78" s="231"/>
      <c r="L78" s="232"/>
      <c r="M78" s="233"/>
      <c r="N78" s="49"/>
      <c r="O78" s="234"/>
    </row>
    <row r="79" spans="1:15" customFormat="1" ht="33" customHeight="1" x14ac:dyDescent="0.25">
      <c r="A79" s="223"/>
      <c r="B79" s="203"/>
      <c r="C79" s="204"/>
      <c r="D79" s="199"/>
      <c r="E79" s="192" t="s">
        <v>25</v>
      </c>
      <c r="F79" s="205" t="s">
        <v>26</v>
      </c>
      <c r="G79" s="194" t="s">
        <v>27</v>
      </c>
      <c r="H79" s="195">
        <f>'[56]Оценка от учреждения'!H78</f>
        <v>0.42</v>
      </c>
      <c r="I79" s="195">
        <f>'[56]Оценка от учреждения'!I78</f>
        <v>0.42</v>
      </c>
      <c r="J79" s="225">
        <f>IF(I79/H79*100&gt;100,100,I79/H79*100)</f>
        <v>100</v>
      </c>
      <c r="K79" s="225">
        <f>J79</f>
        <v>100</v>
      </c>
      <c r="L79" s="232"/>
      <c r="M79" s="233"/>
      <c r="N79" s="57"/>
      <c r="O79" s="236"/>
    </row>
    <row r="80" spans="1:15" ht="34.5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>
        <f>'[56]Оценка от учреждения'!H79</f>
        <v>100</v>
      </c>
      <c r="I80" s="195">
        <f>'[56]Оценка от учреждения'!I79</f>
        <v>100</v>
      </c>
      <c r="J80" s="196">
        <f>IF(I80/H80*100&gt;100,100,I80/H80*100)</f>
        <v>100</v>
      </c>
      <c r="K80" s="237">
        <f>(J80+J81+J82)/3</f>
        <v>100</v>
      </c>
      <c r="L80" s="227">
        <f>(K80+K83)/2</f>
        <v>100</v>
      </c>
      <c r="M80" s="233"/>
      <c r="N80" s="44"/>
      <c r="O80" s="238">
        <v>20</v>
      </c>
    </row>
    <row r="81" spans="1:15" ht="39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>
        <f>'[56]Оценка от учреждения'!H80</f>
        <v>8.1</v>
      </c>
      <c r="I81" s="195">
        <f>'[56]Оценка от учреждения'!I80</f>
        <v>7.3</v>
      </c>
      <c r="J81" s="196">
        <f>IF(H81/I81*100&gt;100,100,H81/I81*100)</f>
        <v>100</v>
      </c>
      <c r="K81" s="239"/>
      <c r="L81" s="240"/>
      <c r="M81" s="233"/>
      <c r="N81" s="49"/>
      <c r="O81" s="241"/>
    </row>
    <row r="82" spans="1:15" ht="33.75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>
        <f>'[56]Оценка от учреждения'!H81</f>
        <v>100</v>
      </c>
      <c r="I82" s="195">
        <f>'[56]Оценка от учреждения'!I81</f>
        <v>100</v>
      </c>
      <c r="J82" s="196">
        <f>IF(I82/H82*100&gt;100,100,I82/H82*100)</f>
        <v>100</v>
      </c>
      <c r="K82" s="239"/>
      <c r="L82" s="240"/>
      <c r="M82" s="233"/>
      <c r="N82" s="49"/>
      <c r="O82" s="241"/>
    </row>
    <row r="83" spans="1:15" ht="36" customHeight="1" x14ac:dyDescent="0.25">
      <c r="A83" s="223"/>
      <c r="B83" s="203"/>
      <c r="C83" s="53"/>
      <c r="D83" s="209"/>
      <c r="E83" s="3" t="s">
        <v>25</v>
      </c>
      <c r="F83" s="55" t="s">
        <v>26</v>
      </c>
      <c r="G83" s="39" t="s">
        <v>27</v>
      </c>
      <c r="H83" s="195">
        <f>'[56]Оценка от учреждения'!H82</f>
        <v>1</v>
      </c>
      <c r="I83" s="195">
        <f>'[56]Оценка от учреждения'!I82</f>
        <v>1</v>
      </c>
      <c r="J83" s="196">
        <f>IF(I83/H83*100&gt;100,100,I83/H83*100)</f>
        <v>100</v>
      </c>
      <c r="K83" s="196">
        <f>J83</f>
        <v>100</v>
      </c>
      <c r="L83" s="240"/>
      <c r="M83" s="233"/>
      <c r="N83" s="57"/>
      <c r="O83" s="242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4.5" customHeight="1" x14ac:dyDescent="0.25">
      <c r="A92" s="223"/>
      <c r="B92" s="189" t="s">
        <v>163</v>
      </c>
      <c r="C92" s="190" t="s">
        <v>164</v>
      </c>
      <c r="D92" s="191" t="s">
        <v>18</v>
      </c>
      <c r="E92" s="192" t="s">
        <v>19</v>
      </c>
      <c r="F92" s="193" t="s">
        <v>150</v>
      </c>
      <c r="G92" s="194" t="s">
        <v>21</v>
      </c>
      <c r="H92" s="195">
        <f>'[56]Оценка от учреждения'!H91</f>
        <v>100</v>
      </c>
      <c r="I92" s="195">
        <f>'[56]Оценка от учреждения'!I91</f>
        <v>100</v>
      </c>
      <c r="J92" s="225">
        <f>IF(I92/H92*100&gt;100,100,I92/H92*100)</f>
        <v>100</v>
      </c>
      <c r="K92" s="226">
        <f>(J92+J93+J94)/3</f>
        <v>100</v>
      </c>
      <c r="L92" s="227">
        <f>(K92+K95)/2</f>
        <v>100</v>
      </c>
      <c r="M92" s="233"/>
      <c r="N92" s="44"/>
      <c r="O92" s="229">
        <v>23</v>
      </c>
    </row>
    <row r="93" spans="1:15" customFormat="1" ht="39" customHeight="1" x14ac:dyDescent="0.25">
      <c r="A93" s="223"/>
      <c r="B93" s="189"/>
      <c r="C93" s="190"/>
      <c r="D93" s="199"/>
      <c r="E93" s="192" t="s">
        <v>19</v>
      </c>
      <c r="F93" s="193" t="s">
        <v>151</v>
      </c>
      <c r="G93" s="194" t="s">
        <v>21</v>
      </c>
      <c r="H93" s="195">
        <f>'[56]Оценка от учреждения'!H92</f>
        <v>8.1</v>
      </c>
      <c r="I93" s="195">
        <f>'[56]Оценка от учреждения'!I92</f>
        <v>6.2</v>
      </c>
      <c r="J93" s="225">
        <f>IF(H93/I93*100&gt;100,100,H93/I93*100)</f>
        <v>100</v>
      </c>
      <c r="K93" s="231"/>
      <c r="L93" s="232"/>
      <c r="M93" s="233"/>
      <c r="N93" s="49"/>
      <c r="O93" s="234"/>
    </row>
    <row r="94" spans="1:15" customFormat="1" ht="32.25" customHeight="1" x14ac:dyDescent="0.25">
      <c r="A94" s="223"/>
      <c r="B94" s="189"/>
      <c r="C94" s="190"/>
      <c r="D94" s="199"/>
      <c r="E94" s="192" t="s">
        <v>19</v>
      </c>
      <c r="F94" s="220" t="s">
        <v>152</v>
      </c>
      <c r="G94" s="194" t="s">
        <v>21</v>
      </c>
      <c r="H94" s="195">
        <f>'[56]Оценка от учреждения'!H93</f>
        <v>100</v>
      </c>
      <c r="I94" s="195">
        <f>'[56]Оценка от учреждения'!I93</f>
        <v>100</v>
      </c>
      <c r="J94" s="225">
        <f>IF(I94/H94*100&gt;100,100,I94/H94*100)</f>
        <v>100</v>
      </c>
      <c r="K94" s="231"/>
      <c r="L94" s="232"/>
      <c r="M94" s="233"/>
      <c r="N94" s="49"/>
      <c r="O94" s="234"/>
    </row>
    <row r="95" spans="1:15" customFormat="1" ht="33" customHeight="1" x14ac:dyDescent="0.25">
      <c r="A95" s="223"/>
      <c r="B95" s="203"/>
      <c r="C95" s="204"/>
      <c r="D95" s="199"/>
      <c r="E95" s="192" t="s">
        <v>25</v>
      </c>
      <c r="F95" s="205" t="s">
        <v>26</v>
      </c>
      <c r="G95" s="194" t="s">
        <v>27</v>
      </c>
      <c r="H95" s="195">
        <f>'[56]Оценка от учреждения'!H94</f>
        <v>2</v>
      </c>
      <c r="I95" s="195">
        <f>'[56]Оценка от учреждения'!I94</f>
        <v>2.08</v>
      </c>
      <c r="J95" s="225">
        <f>IF(I95/H95*100&gt;100,100,I95/H95*100)</f>
        <v>100</v>
      </c>
      <c r="K95" s="225">
        <f>J95</f>
        <v>100</v>
      </c>
      <c r="L95" s="232"/>
      <c r="M95" s="233"/>
      <c r="N95" s="57"/>
      <c r="O95" s="236"/>
    </row>
    <row r="96" spans="1:15" ht="33" customHeight="1" x14ac:dyDescent="0.25">
      <c r="A96" s="223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>
        <f>'[56]Оценка от учреждения'!H95</f>
        <v>100</v>
      </c>
      <c r="I96" s="195">
        <f>'[56]Оценка от учреждения'!I95</f>
        <v>100</v>
      </c>
      <c r="J96" s="196">
        <f>IF(I96/H96*100&gt;100,100,I96/H96*100)</f>
        <v>100</v>
      </c>
      <c r="K96" s="237">
        <f>(J96+J97+J98)/3</f>
        <v>100</v>
      </c>
      <c r="L96" s="227">
        <f>(K96+K99)/2</f>
        <v>100</v>
      </c>
      <c r="M96" s="233"/>
      <c r="N96" s="44"/>
      <c r="O96" s="238">
        <v>24</v>
      </c>
    </row>
    <row r="97" spans="1:15" ht="39" customHeight="1" x14ac:dyDescent="0.25">
      <c r="A97" s="223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>
        <f>'[56]Оценка от учреждения'!H96</f>
        <v>8.1</v>
      </c>
      <c r="I97" s="195">
        <f>'[56]Оценка от учреждения'!I96</f>
        <v>5.7</v>
      </c>
      <c r="J97" s="196">
        <f>IF(H97/I97*100&gt;100,100,H97/I97*100)</f>
        <v>100</v>
      </c>
      <c r="K97" s="239"/>
      <c r="L97" s="240"/>
      <c r="M97" s="233"/>
      <c r="N97" s="49"/>
      <c r="O97" s="241"/>
    </row>
    <row r="98" spans="1:15" ht="33.75" customHeight="1" x14ac:dyDescent="0.25">
      <c r="A98" s="223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>
        <f>'[56]Оценка от учреждения'!H97</f>
        <v>100</v>
      </c>
      <c r="I98" s="195">
        <f>'[56]Оценка от учреждения'!I97</f>
        <v>100</v>
      </c>
      <c r="J98" s="196">
        <f>IF(I98/H98*100&gt;100,100,I98/H98*100)</f>
        <v>100</v>
      </c>
      <c r="K98" s="239"/>
      <c r="L98" s="240"/>
      <c r="M98" s="233"/>
      <c r="N98" s="49"/>
      <c r="O98" s="241"/>
    </row>
    <row r="99" spans="1:15" ht="33" customHeight="1" x14ac:dyDescent="0.25">
      <c r="A99" s="223"/>
      <c r="B99" s="203"/>
      <c r="C99" s="53"/>
      <c r="D99" s="209"/>
      <c r="E99" s="3" t="s">
        <v>25</v>
      </c>
      <c r="F99" s="55" t="s">
        <v>26</v>
      </c>
      <c r="G99" s="39" t="s">
        <v>27</v>
      </c>
      <c r="H99" s="195">
        <f>'[56]Оценка от учреждения'!H98</f>
        <v>22</v>
      </c>
      <c r="I99" s="195">
        <f>'[56]Оценка от учреждения'!I98</f>
        <v>22.08</v>
      </c>
      <c r="J99" s="196">
        <f>IF(I99/H99*100&gt;100,100,I99/H99*100)</f>
        <v>100</v>
      </c>
      <c r="K99" s="196">
        <f>J99</f>
        <v>100</v>
      </c>
      <c r="L99" s="240"/>
      <c r="M99" s="233"/>
      <c r="N99" s="57"/>
      <c r="O99" s="242"/>
    </row>
    <row r="100" spans="1:15" customFormat="1" ht="34.5" customHeight="1" x14ac:dyDescent="0.25">
      <c r="A100" s="223"/>
      <c r="B100" s="189" t="s">
        <v>167</v>
      </c>
      <c r="C100" s="190" t="s">
        <v>168</v>
      </c>
      <c r="D100" s="191" t="s">
        <v>18</v>
      </c>
      <c r="E100" s="192" t="s">
        <v>19</v>
      </c>
      <c r="F100" s="193" t="s">
        <v>150</v>
      </c>
      <c r="G100" s="194" t="s">
        <v>21</v>
      </c>
      <c r="H100" s="195">
        <f>'[56]Оценка от учреждения'!H99</f>
        <v>100</v>
      </c>
      <c r="I100" s="195">
        <f>'[56]Оценка от учреждения'!I99</f>
        <v>100</v>
      </c>
      <c r="J100" s="225">
        <f>IF(I100/H100*100&gt;100,100,I100/H100*100)</f>
        <v>100</v>
      </c>
      <c r="K100" s="226">
        <f>(J100+J101+J102)/3</f>
        <v>100</v>
      </c>
      <c r="L100" s="227">
        <f>(K100+K103)/2</f>
        <v>100</v>
      </c>
      <c r="M100" s="233"/>
      <c r="N100" s="44"/>
      <c r="O100" s="229">
        <v>25</v>
      </c>
    </row>
    <row r="101" spans="1:15" customFormat="1" ht="39" customHeight="1" x14ac:dyDescent="0.25">
      <c r="A101" s="223"/>
      <c r="B101" s="189"/>
      <c r="C101" s="190"/>
      <c r="D101" s="199"/>
      <c r="E101" s="192" t="s">
        <v>19</v>
      </c>
      <c r="F101" s="193" t="s">
        <v>151</v>
      </c>
      <c r="G101" s="194" t="s">
        <v>21</v>
      </c>
      <c r="H101" s="195">
        <f>'[56]Оценка от учреждения'!H100</f>
        <v>8.1</v>
      </c>
      <c r="I101" s="195">
        <f>'[56]Оценка от учреждения'!I100</f>
        <v>4.9000000000000004</v>
      </c>
      <c r="J101" s="225">
        <f>IF(H101/I101*100&gt;100,100,H101/I101*100)</f>
        <v>100</v>
      </c>
      <c r="K101" s="231"/>
      <c r="L101" s="232"/>
      <c r="M101" s="233"/>
      <c r="N101" s="49"/>
      <c r="O101" s="234"/>
    </row>
    <row r="102" spans="1:15" customFormat="1" ht="35.25" customHeight="1" x14ac:dyDescent="0.25">
      <c r="A102" s="223"/>
      <c r="B102" s="189"/>
      <c r="C102" s="190"/>
      <c r="D102" s="199"/>
      <c r="E102" s="192" t="s">
        <v>19</v>
      </c>
      <c r="F102" s="220" t="s">
        <v>152</v>
      </c>
      <c r="G102" s="194" t="s">
        <v>21</v>
      </c>
      <c r="H102" s="195">
        <f>'[56]Оценка от учреждения'!H101</f>
        <v>100</v>
      </c>
      <c r="I102" s="195">
        <f>'[56]Оценка от учреждения'!I101</f>
        <v>100</v>
      </c>
      <c r="J102" s="225">
        <f>IF(I102/H102*100&gt;100,100,I102/H102*100)</f>
        <v>100</v>
      </c>
      <c r="K102" s="231"/>
      <c r="L102" s="232"/>
      <c r="M102" s="233"/>
      <c r="N102" s="49"/>
      <c r="O102" s="234"/>
    </row>
    <row r="103" spans="1:15" customFormat="1" ht="33" customHeight="1" x14ac:dyDescent="0.25">
      <c r="A103" s="223"/>
      <c r="B103" s="203"/>
      <c r="C103" s="204"/>
      <c r="D103" s="199"/>
      <c r="E103" s="192" t="s">
        <v>25</v>
      </c>
      <c r="F103" s="205" t="s">
        <v>26</v>
      </c>
      <c r="G103" s="194" t="s">
        <v>27</v>
      </c>
      <c r="H103" s="195">
        <f>'[56]Оценка от учреждения'!H102</f>
        <v>1.58</v>
      </c>
      <c r="I103" s="195">
        <f>'[56]Оценка от учреждения'!I102</f>
        <v>1.58</v>
      </c>
      <c r="J103" s="225">
        <f>IF(I103/H103*100&gt;100,100,I103/H103*100)</f>
        <v>100</v>
      </c>
      <c r="K103" s="225">
        <f>J103</f>
        <v>100</v>
      </c>
      <c r="L103" s="232"/>
      <c r="M103" s="233"/>
      <c r="N103" s="57"/>
      <c r="O103" s="236"/>
    </row>
    <row r="104" spans="1:15" ht="33" customHeight="1" x14ac:dyDescent="0.25">
      <c r="A104" s="20"/>
      <c r="B104" s="189" t="s">
        <v>169</v>
      </c>
      <c r="C104" s="36" t="s">
        <v>170</v>
      </c>
      <c r="D104" s="208" t="s">
        <v>18</v>
      </c>
      <c r="E104" s="3" t="s">
        <v>19</v>
      </c>
      <c r="F104" s="38" t="s">
        <v>150</v>
      </c>
      <c r="G104" s="39" t="s">
        <v>21</v>
      </c>
      <c r="H104" s="195">
        <f>'[56]Оценка от учреждения'!H103</f>
        <v>100</v>
      </c>
      <c r="I104" s="195">
        <f>'[56]Оценка от учреждения'!I103</f>
        <v>100</v>
      </c>
      <c r="J104" s="196">
        <f>IF(I104/H104*100&gt;100,100,I104/H104*100)</f>
        <v>100</v>
      </c>
      <c r="K104" s="237">
        <f>(J104+J105+J106)/3</f>
        <v>100</v>
      </c>
      <c r="L104" s="227">
        <f>(K104+K107)/2</f>
        <v>99.746937949185138</v>
      </c>
      <c r="M104" s="243"/>
      <c r="N104" s="44"/>
      <c r="O104" s="238">
        <v>26</v>
      </c>
    </row>
    <row r="105" spans="1:15" ht="39" customHeight="1" x14ac:dyDescent="0.25">
      <c r="A105" s="20"/>
      <c r="B105" s="189"/>
      <c r="C105" s="36"/>
      <c r="D105" s="209"/>
      <c r="E105" s="3" t="s">
        <v>19</v>
      </c>
      <c r="F105" s="38" t="s">
        <v>151</v>
      </c>
      <c r="G105" s="39" t="s">
        <v>21</v>
      </c>
      <c r="H105" s="195">
        <f>'[56]Оценка от учреждения'!H104</f>
        <v>8.1</v>
      </c>
      <c r="I105" s="195">
        <f>'[56]Оценка от учреждения'!I104</f>
        <v>3.8</v>
      </c>
      <c r="J105" s="196">
        <f>IF(H105/I105*100&gt;100,100,H105/I105*100)</f>
        <v>100</v>
      </c>
      <c r="K105" s="239"/>
      <c r="L105" s="240"/>
      <c r="M105" s="243"/>
      <c r="N105" s="49"/>
      <c r="O105" s="241"/>
    </row>
    <row r="106" spans="1:15" ht="32.25" customHeight="1" x14ac:dyDescent="0.25">
      <c r="A106" s="20"/>
      <c r="B106" s="189"/>
      <c r="C106" s="36"/>
      <c r="D106" s="209"/>
      <c r="E106" s="3" t="s">
        <v>19</v>
      </c>
      <c r="F106" s="219" t="s">
        <v>152</v>
      </c>
      <c r="G106" s="39" t="s">
        <v>21</v>
      </c>
      <c r="H106" s="195">
        <f>'[56]Оценка от учреждения'!H105</f>
        <v>100</v>
      </c>
      <c r="I106" s="195">
        <f>'[56]Оценка от учреждения'!I105</f>
        <v>100</v>
      </c>
      <c r="J106" s="196">
        <f>IF(I106/H106*100&gt;100,100,I106/H106*100)</f>
        <v>100</v>
      </c>
      <c r="K106" s="239"/>
      <c r="L106" s="240"/>
      <c r="M106" s="243"/>
      <c r="N106" s="49"/>
      <c r="O106" s="241"/>
    </row>
    <row r="107" spans="1:15" ht="33" customHeight="1" x14ac:dyDescent="0.25">
      <c r="A107" s="159"/>
      <c r="B107" s="203"/>
      <c r="C107" s="53"/>
      <c r="D107" s="209"/>
      <c r="E107" s="3" t="s">
        <v>25</v>
      </c>
      <c r="F107" s="55" t="s">
        <v>26</v>
      </c>
      <c r="G107" s="39" t="s">
        <v>27</v>
      </c>
      <c r="H107" s="195">
        <f>'[56]Оценка от учреждения'!H106</f>
        <v>197.58</v>
      </c>
      <c r="I107" s="195">
        <f>'[56]Оценка от учреждения'!I106</f>
        <v>196.58</v>
      </c>
      <c r="J107" s="196">
        <f>IF(I107/H107*100&gt;100,100,I107/H107*100)</f>
        <v>99.493875898370277</v>
      </c>
      <c r="K107" s="196">
        <f>J107</f>
        <v>99.493875898370277</v>
      </c>
      <c r="L107" s="240"/>
      <c r="M107" s="244"/>
      <c r="N107" s="57"/>
      <c r="O107" s="24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45"/>
      <c r="H109" s="246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4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273" t="s">
        <v>1</v>
      </c>
      <c r="B2" s="273" t="s">
        <v>173</v>
      </c>
      <c r="C2" s="273" t="s">
        <v>3</v>
      </c>
      <c r="D2" s="273" t="s">
        <v>4</v>
      </c>
      <c r="E2" s="273" t="s">
        <v>5</v>
      </c>
      <c r="F2" s="273" t="s">
        <v>6</v>
      </c>
      <c r="G2" s="273" t="s">
        <v>7</v>
      </c>
      <c r="H2" s="3" t="s">
        <v>8</v>
      </c>
      <c r="I2" s="4" t="s">
        <v>9</v>
      </c>
      <c r="J2" s="273" t="s">
        <v>10</v>
      </c>
      <c r="K2" s="273" t="s">
        <v>11</v>
      </c>
      <c r="L2" s="273" t="s">
        <v>12</v>
      </c>
      <c r="M2" s="273" t="s">
        <v>13</v>
      </c>
      <c r="N2" s="273" t="s">
        <v>14</v>
      </c>
      <c r="O2" s="272"/>
    </row>
    <row r="3" spans="1:15" ht="24" customHeight="1" x14ac:dyDescent="0.25">
      <c r="A3" s="274">
        <v>1</v>
      </c>
      <c r="B3" s="275">
        <v>2</v>
      </c>
      <c r="C3" s="275">
        <v>3</v>
      </c>
      <c r="D3" s="274">
        <v>4</v>
      </c>
      <c r="E3" s="275">
        <v>5</v>
      </c>
      <c r="F3" s="275">
        <v>6</v>
      </c>
      <c r="G3" s="274">
        <v>7</v>
      </c>
      <c r="H3" s="4">
        <v>8</v>
      </c>
      <c r="I3" s="4">
        <v>9</v>
      </c>
      <c r="J3" s="274">
        <v>10</v>
      </c>
      <c r="K3" s="275">
        <v>11</v>
      </c>
      <c r="L3" s="275">
        <v>12</v>
      </c>
      <c r="M3" s="274">
        <v>13</v>
      </c>
      <c r="N3" s="275">
        <v>14</v>
      </c>
      <c r="O3" s="272"/>
    </row>
    <row r="4" spans="1:15" customFormat="1" ht="55.5" hidden="1" customHeight="1" x14ac:dyDescent="0.25">
      <c r="A4" s="228" t="s">
        <v>209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8.25" hidden="1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04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hidden="1" customHeight="1" x14ac:dyDescent="0.25">
      <c r="A16" s="293"/>
      <c r="B16" s="189" t="s">
        <v>122</v>
      </c>
      <c r="C16" s="276" t="s">
        <v>123</v>
      </c>
      <c r="D16" s="277" t="s">
        <v>18</v>
      </c>
      <c r="E16" s="273" t="s">
        <v>19</v>
      </c>
      <c r="F16" s="256" t="s">
        <v>114</v>
      </c>
      <c r="G16" s="278" t="s">
        <v>21</v>
      </c>
      <c r="H16" s="195"/>
      <c r="I16" s="195"/>
      <c r="J16" s="279"/>
      <c r="K16" s="237"/>
      <c r="L16" s="261"/>
      <c r="M16" s="294"/>
      <c r="N16" s="280"/>
      <c r="O16" s="281">
        <v>4</v>
      </c>
    </row>
    <row r="17" spans="1:15" customFormat="1" ht="39" hidden="1" customHeight="1" x14ac:dyDescent="0.25">
      <c r="A17" s="293"/>
      <c r="B17" s="189"/>
      <c r="C17" s="276"/>
      <c r="D17" s="282"/>
      <c r="E17" s="273" t="s">
        <v>19</v>
      </c>
      <c r="F17" s="256" t="s">
        <v>115</v>
      </c>
      <c r="G17" s="278" t="s">
        <v>21</v>
      </c>
      <c r="H17" s="195"/>
      <c r="I17" s="195"/>
      <c r="J17" s="279"/>
      <c r="K17" s="283"/>
      <c r="L17" s="262"/>
      <c r="M17" s="294"/>
      <c r="N17" s="284"/>
      <c r="O17" s="285"/>
    </row>
    <row r="18" spans="1:15" customFormat="1" ht="32.25" hidden="1" customHeight="1" x14ac:dyDescent="0.25">
      <c r="A18" s="293"/>
      <c r="B18" s="189"/>
      <c r="C18" s="276"/>
      <c r="D18" s="282"/>
      <c r="E18" s="273" t="s">
        <v>19</v>
      </c>
      <c r="F18" s="256" t="s">
        <v>116</v>
      </c>
      <c r="G18" s="278" t="s">
        <v>21</v>
      </c>
      <c r="H18" s="195"/>
      <c r="I18" s="195"/>
      <c r="J18" s="279"/>
      <c r="K18" s="283"/>
      <c r="L18" s="262"/>
      <c r="M18" s="294"/>
      <c r="N18" s="284"/>
      <c r="O18" s="285"/>
    </row>
    <row r="19" spans="1:15" customFormat="1" ht="33" hidden="1" customHeight="1" x14ac:dyDescent="0.25">
      <c r="A19" s="293"/>
      <c r="B19" s="203"/>
      <c r="C19" s="276"/>
      <c r="D19" s="282"/>
      <c r="E19" s="273" t="s">
        <v>25</v>
      </c>
      <c r="F19" s="55" t="s">
        <v>117</v>
      </c>
      <c r="G19" s="278" t="s">
        <v>27</v>
      </c>
      <c r="H19" s="195"/>
      <c r="I19" s="195"/>
      <c r="J19" s="279"/>
      <c r="K19" s="279"/>
      <c r="L19" s="262"/>
      <c r="M19" s="294"/>
      <c r="N19" s="286"/>
      <c r="O19" s="287"/>
    </row>
    <row r="20" spans="1:15" customFormat="1" ht="52.5" hidden="1" customHeight="1" x14ac:dyDescent="0.25">
      <c r="A20" s="223"/>
      <c r="B20" s="189" t="s">
        <v>124</v>
      </c>
      <c r="C20" s="190" t="s">
        <v>125</v>
      </c>
      <c r="D20" s="191" t="s">
        <v>18</v>
      </c>
      <c r="E20" s="192" t="s">
        <v>19</v>
      </c>
      <c r="F20" s="193" t="s">
        <v>114</v>
      </c>
      <c r="G20" s="194" t="s">
        <v>21</v>
      </c>
      <c r="H20" s="195"/>
      <c r="I20" s="195"/>
      <c r="J20" s="225"/>
      <c r="K20" s="226"/>
      <c r="L20" s="227"/>
      <c r="M20" s="233"/>
      <c r="N20" s="44"/>
      <c r="O20" s="229">
        <v>5</v>
      </c>
    </row>
    <row r="21" spans="1:15" customFormat="1" ht="39" hidden="1" customHeight="1" x14ac:dyDescent="0.25">
      <c r="A21" s="223"/>
      <c r="B21" s="189"/>
      <c r="C21" s="190"/>
      <c r="D21" s="199"/>
      <c r="E21" s="192" t="s">
        <v>19</v>
      </c>
      <c r="F21" s="193" t="s">
        <v>115</v>
      </c>
      <c r="G21" s="194" t="s">
        <v>21</v>
      </c>
      <c r="H21" s="195"/>
      <c r="I21" s="195"/>
      <c r="J21" s="225"/>
      <c r="K21" s="231"/>
      <c r="L21" s="232"/>
      <c r="M21" s="233"/>
      <c r="N21" s="49"/>
      <c r="O21" s="234"/>
    </row>
    <row r="22" spans="1:15" customFormat="1" ht="33.75" hidden="1" customHeight="1" x14ac:dyDescent="0.25">
      <c r="A22" s="223"/>
      <c r="B22" s="189"/>
      <c r="C22" s="190"/>
      <c r="D22" s="199"/>
      <c r="E22" s="192" t="s">
        <v>19</v>
      </c>
      <c r="F22" s="193" t="s">
        <v>116</v>
      </c>
      <c r="G22" s="194" t="s">
        <v>21</v>
      </c>
      <c r="H22" s="195"/>
      <c r="I22" s="195"/>
      <c r="J22" s="225"/>
      <c r="K22" s="231"/>
      <c r="L22" s="232"/>
      <c r="M22" s="233"/>
      <c r="N22" s="49"/>
      <c r="O22" s="234"/>
    </row>
    <row r="23" spans="1:15" customFormat="1" ht="33" hidden="1" customHeight="1" x14ac:dyDescent="0.25">
      <c r="A23" s="223"/>
      <c r="B23" s="203"/>
      <c r="C23" s="204"/>
      <c r="D23" s="199"/>
      <c r="E23" s="192" t="s">
        <v>25</v>
      </c>
      <c r="F23" s="205" t="s">
        <v>117</v>
      </c>
      <c r="G23" s="194" t="s">
        <v>27</v>
      </c>
      <c r="H23" s="195"/>
      <c r="I23" s="195"/>
      <c r="J23" s="225"/>
      <c r="K23" s="225"/>
      <c r="L23" s="232"/>
      <c r="M23" s="233"/>
      <c r="N23" s="57"/>
      <c r="O23" s="236"/>
    </row>
    <row r="24" spans="1:15" ht="52.5" hidden="1" customHeight="1" x14ac:dyDescent="0.25">
      <c r="A24" s="223"/>
      <c r="B24" s="189" t="s">
        <v>126</v>
      </c>
      <c r="C24" s="36" t="s">
        <v>127</v>
      </c>
      <c r="D24" s="208" t="s">
        <v>18</v>
      </c>
      <c r="E24" s="3" t="s">
        <v>19</v>
      </c>
      <c r="F24" s="38" t="s">
        <v>114</v>
      </c>
      <c r="G24" s="39" t="s">
        <v>21</v>
      </c>
      <c r="H24" s="195"/>
      <c r="I24" s="195"/>
      <c r="J24" s="196"/>
      <c r="K24" s="237"/>
      <c r="L24" s="227"/>
      <c r="M24" s="233"/>
      <c r="N24" s="44"/>
      <c r="O24" s="238">
        <v>6</v>
      </c>
    </row>
    <row r="25" spans="1:15" ht="39" hidden="1" customHeight="1" x14ac:dyDescent="0.25">
      <c r="A25" s="223"/>
      <c r="B25" s="189"/>
      <c r="C25" s="36"/>
      <c r="D25" s="209"/>
      <c r="E25" s="3" t="s">
        <v>19</v>
      </c>
      <c r="F25" s="256" t="s">
        <v>180</v>
      </c>
      <c r="G25" s="39" t="s">
        <v>21</v>
      </c>
      <c r="H25" s="195"/>
      <c r="I25" s="195"/>
      <c r="J25" s="196"/>
      <c r="K25" s="239"/>
      <c r="L25" s="240"/>
      <c r="M25" s="233"/>
      <c r="N25" s="49"/>
      <c r="O25" s="241"/>
    </row>
    <row r="26" spans="1:15" ht="35.25" hidden="1" customHeight="1" x14ac:dyDescent="0.25">
      <c r="A26" s="223"/>
      <c r="B26" s="189"/>
      <c r="C26" s="36"/>
      <c r="D26" s="209"/>
      <c r="E26" s="3" t="s">
        <v>19</v>
      </c>
      <c r="F26" s="38" t="s">
        <v>116</v>
      </c>
      <c r="G26" s="39" t="s">
        <v>21</v>
      </c>
      <c r="H26" s="195"/>
      <c r="I26" s="195"/>
      <c r="J26" s="196"/>
      <c r="K26" s="239"/>
      <c r="L26" s="240"/>
      <c r="M26" s="233"/>
      <c r="N26" s="49"/>
      <c r="O26" s="241"/>
    </row>
    <row r="27" spans="1:15" ht="33" hidden="1" customHeight="1" x14ac:dyDescent="0.25">
      <c r="A27" s="223"/>
      <c r="B27" s="203"/>
      <c r="C27" s="53"/>
      <c r="D27" s="209"/>
      <c r="E27" s="3" t="s">
        <v>25</v>
      </c>
      <c r="F27" s="55" t="s">
        <v>117</v>
      </c>
      <c r="G27" s="39" t="s">
        <v>27</v>
      </c>
      <c r="H27" s="195"/>
      <c r="I27" s="195"/>
      <c r="J27" s="196"/>
      <c r="K27" s="196"/>
      <c r="L27" s="240"/>
      <c r="M27" s="233"/>
      <c r="N27" s="57"/>
      <c r="O27" s="242"/>
    </row>
    <row r="28" spans="1:15" customFormat="1" ht="51" customHeight="1" x14ac:dyDescent="0.25">
      <c r="A28" s="293"/>
      <c r="B28" s="189" t="s">
        <v>128</v>
      </c>
      <c r="C28" s="276" t="s">
        <v>129</v>
      </c>
      <c r="D28" s="277" t="s">
        <v>18</v>
      </c>
      <c r="E28" s="273" t="s">
        <v>19</v>
      </c>
      <c r="F28" s="256" t="s">
        <v>114</v>
      </c>
      <c r="G28" s="278" t="s">
        <v>21</v>
      </c>
      <c r="H28" s="195">
        <f>'[57]Оценка от учреждения'!H27</f>
        <v>7.4</v>
      </c>
      <c r="I28" s="195">
        <f>'[57]Оценка от учреждения'!I27</f>
        <v>4.5</v>
      </c>
      <c r="J28" s="279">
        <f>IF(H28/I28*100&gt;100,100,H28/I28*100)</f>
        <v>100</v>
      </c>
      <c r="K28" s="237">
        <f>(J28+J29+J30)/3</f>
        <v>100</v>
      </c>
      <c r="L28" s="261">
        <f>(K28+K31)/2</f>
        <v>100</v>
      </c>
      <c r="M28" s="294"/>
      <c r="N28" s="280"/>
      <c r="O28" s="281">
        <v>7</v>
      </c>
    </row>
    <row r="29" spans="1:15" customFormat="1" ht="39" customHeight="1" x14ac:dyDescent="0.25">
      <c r="A29" s="293"/>
      <c r="B29" s="189"/>
      <c r="C29" s="276"/>
      <c r="D29" s="282"/>
      <c r="E29" s="273" t="s">
        <v>19</v>
      </c>
      <c r="F29" s="256" t="s">
        <v>115</v>
      </c>
      <c r="G29" s="278" t="s">
        <v>21</v>
      </c>
      <c r="H29" s="195">
        <f>'[57]Оценка от учреждения'!H28</f>
        <v>100</v>
      </c>
      <c r="I29" s="195">
        <f>'[57]Оценка от учреждения'!I28</f>
        <v>100</v>
      </c>
      <c r="J29" s="279">
        <f>IF(I29/H29*100&gt;100,100,I29/H29*100)</f>
        <v>100</v>
      </c>
      <c r="K29" s="283"/>
      <c r="L29" s="262"/>
      <c r="M29" s="294"/>
      <c r="N29" s="284"/>
      <c r="O29" s="285"/>
    </row>
    <row r="30" spans="1:15" customFormat="1" ht="33.75" customHeight="1" x14ac:dyDescent="0.25">
      <c r="A30" s="293"/>
      <c r="B30" s="189"/>
      <c r="C30" s="276"/>
      <c r="D30" s="282"/>
      <c r="E30" s="273" t="s">
        <v>19</v>
      </c>
      <c r="F30" s="256" t="s">
        <v>116</v>
      </c>
      <c r="G30" s="278" t="s">
        <v>21</v>
      </c>
      <c r="H30" s="195">
        <f>'[57]Оценка от учреждения'!H29</f>
        <v>70</v>
      </c>
      <c r="I30" s="195">
        <f>'[57]Оценка от учреждения'!I29</f>
        <v>71.400000000000006</v>
      </c>
      <c r="J30" s="279">
        <f>IF(I30/H30*100&gt;100,100,I30/H30*100)</f>
        <v>100</v>
      </c>
      <c r="K30" s="283"/>
      <c r="L30" s="262"/>
      <c r="M30" s="294"/>
      <c r="N30" s="284"/>
      <c r="O30" s="285"/>
    </row>
    <row r="31" spans="1:15" customFormat="1" ht="33" customHeight="1" x14ac:dyDescent="0.25">
      <c r="A31" s="293"/>
      <c r="B31" s="203"/>
      <c r="C31" s="276"/>
      <c r="D31" s="282"/>
      <c r="E31" s="273" t="s">
        <v>25</v>
      </c>
      <c r="F31" s="55" t="s">
        <v>26</v>
      </c>
      <c r="G31" s="278" t="s">
        <v>27</v>
      </c>
      <c r="H31" s="195">
        <f>'[57]Оценка от учреждения'!H30</f>
        <v>1</v>
      </c>
      <c r="I31" s="195">
        <f>'[57]Оценка от учреждения'!I30</f>
        <v>1</v>
      </c>
      <c r="J31" s="279">
        <f>IF(I31/H31*100&gt;100,100,I31/H31*100)</f>
        <v>100</v>
      </c>
      <c r="K31" s="279">
        <f>J31</f>
        <v>100</v>
      </c>
      <c r="L31" s="262"/>
      <c r="M31" s="294"/>
      <c r="N31" s="286"/>
      <c r="O31" s="287"/>
    </row>
    <row r="32" spans="1:15" ht="54" customHeight="1" x14ac:dyDescent="0.25">
      <c r="A32" s="293"/>
      <c r="B32" s="189" t="s">
        <v>130</v>
      </c>
      <c r="C32" s="276" t="s">
        <v>131</v>
      </c>
      <c r="D32" s="288" t="s">
        <v>18</v>
      </c>
      <c r="E32" s="273" t="s">
        <v>19</v>
      </c>
      <c r="F32" s="256" t="s">
        <v>114</v>
      </c>
      <c r="G32" s="278" t="s">
        <v>21</v>
      </c>
      <c r="H32" s="195">
        <f>'[57]Оценка от учреждения'!H31</f>
        <v>4.5999999999999996</v>
      </c>
      <c r="I32" s="195">
        <f>'[57]Оценка от учреждения'!I31</f>
        <v>2.2000000000000002</v>
      </c>
      <c r="J32" s="279">
        <f>IF(H32/I32*100&gt;100,100,H32/I32*100)</f>
        <v>100</v>
      </c>
      <c r="K32" s="237">
        <f>(J32+J33+J34)/3</f>
        <v>100</v>
      </c>
      <c r="L32" s="261">
        <f>(K32+K35)/2</f>
        <v>99.308290155440417</v>
      </c>
      <c r="M32" s="294"/>
      <c r="N32" s="280"/>
      <c r="O32" s="281">
        <v>8</v>
      </c>
    </row>
    <row r="33" spans="1:15" ht="39" customHeight="1" x14ac:dyDescent="0.25">
      <c r="A33" s="293"/>
      <c r="B33" s="189"/>
      <c r="C33" s="276"/>
      <c r="D33" s="289"/>
      <c r="E33" s="273" t="s">
        <v>19</v>
      </c>
      <c r="F33" s="256" t="s">
        <v>115</v>
      </c>
      <c r="G33" s="278" t="s">
        <v>21</v>
      </c>
      <c r="H33" s="195">
        <f>'[57]Оценка от учреждения'!H32</f>
        <v>100</v>
      </c>
      <c r="I33" s="195">
        <f>'[57]Оценка от учреждения'!I32</f>
        <v>100</v>
      </c>
      <c r="J33" s="279">
        <f>IF(I33/H33*100&gt;100,100,I33/H33*100)</f>
        <v>100</v>
      </c>
      <c r="K33" s="283"/>
      <c r="L33" s="262"/>
      <c r="M33" s="294"/>
      <c r="N33" s="284"/>
      <c r="O33" s="285"/>
    </row>
    <row r="34" spans="1:15" ht="33.75" customHeight="1" x14ac:dyDescent="0.25">
      <c r="A34" s="293"/>
      <c r="B34" s="189"/>
      <c r="C34" s="276"/>
      <c r="D34" s="289"/>
      <c r="E34" s="273" t="s">
        <v>19</v>
      </c>
      <c r="F34" s="256" t="s">
        <v>116</v>
      </c>
      <c r="G34" s="278" t="s">
        <v>21</v>
      </c>
      <c r="H34" s="195">
        <f>'[57]Оценка от учреждения'!H33</f>
        <v>74.599999999999994</v>
      </c>
      <c r="I34" s="195">
        <f>'[57]Оценка от учреждения'!I33</f>
        <v>90</v>
      </c>
      <c r="J34" s="279">
        <f>IF(I34/H34*100&gt;100,100,I34/H34*100)</f>
        <v>100</v>
      </c>
      <c r="K34" s="283"/>
      <c r="L34" s="262"/>
      <c r="M34" s="294"/>
      <c r="N34" s="284"/>
      <c r="O34" s="285"/>
    </row>
    <row r="35" spans="1:15" ht="33" customHeight="1" x14ac:dyDescent="0.25">
      <c r="A35" s="293"/>
      <c r="B35" s="203"/>
      <c r="C35" s="276"/>
      <c r="D35" s="290"/>
      <c r="E35" s="273" t="s">
        <v>25</v>
      </c>
      <c r="F35" s="55" t="s">
        <v>26</v>
      </c>
      <c r="G35" s="278" t="s">
        <v>27</v>
      </c>
      <c r="H35" s="195">
        <f>'[57]Оценка от учреждения'!H34</f>
        <v>193</v>
      </c>
      <c r="I35" s="195">
        <f>'[57]Оценка от учреждения'!I34</f>
        <v>190.33</v>
      </c>
      <c r="J35" s="279">
        <f>IF(I35/H35*100&gt;100,100,I35/H35*100)</f>
        <v>98.616580310880835</v>
      </c>
      <c r="K35" s="279">
        <f>J35</f>
        <v>98.616580310880835</v>
      </c>
      <c r="L35" s="262"/>
      <c r="M35" s="294"/>
      <c r="N35" s="286"/>
      <c r="O35" s="287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33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33"/>
      <c r="N41" s="49"/>
      <c r="O41" s="241"/>
    </row>
    <row r="42" spans="1:15" ht="36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33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hidden="1" customHeight="1" x14ac:dyDescent="0.25">
      <c r="A56" s="223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/>
      <c r="I56" s="195"/>
      <c r="J56" s="196"/>
      <c r="K56" s="237"/>
      <c r="L56" s="227"/>
      <c r="M56" s="233"/>
      <c r="N56" s="44"/>
      <c r="O56" s="238">
        <v>14</v>
      </c>
    </row>
    <row r="57" spans="1:15" ht="39" hidden="1" customHeight="1" x14ac:dyDescent="0.25">
      <c r="A57" s="223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/>
      <c r="I57" s="195"/>
      <c r="J57" s="196"/>
      <c r="K57" s="239"/>
      <c r="L57" s="240"/>
      <c r="M57" s="233"/>
      <c r="N57" s="49"/>
      <c r="O57" s="241"/>
    </row>
    <row r="58" spans="1:15" ht="36.75" hidden="1" customHeight="1" x14ac:dyDescent="0.25">
      <c r="A58" s="223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/>
      <c r="I58" s="195"/>
      <c r="J58" s="196"/>
      <c r="K58" s="239"/>
      <c r="L58" s="240"/>
      <c r="M58" s="233"/>
      <c r="N58" s="49"/>
      <c r="O58" s="241"/>
    </row>
    <row r="59" spans="1:15" ht="33" hidden="1" customHeight="1" x14ac:dyDescent="0.25">
      <c r="A59" s="223"/>
      <c r="B59" s="203"/>
      <c r="C59" s="53"/>
      <c r="D59" s="209"/>
      <c r="E59" s="3" t="s">
        <v>25</v>
      </c>
      <c r="F59" s="55" t="s">
        <v>117</v>
      </c>
      <c r="G59" s="39" t="s">
        <v>27</v>
      </c>
      <c r="H59" s="195"/>
      <c r="I59" s="195"/>
      <c r="J59" s="196"/>
      <c r="K59" s="196"/>
      <c r="L59" s="240"/>
      <c r="M59" s="233"/>
      <c r="N59" s="57"/>
      <c r="O59" s="242"/>
    </row>
    <row r="60" spans="1:15" customFormat="1" ht="52.5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33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33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33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33"/>
      <c r="N63" s="57"/>
      <c r="O63" s="236"/>
    </row>
    <row r="64" spans="1:15" ht="51" hidden="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/>
      <c r="I64" s="195"/>
      <c r="J64" s="196"/>
      <c r="K64" s="237"/>
      <c r="L64" s="227"/>
      <c r="M64" s="233"/>
      <c r="N64" s="44"/>
      <c r="O64" s="238">
        <v>16</v>
      </c>
    </row>
    <row r="65" spans="1:15" ht="39" hidden="1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/>
      <c r="I65" s="195"/>
      <c r="J65" s="196"/>
      <c r="K65" s="239"/>
      <c r="L65" s="240"/>
      <c r="M65" s="233"/>
      <c r="N65" s="49"/>
      <c r="O65" s="241"/>
    </row>
    <row r="66" spans="1:15" ht="33.75" hidden="1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/>
      <c r="I66" s="195"/>
      <c r="J66" s="196"/>
      <c r="K66" s="239"/>
      <c r="L66" s="240"/>
      <c r="M66" s="233"/>
      <c r="N66" s="49"/>
      <c r="O66" s="241"/>
    </row>
    <row r="67" spans="1:15" ht="33" hidden="1" customHeight="1" x14ac:dyDescent="0.25">
      <c r="A67" s="223"/>
      <c r="B67" s="203"/>
      <c r="C67" s="53"/>
      <c r="D67" s="209"/>
      <c r="E67" s="3" t="s">
        <v>25</v>
      </c>
      <c r="F67" s="55" t="s">
        <v>117</v>
      </c>
      <c r="G67" s="39" t="s">
        <v>27</v>
      </c>
      <c r="H67" s="195"/>
      <c r="I67" s="195"/>
      <c r="J67" s="196"/>
      <c r="K67" s="196"/>
      <c r="L67" s="240"/>
      <c r="M67" s="233"/>
      <c r="N67" s="57"/>
      <c r="O67" s="242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279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hidden="1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/>
      <c r="I72" s="195"/>
      <c r="J72" s="196"/>
      <c r="K72" s="237"/>
      <c r="L72" s="227"/>
      <c r="M72" s="233"/>
      <c r="N72" s="44"/>
      <c r="O72" s="238">
        <v>18</v>
      </c>
    </row>
    <row r="73" spans="1:15" ht="34.5" hidden="1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/>
      <c r="I73" s="195"/>
      <c r="J73" s="196"/>
      <c r="K73" s="239"/>
      <c r="L73" s="240"/>
      <c r="M73" s="233"/>
      <c r="N73" s="49"/>
      <c r="O73" s="241"/>
    </row>
    <row r="74" spans="1:15" ht="33.75" hidden="1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/>
      <c r="I74" s="195"/>
      <c r="J74" s="196"/>
      <c r="K74" s="239"/>
      <c r="L74" s="240"/>
      <c r="M74" s="233"/>
      <c r="N74" s="49"/>
      <c r="O74" s="241"/>
    </row>
    <row r="75" spans="1:15" ht="33" hidden="1" customHeight="1" x14ac:dyDescent="0.25">
      <c r="A75" s="223"/>
      <c r="B75" s="203"/>
      <c r="C75" s="53"/>
      <c r="D75" s="209"/>
      <c r="E75" s="3" t="s">
        <v>25</v>
      </c>
      <c r="F75" s="55" t="s">
        <v>117</v>
      </c>
      <c r="G75" s="39" t="s">
        <v>27</v>
      </c>
      <c r="H75" s="195"/>
      <c r="I75" s="195"/>
      <c r="J75" s="196"/>
      <c r="K75" s="196"/>
      <c r="L75" s="240"/>
      <c r="M75" s="233"/>
      <c r="N75" s="57"/>
      <c r="O75" s="242"/>
    </row>
    <row r="76" spans="1:15" customFormat="1" ht="36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/>
      <c r="I76" s="195"/>
      <c r="J76" s="225"/>
      <c r="K76" s="226"/>
      <c r="L76" s="227"/>
      <c r="M76" s="233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/>
      <c r="I77" s="195"/>
      <c r="J77" s="225"/>
      <c r="K77" s="231"/>
      <c r="L77" s="232"/>
      <c r="M77" s="233"/>
      <c r="N77" s="49"/>
      <c r="O77" s="234"/>
    </row>
    <row r="78" spans="1:15" customFormat="1" ht="35.25" hidden="1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/>
      <c r="I78" s="195"/>
      <c r="J78" s="225"/>
      <c r="K78" s="231"/>
      <c r="L78" s="232"/>
      <c r="M78" s="233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/>
      <c r="L79" s="232"/>
      <c r="M79" s="233"/>
      <c r="N79" s="57"/>
      <c r="O79" s="236"/>
    </row>
    <row r="80" spans="1:15" ht="34.5" hidden="1" customHeight="1" x14ac:dyDescent="0.25">
      <c r="A80" s="293"/>
      <c r="B80" s="189" t="s">
        <v>157</v>
      </c>
      <c r="C80" s="276" t="s">
        <v>158</v>
      </c>
      <c r="D80" s="277" t="s">
        <v>18</v>
      </c>
      <c r="E80" s="273" t="s">
        <v>19</v>
      </c>
      <c r="F80" s="256" t="s">
        <v>150</v>
      </c>
      <c r="G80" s="278" t="s">
        <v>21</v>
      </c>
      <c r="H80" s="195"/>
      <c r="I80" s="195"/>
      <c r="J80" s="279"/>
      <c r="K80" s="237"/>
      <c r="L80" s="261"/>
      <c r="M80" s="294"/>
      <c r="N80" s="280"/>
      <c r="O80" s="281">
        <v>20</v>
      </c>
    </row>
    <row r="81" spans="1:15" ht="39" hidden="1" customHeight="1" x14ac:dyDescent="0.25">
      <c r="A81" s="293"/>
      <c r="B81" s="189"/>
      <c r="C81" s="276"/>
      <c r="D81" s="282"/>
      <c r="E81" s="273" t="s">
        <v>19</v>
      </c>
      <c r="F81" s="256" t="s">
        <v>151</v>
      </c>
      <c r="G81" s="278" t="s">
        <v>21</v>
      </c>
      <c r="H81" s="195"/>
      <c r="I81" s="195"/>
      <c r="J81" s="279"/>
      <c r="K81" s="283"/>
      <c r="L81" s="262"/>
      <c r="M81" s="294"/>
      <c r="N81" s="284"/>
      <c r="O81" s="285"/>
    </row>
    <row r="82" spans="1:15" ht="33.75" hidden="1" customHeight="1" x14ac:dyDescent="0.25">
      <c r="A82" s="293"/>
      <c r="B82" s="189"/>
      <c r="C82" s="276"/>
      <c r="D82" s="282"/>
      <c r="E82" s="273" t="s">
        <v>19</v>
      </c>
      <c r="F82" s="291" t="s">
        <v>152</v>
      </c>
      <c r="G82" s="278" t="s">
        <v>21</v>
      </c>
      <c r="H82" s="195"/>
      <c r="I82" s="195"/>
      <c r="J82" s="279"/>
      <c r="K82" s="283"/>
      <c r="L82" s="262"/>
      <c r="M82" s="294"/>
      <c r="N82" s="284"/>
      <c r="O82" s="285"/>
    </row>
    <row r="83" spans="1:15" ht="33" hidden="1" customHeight="1" x14ac:dyDescent="0.25">
      <c r="A83" s="293"/>
      <c r="B83" s="203"/>
      <c r="C83" s="276"/>
      <c r="D83" s="282"/>
      <c r="E83" s="273" t="s">
        <v>25</v>
      </c>
      <c r="F83" s="55" t="s">
        <v>117</v>
      </c>
      <c r="G83" s="278" t="s">
        <v>27</v>
      </c>
      <c r="H83" s="195"/>
      <c r="I83" s="195"/>
      <c r="J83" s="279"/>
      <c r="K83" s="279"/>
      <c r="L83" s="262"/>
      <c r="M83" s="294"/>
      <c r="N83" s="286"/>
      <c r="O83" s="287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4.5" hidden="1" customHeight="1" x14ac:dyDescent="0.25">
      <c r="A92" s="223"/>
      <c r="B92" s="189" t="s">
        <v>163</v>
      </c>
      <c r="C92" s="190" t="s">
        <v>164</v>
      </c>
      <c r="D92" s="191" t="s">
        <v>18</v>
      </c>
      <c r="E92" s="192" t="s">
        <v>19</v>
      </c>
      <c r="F92" s="193" t="s">
        <v>150</v>
      </c>
      <c r="G92" s="194" t="s">
        <v>21</v>
      </c>
      <c r="H92" s="195"/>
      <c r="I92" s="195"/>
      <c r="J92" s="225"/>
      <c r="K92" s="226"/>
      <c r="L92" s="227"/>
      <c r="M92" s="233"/>
      <c r="N92" s="44"/>
      <c r="O92" s="229">
        <v>23</v>
      </c>
    </row>
    <row r="93" spans="1:15" customFormat="1" ht="39" hidden="1" customHeight="1" x14ac:dyDescent="0.25">
      <c r="A93" s="223"/>
      <c r="B93" s="189"/>
      <c r="C93" s="190"/>
      <c r="D93" s="199"/>
      <c r="E93" s="192" t="s">
        <v>19</v>
      </c>
      <c r="F93" s="193" t="s">
        <v>151</v>
      </c>
      <c r="G93" s="194" t="s">
        <v>21</v>
      </c>
      <c r="H93" s="195"/>
      <c r="I93" s="195"/>
      <c r="J93" s="225"/>
      <c r="K93" s="231"/>
      <c r="L93" s="232"/>
      <c r="M93" s="233"/>
      <c r="N93" s="49"/>
      <c r="O93" s="234"/>
    </row>
    <row r="94" spans="1:15" customFormat="1" ht="32.25" hidden="1" customHeight="1" x14ac:dyDescent="0.25">
      <c r="A94" s="223"/>
      <c r="B94" s="189"/>
      <c r="C94" s="190"/>
      <c r="D94" s="199"/>
      <c r="E94" s="192" t="s">
        <v>19</v>
      </c>
      <c r="F94" s="220" t="s">
        <v>152</v>
      </c>
      <c r="G94" s="194" t="s">
        <v>21</v>
      </c>
      <c r="H94" s="195"/>
      <c r="I94" s="195"/>
      <c r="J94" s="225"/>
      <c r="K94" s="231"/>
      <c r="L94" s="232"/>
      <c r="M94" s="233"/>
      <c r="N94" s="49"/>
      <c r="O94" s="234"/>
    </row>
    <row r="95" spans="1:15" customFormat="1" ht="33" hidden="1" customHeight="1" x14ac:dyDescent="0.25">
      <c r="A95" s="223"/>
      <c r="B95" s="203"/>
      <c r="C95" s="204"/>
      <c r="D95" s="199"/>
      <c r="E95" s="192" t="s">
        <v>25</v>
      </c>
      <c r="F95" s="205" t="s">
        <v>117</v>
      </c>
      <c r="G95" s="194" t="s">
        <v>27</v>
      </c>
      <c r="H95" s="195"/>
      <c r="I95" s="195"/>
      <c r="J95" s="225"/>
      <c r="K95" s="225"/>
      <c r="L95" s="232"/>
      <c r="M95" s="233"/>
      <c r="N95" s="57"/>
      <c r="O95" s="236"/>
    </row>
    <row r="96" spans="1:15" ht="33" hidden="1" customHeight="1" x14ac:dyDescent="0.25">
      <c r="A96" s="223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/>
      <c r="I96" s="195"/>
      <c r="J96" s="196"/>
      <c r="K96" s="237"/>
      <c r="L96" s="227"/>
      <c r="M96" s="233"/>
      <c r="N96" s="44"/>
      <c r="O96" s="238">
        <v>24</v>
      </c>
    </row>
    <row r="97" spans="1:15" ht="39" hidden="1" customHeight="1" x14ac:dyDescent="0.25">
      <c r="A97" s="223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/>
      <c r="I97" s="195"/>
      <c r="J97" s="196"/>
      <c r="K97" s="239"/>
      <c r="L97" s="240"/>
      <c r="M97" s="233"/>
      <c r="N97" s="49"/>
      <c r="O97" s="241"/>
    </row>
    <row r="98" spans="1:15" ht="33.75" hidden="1" customHeight="1" x14ac:dyDescent="0.25">
      <c r="A98" s="223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/>
      <c r="I98" s="195"/>
      <c r="J98" s="196"/>
      <c r="K98" s="239"/>
      <c r="L98" s="240"/>
      <c r="M98" s="233"/>
      <c r="N98" s="49"/>
      <c r="O98" s="241"/>
    </row>
    <row r="99" spans="1:15" ht="33" hidden="1" customHeight="1" x14ac:dyDescent="0.25">
      <c r="A99" s="223"/>
      <c r="B99" s="203"/>
      <c r="C99" s="53"/>
      <c r="D99" s="209"/>
      <c r="E99" s="3" t="s">
        <v>25</v>
      </c>
      <c r="F99" s="55" t="s">
        <v>117</v>
      </c>
      <c r="G99" s="39" t="s">
        <v>27</v>
      </c>
      <c r="H99" s="195"/>
      <c r="I99" s="195"/>
      <c r="J99" s="196"/>
      <c r="K99" s="196"/>
      <c r="L99" s="240"/>
      <c r="M99" s="233"/>
      <c r="N99" s="57"/>
      <c r="O99" s="242"/>
    </row>
    <row r="100" spans="1:15" customFormat="1" ht="34.5" customHeight="1" x14ac:dyDescent="0.25">
      <c r="A100" s="293"/>
      <c r="B100" s="189" t="s">
        <v>167</v>
      </c>
      <c r="C100" s="276" t="s">
        <v>168</v>
      </c>
      <c r="D100" s="277" t="s">
        <v>18</v>
      </c>
      <c r="E100" s="273" t="s">
        <v>19</v>
      </c>
      <c r="F100" s="256" t="s">
        <v>150</v>
      </c>
      <c r="G100" s="278" t="s">
        <v>21</v>
      </c>
      <c r="H100" s="195">
        <f>'[57]Оценка от учреждения'!H99</f>
        <v>100</v>
      </c>
      <c r="I100" s="195">
        <f>'[57]Оценка от учреждения'!I99</f>
        <v>100</v>
      </c>
      <c r="J100" s="279">
        <f>IF(I100/H100*100&gt;100,100,I100/H100*100)</f>
        <v>100</v>
      </c>
      <c r="K100" s="237">
        <f>(J100+J101+J102)/3</f>
        <v>100</v>
      </c>
      <c r="L100" s="261">
        <f>(K100+K103)/2</f>
        <v>100</v>
      </c>
      <c r="M100" s="294"/>
      <c r="N100" s="280"/>
      <c r="O100" s="281">
        <v>25</v>
      </c>
    </row>
    <row r="101" spans="1:15" customFormat="1" ht="39" customHeight="1" x14ac:dyDescent="0.25">
      <c r="A101" s="293"/>
      <c r="B101" s="189"/>
      <c r="C101" s="276"/>
      <c r="D101" s="282"/>
      <c r="E101" s="273" t="s">
        <v>19</v>
      </c>
      <c r="F101" s="256" t="s">
        <v>151</v>
      </c>
      <c r="G101" s="278" t="s">
        <v>21</v>
      </c>
      <c r="H101" s="195">
        <f>'[57]Оценка от учреждения'!H100</f>
        <v>7.4</v>
      </c>
      <c r="I101" s="195">
        <f>'[57]Оценка от учреждения'!I100</f>
        <v>4.5</v>
      </c>
      <c r="J101" s="279">
        <f>IF(H101/I101*100&gt;100,100,H101/I101*100)</f>
        <v>100</v>
      </c>
      <c r="K101" s="283"/>
      <c r="L101" s="262"/>
      <c r="M101" s="294"/>
      <c r="N101" s="284"/>
      <c r="O101" s="285"/>
    </row>
    <row r="102" spans="1:15" customFormat="1" ht="35.25" customHeight="1" x14ac:dyDescent="0.25">
      <c r="A102" s="293"/>
      <c r="B102" s="189"/>
      <c r="C102" s="276"/>
      <c r="D102" s="282"/>
      <c r="E102" s="273" t="s">
        <v>19</v>
      </c>
      <c r="F102" s="291" t="s">
        <v>152</v>
      </c>
      <c r="G102" s="278" t="s">
        <v>21</v>
      </c>
      <c r="H102" s="195">
        <f>'[57]Оценка от учреждения'!H101</f>
        <v>100</v>
      </c>
      <c r="I102" s="195">
        <f>'[57]Оценка от учреждения'!I101</f>
        <v>100</v>
      </c>
      <c r="J102" s="279">
        <f>IF(I102/H102*100&gt;100,100,I102/H102*100)</f>
        <v>100</v>
      </c>
      <c r="K102" s="283"/>
      <c r="L102" s="262"/>
      <c r="M102" s="294"/>
      <c r="N102" s="284"/>
      <c r="O102" s="285"/>
    </row>
    <row r="103" spans="1:15" customFormat="1" ht="33" customHeight="1" x14ac:dyDescent="0.25">
      <c r="A103" s="293"/>
      <c r="B103" s="203"/>
      <c r="C103" s="276"/>
      <c r="D103" s="282"/>
      <c r="E103" s="273" t="s">
        <v>25</v>
      </c>
      <c r="F103" s="55" t="s">
        <v>26</v>
      </c>
      <c r="G103" s="278" t="s">
        <v>27</v>
      </c>
      <c r="H103" s="195">
        <f>'[57]Оценка от учреждения'!H102</f>
        <v>1</v>
      </c>
      <c r="I103" s="195">
        <f>'[57]Оценка от учреждения'!I102</f>
        <v>1</v>
      </c>
      <c r="J103" s="279">
        <f>IF(I103/H103*100&gt;100,100,I103/H103*100)</f>
        <v>100</v>
      </c>
      <c r="K103" s="279">
        <f>J103</f>
        <v>100</v>
      </c>
      <c r="L103" s="262"/>
      <c r="M103" s="294"/>
      <c r="N103" s="286"/>
      <c r="O103" s="287"/>
    </row>
    <row r="104" spans="1:15" ht="33" customHeight="1" x14ac:dyDescent="0.25">
      <c r="A104" s="293"/>
      <c r="B104" s="189" t="s">
        <v>169</v>
      </c>
      <c r="C104" s="276" t="s">
        <v>170</v>
      </c>
      <c r="D104" s="277" t="s">
        <v>18</v>
      </c>
      <c r="E104" s="273" t="s">
        <v>19</v>
      </c>
      <c r="F104" s="256" t="s">
        <v>150</v>
      </c>
      <c r="G104" s="278" t="s">
        <v>21</v>
      </c>
      <c r="H104" s="195">
        <f>'[57]Оценка от учреждения'!H103</f>
        <v>100</v>
      </c>
      <c r="I104" s="195">
        <f>'[57]Оценка от учреждения'!I103</f>
        <v>100</v>
      </c>
      <c r="J104" s="279">
        <f>IF(I104/H104*100&gt;100,100,I104/H104*100)</f>
        <v>100</v>
      </c>
      <c r="K104" s="237">
        <f>(J104+J105+J106)/3</f>
        <v>96.732026143790847</v>
      </c>
      <c r="L104" s="261">
        <f>(K104+K107)/2</f>
        <v>97.674303227335841</v>
      </c>
      <c r="M104" s="294"/>
      <c r="N104" s="280"/>
      <c r="O104" s="281">
        <v>26</v>
      </c>
    </row>
    <row r="105" spans="1:15" ht="39" customHeight="1" x14ac:dyDescent="0.25">
      <c r="A105" s="293"/>
      <c r="B105" s="189"/>
      <c r="C105" s="276"/>
      <c r="D105" s="282"/>
      <c r="E105" s="273" t="s">
        <v>19</v>
      </c>
      <c r="F105" s="256" t="s">
        <v>151</v>
      </c>
      <c r="G105" s="278" t="s">
        <v>21</v>
      </c>
      <c r="H105" s="195">
        <f>'[57]Оценка от учреждения'!H104</f>
        <v>4.5999999999999996</v>
      </c>
      <c r="I105" s="195">
        <f>'[57]Оценка от учреждения'!I104</f>
        <v>5.0999999999999996</v>
      </c>
      <c r="J105" s="279">
        <f>IF(H105/I105*100&gt;100,100,H105/I105*100)</f>
        <v>90.196078431372555</v>
      </c>
      <c r="K105" s="283"/>
      <c r="L105" s="262"/>
      <c r="M105" s="294"/>
      <c r="N105" s="284"/>
      <c r="O105" s="285"/>
    </row>
    <row r="106" spans="1:15" ht="32.25" customHeight="1" x14ac:dyDescent="0.25">
      <c r="A106" s="293"/>
      <c r="B106" s="189"/>
      <c r="C106" s="276"/>
      <c r="D106" s="282"/>
      <c r="E106" s="273" t="s">
        <v>19</v>
      </c>
      <c r="F106" s="291" t="s">
        <v>152</v>
      </c>
      <c r="G106" s="278" t="s">
        <v>21</v>
      </c>
      <c r="H106" s="195">
        <f>'[57]Оценка от учреждения'!H105</f>
        <v>100</v>
      </c>
      <c r="I106" s="195">
        <f>'[57]Оценка от учреждения'!I105</f>
        <v>100</v>
      </c>
      <c r="J106" s="279">
        <f>IF(I106/H106*100&gt;100,100,I106/H106*100)</f>
        <v>100</v>
      </c>
      <c r="K106" s="283"/>
      <c r="L106" s="262"/>
      <c r="M106" s="294"/>
      <c r="N106" s="284"/>
      <c r="O106" s="285"/>
    </row>
    <row r="107" spans="1:15" ht="33" customHeight="1" x14ac:dyDescent="0.25">
      <c r="A107" s="295"/>
      <c r="B107" s="203"/>
      <c r="C107" s="276"/>
      <c r="D107" s="282"/>
      <c r="E107" s="273" t="s">
        <v>25</v>
      </c>
      <c r="F107" s="55" t="s">
        <v>26</v>
      </c>
      <c r="G107" s="278" t="s">
        <v>27</v>
      </c>
      <c r="H107" s="195">
        <f>'[57]Оценка от учреждения'!H106</f>
        <v>193</v>
      </c>
      <c r="I107" s="195">
        <f>'[57]Оценка от учреждения'!I106</f>
        <v>190.33</v>
      </c>
      <c r="J107" s="279">
        <f>IF(I107/H107*100&gt;100,100,I107/H107*100)</f>
        <v>98.616580310880835</v>
      </c>
      <c r="K107" s="279">
        <f>J107</f>
        <v>98.616580310880835</v>
      </c>
      <c r="L107" s="262"/>
      <c r="M107" s="296"/>
      <c r="N107" s="286"/>
      <c r="O107" s="287"/>
    </row>
    <row r="108" spans="1:15" x14ac:dyDescent="0.25">
      <c r="A108" s="272"/>
      <c r="B108" s="272"/>
      <c r="C108" s="272"/>
      <c r="D108" s="272"/>
      <c r="E108" s="272"/>
      <c r="F108" s="272"/>
      <c r="G108" s="272"/>
      <c r="J108" s="272"/>
      <c r="K108" s="272"/>
      <c r="L108" s="272"/>
      <c r="M108" s="272"/>
      <c r="N108" s="272"/>
      <c r="O108" s="27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92"/>
      <c r="H109" s="246"/>
      <c r="J109" s="272"/>
      <c r="K109" s="272"/>
      <c r="L109" s="272"/>
      <c r="M109" s="272"/>
      <c r="N109" s="272"/>
      <c r="O109" s="272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24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3" t="s">
        <v>1</v>
      </c>
      <c r="B2" s="3" t="s">
        <v>173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3</v>
      </c>
      <c r="D3" s="5">
        <v>4</v>
      </c>
      <c r="E3" s="4">
        <v>5</v>
      </c>
      <c r="F3" s="4">
        <v>6</v>
      </c>
      <c r="G3" s="5">
        <v>7</v>
      </c>
      <c r="H3" s="4">
        <v>8</v>
      </c>
      <c r="I3" s="4">
        <v>9</v>
      </c>
      <c r="J3" s="5">
        <v>10</v>
      </c>
      <c r="K3" s="4">
        <v>11</v>
      </c>
      <c r="L3" s="4">
        <v>12</v>
      </c>
      <c r="M3" s="5">
        <v>13</v>
      </c>
      <c r="N3" s="4">
        <v>14</v>
      </c>
    </row>
    <row r="4" spans="1:15" customFormat="1" ht="55.5" hidden="1" customHeight="1" x14ac:dyDescent="0.25">
      <c r="A4" s="228" t="s">
        <v>210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8.25" hidden="1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04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hidden="1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/>
      <c r="I16" s="195"/>
      <c r="J16" s="225"/>
      <c r="K16" s="226"/>
      <c r="L16" s="227"/>
      <c r="M16" s="233"/>
      <c r="N16" s="44"/>
      <c r="O16" s="229">
        <v>4</v>
      </c>
    </row>
    <row r="17" spans="1:15" customFormat="1" ht="39" hidden="1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/>
      <c r="I17" s="195"/>
      <c r="J17" s="225"/>
      <c r="K17" s="231"/>
      <c r="L17" s="232"/>
      <c r="M17" s="233"/>
      <c r="N17" s="49"/>
      <c r="O17" s="234"/>
    </row>
    <row r="18" spans="1:15" customFormat="1" ht="32.25" hidden="1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/>
      <c r="I18" s="195"/>
      <c r="J18" s="225"/>
      <c r="K18" s="231"/>
      <c r="L18" s="232"/>
      <c r="M18" s="233"/>
      <c r="N18" s="49"/>
      <c r="O18" s="234"/>
    </row>
    <row r="19" spans="1:15" customFormat="1" ht="33" hidden="1" customHeight="1" x14ac:dyDescent="0.25">
      <c r="A19" s="223"/>
      <c r="B19" s="203"/>
      <c r="C19" s="204"/>
      <c r="D19" s="199"/>
      <c r="E19" s="192" t="s">
        <v>25</v>
      </c>
      <c r="F19" s="205" t="s">
        <v>117</v>
      </c>
      <c r="G19" s="194" t="s">
        <v>27</v>
      </c>
      <c r="H19" s="195"/>
      <c r="I19" s="195"/>
      <c r="J19" s="225"/>
      <c r="K19" s="225"/>
      <c r="L19" s="232"/>
      <c r="M19" s="233"/>
      <c r="N19" s="57"/>
      <c r="O19" s="236"/>
    </row>
    <row r="20" spans="1:15" customFormat="1" ht="52.5" hidden="1" customHeight="1" x14ac:dyDescent="0.25">
      <c r="A20" s="223"/>
      <c r="B20" s="189" t="s">
        <v>124</v>
      </c>
      <c r="C20" s="190" t="s">
        <v>125</v>
      </c>
      <c r="D20" s="191" t="s">
        <v>18</v>
      </c>
      <c r="E20" s="192" t="s">
        <v>19</v>
      </c>
      <c r="F20" s="193" t="s">
        <v>114</v>
      </c>
      <c r="G20" s="194" t="s">
        <v>21</v>
      </c>
      <c r="H20" s="195"/>
      <c r="I20" s="195"/>
      <c r="J20" s="225"/>
      <c r="K20" s="226"/>
      <c r="L20" s="227"/>
      <c r="M20" s="233"/>
      <c r="N20" s="44"/>
      <c r="O20" s="229">
        <v>5</v>
      </c>
    </row>
    <row r="21" spans="1:15" customFormat="1" ht="39" hidden="1" customHeight="1" x14ac:dyDescent="0.25">
      <c r="A21" s="223"/>
      <c r="B21" s="189"/>
      <c r="C21" s="190"/>
      <c r="D21" s="199"/>
      <c r="E21" s="192" t="s">
        <v>19</v>
      </c>
      <c r="F21" s="193" t="s">
        <v>115</v>
      </c>
      <c r="G21" s="194" t="s">
        <v>21</v>
      </c>
      <c r="H21" s="195"/>
      <c r="I21" s="195"/>
      <c r="J21" s="225"/>
      <c r="K21" s="231"/>
      <c r="L21" s="232"/>
      <c r="M21" s="233"/>
      <c r="N21" s="49"/>
      <c r="O21" s="234"/>
    </row>
    <row r="22" spans="1:15" customFormat="1" ht="33.75" hidden="1" customHeight="1" x14ac:dyDescent="0.25">
      <c r="A22" s="223"/>
      <c r="B22" s="189"/>
      <c r="C22" s="190"/>
      <c r="D22" s="199"/>
      <c r="E22" s="192" t="s">
        <v>19</v>
      </c>
      <c r="F22" s="193" t="s">
        <v>116</v>
      </c>
      <c r="G22" s="194" t="s">
        <v>21</v>
      </c>
      <c r="H22" s="195"/>
      <c r="I22" s="195"/>
      <c r="J22" s="225"/>
      <c r="K22" s="231"/>
      <c r="L22" s="232"/>
      <c r="M22" s="233"/>
      <c r="N22" s="49"/>
      <c r="O22" s="234"/>
    </row>
    <row r="23" spans="1:15" customFormat="1" ht="33" hidden="1" customHeight="1" x14ac:dyDescent="0.25">
      <c r="A23" s="223"/>
      <c r="B23" s="203"/>
      <c r="C23" s="204"/>
      <c r="D23" s="199"/>
      <c r="E23" s="192" t="s">
        <v>25</v>
      </c>
      <c r="F23" s="205" t="s">
        <v>117</v>
      </c>
      <c r="G23" s="194" t="s">
        <v>27</v>
      </c>
      <c r="H23" s="195"/>
      <c r="I23" s="195"/>
      <c r="J23" s="225"/>
      <c r="K23" s="225"/>
      <c r="L23" s="232"/>
      <c r="M23" s="233"/>
      <c r="N23" s="57"/>
      <c r="O23" s="236"/>
    </row>
    <row r="24" spans="1:15" ht="52.5" customHeight="1" x14ac:dyDescent="0.25">
      <c r="A24" s="223"/>
      <c r="B24" s="189" t="s">
        <v>126</v>
      </c>
      <c r="C24" s="36" t="s">
        <v>127</v>
      </c>
      <c r="D24" s="208" t="s">
        <v>18</v>
      </c>
      <c r="E24" s="3" t="s">
        <v>19</v>
      </c>
      <c r="F24" s="38" t="s">
        <v>114</v>
      </c>
      <c r="G24" s="39" t="s">
        <v>21</v>
      </c>
      <c r="H24" s="195">
        <f>'[58]Оценка от учреждения'!H23</f>
        <v>10</v>
      </c>
      <c r="I24" s="195">
        <f>'[58]Оценка от учреждения'!I23</f>
        <v>9.6</v>
      </c>
      <c r="J24" s="196">
        <f>IF(H24/I24*100&gt;100,100,H24/I24*100)</f>
        <v>100</v>
      </c>
      <c r="K24" s="237">
        <f>(J24+J25+J26)/3</f>
        <v>100</v>
      </c>
      <c r="L24" s="227">
        <f>(K24+K27)/2</f>
        <v>100</v>
      </c>
      <c r="M24" s="233"/>
      <c r="N24" s="44"/>
      <c r="O24" s="238">
        <v>6</v>
      </c>
    </row>
    <row r="25" spans="1:15" ht="39" customHeight="1" x14ac:dyDescent="0.25">
      <c r="A25" s="223"/>
      <c r="B25" s="189"/>
      <c r="C25" s="36"/>
      <c r="D25" s="209"/>
      <c r="E25" s="3" t="s">
        <v>19</v>
      </c>
      <c r="F25" s="38" t="s">
        <v>115</v>
      </c>
      <c r="G25" s="39" t="s">
        <v>21</v>
      </c>
      <c r="H25" s="195">
        <f>'[58]Оценка от учреждения'!H24</f>
        <v>100</v>
      </c>
      <c r="I25" s="195">
        <f>'[58]Оценка от учреждения'!I24</f>
        <v>100</v>
      </c>
      <c r="J25" s="196">
        <f>IF(I25/H25*100&gt;100,100,I25/H25*100)</f>
        <v>100</v>
      </c>
      <c r="K25" s="239"/>
      <c r="L25" s="240"/>
      <c r="M25" s="233"/>
      <c r="N25" s="49"/>
      <c r="O25" s="241"/>
    </row>
    <row r="26" spans="1:15" ht="35.25" customHeight="1" x14ac:dyDescent="0.25">
      <c r="A26" s="223"/>
      <c r="B26" s="189"/>
      <c r="C26" s="36"/>
      <c r="D26" s="209"/>
      <c r="E26" s="3" t="s">
        <v>19</v>
      </c>
      <c r="F26" s="38" t="s">
        <v>116</v>
      </c>
      <c r="G26" s="39" t="s">
        <v>21</v>
      </c>
      <c r="H26" s="195">
        <f>'[58]Оценка от учреждения'!H25</f>
        <v>74.599999999999994</v>
      </c>
      <c r="I26" s="195">
        <f>'[58]Оценка от учреждения'!I25</f>
        <v>75</v>
      </c>
      <c r="J26" s="196">
        <f>IF(I26/H26*100&gt;100,100,I26/H26*100)</f>
        <v>100</v>
      </c>
      <c r="K26" s="239"/>
      <c r="L26" s="240"/>
      <c r="M26" s="233"/>
      <c r="N26" s="49"/>
      <c r="O26" s="241"/>
    </row>
    <row r="27" spans="1:15" ht="33" customHeight="1" x14ac:dyDescent="0.25">
      <c r="A27" s="223"/>
      <c r="B27" s="203"/>
      <c r="C27" s="53"/>
      <c r="D27" s="209"/>
      <c r="E27" s="3" t="s">
        <v>25</v>
      </c>
      <c r="F27" s="55" t="s">
        <v>26</v>
      </c>
      <c r="G27" s="39" t="s">
        <v>27</v>
      </c>
      <c r="H27" s="195">
        <f>'[58]Оценка от учреждения'!H26</f>
        <v>48</v>
      </c>
      <c r="I27" s="195">
        <f>'[58]Оценка от учреждения'!I26</f>
        <v>50.5</v>
      </c>
      <c r="J27" s="196">
        <f>IF(I27/H27*100&gt;100,100,I27/H27*100)</f>
        <v>100</v>
      </c>
      <c r="K27" s="196">
        <f>J27</f>
        <v>100</v>
      </c>
      <c r="L27" s="240"/>
      <c r="M27" s="233"/>
      <c r="N27" s="57"/>
      <c r="O27" s="242"/>
    </row>
    <row r="28" spans="1:15" customFormat="1" ht="51" hidden="1" customHeight="1" x14ac:dyDescent="0.25">
      <c r="A28" s="223"/>
      <c r="B28" s="189" t="s">
        <v>128</v>
      </c>
      <c r="C28" s="190" t="s">
        <v>129</v>
      </c>
      <c r="D28" s="191" t="s">
        <v>18</v>
      </c>
      <c r="E28" s="192" t="s">
        <v>19</v>
      </c>
      <c r="F28" s="193" t="s">
        <v>114</v>
      </c>
      <c r="G28" s="194" t="s">
        <v>21</v>
      </c>
      <c r="H28" s="195"/>
      <c r="I28" s="195"/>
      <c r="J28" s="225"/>
      <c r="K28" s="226"/>
      <c r="L28" s="227"/>
      <c r="M28" s="233"/>
      <c r="N28" s="44"/>
      <c r="O28" s="229">
        <v>7</v>
      </c>
    </row>
    <row r="29" spans="1:15" customFormat="1" ht="39" hidden="1" customHeight="1" x14ac:dyDescent="0.25">
      <c r="A29" s="223"/>
      <c r="B29" s="189"/>
      <c r="C29" s="190"/>
      <c r="D29" s="199"/>
      <c r="E29" s="192" t="s">
        <v>19</v>
      </c>
      <c r="F29" s="193" t="s">
        <v>115</v>
      </c>
      <c r="G29" s="194" t="s">
        <v>21</v>
      </c>
      <c r="H29" s="195"/>
      <c r="I29" s="195"/>
      <c r="J29" s="225"/>
      <c r="K29" s="231"/>
      <c r="L29" s="232"/>
      <c r="M29" s="233"/>
      <c r="N29" s="49"/>
      <c r="O29" s="234"/>
    </row>
    <row r="30" spans="1:15" customFormat="1" ht="33.75" hidden="1" customHeight="1" x14ac:dyDescent="0.25">
      <c r="A30" s="223"/>
      <c r="B30" s="189"/>
      <c r="C30" s="190"/>
      <c r="D30" s="199"/>
      <c r="E30" s="192" t="s">
        <v>19</v>
      </c>
      <c r="F30" s="193" t="s">
        <v>116</v>
      </c>
      <c r="G30" s="194" t="s">
        <v>21</v>
      </c>
      <c r="H30" s="195"/>
      <c r="I30" s="195"/>
      <c r="J30" s="225"/>
      <c r="K30" s="231"/>
      <c r="L30" s="232"/>
      <c r="M30" s="233"/>
      <c r="N30" s="49"/>
      <c r="O30" s="234"/>
    </row>
    <row r="31" spans="1:15" customFormat="1" ht="33" hidden="1" customHeight="1" x14ac:dyDescent="0.25">
      <c r="A31" s="223"/>
      <c r="B31" s="203"/>
      <c r="C31" s="204"/>
      <c r="D31" s="199"/>
      <c r="E31" s="192" t="s">
        <v>25</v>
      </c>
      <c r="F31" s="205" t="s">
        <v>117</v>
      </c>
      <c r="G31" s="194" t="s">
        <v>27</v>
      </c>
      <c r="H31" s="195"/>
      <c r="I31" s="195"/>
      <c r="J31" s="225"/>
      <c r="K31" s="225"/>
      <c r="L31" s="232"/>
      <c r="M31" s="233"/>
      <c r="N31" s="57"/>
      <c r="O31" s="236"/>
    </row>
    <row r="32" spans="1:15" ht="54" customHeight="1" x14ac:dyDescent="0.25">
      <c r="A32" s="20"/>
      <c r="B32" s="189" t="s">
        <v>130</v>
      </c>
      <c r="C32" s="36" t="s">
        <v>131</v>
      </c>
      <c r="D32" s="37" t="s">
        <v>18</v>
      </c>
      <c r="E32" s="3" t="s">
        <v>19</v>
      </c>
      <c r="F32" s="38" t="s">
        <v>114</v>
      </c>
      <c r="G32" s="39" t="s">
        <v>21</v>
      </c>
      <c r="H32" s="195">
        <f>'[58]Оценка от учреждения'!H31</f>
        <v>9</v>
      </c>
      <c r="I32" s="195">
        <f>'[58]Оценка от учреждения'!I31</f>
        <v>5.0999999999999996</v>
      </c>
      <c r="J32" s="196">
        <f>IF(H32/I32*100&gt;100,100,H32/I32*100)</f>
        <v>100</v>
      </c>
      <c r="K32" s="237">
        <f>(J32+J33+J34)/3</f>
        <v>100</v>
      </c>
      <c r="L32" s="227">
        <f>(K32+K35)/2</f>
        <v>98.319327731092443</v>
      </c>
      <c r="M32" s="243"/>
      <c r="N32" s="44"/>
      <c r="O32" s="238">
        <v>8</v>
      </c>
    </row>
    <row r="33" spans="1:15" ht="39" customHeight="1" x14ac:dyDescent="0.25">
      <c r="A33" s="20"/>
      <c r="B33" s="189"/>
      <c r="C33" s="36"/>
      <c r="D33" s="217"/>
      <c r="E33" s="3" t="s">
        <v>19</v>
      </c>
      <c r="F33" s="38" t="s">
        <v>115</v>
      </c>
      <c r="G33" s="39" t="s">
        <v>21</v>
      </c>
      <c r="H33" s="195">
        <f>'[58]Оценка от учреждения'!H32</f>
        <v>100</v>
      </c>
      <c r="I33" s="195">
        <f>'[58]Оценка от учреждения'!I32</f>
        <v>100</v>
      </c>
      <c r="J33" s="196">
        <f>IF(I33/H33*100&gt;100,100,I33/H33*100)</f>
        <v>100</v>
      </c>
      <c r="K33" s="239"/>
      <c r="L33" s="240"/>
      <c r="M33" s="243"/>
      <c r="N33" s="49"/>
      <c r="O33" s="241"/>
    </row>
    <row r="34" spans="1:15" ht="33.75" customHeight="1" x14ac:dyDescent="0.25">
      <c r="A34" s="20"/>
      <c r="B34" s="189"/>
      <c r="C34" s="36"/>
      <c r="D34" s="217"/>
      <c r="E34" s="3" t="s">
        <v>19</v>
      </c>
      <c r="F34" s="38" t="s">
        <v>116</v>
      </c>
      <c r="G34" s="39" t="s">
        <v>21</v>
      </c>
      <c r="H34" s="195">
        <f>'[58]Оценка от учреждения'!H33</f>
        <v>74.599999999999994</v>
      </c>
      <c r="I34" s="195">
        <f>'[58]Оценка от учреждения'!I33</f>
        <v>76.5</v>
      </c>
      <c r="J34" s="196">
        <f>IF(I34/H34*100&gt;100,100,I34/H34*100)</f>
        <v>100</v>
      </c>
      <c r="K34" s="239"/>
      <c r="L34" s="240"/>
      <c r="M34" s="243"/>
      <c r="N34" s="49"/>
      <c r="O34" s="241"/>
    </row>
    <row r="35" spans="1:15" ht="33" customHeight="1" x14ac:dyDescent="0.25">
      <c r="A35" s="20"/>
      <c r="B35" s="203"/>
      <c r="C35" s="53"/>
      <c r="D35" s="218"/>
      <c r="E35" s="3" t="s">
        <v>25</v>
      </c>
      <c r="F35" s="55" t="s">
        <v>26</v>
      </c>
      <c r="G35" s="39" t="s">
        <v>27</v>
      </c>
      <c r="H35" s="195">
        <f>'[58]Оценка от учреждения'!H34</f>
        <v>238</v>
      </c>
      <c r="I35" s="195">
        <f>'[58]Оценка от учреждения'!I34</f>
        <v>230</v>
      </c>
      <c r="J35" s="196">
        <f>IF(I35/H35*100&gt;100,100,I35/H35*100)</f>
        <v>96.638655462184872</v>
      </c>
      <c r="K35" s="196">
        <f>J35</f>
        <v>96.638655462184872</v>
      </c>
      <c r="L35" s="240"/>
      <c r="M35" s="243"/>
      <c r="N35" s="57"/>
      <c r="O35" s="242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>
        <f>'[58]Оценка от учреждения'!H39</f>
        <v>4.5999999999999996</v>
      </c>
      <c r="I40" s="195">
        <f>'[58]Оценка от учреждения'!I39</f>
        <v>2.9</v>
      </c>
      <c r="J40" s="196">
        <f>IF(H40/I40*100&gt;100,100,H40/I40*100)</f>
        <v>100</v>
      </c>
      <c r="K40" s="237">
        <f>(J40+J41+J42)/3</f>
        <v>100</v>
      </c>
      <c r="L40" s="227">
        <f>(K40+K43)/2</f>
        <v>100</v>
      </c>
      <c r="M40" s="233"/>
      <c r="N40" s="44"/>
      <c r="O40" s="238">
        <v>10</v>
      </c>
    </row>
    <row r="41" spans="1:15" ht="39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>
        <f>'[58]Оценка от учреждения'!H40</f>
        <v>100</v>
      </c>
      <c r="I41" s="195">
        <f>'[58]Оценка от учреждения'!I40</f>
        <v>100</v>
      </c>
      <c r="J41" s="196">
        <f>IF(I41/H41*100&gt;100,100,I41/H41*100)</f>
        <v>100</v>
      </c>
      <c r="K41" s="239"/>
      <c r="L41" s="240"/>
      <c r="M41" s="233"/>
      <c r="N41" s="49"/>
      <c r="O41" s="241"/>
    </row>
    <row r="42" spans="1:15" ht="36.75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>
        <f>'[58]Оценка от учреждения'!H41</f>
        <v>74.599999999999994</v>
      </c>
      <c r="I42" s="195">
        <f>'[58]Оценка от учреждения'!I41</f>
        <v>75</v>
      </c>
      <c r="J42" s="196">
        <f>IF(I42/H42*100&gt;100,100,I42/H42*100)</f>
        <v>100</v>
      </c>
      <c r="K42" s="239"/>
      <c r="L42" s="240"/>
      <c r="M42" s="233"/>
      <c r="N42" s="49"/>
      <c r="O42" s="241"/>
    </row>
    <row r="43" spans="1:15" ht="33" customHeight="1" x14ac:dyDescent="0.25">
      <c r="A43" s="223"/>
      <c r="B43" s="203"/>
      <c r="C43" s="53"/>
      <c r="D43" s="209"/>
      <c r="E43" s="3" t="s">
        <v>25</v>
      </c>
      <c r="F43" s="55" t="s">
        <v>26</v>
      </c>
      <c r="G43" s="39" t="s">
        <v>27</v>
      </c>
      <c r="H43" s="195">
        <f>'[58]Оценка от учреждения'!H42</f>
        <v>1.67</v>
      </c>
      <c r="I43" s="195">
        <f>'[58]Оценка от учреждения'!I42</f>
        <v>1.67</v>
      </c>
      <c r="J43" s="196">
        <f>IF(I43/H43*100&gt;100,100,I43/H43*100)</f>
        <v>100</v>
      </c>
      <c r="K43" s="196">
        <f>J43</f>
        <v>100</v>
      </c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>
        <f>'[58]Оценка от учреждения'!H47</f>
        <v>8</v>
      </c>
      <c r="I48" s="195">
        <f>'[58]Оценка от учреждения'!I47</f>
        <v>4.4000000000000004</v>
      </c>
      <c r="J48" s="225">
        <f>IF(H48/I48*100&gt;100,100,H48/I48*100)</f>
        <v>100</v>
      </c>
      <c r="K48" s="226">
        <f>(J48+J49+J50)/3</f>
        <v>100</v>
      </c>
      <c r="L48" s="227">
        <f>(K48+K51)/2</f>
        <v>98</v>
      </c>
      <c r="M48" s="233"/>
      <c r="N48" s="44"/>
      <c r="O48" s="229">
        <v>12</v>
      </c>
    </row>
    <row r="49" spans="1:15" customFormat="1" ht="39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>
        <f>'[58]Оценка от учреждения'!H48</f>
        <v>100</v>
      </c>
      <c r="I49" s="195">
        <f>'[58]Оценка от учреждения'!I48</f>
        <v>100</v>
      </c>
      <c r="J49" s="225">
        <f>IF(I49/H49*100&gt;100,100,I49/H49*100)</f>
        <v>100</v>
      </c>
      <c r="K49" s="231"/>
      <c r="L49" s="232"/>
      <c r="M49" s="233"/>
      <c r="N49" s="49"/>
      <c r="O49" s="234"/>
    </row>
    <row r="50" spans="1:15" customFormat="1" ht="32.25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>
        <f>'[58]Оценка от учреждения'!H49</f>
        <v>74.599999999999994</v>
      </c>
      <c r="I50" s="195">
        <f>'[58]Оценка от учреждения'!I49</f>
        <v>80</v>
      </c>
      <c r="J50" s="225">
        <f>IF(I50/H50*100&gt;100,100,I50/H50*100)</f>
        <v>100</v>
      </c>
      <c r="K50" s="231"/>
      <c r="L50" s="232"/>
      <c r="M50" s="233"/>
      <c r="N50" s="49"/>
      <c r="O50" s="234"/>
    </row>
    <row r="51" spans="1:15" customFormat="1" ht="33" customHeight="1" x14ac:dyDescent="0.25">
      <c r="A51" s="223"/>
      <c r="B51" s="203"/>
      <c r="C51" s="204"/>
      <c r="D51" s="199"/>
      <c r="E51" s="192" t="s">
        <v>25</v>
      </c>
      <c r="F51" s="205" t="s">
        <v>26</v>
      </c>
      <c r="G51" s="194" t="s">
        <v>27</v>
      </c>
      <c r="H51" s="195">
        <f>'[58]Оценка от учреждения'!H50</f>
        <v>2</v>
      </c>
      <c r="I51" s="195">
        <f>'[58]Оценка от учреждения'!I50</f>
        <v>1.92</v>
      </c>
      <c r="J51" s="225">
        <f>IF(I51/H51*100&gt;100,100,I51/H51*100)</f>
        <v>96</v>
      </c>
      <c r="K51" s="225">
        <f>J51</f>
        <v>96</v>
      </c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customHeight="1" x14ac:dyDescent="0.25">
      <c r="A56" s="223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>
        <f>'[58]Оценка от учреждения'!H55</f>
        <v>8</v>
      </c>
      <c r="I56" s="195">
        <f>'[58]Оценка от учреждения'!I55</f>
        <v>4.4000000000000004</v>
      </c>
      <c r="J56" s="196">
        <f>IF(H56/I56*100&gt;100,100,H56/I56*100)</f>
        <v>100</v>
      </c>
      <c r="K56" s="237">
        <f>(J56+J57+J58)/3</f>
        <v>100</v>
      </c>
      <c r="L56" s="227">
        <f>(K56+K59)/2</f>
        <v>100</v>
      </c>
      <c r="M56" s="233"/>
      <c r="N56" s="44"/>
      <c r="O56" s="238">
        <v>14</v>
      </c>
    </row>
    <row r="57" spans="1:15" ht="39" customHeight="1" x14ac:dyDescent="0.25">
      <c r="A57" s="223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>
        <f>'[58]Оценка от учреждения'!H56</f>
        <v>100</v>
      </c>
      <c r="I57" s="195">
        <f>'[58]Оценка от учреждения'!I56</f>
        <v>100</v>
      </c>
      <c r="J57" s="196">
        <f>IF(I57/H57*100&gt;100,100,I57/H57*100)</f>
        <v>100</v>
      </c>
      <c r="K57" s="239"/>
      <c r="L57" s="240"/>
      <c r="M57" s="233"/>
      <c r="N57" s="49"/>
      <c r="O57" s="241"/>
    </row>
    <row r="58" spans="1:15" ht="36.75" customHeight="1" x14ac:dyDescent="0.25">
      <c r="A58" s="223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>
        <f>'[58]Оценка от учреждения'!H57</f>
        <v>74.599999999999994</v>
      </c>
      <c r="I58" s="195">
        <f>'[58]Оценка от учреждения'!I57</f>
        <v>80</v>
      </c>
      <c r="J58" s="196">
        <f>IF(I58/H58*100&gt;100,100,I58/H58*100)</f>
        <v>100</v>
      </c>
      <c r="K58" s="239"/>
      <c r="L58" s="240"/>
      <c r="M58" s="233"/>
      <c r="N58" s="49"/>
      <c r="O58" s="241"/>
    </row>
    <row r="59" spans="1:15" ht="33" customHeight="1" x14ac:dyDescent="0.25">
      <c r="A59" s="223"/>
      <c r="B59" s="203"/>
      <c r="C59" s="53"/>
      <c r="D59" s="209"/>
      <c r="E59" s="3" t="s">
        <v>25</v>
      </c>
      <c r="F59" s="55" t="s">
        <v>26</v>
      </c>
      <c r="G59" s="39" t="s">
        <v>27</v>
      </c>
      <c r="H59" s="195">
        <f>'[58]Оценка от учреждения'!H58</f>
        <v>37</v>
      </c>
      <c r="I59" s="195">
        <f>'[58]Оценка от учреждения'!I58</f>
        <v>37.5</v>
      </c>
      <c r="J59" s="196">
        <f>IF(I59/H59*100&gt;100,100,I59/H59*100)</f>
        <v>100</v>
      </c>
      <c r="K59" s="196">
        <f>J59</f>
        <v>100</v>
      </c>
      <c r="L59" s="240"/>
      <c r="M59" s="233"/>
      <c r="N59" s="57"/>
      <c r="O59" s="242"/>
    </row>
    <row r="60" spans="1:15" customFormat="1" ht="52.5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33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33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33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33"/>
      <c r="N63" s="57"/>
      <c r="O63" s="236"/>
    </row>
    <row r="64" spans="1:15" ht="5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>
        <f>'[58]Оценка от учреждения'!H63</f>
        <v>4.5999999999999996</v>
      </c>
      <c r="I64" s="195">
        <f>'[58]Оценка от учреждения'!I63</f>
        <v>1.7</v>
      </c>
      <c r="J64" s="196">
        <f>IF(H64/I64*100&gt;100,100,H64/I64*100)</f>
        <v>100</v>
      </c>
      <c r="K64" s="237">
        <f>(J64+J65+J66)/3</f>
        <v>100</v>
      </c>
      <c r="L64" s="227">
        <f>(K64+K67)/2</f>
        <v>100</v>
      </c>
      <c r="M64" s="233"/>
      <c r="N64" s="44"/>
      <c r="O64" s="238">
        <v>16</v>
      </c>
    </row>
    <row r="65" spans="1:15" ht="39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>
        <f>'[58]Оценка от учреждения'!H64</f>
        <v>100</v>
      </c>
      <c r="I65" s="195">
        <f>'[58]Оценка от учреждения'!I64</f>
        <v>100</v>
      </c>
      <c r="J65" s="196">
        <f>IF(I65/H65*100&gt;100,100,I65/H65*100)</f>
        <v>100</v>
      </c>
      <c r="K65" s="239"/>
      <c r="L65" s="240"/>
      <c r="M65" s="233"/>
      <c r="N65" s="49"/>
      <c r="O65" s="241"/>
    </row>
    <row r="66" spans="1:15" ht="33.75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>
        <f>'[58]Оценка от учреждения'!H65</f>
        <v>74.599999999999994</v>
      </c>
      <c r="I66" s="195">
        <f>'[58]Оценка от учреждения'!I65</f>
        <v>77.8</v>
      </c>
      <c r="J66" s="196">
        <f>IF(I66/H66*100&gt;100,100,I66/H66*100)</f>
        <v>100</v>
      </c>
      <c r="K66" s="239"/>
      <c r="L66" s="240"/>
      <c r="M66" s="233"/>
      <c r="N66" s="49"/>
      <c r="O66" s="241"/>
    </row>
    <row r="67" spans="1:15" ht="33" customHeight="1" x14ac:dyDescent="0.25">
      <c r="A67" s="223"/>
      <c r="B67" s="203"/>
      <c r="C67" s="53"/>
      <c r="D67" s="209"/>
      <c r="E67" s="3" t="s">
        <v>25</v>
      </c>
      <c r="F67" s="55" t="s">
        <v>26</v>
      </c>
      <c r="G67" s="39" t="s">
        <v>27</v>
      </c>
      <c r="H67" s="195">
        <f>'[58]Оценка от учреждения'!H66</f>
        <v>7.67</v>
      </c>
      <c r="I67" s="195">
        <f>'[58]Оценка от учреждения'!I66</f>
        <v>7.67</v>
      </c>
      <c r="J67" s="196">
        <f>IF(I67/H67*100&gt;100,100,I67/H67*100)</f>
        <v>100</v>
      </c>
      <c r="K67" s="196">
        <f>J67</f>
        <v>100</v>
      </c>
      <c r="L67" s="240"/>
      <c r="M67" s="233"/>
      <c r="N67" s="57"/>
      <c r="O67" s="242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196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>
        <f>'[58]Оценка от учреждения'!H71</f>
        <v>100</v>
      </c>
      <c r="I72" s="195">
        <f>'[58]Оценка от учреждения'!I71</f>
        <v>100</v>
      </c>
      <c r="J72" s="196">
        <f>IF(I72/H72*100&gt;100,100,I72/H72*100)</f>
        <v>100</v>
      </c>
      <c r="K72" s="237">
        <f>(J72+J73+J74)/3</f>
        <v>100</v>
      </c>
      <c r="L72" s="227">
        <f>(K72+K75)/2</f>
        <v>100</v>
      </c>
      <c r="M72" s="233"/>
      <c r="N72" s="44"/>
      <c r="O72" s="238">
        <v>18</v>
      </c>
    </row>
    <row r="73" spans="1:15" ht="34.5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>
        <f>'[58]Оценка от учреждения'!H72</f>
        <v>4.5999999999999996</v>
      </c>
      <c r="I73" s="195">
        <f>'[58]Оценка от учреждения'!I72</f>
        <v>2.9</v>
      </c>
      <c r="J73" s="196">
        <f>IF(H73/I73*100&gt;100,100,H73/I73*100)</f>
        <v>100</v>
      </c>
      <c r="K73" s="239"/>
      <c r="L73" s="240"/>
      <c r="M73" s="233"/>
      <c r="N73" s="49"/>
      <c r="O73" s="241"/>
    </row>
    <row r="74" spans="1:15" ht="33.75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>
        <f>'[58]Оценка от учреждения'!H73</f>
        <v>100</v>
      </c>
      <c r="I74" s="195">
        <f>'[58]Оценка от учреждения'!I73</f>
        <v>100</v>
      </c>
      <c r="J74" s="196">
        <f>IF(I74/H74*100&gt;100,100,I74/H74*100)</f>
        <v>100</v>
      </c>
      <c r="K74" s="239"/>
      <c r="L74" s="240"/>
      <c r="M74" s="233"/>
      <c r="N74" s="49"/>
      <c r="O74" s="241"/>
    </row>
    <row r="75" spans="1:15" ht="33" customHeight="1" x14ac:dyDescent="0.25">
      <c r="A75" s="223"/>
      <c r="B75" s="203"/>
      <c r="C75" s="53"/>
      <c r="D75" s="209"/>
      <c r="E75" s="3" t="s">
        <v>25</v>
      </c>
      <c r="F75" s="55" t="s">
        <v>26</v>
      </c>
      <c r="G75" s="39" t="s">
        <v>27</v>
      </c>
      <c r="H75" s="195">
        <f>'[58]Оценка от учреждения'!H74</f>
        <v>1.67</v>
      </c>
      <c r="I75" s="195">
        <f>'[58]Оценка от учреждения'!I74</f>
        <v>1.67</v>
      </c>
      <c r="J75" s="196">
        <f>IF(I75/H75*100&gt;100,100,I75/H75*100)</f>
        <v>100</v>
      </c>
      <c r="K75" s="196">
        <f>J75</f>
        <v>100</v>
      </c>
      <c r="L75" s="240"/>
      <c r="M75" s="233"/>
      <c r="N75" s="57"/>
      <c r="O75" s="242"/>
    </row>
    <row r="76" spans="1:15" customFormat="1" ht="36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/>
      <c r="I76" s="195"/>
      <c r="J76" s="225"/>
      <c r="K76" s="226"/>
      <c r="L76" s="227"/>
      <c r="M76" s="233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/>
      <c r="I77" s="195"/>
      <c r="J77" s="225"/>
      <c r="K77" s="231"/>
      <c r="L77" s="232"/>
      <c r="M77" s="233"/>
      <c r="N77" s="49"/>
      <c r="O77" s="234"/>
    </row>
    <row r="78" spans="1:15" customFormat="1" ht="35.25" hidden="1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/>
      <c r="I78" s="195"/>
      <c r="J78" s="225"/>
      <c r="K78" s="231"/>
      <c r="L78" s="232"/>
      <c r="M78" s="233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/>
      <c r="L79" s="232"/>
      <c r="M79" s="233"/>
      <c r="N79" s="57"/>
      <c r="O79" s="236"/>
    </row>
    <row r="80" spans="1:15" ht="34.5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>
        <f>'[58]Оценка от учреждения'!H79</f>
        <v>100</v>
      </c>
      <c r="I80" s="195">
        <f>'[58]Оценка от учреждения'!I79</f>
        <v>100</v>
      </c>
      <c r="J80" s="196">
        <f>IF(I80/H80*100&gt;100,100,I80/H80*100)</f>
        <v>100</v>
      </c>
      <c r="K80" s="237">
        <f>(J80+J81+J82)/3</f>
        <v>100</v>
      </c>
      <c r="L80" s="227">
        <f>(K80+K83)/2</f>
        <v>100</v>
      </c>
      <c r="M80" s="233"/>
      <c r="N80" s="44"/>
      <c r="O80" s="238">
        <v>20</v>
      </c>
    </row>
    <row r="81" spans="1:15" ht="39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>
        <f>'[58]Оценка от учреждения'!H80</f>
        <v>4.5999999999999996</v>
      </c>
      <c r="I81" s="195">
        <f>'[58]Оценка от учреждения'!I80</f>
        <v>1.7</v>
      </c>
      <c r="J81" s="196">
        <f>IF(H81/I81*100&gt;100,100,H81/I81*100)</f>
        <v>100</v>
      </c>
      <c r="K81" s="239"/>
      <c r="L81" s="240"/>
      <c r="M81" s="233"/>
      <c r="N81" s="49"/>
      <c r="O81" s="241"/>
    </row>
    <row r="82" spans="1:15" ht="33.75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>
        <f>'[58]Оценка от учреждения'!H81</f>
        <v>100</v>
      </c>
      <c r="I82" s="195">
        <f>'[58]Оценка от учреждения'!I81</f>
        <v>100</v>
      </c>
      <c r="J82" s="196">
        <f>IF(I82/H82*100&gt;100,100,I82/H82*100)</f>
        <v>100</v>
      </c>
      <c r="K82" s="239"/>
      <c r="L82" s="240"/>
      <c r="M82" s="233"/>
      <c r="N82" s="49"/>
      <c r="O82" s="241"/>
    </row>
    <row r="83" spans="1:15" ht="33" customHeight="1" x14ac:dyDescent="0.25">
      <c r="A83" s="223"/>
      <c r="B83" s="203"/>
      <c r="C83" s="53"/>
      <c r="D83" s="209"/>
      <c r="E83" s="3" t="s">
        <v>25</v>
      </c>
      <c r="F83" s="55" t="s">
        <v>26</v>
      </c>
      <c r="G83" s="39" t="s">
        <v>27</v>
      </c>
      <c r="H83" s="195">
        <f>'[58]Оценка от учреждения'!H82</f>
        <v>7.67</v>
      </c>
      <c r="I83" s="195">
        <f>'[58]Оценка от учреждения'!I82</f>
        <v>7.67</v>
      </c>
      <c r="J83" s="196">
        <f>IF(I83/H83*100&gt;100,100,I83/H83*100)</f>
        <v>100</v>
      </c>
      <c r="K83" s="196">
        <f>J83</f>
        <v>100</v>
      </c>
      <c r="L83" s="240"/>
      <c r="M83" s="233"/>
      <c r="N83" s="57"/>
      <c r="O83" s="242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4.5" hidden="1" customHeight="1" x14ac:dyDescent="0.25">
      <c r="A92" s="223"/>
      <c r="B92" s="189" t="s">
        <v>163</v>
      </c>
      <c r="C92" s="190" t="s">
        <v>164</v>
      </c>
      <c r="D92" s="191" t="s">
        <v>18</v>
      </c>
      <c r="E92" s="192" t="s">
        <v>19</v>
      </c>
      <c r="F92" s="193" t="s">
        <v>150</v>
      </c>
      <c r="G92" s="194" t="s">
        <v>21</v>
      </c>
      <c r="H92" s="195"/>
      <c r="I92" s="195"/>
      <c r="J92" s="225"/>
      <c r="K92" s="226"/>
      <c r="L92" s="227"/>
      <c r="M92" s="233"/>
      <c r="N92" s="44"/>
      <c r="O92" s="229">
        <v>23</v>
      </c>
    </row>
    <row r="93" spans="1:15" customFormat="1" ht="39" hidden="1" customHeight="1" x14ac:dyDescent="0.25">
      <c r="A93" s="223"/>
      <c r="B93" s="189"/>
      <c r="C93" s="190"/>
      <c r="D93" s="199"/>
      <c r="E93" s="192" t="s">
        <v>19</v>
      </c>
      <c r="F93" s="193" t="s">
        <v>151</v>
      </c>
      <c r="G93" s="194" t="s">
        <v>21</v>
      </c>
      <c r="H93" s="195"/>
      <c r="I93" s="195"/>
      <c r="J93" s="225"/>
      <c r="K93" s="231"/>
      <c r="L93" s="232"/>
      <c r="M93" s="233"/>
      <c r="N93" s="49"/>
      <c r="O93" s="234"/>
    </row>
    <row r="94" spans="1:15" customFormat="1" ht="32.25" hidden="1" customHeight="1" x14ac:dyDescent="0.25">
      <c r="A94" s="223"/>
      <c r="B94" s="189"/>
      <c r="C94" s="190"/>
      <c r="D94" s="199"/>
      <c r="E94" s="192" t="s">
        <v>19</v>
      </c>
      <c r="F94" s="220" t="s">
        <v>152</v>
      </c>
      <c r="G94" s="194" t="s">
        <v>21</v>
      </c>
      <c r="H94" s="195"/>
      <c r="I94" s="195"/>
      <c r="J94" s="225"/>
      <c r="K94" s="231"/>
      <c r="L94" s="232"/>
      <c r="M94" s="233"/>
      <c r="N94" s="49"/>
      <c r="O94" s="234"/>
    </row>
    <row r="95" spans="1:15" customFormat="1" ht="33" hidden="1" customHeight="1" x14ac:dyDescent="0.25">
      <c r="A95" s="223"/>
      <c r="B95" s="203"/>
      <c r="C95" s="204"/>
      <c r="D95" s="199"/>
      <c r="E95" s="192" t="s">
        <v>25</v>
      </c>
      <c r="F95" s="205" t="s">
        <v>117</v>
      </c>
      <c r="G95" s="194" t="s">
        <v>27</v>
      </c>
      <c r="H95" s="195"/>
      <c r="I95" s="195"/>
      <c r="J95" s="225"/>
      <c r="K95" s="225"/>
      <c r="L95" s="232"/>
      <c r="M95" s="233"/>
      <c r="N95" s="57"/>
      <c r="O95" s="236"/>
    </row>
    <row r="96" spans="1:15" ht="33" customHeight="1" x14ac:dyDescent="0.25">
      <c r="A96" s="223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>
        <f>'[58]Оценка от учреждения'!H95</f>
        <v>100</v>
      </c>
      <c r="I96" s="195">
        <f>'[58]Оценка от учреждения'!I95</f>
        <v>100</v>
      </c>
      <c r="J96" s="196">
        <f>IF(I96/H96*100&gt;100,100,I96/H96*100)</f>
        <v>100</v>
      </c>
      <c r="K96" s="237">
        <f>(J96+J97+J98)/3</f>
        <v>100</v>
      </c>
      <c r="L96" s="227">
        <f>(K96+K99)/2</f>
        <v>100</v>
      </c>
      <c r="M96" s="233"/>
      <c r="N96" s="44"/>
      <c r="O96" s="238">
        <v>24</v>
      </c>
    </row>
    <row r="97" spans="1:15" ht="39" customHeight="1" x14ac:dyDescent="0.25">
      <c r="A97" s="223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>
        <f>'[58]Оценка от учреждения'!H96</f>
        <v>10</v>
      </c>
      <c r="I97" s="195">
        <f>'[58]Оценка от учреждения'!I96</f>
        <v>9.4</v>
      </c>
      <c r="J97" s="196">
        <f>IF(H97/I97*100&gt;100,100,H97/I97*100)</f>
        <v>100</v>
      </c>
      <c r="K97" s="239"/>
      <c r="L97" s="240"/>
      <c r="M97" s="233"/>
      <c r="N97" s="49"/>
      <c r="O97" s="241"/>
    </row>
    <row r="98" spans="1:15" ht="33.75" customHeight="1" x14ac:dyDescent="0.25">
      <c r="A98" s="223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>
        <f>'[58]Оценка от учреждения'!H97</f>
        <v>100</v>
      </c>
      <c r="I98" s="195">
        <f>'[58]Оценка от учреждения'!I97</f>
        <v>100</v>
      </c>
      <c r="J98" s="196">
        <f>IF(I98/H98*100&gt;100,100,I98/H98*100)</f>
        <v>100</v>
      </c>
      <c r="K98" s="239"/>
      <c r="L98" s="240"/>
      <c r="M98" s="233"/>
      <c r="N98" s="49"/>
      <c r="O98" s="241"/>
    </row>
    <row r="99" spans="1:15" ht="33" customHeight="1" x14ac:dyDescent="0.25">
      <c r="A99" s="223"/>
      <c r="B99" s="203"/>
      <c r="C99" s="53"/>
      <c r="D99" s="209"/>
      <c r="E99" s="3" t="s">
        <v>25</v>
      </c>
      <c r="F99" s="55" t="s">
        <v>26</v>
      </c>
      <c r="G99" s="39" t="s">
        <v>27</v>
      </c>
      <c r="H99" s="195">
        <f>'[58]Оценка от учреждения'!H98</f>
        <v>50</v>
      </c>
      <c r="I99" s="195">
        <f>'[58]Оценка от учреждения'!I98</f>
        <v>52.42</v>
      </c>
      <c r="J99" s="196">
        <f>IF(I99/H99*100&gt;100,100,I99/H99*100)</f>
        <v>100</v>
      </c>
      <c r="K99" s="196">
        <f>J99</f>
        <v>100</v>
      </c>
      <c r="L99" s="240"/>
      <c r="M99" s="233"/>
      <c r="N99" s="57"/>
      <c r="O99" s="242"/>
    </row>
    <row r="100" spans="1:15" customFormat="1" ht="34.5" hidden="1" customHeight="1" x14ac:dyDescent="0.25">
      <c r="A100" s="223"/>
      <c r="B100" s="189" t="s">
        <v>167</v>
      </c>
      <c r="C100" s="190" t="s">
        <v>168</v>
      </c>
      <c r="D100" s="191" t="s">
        <v>18</v>
      </c>
      <c r="E100" s="192" t="s">
        <v>19</v>
      </c>
      <c r="F100" s="193" t="s">
        <v>150</v>
      </c>
      <c r="G100" s="194" t="s">
        <v>21</v>
      </c>
      <c r="H100" s="195"/>
      <c r="I100" s="195"/>
      <c r="J100" s="225"/>
      <c r="K100" s="226"/>
      <c r="L100" s="227"/>
      <c r="M100" s="233"/>
      <c r="N100" s="44"/>
      <c r="O100" s="229">
        <v>25</v>
      </c>
    </row>
    <row r="101" spans="1:15" customFormat="1" ht="39" hidden="1" customHeight="1" x14ac:dyDescent="0.25">
      <c r="A101" s="223"/>
      <c r="B101" s="189"/>
      <c r="C101" s="190"/>
      <c r="D101" s="199"/>
      <c r="E101" s="192" t="s">
        <v>19</v>
      </c>
      <c r="F101" s="193" t="s">
        <v>151</v>
      </c>
      <c r="G101" s="194" t="s">
        <v>21</v>
      </c>
      <c r="H101" s="195"/>
      <c r="I101" s="195"/>
      <c r="J101" s="225"/>
      <c r="K101" s="231"/>
      <c r="L101" s="232"/>
      <c r="M101" s="233"/>
      <c r="N101" s="49"/>
      <c r="O101" s="234"/>
    </row>
    <row r="102" spans="1:15" customFormat="1" ht="35.25" hidden="1" customHeight="1" x14ac:dyDescent="0.25">
      <c r="A102" s="223"/>
      <c r="B102" s="189"/>
      <c r="C102" s="190"/>
      <c r="D102" s="199"/>
      <c r="E102" s="192" t="s">
        <v>19</v>
      </c>
      <c r="F102" s="220" t="s">
        <v>152</v>
      </c>
      <c r="G102" s="194" t="s">
        <v>21</v>
      </c>
      <c r="H102" s="195"/>
      <c r="I102" s="195"/>
      <c r="J102" s="225"/>
      <c r="K102" s="231"/>
      <c r="L102" s="232"/>
      <c r="M102" s="233"/>
      <c r="N102" s="49"/>
      <c r="O102" s="234"/>
    </row>
    <row r="103" spans="1:15" customFormat="1" ht="33" hidden="1" customHeight="1" x14ac:dyDescent="0.25">
      <c r="A103" s="223"/>
      <c r="B103" s="203"/>
      <c r="C103" s="204"/>
      <c r="D103" s="199"/>
      <c r="E103" s="192" t="s">
        <v>25</v>
      </c>
      <c r="F103" s="205" t="s">
        <v>117</v>
      </c>
      <c r="G103" s="194" t="s">
        <v>27</v>
      </c>
      <c r="H103" s="195"/>
      <c r="I103" s="195"/>
      <c r="J103" s="225"/>
      <c r="K103" s="225"/>
      <c r="L103" s="232"/>
      <c r="M103" s="233"/>
      <c r="N103" s="57"/>
      <c r="O103" s="236"/>
    </row>
    <row r="104" spans="1:15" ht="33" customHeight="1" x14ac:dyDescent="0.25">
      <c r="A104" s="20"/>
      <c r="B104" s="189" t="s">
        <v>169</v>
      </c>
      <c r="C104" s="36" t="s">
        <v>170</v>
      </c>
      <c r="D104" s="208" t="s">
        <v>18</v>
      </c>
      <c r="E104" s="3" t="s">
        <v>19</v>
      </c>
      <c r="F104" s="38" t="s">
        <v>150</v>
      </c>
      <c r="G104" s="39" t="s">
        <v>21</v>
      </c>
      <c r="H104" s="195">
        <f>'[58]Оценка от учреждения'!H103</f>
        <v>100</v>
      </c>
      <c r="I104" s="195">
        <f>'[58]Оценка от учреждения'!I103</f>
        <v>100</v>
      </c>
      <c r="J104" s="196">
        <f>IF(I104/H104*100&gt;100,100,I104/H104*100)</f>
        <v>100</v>
      </c>
      <c r="K104" s="237">
        <f>(J104+J105+J106)/3</f>
        <v>100</v>
      </c>
      <c r="L104" s="227">
        <f>(K104+K107)/2</f>
        <v>98.389830508474574</v>
      </c>
      <c r="M104" s="243"/>
      <c r="N104" s="44"/>
      <c r="O104" s="238">
        <v>26</v>
      </c>
    </row>
    <row r="105" spans="1:15" ht="39" customHeight="1" x14ac:dyDescent="0.25">
      <c r="A105" s="20"/>
      <c r="B105" s="189"/>
      <c r="C105" s="36"/>
      <c r="D105" s="209"/>
      <c r="E105" s="3" t="s">
        <v>19</v>
      </c>
      <c r="F105" s="38" t="s">
        <v>151</v>
      </c>
      <c r="G105" s="39" t="s">
        <v>21</v>
      </c>
      <c r="H105" s="195">
        <f>'[58]Оценка от учреждения'!H104</f>
        <v>9</v>
      </c>
      <c r="I105" s="195">
        <f>'[58]Оценка от учреждения'!I104</f>
        <v>4.7</v>
      </c>
      <c r="J105" s="196">
        <f>IF(H105/I105*100&gt;100,100,H105/I105*100)</f>
        <v>100</v>
      </c>
      <c r="K105" s="239"/>
      <c r="L105" s="240"/>
      <c r="M105" s="243"/>
      <c r="N105" s="49"/>
      <c r="O105" s="241"/>
    </row>
    <row r="106" spans="1:15" ht="32.25" customHeight="1" x14ac:dyDescent="0.25">
      <c r="A106" s="20"/>
      <c r="B106" s="189"/>
      <c r="C106" s="36"/>
      <c r="D106" s="209"/>
      <c r="E106" s="3" t="s">
        <v>19</v>
      </c>
      <c r="F106" s="219" t="s">
        <v>152</v>
      </c>
      <c r="G106" s="39" t="s">
        <v>21</v>
      </c>
      <c r="H106" s="195">
        <f>'[58]Оценка от учреждения'!H105</f>
        <v>100</v>
      </c>
      <c r="I106" s="195">
        <f>'[58]Оценка от учреждения'!I105</f>
        <v>100</v>
      </c>
      <c r="J106" s="196">
        <f>IF(I106/H106*100&gt;100,100,I106/H106*100)</f>
        <v>100</v>
      </c>
      <c r="K106" s="239"/>
      <c r="L106" s="240"/>
      <c r="M106" s="243"/>
      <c r="N106" s="49"/>
      <c r="O106" s="241"/>
    </row>
    <row r="107" spans="1:15" ht="33" customHeight="1" x14ac:dyDescent="0.25">
      <c r="A107" s="159"/>
      <c r="B107" s="203"/>
      <c r="C107" s="53"/>
      <c r="D107" s="209"/>
      <c r="E107" s="3" t="s">
        <v>25</v>
      </c>
      <c r="F107" s="55" t="s">
        <v>26</v>
      </c>
      <c r="G107" s="39" t="s">
        <v>27</v>
      </c>
      <c r="H107" s="195">
        <f>'[58]Оценка от учреждения'!H106</f>
        <v>295</v>
      </c>
      <c r="I107" s="195">
        <f>'[58]Оценка от учреждения'!I106</f>
        <v>285.5</v>
      </c>
      <c r="J107" s="196">
        <f>IF(I107/H107*100&gt;100,100,I107/H107*100)</f>
        <v>96.779661016949149</v>
      </c>
      <c r="K107" s="196">
        <f>J107</f>
        <v>96.779661016949149</v>
      </c>
      <c r="L107" s="240"/>
      <c r="M107" s="244"/>
      <c r="N107" s="57"/>
      <c r="O107" s="24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45"/>
      <c r="H109" s="246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12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272" customWidth="1"/>
    <col min="2" max="2" width="18" style="272" customWidth="1"/>
    <col min="3" max="3" width="39.7109375" style="272" customWidth="1"/>
    <col min="4" max="4" width="10.140625" style="272" customWidth="1"/>
    <col min="5" max="5" width="17.85546875" style="272" customWidth="1"/>
    <col min="6" max="6" width="108.7109375" style="272" customWidth="1"/>
    <col min="7" max="7" width="12.140625" style="272" customWidth="1"/>
    <col min="8" max="8" width="14.28515625" style="1" customWidth="1"/>
    <col min="9" max="9" width="15.42578125" style="1" customWidth="1"/>
    <col min="10" max="10" width="14" style="272" customWidth="1"/>
    <col min="11" max="11" width="14.28515625" style="272" customWidth="1"/>
    <col min="12" max="12" width="15.5703125" style="272" customWidth="1"/>
    <col min="13" max="13" width="14.5703125" style="272" customWidth="1"/>
    <col min="14" max="14" width="18.28515625" style="272" customWidth="1"/>
    <col min="15" max="16384" width="9.140625" style="272"/>
  </cols>
  <sheetData>
    <row r="1" spans="1:15" ht="35.25" customHeight="1" x14ac:dyDescent="0.3">
      <c r="C1" s="222" t="s">
        <v>172</v>
      </c>
    </row>
    <row r="2" spans="1:15" ht="195.75" customHeight="1" x14ac:dyDescent="0.25">
      <c r="A2" s="273" t="s">
        <v>1</v>
      </c>
      <c r="B2" s="273" t="s">
        <v>173</v>
      </c>
      <c r="C2" s="273" t="s">
        <v>3</v>
      </c>
      <c r="D2" s="273" t="s">
        <v>4</v>
      </c>
      <c r="E2" s="273" t="s">
        <v>5</v>
      </c>
      <c r="F2" s="273" t="s">
        <v>6</v>
      </c>
      <c r="G2" s="273" t="s">
        <v>7</v>
      </c>
      <c r="H2" s="3" t="s">
        <v>8</v>
      </c>
      <c r="I2" s="4" t="s">
        <v>9</v>
      </c>
      <c r="J2" s="273" t="s">
        <v>10</v>
      </c>
      <c r="K2" s="273" t="s">
        <v>11</v>
      </c>
      <c r="L2" s="273" t="s">
        <v>12</v>
      </c>
      <c r="M2" s="273" t="s">
        <v>13</v>
      </c>
      <c r="N2" s="273" t="s">
        <v>14</v>
      </c>
    </row>
    <row r="3" spans="1:15" ht="24" customHeight="1" x14ac:dyDescent="0.25">
      <c r="A3" s="274">
        <v>1</v>
      </c>
      <c r="B3" s="275">
        <v>2</v>
      </c>
      <c r="C3" s="275">
        <v>3</v>
      </c>
      <c r="D3" s="274">
        <v>4</v>
      </c>
      <c r="E3" s="275">
        <v>5</v>
      </c>
      <c r="F3" s="275">
        <v>6</v>
      </c>
      <c r="G3" s="274">
        <v>7</v>
      </c>
      <c r="H3" s="4">
        <v>8</v>
      </c>
      <c r="I3" s="4">
        <v>9</v>
      </c>
      <c r="J3" s="274">
        <v>10</v>
      </c>
      <c r="K3" s="275">
        <v>11</v>
      </c>
      <c r="L3" s="275">
        <v>12</v>
      </c>
      <c r="M3" s="274">
        <v>13</v>
      </c>
      <c r="N3" s="275">
        <v>14</v>
      </c>
    </row>
    <row r="4" spans="1:15" customFormat="1" ht="55.5" hidden="1" customHeight="1" x14ac:dyDescent="0.25">
      <c r="A4" s="228" t="s">
        <v>211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8.25" hidden="1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04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>
        <f>'[59]Оценка от учреждения'!H11</f>
        <v>6.6</v>
      </c>
      <c r="I12" s="195">
        <f>'[59]Оценка от учреждения'!I11</f>
        <v>6.3</v>
      </c>
      <c r="J12" s="225">
        <f>IF(H12/I12*100&gt;100,100,H12/I12*100)</f>
        <v>100</v>
      </c>
      <c r="K12" s="226">
        <f>(J12+J13+J14)/3</f>
        <v>98.407407407407405</v>
      </c>
      <c r="L12" s="227">
        <f>(K12+K15)/2</f>
        <v>99.203703703703695</v>
      </c>
      <c r="M12" s="233"/>
      <c r="N12" s="44"/>
      <c r="O12" s="229">
        <v>3</v>
      </c>
    </row>
    <row r="13" spans="1:15" customFormat="1" ht="39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>
        <f>'[59]Оценка от учреждения'!H12</f>
        <v>100</v>
      </c>
      <c r="I13" s="195">
        <f>'[59]Оценка от учреждения'!I12</f>
        <v>100</v>
      </c>
      <c r="J13" s="225">
        <f>IF(I13/H13*100&gt;100,100,I13/H13*100)</f>
        <v>100</v>
      </c>
      <c r="K13" s="231"/>
      <c r="L13" s="232"/>
      <c r="M13" s="233"/>
      <c r="N13" s="49"/>
      <c r="O13" s="234"/>
    </row>
    <row r="14" spans="1:15" customFormat="1" ht="33.75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>
        <f>'[59]Оценка от учреждения'!H13</f>
        <v>90</v>
      </c>
      <c r="I14" s="195">
        <f>'[59]Оценка от учреждения'!I13</f>
        <v>85.7</v>
      </c>
      <c r="J14" s="225">
        <f>IF(I14/H14*100&gt;100,100,I14/H14*100)</f>
        <v>95.222222222222229</v>
      </c>
      <c r="K14" s="231"/>
      <c r="L14" s="232"/>
      <c r="M14" s="233"/>
      <c r="N14" s="49"/>
      <c r="O14" s="234"/>
    </row>
    <row r="15" spans="1:15" customFormat="1" ht="33" customHeight="1" x14ac:dyDescent="0.25">
      <c r="A15" s="223"/>
      <c r="B15" s="203"/>
      <c r="C15" s="204"/>
      <c r="D15" s="199"/>
      <c r="E15" s="192" t="s">
        <v>25</v>
      </c>
      <c r="F15" s="205" t="s">
        <v>26</v>
      </c>
      <c r="G15" s="194" t="s">
        <v>27</v>
      </c>
      <c r="H15" s="195">
        <f>'[59]Оценка от учреждения'!H14</f>
        <v>1</v>
      </c>
      <c r="I15" s="195">
        <f>'[59]Оценка от учреждения'!I14</f>
        <v>1.42</v>
      </c>
      <c r="J15" s="225">
        <f>IF(I15/H15*100&gt;100,100,I15/H15*100)</f>
        <v>100</v>
      </c>
      <c r="K15" s="225">
        <f>J15</f>
        <v>100</v>
      </c>
      <c r="L15" s="232"/>
      <c r="M15" s="233"/>
      <c r="N15" s="57"/>
      <c r="O15" s="236"/>
    </row>
    <row r="16" spans="1:15" ht="49.5" customHeight="1" x14ac:dyDescent="0.25">
      <c r="A16" s="223"/>
      <c r="B16" s="189" t="s">
        <v>122</v>
      </c>
      <c r="C16" s="276" t="s">
        <v>123</v>
      </c>
      <c r="D16" s="277" t="s">
        <v>18</v>
      </c>
      <c r="E16" s="273" t="s">
        <v>19</v>
      </c>
      <c r="F16" s="256" t="s">
        <v>114</v>
      </c>
      <c r="G16" s="278" t="s">
        <v>21</v>
      </c>
      <c r="H16" s="195">
        <f>'[59]Оценка от учреждения'!H15</f>
        <v>6.6</v>
      </c>
      <c r="I16" s="195">
        <f>'[59]Оценка от учреждения'!I15</f>
        <v>6.4</v>
      </c>
      <c r="J16" s="279">
        <f>IF(H16/I16*100&gt;100,100,H16/I16*100)</f>
        <v>100</v>
      </c>
      <c r="K16" s="237">
        <f>(J16+J17+J18)/3</f>
        <v>100</v>
      </c>
      <c r="L16" s="261">
        <f>(K16+K19)/2</f>
        <v>94.5</v>
      </c>
      <c r="M16" s="294"/>
      <c r="N16" s="280"/>
      <c r="O16" s="281">
        <v>4</v>
      </c>
    </row>
    <row r="17" spans="1:15" ht="39" customHeight="1" x14ac:dyDescent="0.25">
      <c r="A17" s="223"/>
      <c r="B17" s="189"/>
      <c r="C17" s="276"/>
      <c r="D17" s="282"/>
      <c r="E17" s="273" t="s">
        <v>19</v>
      </c>
      <c r="F17" s="256" t="s">
        <v>115</v>
      </c>
      <c r="G17" s="278" t="s">
        <v>21</v>
      </c>
      <c r="H17" s="195">
        <f>'[59]Оценка от учреждения'!H16</f>
        <v>100</v>
      </c>
      <c r="I17" s="195">
        <f>'[59]Оценка от учреждения'!I16</f>
        <v>100</v>
      </c>
      <c r="J17" s="279">
        <f>IF(I17/H17*100&gt;100,100,I17/H17*100)</f>
        <v>100</v>
      </c>
      <c r="K17" s="283"/>
      <c r="L17" s="262"/>
      <c r="M17" s="294"/>
      <c r="N17" s="284"/>
      <c r="O17" s="285"/>
    </row>
    <row r="18" spans="1:15" ht="32.25" customHeight="1" x14ac:dyDescent="0.25">
      <c r="A18" s="223"/>
      <c r="B18" s="189"/>
      <c r="C18" s="276"/>
      <c r="D18" s="282"/>
      <c r="E18" s="273" t="s">
        <v>19</v>
      </c>
      <c r="F18" s="256" t="s">
        <v>116</v>
      </c>
      <c r="G18" s="278" t="s">
        <v>21</v>
      </c>
      <c r="H18" s="195">
        <f>'[59]Оценка от учреждения'!H17</f>
        <v>90</v>
      </c>
      <c r="I18" s="195">
        <f>'[59]Оценка от учреждения'!I17</f>
        <v>100</v>
      </c>
      <c r="J18" s="279">
        <f>IF(I18/H18*100&gt;100,100,I18/H18*100)</f>
        <v>100</v>
      </c>
      <c r="K18" s="283"/>
      <c r="L18" s="262"/>
      <c r="M18" s="294"/>
      <c r="N18" s="284"/>
      <c r="O18" s="285"/>
    </row>
    <row r="19" spans="1:15" ht="33" customHeight="1" x14ac:dyDescent="0.25">
      <c r="A19" s="223"/>
      <c r="B19" s="203"/>
      <c r="C19" s="276"/>
      <c r="D19" s="282"/>
      <c r="E19" s="273" t="s">
        <v>25</v>
      </c>
      <c r="F19" s="55" t="s">
        <v>26</v>
      </c>
      <c r="G19" s="278" t="s">
        <v>27</v>
      </c>
      <c r="H19" s="195">
        <f>'[59]Оценка от учреждения'!H18</f>
        <v>3</v>
      </c>
      <c r="I19" s="195">
        <f>'[59]Оценка от учреждения'!I18</f>
        <v>2.67</v>
      </c>
      <c r="J19" s="279">
        <f>IF(I19/H19*100&gt;100,100,I19/H19*100)</f>
        <v>89</v>
      </c>
      <c r="K19" s="279">
        <f>J19</f>
        <v>89</v>
      </c>
      <c r="L19" s="262"/>
      <c r="M19" s="294"/>
      <c r="N19" s="286"/>
      <c r="O19" s="287"/>
    </row>
    <row r="20" spans="1:15" ht="52.5" customHeight="1" x14ac:dyDescent="0.25">
      <c r="A20" s="223"/>
      <c r="B20" s="189" t="s">
        <v>124</v>
      </c>
      <c r="C20" s="276" t="s">
        <v>125</v>
      </c>
      <c r="D20" s="277" t="s">
        <v>18</v>
      </c>
      <c r="E20" s="273" t="s">
        <v>19</v>
      </c>
      <c r="F20" s="256" t="s">
        <v>114</v>
      </c>
      <c r="G20" s="278" t="s">
        <v>21</v>
      </c>
      <c r="H20" s="195">
        <f>'[59]Оценка от учреждения'!H19</f>
        <v>6.6</v>
      </c>
      <c r="I20" s="195">
        <f>'[59]Оценка от учреждения'!I19</f>
        <v>6.7</v>
      </c>
      <c r="J20" s="279">
        <f>IF(H20/I20*100&gt;100,100,H20/I20*100)</f>
        <v>98.507462686567166</v>
      </c>
      <c r="K20" s="237">
        <f>(J20+J21+J22)/3</f>
        <v>99.50248756218906</v>
      </c>
      <c r="L20" s="261">
        <f>(K20+K23)/2</f>
        <v>99.75124378109453</v>
      </c>
      <c r="M20" s="294"/>
      <c r="N20" s="280"/>
      <c r="O20" s="281">
        <v>5</v>
      </c>
    </row>
    <row r="21" spans="1:15" ht="39" customHeight="1" x14ac:dyDescent="0.25">
      <c r="A21" s="223"/>
      <c r="B21" s="189"/>
      <c r="C21" s="276"/>
      <c r="D21" s="282"/>
      <c r="E21" s="273" t="s">
        <v>19</v>
      </c>
      <c r="F21" s="256" t="s">
        <v>115</v>
      </c>
      <c r="G21" s="278" t="s">
        <v>21</v>
      </c>
      <c r="H21" s="195">
        <f>'[59]Оценка от учреждения'!H20</f>
        <v>100</v>
      </c>
      <c r="I21" s="195">
        <f>'[59]Оценка от учреждения'!I20</f>
        <v>100</v>
      </c>
      <c r="J21" s="279">
        <f>IF(I21/H21*100&gt;100,100,I21/H21*100)</f>
        <v>100</v>
      </c>
      <c r="K21" s="283"/>
      <c r="L21" s="262"/>
      <c r="M21" s="294"/>
      <c r="N21" s="284"/>
      <c r="O21" s="285"/>
    </row>
    <row r="22" spans="1:15" ht="33.75" customHeight="1" x14ac:dyDescent="0.25">
      <c r="A22" s="223"/>
      <c r="B22" s="189"/>
      <c r="C22" s="276"/>
      <c r="D22" s="282"/>
      <c r="E22" s="273" t="s">
        <v>19</v>
      </c>
      <c r="F22" s="256" t="s">
        <v>116</v>
      </c>
      <c r="G22" s="278" t="s">
        <v>21</v>
      </c>
      <c r="H22" s="195">
        <f>'[59]Оценка от учреждения'!H21</f>
        <v>90</v>
      </c>
      <c r="I22" s="195">
        <f>'[59]Оценка от учреждения'!I21</f>
        <v>100</v>
      </c>
      <c r="J22" s="279">
        <f>IF(I22/H22*100&gt;100,100,I22/H22*100)</f>
        <v>100</v>
      </c>
      <c r="K22" s="283"/>
      <c r="L22" s="262"/>
      <c r="M22" s="294"/>
      <c r="N22" s="284"/>
      <c r="O22" s="285"/>
    </row>
    <row r="23" spans="1:15" ht="33" customHeight="1" x14ac:dyDescent="0.25">
      <c r="A23" s="223"/>
      <c r="B23" s="203"/>
      <c r="C23" s="276"/>
      <c r="D23" s="282"/>
      <c r="E23" s="273" t="s">
        <v>25</v>
      </c>
      <c r="F23" s="55" t="s">
        <v>26</v>
      </c>
      <c r="G23" s="278" t="s">
        <v>27</v>
      </c>
      <c r="H23" s="195">
        <f>'[59]Оценка от учреждения'!H22</f>
        <v>2</v>
      </c>
      <c r="I23" s="195">
        <f>'[59]Оценка от учреждения'!I22</f>
        <v>2.25</v>
      </c>
      <c r="J23" s="279">
        <f>IF(I23/H23*100&gt;100,100,I23/H23*100)</f>
        <v>100</v>
      </c>
      <c r="K23" s="279">
        <f>J23</f>
        <v>100</v>
      </c>
      <c r="L23" s="262"/>
      <c r="M23" s="294"/>
      <c r="N23" s="286"/>
      <c r="O23" s="287"/>
    </row>
    <row r="24" spans="1:15" ht="52.5" customHeight="1" x14ac:dyDescent="0.25">
      <c r="A24" s="223"/>
      <c r="B24" s="189" t="s">
        <v>126</v>
      </c>
      <c r="C24" s="276" t="s">
        <v>127</v>
      </c>
      <c r="D24" s="277" t="s">
        <v>18</v>
      </c>
      <c r="E24" s="273" t="s">
        <v>19</v>
      </c>
      <c r="F24" s="256" t="s">
        <v>114</v>
      </c>
      <c r="G24" s="278" t="s">
        <v>21</v>
      </c>
      <c r="H24" s="195">
        <f>'[59]Оценка от учреждения'!H23</f>
        <v>6.6</v>
      </c>
      <c r="I24" s="195">
        <f>'[59]Оценка от учреждения'!I23</f>
        <v>6.1</v>
      </c>
      <c r="J24" s="279">
        <f>IF(H24/I24*100&gt;100,100,H24/I24*100)</f>
        <v>100</v>
      </c>
      <c r="K24" s="237">
        <f>(J24+J25+J26)/3</f>
        <v>100</v>
      </c>
      <c r="L24" s="261">
        <f>(K24+K27)/2</f>
        <v>100</v>
      </c>
      <c r="M24" s="294"/>
      <c r="N24" s="280"/>
      <c r="O24" s="281">
        <v>6</v>
      </c>
    </row>
    <row r="25" spans="1:15" ht="39" customHeight="1" x14ac:dyDescent="0.25">
      <c r="A25" s="223"/>
      <c r="B25" s="189"/>
      <c r="C25" s="276"/>
      <c r="D25" s="282"/>
      <c r="E25" s="273" t="s">
        <v>19</v>
      </c>
      <c r="F25" s="256" t="s">
        <v>115</v>
      </c>
      <c r="G25" s="278" t="s">
        <v>21</v>
      </c>
      <c r="H25" s="195">
        <f>'[59]Оценка от учреждения'!H24</f>
        <v>100</v>
      </c>
      <c r="I25" s="195">
        <f>'[59]Оценка от учреждения'!I24</f>
        <v>100</v>
      </c>
      <c r="J25" s="279">
        <f>IF(I25/H25*100&gt;100,100,I25/H25*100)</f>
        <v>100</v>
      </c>
      <c r="K25" s="283"/>
      <c r="L25" s="262"/>
      <c r="M25" s="294"/>
      <c r="N25" s="284"/>
      <c r="O25" s="285"/>
    </row>
    <row r="26" spans="1:15" ht="35.25" customHeight="1" x14ac:dyDescent="0.25">
      <c r="A26" s="223"/>
      <c r="B26" s="189"/>
      <c r="C26" s="276"/>
      <c r="D26" s="282"/>
      <c r="E26" s="273" t="s">
        <v>19</v>
      </c>
      <c r="F26" s="256" t="s">
        <v>116</v>
      </c>
      <c r="G26" s="278" t="s">
        <v>21</v>
      </c>
      <c r="H26" s="195">
        <f>'[59]Оценка от учреждения'!H25</f>
        <v>90</v>
      </c>
      <c r="I26" s="195">
        <f>'[59]Оценка от учреждения'!I25</f>
        <v>100</v>
      </c>
      <c r="J26" s="279">
        <f>IF(I26/H26*100&gt;100,100,I26/H26*100)</f>
        <v>100</v>
      </c>
      <c r="K26" s="283"/>
      <c r="L26" s="262"/>
      <c r="M26" s="294"/>
      <c r="N26" s="284"/>
      <c r="O26" s="285"/>
    </row>
    <row r="27" spans="1:15" ht="33" customHeight="1" x14ac:dyDescent="0.25">
      <c r="A27" s="223"/>
      <c r="B27" s="203"/>
      <c r="C27" s="276"/>
      <c r="D27" s="282"/>
      <c r="E27" s="273" t="s">
        <v>25</v>
      </c>
      <c r="F27" s="55" t="s">
        <v>26</v>
      </c>
      <c r="G27" s="278" t="s">
        <v>27</v>
      </c>
      <c r="H27" s="195">
        <f>'[59]Оценка от учреждения'!H26</f>
        <v>32</v>
      </c>
      <c r="I27" s="195">
        <f>'[59]Оценка от учреждения'!I26</f>
        <v>33.42</v>
      </c>
      <c r="J27" s="279">
        <f>IF(I27/H27*100&gt;100,100,I27/H27*100)</f>
        <v>100</v>
      </c>
      <c r="K27" s="279">
        <f>J27</f>
        <v>100</v>
      </c>
      <c r="L27" s="262"/>
      <c r="M27" s="294"/>
      <c r="N27" s="286"/>
      <c r="O27" s="287"/>
    </row>
    <row r="28" spans="1:15" ht="51" hidden="1" customHeight="1" x14ac:dyDescent="0.25">
      <c r="A28" s="223"/>
      <c r="B28" s="189" t="s">
        <v>128</v>
      </c>
      <c r="C28" s="276" t="s">
        <v>129</v>
      </c>
      <c r="D28" s="277" t="s">
        <v>18</v>
      </c>
      <c r="E28" s="273" t="s">
        <v>19</v>
      </c>
      <c r="F28" s="256" t="s">
        <v>114</v>
      </c>
      <c r="G28" s="278" t="s">
        <v>21</v>
      </c>
      <c r="H28" s="195"/>
      <c r="I28" s="195"/>
      <c r="J28" s="279"/>
      <c r="K28" s="237"/>
      <c r="L28" s="261"/>
      <c r="M28" s="294"/>
      <c r="N28" s="280" t="s">
        <v>212</v>
      </c>
      <c r="O28" s="281">
        <v>7</v>
      </c>
    </row>
    <row r="29" spans="1:15" ht="39" hidden="1" customHeight="1" x14ac:dyDescent="0.25">
      <c r="A29" s="223"/>
      <c r="B29" s="189"/>
      <c r="C29" s="276"/>
      <c r="D29" s="282"/>
      <c r="E29" s="273" t="s">
        <v>19</v>
      </c>
      <c r="F29" s="256" t="s">
        <v>115</v>
      </c>
      <c r="G29" s="278" t="s">
        <v>21</v>
      </c>
      <c r="H29" s="195"/>
      <c r="I29" s="195"/>
      <c r="J29" s="279"/>
      <c r="K29" s="283"/>
      <c r="L29" s="262"/>
      <c r="M29" s="294"/>
      <c r="N29" s="284"/>
      <c r="O29" s="285"/>
    </row>
    <row r="30" spans="1:15" ht="33.75" hidden="1" customHeight="1" x14ac:dyDescent="0.25">
      <c r="A30" s="223"/>
      <c r="B30" s="189"/>
      <c r="C30" s="276"/>
      <c r="D30" s="282"/>
      <c r="E30" s="273" t="s">
        <v>19</v>
      </c>
      <c r="F30" s="256" t="s">
        <v>116</v>
      </c>
      <c r="G30" s="278" t="s">
        <v>21</v>
      </c>
      <c r="H30" s="195"/>
      <c r="I30" s="195"/>
      <c r="J30" s="279"/>
      <c r="K30" s="283"/>
      <c r="L30" s="262"/>
      <c r="M30" s="294"/>
      <c r="N30" s="284"/>
      <c r="O30" s="285"/>
    </row>
    <row r="31" spans="1:15" ht="33" hidden="1" customHeight="1" x14ac:dyDescent="0.25">
      <c r="A31" s="223"/>
      <c r="B31" s="203"/>
      <c r="C31" s="276"/>
      <c r="D31" s="282"/>
      <c r="E31" s="273" t="s">
        <v>25</v>
      </c>
      <c r="F31" s="55" t="s">
        <v>117</v>
      </c>
      <c r="G31" s="278" t="s">
        <v>27</v>
      </c>
      <c r="H31" s="195"/>
      <c r="I31" s="195"/>
      <c r="J31" s="279"/>
      <c r="K31" s="279"/>
      <c r="L31" s="262"/>
      <c r="M31" s="294"/>
      <c r="N31" s="286"/>
      <c r="O31" s="287"/>
    </row>
    <row r="32" spans="1:15" ht="54" customHeight="1" x14ac:dyDescent="0.25">
      <c r="A32" s="20"/>
      <c r="B32" s="189" t="s">
        <v>130</v>
      </c>
      <c r="C32" s="276" t="s">
        <v>131</v>
      </c>
      <c r="D32" s="288" t="s">
        <v>18</v>
      </c>
      <c r="E32" s="273" t="s">
        <v>19</v>
      </c>
      <c r="F32" s="256" t="s">
        <v>114</v>
      </c>
      <c r="G32" s="278" t="s">
        <v>21</v>
      </c>
      <c r="H32" s="195">
        <f>'[59]Оценка от учреждения'!H31</f>
        <v>6.6</v>
      </c>
      <c r="I32" s="195">
        <f>'[59]Оценка от учреждения'!I31</f>
        <v>6.2</v>
      </c>
      <c r="J32" s="279">
        <f>IF(H32/I32*100&gt;100,100,H32/I32*100)</f>
        <v>100</v>
      </c>
      <c r="K32" s="237">
        <f>(J32+J33+J34)/3</f>
        <v>100</v>
      </c>
      <c r="L32" s="261">
        <f>(K32+K35)/2</f>
        <v>100</v>
      </c>
      <c r="M32" s="294"/>
      <c r="N32" s="280"/>
      <c r="O32" s="281">
        <v>8</v>
      </c>
    </row>
    <row r="33" spans="1:15" ht="39" customHeight="1" x14ac:dyDescent="0.25">
      <c r="A33" s="20"/>
      <c r="B33" s="189"/>
      <c r="C33" s="276"/>
      <c r="D33" s="289"/>
      <c r="E33" s="273" t="s">
        <v>19</v>
      </c>
      <c r="F33" s="256" t="s">
        <v>115</v>
      </c>
      <c r="G33" s="278" t="s">
        <v>21</v>
      </c>
      <c r="H33" s="195">
        <f>'[59]Оценка от учреждения'!H32</f>
        <v>100</v>
      </c>
      <c r="I33" s="195">
        <f>'[59]Оценка от учреждения'!I32</f>
        <v>100</v>
      </c>
      <c r="J33" s="279">
        <f>IF(I33/H33*100&gt;100,100,I33/H33*100)</f>
        <v>100</v>
      </c>
      <c r="K33" s="283"/>
      <c r="L33" s="262"/>
      <c r="M33" s="294"/>
      <c r="N33" s="284"/>
      <c r="O33" s="285"/>
    </row>
    <row r="34" spans="1:15" ht="33.75" customHeight="1" x14ac:dyDescent="0.25">
      <c r="A34" s="20"/>
      <c r="B34" s="189"/>
      <c r="C34" s="276"/>
      <c r="D34" s="289"/>
      <c r="E34" s="273" t="s">
        <v>19</v>
      </c>
      <c r="F34" s="256" t="s">
        <v>116</v>
      </c>
      <c r="G34" s="278" t="s">
        <v>21</v>
      </c>
      <c r="H34" s="195">
        <f>'[59]Оценка от учреждения'!H33</f>
        <v>75</v>
      </c>
      <c r="I34" s="195">
        <f>'[59]Оценка от учреждения'!I33</f>
        <v>84.6</v>
      </c>
      <c r="J34" s="279">
        <f>IF(I34/H34*100&gt;100,100,I34/H34*100)</f>
        <v>100</v>
      </c>
      <c r="K34" s="283"/>
      <c r="L34" s="262"/>
      <c r="M34" s="294"/>
      <c r="N34" s="284"/>
      <c r="O34" s="285"/>
    </row>
    <row r="35" spans="1:15" ht="33" customHeight="1" x14ac:dyDescent="0.25">
      <c r="A35" s="20"/>
      <c r="B35" s="203"/>
      <c r="C35" s="276"/>
      <c r="D35" s="290"/>
      <c r="E35" s="273" t="s">
        <v>25</v>
      </c>
      <c r="F35" s="55" t="s">
        <v>26</v>
      </c>
      <c r="G35" s="278" t="s">
        <v>27</v>
      </c>
      <c r="H35" s="195">
        <f>'[59]Оценка от учреждения'!H34</f>
        <v>173</v>
      </c>
      <c r="I35" s="195">
        <f>'[59]Оценка от учреждения'!I34</f>
        <v>179.83</v>
      </c>
      <c r="J35" s="279">
        <f>IF(I35/H35*100&gt;100,100,I35/H35*100)</f>
        <v>100</v>
      </c>
      <c r="K35" s="279">
        <f>J35</f>
        <v>100</v>
      </c>
      <c r="L35" s="262"/>
      <c r="M35" s="294"/>
      <c r="N35" s="286"/>
      <c r="O35" s="287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hidden="1" customHeight="1" x14ac:dyDescent="0.25">
      <c r="A40" s="223"/>
      <c r="B40" s="189" t="s">
        <v>134</v>
      </c>
      <c r="C40" s="276" t="s">
        <v>135</v>
      </c>
      <c r="D40" s="277" t="s">
        <v>18</v>
      </c>
      <c r="E40" s="273" t="s">
        <v>19</v>
      </c>
      <c r="F40" s="256" t="s">
        <v>114</v>
      </c>
      <c r="G40" s="278" t="s">
        <v>21</v>
      </c>
      <c r="H40" s="195"/>
      <c r="I40" s="195"/>
      <c r="J40" s="279"/>
      <c r="K40" s="237"/>
      <c r="L40" s="261"/>
      <c r="M40" s="294"/>
      <c r="N40" s="280"/>
      <c r="O40" s="281">
        <v>10</v>
      </c>
    </row>
    <row r="41" spans="1:15" ht="39" hidden="1" customHeight="1" x14ac:dyDescent="0.25">
      <c r="A41" s="223"/>
      <c r="B41" s="189"/>
      <c r="C41" s="276"/>
      <c r="D41" s="282"/>
      <c r="E41" s="273" t="s">
        <v>19</v>
      </c>
      <c r="F41" s="256" t="s">
        <v>115</v>
      </c>
      <c r="G41" s="278" t="s">
        <v>21</v>
      </c>
      <c r="H41" s="195"/>
      <c r="I41" s="195"/>
      <c r="J41" s="279"/>
      <c r="K41" s="283"/>
      <c r="L41" s="262"/>
      <c r="M41" s="294"/>
      <c r="N41" s="284"/>
      <c r="O41" s="285"/>
    </row>
    <row r="42" spans="1:15" ht="36.75" hidden="1" customHeight="1" x14ac:dyDescent="0.25">
      <c r="A42" s="223"/>
      <c r="B42" s="189"/>
      <c r="C42" s="276"/>
      <c r="D42" s="282"/>
      <c r="E42" s="273" t="s">
        <v>19</v>
      </c>
      <c r="F42" s="256" t="s">
        <v>116</v>
      </c>
      <c r="G42" s="278" t="s">
        <v>21</v>
      </c>
      <c r="H42" s="195"/>
      <c r="I42" s="195"/>
      <c r="J42" s="279"/>
      <c r="K42" s="283"/>
      <c r="L42" s="262"/>
      <c r="M42" s="294"/>
      <c r="N42" s="284"/>
      <c r="O42" s="285"/>
    </row>
    <row r="43" spans="1:15" ht="33" hidden="1" customHeight="1" x14ac:dyDescent="0.25">
      <c r="A43" s="223"/>
      <c r="B43" s="203"/>
      <c r="C43" s="276"/>
      <c r="D43" s="282"/>
      <c r="E43" s="273" t="s">
        <v>25</v>
      </c>
      <c r="F43" s="55" t="s">
        <v>117</v>
      </c>
      <c r="G43" s="278" t="s">
        <v>27</v>
      </c>
      <c r="H43" s="195"/>
      <c r="I43" s="195"/>
      <c r="J43" s="279"/>
      <c r="K43" s="279"/>
      <c r="L43" s="262"/>
      <c r="M43" s="294"/>
      <c r="N43" s="286"/>
      <c r="O43" s="287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customHeight="1" x14ac:dyDescent="0.25">
      <c r="A56" s="223"/>
      <c r="B56" s="189" t="s">
        <v>142</v>
      </c>
      <c r="C56" s="276" t="s">
        <v>143</v>
      </c>
      <c r="D56" s="277" t="s">
        <v>18</v>
      </c>
      <c r="E56" s="273" t="s">
        <v>19</v>
      </c>
      <c r="F56" s="256" t="s">
        <v>114</v>
      </c>
      <c r="G56" s="278" t="s">
        <v>21</v>
      </c>
      <c r="H56" s="195">
        <f>'[59]Оценка от учреждения'!H55</f>
        <v>6.6</v>
      </c>
      <c r="I56" s="195">
        <f>'[59]Оценка от учреждения'!I55</f>
        <v>4.9000000000000004</v>
      </c>
      <c r="J56" s="279">
        <f>IF(H56/I56*100&gt;100,100,H56/I56*100)</f>
        <v>100</v>
      </c>
      <c r="K56" s="237">
        <f>(J56+J57+J58)/3</f>
        <v>100</v>
      </c>
      <c r="L56" s="261">
        <f>(K56+K59)/2</f>
        <v>98.333333333333343</v>
      </c>
      <c r="M56" s="294"/>
      <c r="N56" s="280"/>
      <c r="O56" s="281">
        <v>14</v>
      </c>
    </row>
    <row r="57" spans="1:15" ht="39" customHeight="1" x14ac:dyDescent="0.25">
      <c r="A57" s="223"/>
      <c r="B57" s="189"/>
      <c r="C57" s="276"/>
      <c r="D57" s="282"/>
      <c r="E57" s="273" t="s">
        <v>19</v>
      </c>
      <c r="F57" s="256" t="s">
        <v>115</v>
      </c>
      <c r="G57" s="278" t="s">
        <v>21</v>
      </c>
      <c r="H57" s="195">
        <f>'[59]Оценка от учреждения'!H56</f>
        <v>100</v>
      </c>
      <c r="I57" s="195">
        <f>'[59]Оценка от учреждения'!I56</f>
        <v>100</v>
      </c>
      <c r="J57" s="279">
        <f>IF(I57/H57*100&gt;100,100,I57/H57*100)</f>
        <v>100</v>
      </c>
      <c r="K57" s="283"/>
      <c r="L57" s="262"/>
      <c r="M57" s="294"/>
      <c r="N57" s="284"/>
      <c r="O57" s="285"/>
    </row>
    <row r="58" spans="1:15" ht="36.75" customHeight="1" x14ac:dyDescent="0.25">
      <c r="A58" s="223"/>
      <c r="B58" s="189"/>
      <c r="C58" s="276"/>
      <c r="D58" s="282"/>
      <c r="E58" s="273" t="s">
        <v>19</v>
      </c>
      <c r="F58" s="256" t="s">
        <v>116</v>
      </c>
      <c r="G58" s="278" t="s">
        <v>21</v>
      </c>
      <c r="H58" s="195">
        <f>'[59]Оценка от учреждения'!H57</f>
        <v>90</v>
      </c>
      <c r="I58" s="195">
        <f>'[59]Оценка от учреждения'!I57</f>
        <v>100</v>
      </c>
      <c r="J58" s="279">
        <f>IF(I58/H58*100&gt;100,100,I58/H58*100)</f>
        <v>100</v>
      </c>
      <c r="K58" s="283"/>
      <c r="L58" s="262"/>
      <c r="M58" s="294"/>
      <c r="N58" s="284"/>
      <c r="O58" s="285"/>
    </row>
    <row r="59" spans="1:15" ht="33" customHeight="1" x14ac:dyDescent="0.25">
      <c r="A59" s="223"/>
      <c r="B59" s="203"/>
      <c r="C59" s="276"/>
      <c r="D59" s="282"/>
      <c r="E59" s="273" t="s">
        <v>25</v>
      </c>
      <c r="F59" s="55" t="s">
        <v>26</v>
      </c>
      <c r="G59" s="278" t="s">
        <v>27</v>
      </c>
      <c r="H59" s="195">
        <f>'[59]Оценка от учреждения'!H58</f>
        <v>30</v>
      </c>
      <c r="I59" s="195">
        <f>'[59]Оценка от учреждения'!I58</f>
        <v>29</v>
      </c>
      <c r="J59" s="279">
        <f>IF(I59/H59*100&gt;100,100,I59/H59*100)</f>
        <v>96.666666666666671</v>
      </c>
      <c r="K59" s="279">
        <f>J59</f>
        <v>96.666666666666671</v>
      </c>
      <c r="L59" s="262"/>
      <c r="M59" s="294"/>
      <c r="N59" s="286"/>
      <c r="O59" s="287"/>
    </row>
    <row r="60" spans="1:15" customFormat="1" ht="52.5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33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33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33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33"/>
      <c r="N63" s="57"/>
      <c r="O63" s="236"/>
    </row>
    <row r="64" spans="1:15" ht="51" hidden="1" customHeight="1" x14ac:dyDescent="0.25">
      <c r="A64" s="223"/>
      <c r="B64" s="189" t="s">
        <v>146</v>
      </c>
      <c r="C64" s="276" t="s">
        <v>147</v>
      </c>
      <c r="D64" s="277" t="s">
        <v>18</v>
      </c>
      <c r="E64" s="273" t="s">
        <v>19</v>
      </c>
      <c r="F64" s="256" t="s">
        <v>114</v>
      </c>
      <c r="G64" s="278" t="s">
        <v>21</v>
      </c>
      <c r="H64" s="195"/>
      <c r="I64" s="195"/>
      <c r="J64" s="279"/>
      <c r="K64" s="237"/>
      <c r="L64" s="261"/>
      <c r="M64" s="294"/>
      <c r="N64" s="280"/>
      <c r="O64" s="281">
        <v>16</v>
      </c>
    </row>
    <row r="65" spans="1:15" ht="39" hidden="1" customHeight="1" x14ac:dyDescent="0.25">
      <c r="A65" s="223"/>
      <c r="B65" s="189"/>
      <c r="C65" s="276"/>
      <c r="D65" s="282"/>
      <c r="E65" s="273" t="s">
        <v>19</v>
      </c>
      <c r="F65" s="256" t="s">
        <v>115</v>
      </c>
      <c r="G65" s="278" t="s">
        <v>21</v>
      </c>
      <c r="H65" s="195"/>
      <c r="I65" s="195"/>
      <c r="J65" s="279"/>
      <c r="K65" s="283"/>
      <c r="L65" s="262"/>
      <c r="M65" s="294"/>
      <c r="N65" s="284"/>
      <c r="O65" s="285"/>
    </row>
    <row r="66" spans="1:15" ht="33.75" hidden="1" customHeight="1" x14ac:dyDescent="0.25">
      <c r="A66" s="223"/>
      <c r="B66" s="189"/>
      <c r="C66" s="276"/>
      <c r="D66" s="282"/>
      <c r="E66" s="273" t="s">
        <v>19</v>
      </c>
      <c r="F66" s="256" t="s">
        <v>116</v>
      </c>
      <c r="G66" s="278" t="s">
        <v>21</v>
      </c>
      <c r="H66" s="195"/>
      <c r="I66" s="195"/>
      <c r="J66" s="279"/>
      <c r="K66" s="283"/>
      <c r="L66" s="262"/>
      <c r="M66" s="294"/>
      <c r="N66" s="284"/>
      <c r="O66" s="285"/>
    </row>
    <row r="67" spans="1:15" ht="33" hidden="1" customHeight="1" x14ac:dyDescent="0.25">
      <c r="A67" s="223"/>
      <c r="B67" s="203"/>
      <c r="C67" s="276"/>
      <c r="D67" s="282"/>
      <c r="E67" s="273" t="s">
        <v>25</v>
      </c>
      <c r="F67" s="55" t="s">
        <v>117</v>
      </c>
      <c r="G67" s="278" t="s">
        <v>27</v>
      </c>
      <c r="H67" s="195"/>
      <c r="I67" s="195"/>
      <c r="J67" s="279"/>
      <c r="K67" s="279"/>
      <c r="L67" s="262"/>
      <c r="M67" s="294"/>
      <c r="N67" s="286"/>
      <c r="O67" s="287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279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hidden="1" customHeight="1" x14ac:dyDescent="0.25">
      <c r="A72" s="223"/>
      <c r="B72" s="189" t="s">
        <v>153</v>
      </c>
      <c r="C72" s="276" t="s">
        <v>154</v>
      </c>
      <c r="D72" s="277" t="s">
        <v>18</v>
      </c>
      <c r="E72" s="273" t="s">
        <v>19</v>
      </c>
      <c r="F72" s="256" t="s">
        <v>150</v>
      </c>
      <c r="G72" s="278" t="s">
        <v>21</v>
      </c>
      <c r="H72" s="195"/>
      <c r="I72" s="195"/>
      <c r="J72" s="279"/>
      <c r="K72" s="237"/>
      <c r="L72" s="261"/>
      <c r="M72" s="294"/>
      <c r="N72" s="280"/>
      <c r="O72" s="281">
        <v>18</v>
      </c>
    </row>
    <row r="73" spans="1:15" ht="34.5" hidden="1" customHeight="1" x14ac:dyDescent="0.25">
      <c r="A73" s="223"/>
      <c r="B73" s="189"/>
      <c r="C73" s="276"/>
      <c r="D73" s="282"/>
      <c r="E73" s="273" t="s">
        <v>19</v>
      </c>
      <c r="F73" s="256" t="s">
        <v>151</v>
      </c>
      <c r="G73" s="278" t="s">
        <v>21</v>
      </c>
      <c r="H73" s="195"/>
      <c r="I73" s="195"/>
      <c r="J73" s="279"/>
      <c r="K73" s="283"/>
      <c r="L73" s="262"/>
      <c r="M73" s="294"/>
      <c r="N73" s="284"/>
      <c r="O73" s="285"/>
    </row>
    <row r="74" spans="1:15" ht="33.75" hidden="1" customHeight="1" x14ac:dyDescent="0.25">
      <c r="A74" s="223"/>
      <c r="B74" s="189"/>
      <c r="C74" s="276"/>
      <c r="D74" s="282"/>
      <c r="E74" s="273" t="s">
        <v>19</v>
      </c>
      <c r="F74" s="291" t="s">
        <v>152</v>
      </c>
      <c r="G74" s="278" t="s">
        <v>21</v>
      </c>
      <c r="H74" s="195"/>
      <c r="I74" s="195"/>
      <c r="J74" s="279"/>
      <c r="K74" s="283"/>
      <c r="L74" s="262"/>
      <c r="M74" s="294"/>
      <c r="N74" s="284"/>
      <c r="O74" s="285"/>
    </row>
    <row r="75" spans="1:15" ht="33" hidden="1" customHeight="1" x14ac:dyDescent="0.25">
      <c r="A75" s="223"/>
      <c r="B75" s="203"/>
      <c r="C75" s="276"/>
      <c r="D75" s="282"/>
      <c r="E75" s="273" t="s">
        <v>25</v>
      </c>
      <c r="F75" s="55" t="s">
        <v>117</v>
      </c>
      <c r="G75" s="278" t="s">
        <v>27</v>
      </c>
      <c r="H75" s="195"/>
      <c r="I75" s="195"/>
      <c r="J75" s="279"/>
      <c r="K75" s="279"/>
      <c r="L75" s="262"/>
      <c r="M75" s="294"/>
      <c r="N75" s="286"/>
      <c r="O75" s="287"/>
    </row>
    <row r="76" spans="1:15" customFormat="1" ht="36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>
        <f>'[59]Оценка от учреждения'!H75</f>
        <v>100</v>
      </c>
      <c r="I76" s="195">
        <f>'[59]Оценка от учреждения'!I75</f>
        <v>100</v>
      </c>
      <c r="J76" s="225">
        <f>IF(I76/H76*100&gt;100,100,I76/H76*100)</f>
        <v>100</v>
      </c>
      <c r="K76" s="226">
        <f>(J76+J77+J78)/3</f>
        <v>100</v>
      </c>
      <c r="L76" s="227">
        <f>(K76+K79)/2</f>
        <v>100</v>
      </c>
      <c r="M76" s="233"/>
      <c r="N76" s="44"/>
      <c r="O76" s="229">
        <v>19</v>
      </c>
    </row>
    <row r="77" spans="1:15" customFormat="1" ht="39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>
        <f>'[59]Оценка от учреждения'!H76</f>
        <v>10</v>
      </c>
      <c r="I77" s="195">
        <f>'[59]Оценка от учреждения'!I76</f>
        <v>6.3</v>
      </c>
      <c r="J77" s="225">
        <f>IF(H77/I77*100&gt;100,100,H77/I77*100)</f>
        <v>100</v>
      </c>
      <c r="K77" s="231"/>
      <c r="L77" s="232"/>
      <c r="M77" s="233"/>
      <c r="N77" s="49"/>
      <c r="O77" s="234"/>
    </row>
    <row r="78" spans="1:15" customFormat="1" ht="35.25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>
        <f>'[59]Оценка от учреждения'!H77</f>
        <v>100</v>
      </c>
      <c r="I78" s="195">
        <f>'[59]Оценка от учреждения'!I77</f>
        <v>100</v>
      </c>
      <c r="J78" s="225">
        <f>IF(I78/H78*100&gt;100,100,I78/H78*100)</f>
        <v>100</v>
      </c>
      <c r="K78" s="231"/>
      <c r="L78" s="232"/>
      <c r="M78" s="233"/>
      <c r="N78" s="49"/>
      <c r="O78" s="234"/>
    </row>
    <row r="79" spans="1:15" customFormat="1" ht="33" customHeight="1" x14ac:dyDescent="0.25">
      <c r="A79" s="223"/>
      <c r="B79" s="203"/>
      <c r="C79" s="204"/>
      <c r="D79" s="199"/>
      <c r="E79" s="192" t="s">
        <v>25</v>
      </c>
      <c r="F79" s="205" t="s">
        <v>26</v>
      </c>
      <c r="G79" s="194" t="s">
        <v>27</v>
      </c>
      <c r="H79" s="195">
        <f>'[59]Оценка от учреждения'!H78</f>
        <v>1</v>
      </c>
      <c r="I79" s="195">
        <f>'[59]Оценка от учреждения'!I78</f>
        <v>1.42</v>
      </c>
      <c r="J79" s="225">
        <f>IF(I79/H79*100&gt;100,100,I79/H79*100)</f>
        <v>100</v>
      </c>
      <c r="K79" s="225">
        <f>J79</f>
        <v>100</v>
      </c>
      <c r="L79" s="232"/>
      <c r="M79" s="233"/>
      <c r="N79" s="57"/>
      <c r="O79" s="236"/>
    </row>
    <row r="80" spans="1:15" ht="34.5" customHeight="1" x14ac:dyDescent="0.25">
      <c r="A80" s="223"/>
      <c r="B80" s="189" t="s">
        <v>157</v>
      </c>
      <c r="C80" s="276" t="s">
        <v>158</v>
      </c>
      <c r="D80" s="277" t="s">
        <v>18</v>
      </c>
      <c r="E80" s="273" t="s">
        <v>19</v>
      </c>
      <c r="F80" s="256" t="s">
        <v>150</v>
      </c>
      <c r="G80" s="278" t="s">
        <v>21</v>
      </c>
      <c r="H80" s="195">
        <f>'[59]Оценка от учреждения'!H79</f>
        <v>100</v>
      </c>
      <c r="I80" s="195">
        <f>'[59]Оценка от учреждения'!I79</f>
        <v>100</v>
      </c>
      <c r="J80" s="279">
        <f>IF(I80/H80*100&gt;100,100,I80/H80*100)</f>
        <v>100</v>
      </c>
      <c r="K80" s="237">
        <f>(J80+J81+J82)/3</f>
        <v>100</v>
      </c>
      <c r="L80" s="261">
        <f>(K80+K83)/2</f>
        <v>94.5</v>
      </c>
      <c r="M80" s="294"/>
      <c r="N80" s="280"/>
      <c r="O80" s="281">
        <v>20</v>
      </c>
    </row>
    <row r="81" spans="1:15" ht="39" customHeight="1" x14ac:dyDescent="0.25">
      <c r="A81" s="223"/>
      <c r="B81" s="189"/>
      <c r="C81" s="276"/>
      <c r="D81" s="282"/>
      <c r="E81" s="273" t="s">
        <v>19</v>
      </c>
      <c r="F81" s="256" t="s">
        <v>151</v>
      </c>
      <c r="G81" s="278" t="s">
        <v>21</v>
      </c>
      <c r="H81" s="195">
        <f>'[59]Оценка от учреждения'!H80</f>
        <v>10</v>
      </c>
      <c r="I81" s="195">
        <f>'[59]Оценка от учреждения'!I80</f>
        <v>6.4</v>
      </c>
      <c r="J81" s="279">
        <f>IF(H81/I81*100&gt;100,100,H81/I81*100)</f>
        <v>100</v>
      </c>
      <c r="K81" s="283"/>
      <c r="L81" s="262"/>
      <c r="M81" s="294"/>
      <c r="N81" s="284"/>
      <c r="O81" s="285"/>
    </row>
    <row r="82" spans="1:15" ht="33.75" customHeight="1" x14ac:dyDescent="0.25">
      <c r="A82" s="223"/>
      <c r="B82" s="189"/>
      <c r="C82" s="276"/>
      <c r="D82" s="282"/>
      <c r="E82" s="273" t="s">
        <v>19</v>
      </c>
      <c r="F82" s="291" t="s">
        <v>152</v>
      </c>
      <c r="G82" s="278" t="s">
        <v>21</v>
      </c>
      <c r="H82" s="195">
        <f>'[59]Оценка от учреждения'!H81</f>
        <v>100</v>
      </c>
      <c r="I82" s="195">
        <f>'[59]Оценка от учреждения'!I81</f>
        <v>100</v>
      </c>
      <c r="J82" s="279">
        <f>IF(I82/H82*100&gt;100,100,I82/H82*100)</f>
        <v>100</v>
      </c>
      <c r="K82" s="283"/>
      <c r="L82" s="262"/>
      <c r="M82" s="294"/>
      <c r="N82" s="284"/>
      <c r="O82" s="285"/>
    </row>
    <row r="83" spans="1:15" ht="33" customHeight="1" x14ac:dyDescent="0.25">
      <c r="A83" s="223"/>
      <c r="B83" s="203"/>
      <c r="C83" s="276"/>
      <c r="D83" s="282"/>
      <c r="E83" s="273" t="s">
        <v>25</v>
      </c>
      <c r="F83" s="55" t="s">
        <v>26</v>
      </c>
      <c r="G83" s="278" t="s">
        <v>27</v>
      </c>
      <c r="H83" s="195">
        <f>'[59]Оценка от учреждения'!H82</f>
        <v>3</v>
      </c>
      <c r="I83" s="195">
        <f>'[59]Оценка от учреждения'!I82</f>
        <v>2.67</v>
      </c>
      <c r="J83" s="279">
        <f>IF(I83/H83*100&gt;100,100,I83/H83*100)</f>
        <v>89</v>
      </c>
      <c r="K83" s="279">
        <f>J83</f>
        <v>89</v>
      </c>
      <c r="L83" s="262"/>
      <c r="M83" s="294"/>
      <c r="N83" s="286"/>
      <c r="O83" s="287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ht="34.5" customHeight="1" x14ac:dyDescent="0.25">
      <c r="A92" s="223"/>
      <c r="B92" s="189" t="s">
        <v>163</v>
      </c>
      <c r="C92" s="276" t="s">
        <v>164</v>
      </c>
      <c r="D92" s="277" t="s">
        <v>18</v>
      </c>
      <c r="E92" s="273" t="s">
        <v>19</v>
      </c>
      <c r="F92" s="256" t="s">
        <v>150</v>
      </c>
      <c r="G92" s="278" t="s">
        <v>21</v>
      </c>
      <c r="H92" s="195">
        <f>'[59]Оценка от учреждения'!H91</f>
        <v>100</v>
      </c>
      <c r="I92" s="195">
        <f>'[59]Оценка от учреждения'!I91</f>
        <v>100</v>
      </c>
      <c r="J92" s="279">
        <f>IF(I92/H92*100&gt;100,100,I92/H92*100)</f>
        <v>100</v>
      </c>
      <c r="K92" s="237">
        <f>(J92+J93+J94)/3</f>
        <v>99.50248756218906</v>
      </c>
      <c r="L92" s="261">
        <f>(K92+K95)/2</f>
        <v>99.75124378109453</v>
      </c>
      <c r="M92" s="294"/>
      <c r="N92" s="280"/>
      <c r="O92" s="281">
        <v>23</v>
      </c>
    </row>
    <row r="93" spans="1:15" ht="39" customHeight="1" x14ac:dyDescent="0.25">
      <c r="A93" s="223"/>
      <c r="B93" s="189"/>
      <c r="C93" s="276"/>
      <c r="D93" s="282"/>
      <c r="E93" s="273" t="s">
        <v>19</v>
      </c>
      <c r="F93" s="256" t="s">
        <v>151</v>
      </c>
      <c r="G93" s="278" t="s">
        <v>21</v>
      </c>
      <c r="H93" s="195">
        <f>'[59]Оценка от учреждения'!H92</f>
        <v>6.6</v>
      </c>
      <c r="I93" s="195">
        <f>'[59]Оценка от учреждения'!I92</f>
        <v>6.7</v>
      </c>
      <c r="J93" s="279">
        <f>IF(H93/I93*100&gt;100,100,H93/I93*100)</f>
        <v>98.507462686567166</v>
      </c>
      <c r="K93" s="283"/>
      <c r="L93" s="262"/>
      <c r="M93" s="294"/>
      <c r="N93" s="284"/>
      <c r="O93" s="285"/>
    </row>
    <row r="94" spans="1:15" ht="32.25" customHeight="1" x14ac:dyDescent="0.25">
      <c r="A94" s="223"/>
      <c r="B94" s="189"/>
      <c r="C94" s="276"/>
      <c r="D94" s="282"/>
      <c r="E94" s="273" t="s">
        <v>19</v>
      </c>
      <c r="F94" s="291" t="s">
        <v>152</v>
      </c>
      <c r="G94" s="278" t="s">
        <v>21</v>
      </c>
      <c r="H94" s="195">
        <f>'[59]Оценка от учреждения'!H93</f>
        <v>100</v>
      </c>
      <c r="I94" s="195">
        <f>'[59]Оценка от учреждения'!I93</f>
        <v>100</v>
      </c>
      <c r="J94" s="279">
        <f>IF(I94/H94*100&gt;100,100,I94/H94*100)</f>
        <v>100</v>
      </c>
      <c r="K94" s="283"/>
      <c r="L94" s="262"/>
      <c r="M94" s="294"/>
      <c r="N94" s="284"/>
      <c r="O94" s="285"/>
    </row>
    <row r="95" spans="1:15" ht="33" customHeight="1" x14ac:dyDescent="0.25">
      <c r="A95" s="223"/>
      <c r="B95" s="203"/>
      <c r="C95" s="276"/>
      <c r="D95" s="282"/>
      <c r="E95" s="273" t="s">
        <v>25</v>
      </c>
      <c r="F95" s="55" t="s">
        <v>26</v>
      </c>
      <c r="G95" s="278" t="s">
        <v>27</v>
      </c>
      <c r="H95" s="195">
        <f>'[59]Оценка от учреждения'!H94</f>
        <v>2</v>
      </c>
      <c r="I95" s="195">
        <f>'[59]Оценка от учреждения'!I94</f>
        <v>2.25</v>
      </c>
      <c r="J95" s="279">
        <f>IF(I95/H95*100&gt;100,100,I95/H95*100)</f>
        <v>100</v>
      </c>
      <c r="K95" s="279">
        <f>J95</f>
        <v>100</v>
      </c>
      <c r="L95" s="262"/>
      <c r="M95" s="294"/>
      <c r="N95" s="286"/>
      <c r="O95" s="287"/>
    </row>
    <row r="96" spans="1:15" ht="33" customHeight="1" x14ac:dyDescent="0.25">
      <c r="A96" s="223"/>
      <c r="B96" s="189" t="s">
        <v>165</v>
      </c>
      <c r="C96" s="276" t="s">
        <v>166</v>
      </c>
      <c r="D96" s="277" t="s">
        <v>18</v>
      </c>
      <c r="E96" s="273" t="s">
        <v>19</v>
      </c>
      <c r="F96" s="256" t="s">
        <v>150</v>
      </c>
      <c r="G96" s="278" t="s">
        <v>21</v>
      </c>
      <c r="H96" s="195">
        <f>'[59]Оценка от учреждения'!H95</f>
        <v>100</v>
      </c>
      <c r="I96" s="195">
        <f>'[59]Оценка от учреждения'!I95</f>
        <v>100</v>
      </c>
      <c r="J96" s="279">
        <f>IF(I96/H96*100&gt;100,100,I96/H96*100)</f>
        <v>100</v>
      </c>
      <c r="K96" s="237">
        <f>(J96+J97+J98)/3</f>
        <v>100</v>
      </c>
      <c r="L96" s="261">
        <f>(K96+K99)/2</f>
        <v>100</v>
      </c>
      <c r="M96" s="294"/>
      <c r="N96" s="280"/>
      <c r="O96" s="281">
        <v>24</v>
      </c>
    </row>
    <row r="97" spans="1:15" ht="39" customHeight="1" x14ac:dyDescent="0.25">
      <c r="A97" s="223"/>
      <c r="B97" s="189"/>
      <c r="C97" s="276"/>
      <c r="D97" s="282"/>
      <c r="E97" s="273" t="s">
        <v>19</v>
      </c>
      <c r="F97" s="256" t="s">
        <v>151</v>
      </c>
      <c r="G97" s="278" t="s">
        <v>21</v>
      </c>
      <c r="H97" s="195">
        <f>'[59]Оценка от учреждения'!H96</f>
        <v>6.6</v>
      </c>
      <c r="I97" s="195">
        <f>'[59]Оценка от учреждения'!I96</f>
        <v>6.1</v>
      </c>
      <c r="J97" s="279">
        <f>IF(H97/I97*100&gt;100,100,H97/I97*100)</f>
        <v>100</v>
      </c>
      <c r="K97" s="283"/>
      <c r="L97" s="262"/>
      <c r="M97" s="294"/>
      <c r="N97" s="284"/>
      <c r="O97" s="285"/>
    </row>
    <row r="98" spans="1:15" ht="33.75" customHeight="1" x14ac:dyDescent="0.25">
      <c r="A98" s="223"/>
      <c r="B98" s="189"/>
      <c r="C98" s="276"/>
      <c r="D98" s="282"/>
      <c r="E98" s="273" t="s">
        <v>19</v>
      </c>
      <c r="F98" s="291" t="s">
        <v>152</v>
      </c>
      <c r="G98" s="278" t="s">
        <v>21</v>
      </c>
      <c r="H98" s="195">
        <f>'[59]Оценка от учреждения'!H97</f>
        <v>100</v>
      </c>
      <c r="I98" s="195">
        <f>'[59]Оценка от учреждения'!I97</f>
        <v>100</v>
      </c>
      <c r="J98" s="279">
        <f>IF(I98/H98*100&gt;100,100,I98/H98*100)</f>
        <v>100</v>
      </c>
      <c r="K98" s="283"/>
      <c r="L98" s="262"/>
      <c r="M98" s="294"/>
      <c r="N98" s="284"/>
      <c r="O98" s="285"/>
    </row>
    <row r="99" spans="1:15" ht="33" customHeight="1" x14ac:dyDescent="0.25">
      <c r="A99" s="223"/>
      <c r="B99" s="203"/>
      <c r="C99" s="276"/>
      <c r="D99" s="282"/>
      <c r="E99" s="273" t="s">
        <v>25</v>
      </c>
      <c r="F99" s="55" t="s">
        <v>26</v>
      </c>
      <c r="G99" s="278" t="s">
        <v>27</v>
      </c>
      <c r="H99" s="195">
        <f>'[59]Оценка от учреждения'!H98</f>
        <v>32</v>
      </c>
      <c r="I99" s="195">
        <f>'[59]Оценка от учреждения'!I98</f>
        <v>33.42</v>
      </c>
      <c r="J99" s="279">
        <f>IF(I99/H99*100&gt;100,100,I99/H99*100)</f>
        <v>100</v>
      </c>
      <c r="K99" s="279">
        <f>J99</f>
        <v>100</v>
      </c>
      <c r="L99" s="262"/>
      <c r="M99" s="294"/>
      <c r="N99" s="286"/>
      <c r="O99" s="287"/>
    </row>
    <row r="100" spans="1:15" ht="34.5" hidden="1" customHeight="1" x14ac:dyDescent="0.25">
      <c r="A100" s="223"/>
      <c r="B100" s="189" t="s">
        <v>167</v>
      </c>
      <c r="C100" s="276" t="s">
        <v>168</v>
      </c>
      <c r="D100" s="277" t="s">
        <v>18</v>
      </c>
      <c r="E100" s="273" t="s">
        <v>19</v>
      </c>
      <c r="F100" s="256" t="s">
        <v>150</v>
      </c>
      <c r="G100" s="278" t="s">
        <v>21</v>
      </c>
      <c r="H100" s="195"/>
      <c r="I100" s="195"/>
      <c r="J100" s="279"/>
      <c r="K100" s="237"/>
      <c r="L100" s="261"/>
      <c r="M100" s="294"/>
      <c r="N100" s="280" t="s">
        <v>212</v>
      </c>
      <c r="O100" s="281">
        <v>25</v>
      </c>
    </row>
    <row r="101" spans="1:15" ht="39" hidden="1" customHeight="1" x14ac:dyDescent="0.25">
      <c r="A101" s="223"/>
      <c r="B101" s="189"/>
      <c r="C101" s="276"/>
      <c r="D101" s="282"/>
      <c r="E101" s="273" t="s">
        <v>19</v>
      </c>
      <c r="F101" s="256" t="s">
        <v>151</v>
      </c>
      <c r="G101" s="278" t="s">
        <v>21</v>
      </c>
      <c r="H101" s="195"/>
      <c r="I101" s="195"/>
      <c r="J101" s="279"/>
      <c r="K101" s="283"/>
      <c r="L101" s="262"/>
      <c r="M101" s="294"/>
      <c r="N101" s="284"/>
      <c r="O101" s="285"/>
    </row>
    <row r="102" spans="1:15" ht="35.25" hidden="1" customHeight="1" x14ac:dyDescent="0.25">
      <c r="A102" s="223"/>
      <c r="B102" s="189"/>
      <c r="C102" s="276"/>
      <c r="D102" s="282"/>
      <c r="E102" s="273" t="s">
        <v>19</v>
      </c>
      <c r="F102" s="291" t="s">
        <v>152</v>
      </c>
      <c r="G102" s="278" t="s">
        <v>21</v>
      </c>
      <c r="H102" s="195"/>
      <c r="I102" s="195"/>
      <c r="J102" s="279"/>
      <c r="K102" s="283"/>
      <c r="L102" s="262"/>
      <c r="M102" s="294"/>
      <c r="N102" s="284"/>
      <c r="O102" s="285"/>
    </row>
    <row r="103" spans="1:15" ht="33" hidden="1" customHeight="1" x14ac:dyDescent="0.25">
      <c r="A103" s="223"/>
      <c r="B103" s="203"/>
      <c r="C103" s="276"/>
      <c r="D103" s="282"/>
      <c r="E103" s="273" t="s">
        <v>25</v>
      </c>
      <c r="F103" s="55" t="s">
        <v>117</v>
      </c>
      <c r="G103" s="278" t="s">
        <v>27</v>
      </c>
      <c r="H103" s="195"/>
      <c r="I103" s="195"/>
      <c r="J103" s="279"/>
      <c r="K103" s="279"/>
      <c r="L103" s="262"/>
      <c r="M103" s="294"/>
      <c r="N103" s="286"/>
      <c r="O103" s="287"/>
    </row>
    <row r="104" spans="1:15" ht="33" customHeight="1" x14ac:dyDescent="0.25">
      <c r="A104" s="20"/>
      <c r="B104" s="189" t="s">
        <v>169</v>
      </c>
      <c r="C104" s="276" t="s">
        <v>170</v>
      </c>
      <c r="D104" s="277" t="s">
        <v>18</v>
      </c>
      <c r="E104" s="273" t="s">
        <v>19</v>
      </c>
      <c r="F104" s="256" t="s">
        <v>150</v>
      </c>
      <c r="G104" s="278" t="s">
        <v>21</v>
      </c>
      <c r="H104" s="195">
        <f>'[59]Оценка от учреждения'!H103</f>
        <v>100</v>
      </c>
      <c r="I104" s="195">
        <f>'[59]Оценка от учреждения'!I103</f>
        <v>100</v>
      </c>
      <c r="J104" s="279">
        <f>IF(I104/H104*100&gt;100,100,I104/H104*100)</f>
        <v>100</v>
      </c>
      <c r="K104" s="237">
        <f>(J104+J105+J106)/3</f>
        <v>100</v>
      </c>
      <c r="L104" s="261">
        <f>(K104+K107)/2</f>
        <v>100</v>
      </c>
      <c r="M104" s="294"/>
      <c r="N104" s="280"/>
      <c r="O104" s="281">
        <v>26</v>
      </c>
    </row>
    <row r="105" spans="1:15" ht="39" customHeight="1" x14ac:dyDescent="0.25">
      <c r="A105" s="20"/>
      <c r="B105" s="189"/>
      <c r="C105" s="276"/>
      <c r="D105" s="282"/>
      <c r="E105" s="273" t="s">
        <v>19</v>
      </c>
      <c r="F105" s="256" t="s">
        <v>151</v>
      </c>
      <c r="G105" s="278" t="s">
        <v>21</v>
      </c>
      <c r="H105" s="195">
        <f>'[59]Оценка от учреждения'!H104</f>
        <v>6.6</v>
      </c>
      <c r="I105" s="195">
        <f>'[59]Оценка от учреждения'!I104</f>
        <v>6</v>
      </c>
      <c r="J105" s="279">
        <f>IF(H105/I105*100&gt;100,100,H105/I105*100)</f>
        <v>100</v>
      </c>
      <c r="K105" s="283"/>
      <c r="L105" s="262"/>
      <c r="M105" s="294"/>
      <c r="N105" s="284"/>
      <c r="O105" s="285"/>
    </row>
    <row r="106" spans="1:15" ht="32.25" customHeight="1" x14ac:dyDescent="0.25">
      <c r="A106" s="20"/>
      <c r="B106" s="189"/>
      <c r="C106" s="276"/>
      <c r="D106" s="282"/>
      <c r="E106" s="273" t="s">
        <v>19</v>
      </c>
      <c r="F106" s="291" t="s">
        <v>152</v>
      </c>
      <c r="G106" s="278" t="s">
        <v>21</v>
      </c>
      <c r="H106" s="195">
        <f>'[59]Оценка от учреждения'!H105</f>
        <v>100</v>
      </c>
      <c r="I106" s="195">
        <f>'[59]Оценка от учреждения'!I105</f>
        <v>100</v>
      </c>
      <c r="J106" s="279">
        <f>IF(I106/H106*100&gt;100,100,I106/H106*100)</f>
        <v>100</v>
      </c>
      <c r="K106" s="283"/>
      <c r="L106" s="262"/>
      <c r="M106" s="294"/>
      <c r="N106" s="284"/>
      <c r="O106" s="285"/>
    </row>
    <row r="107" spans="1:15" ht="33" customHeight="1" x14ac:dyDescent="0.25">
      <c r="A107" s="159"/>
      <c r="B107" s="203"/>
      <c r="C107" s="276"/>
      <c r="D107" s="282"/>
      <c r="E107" s="273" t="s">
        <v>25</v>
      </c>
      <c r="F107" s="55" t="s">
        <v>26</v>
      </c>
      <c r="G107" s="278" t="s">
        <v>27</v>
      </c>
      <c r="H107" s="195">
        <f>'[59]Оценка от учреждения'!H106</f>
        <v>203</v>
      </c>
      <c r="I107" s="195">
        <f>'[59]Оценка от учреждения'!I106</f>
        <v>208.83</v>
      </c>
      <c r="J107" s="279">
        <f>IF(I107/H107*100&gt;100,100,I107/H107*100)</f>
        <v>100</v>
      </c>
      <c r="K107" s="279">
        <f>J107</f>
        <v>100</v>
      </c>
      <c r="L107" s="262"/>
      <c r="M107" s="296"/>
      <c r="N107" s="286"/>
      <c r="O107" s="287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92"/>
      <c r="H109" s="246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8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2.75" customHeight="1" x14ac:dyDescent="0.25">
      <c r="A2" s="3" t="s">
        <v>1</v>
      </c>
      <c r="B2" s="3" t="s">
        <v>173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3</v>
      </c>
      <c r="D3" s="5">
        <v>4</v>
      </c>
      <c r="E3" s="4">
        <v>5</v>
      </c>
      <c r="F3" s="4">
        <v>6</v>
      </c>
      <c r="G3" s="5">
        <v>7</v>
      </c>
      <c r="H3" s="4">
        <v>8</v>
      </c>
      <c r="I3" s="4">
        <v>9</v>
      </c>
      <c r="J3" s="5">
        <v>10</v>
      </c>
      <c r="K3" s="4">
        <v>11</v>
      </c>
      <c r="L3" s="4">
        <v>12</v>
      </c>
      <c r="M3" s="5">
        <v>13</v>
      </c>
      <c r="N3" s="4">
        <v>14</v>
      </c>
    </row>
    <row r="4" spans="1:15" customFormat="1" ht="55.5" hidden="1" customHeight="1" x14ac:dyDescent="0.25">
      <c r="A4" s="228" t="s">
        <v>213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>
        <f>'[60]Оценка от учреждения'!H7</f>
        <v>10</v>
      </c>
      <c r="I8" s="195">
        <f>'[60]Оценка от учреждения'!I7</f>
        <v>7.4</v>
      </c>
      <c r="J8" s="225">
        <f>IF(H8/I8*100&gt;100,100,H8/I8*100)</f>
        <v>100</v>
      </c>
      <c r="K8" s="226">
        <f>(J8+J9+J10)/3</f>
        <v>94.433333333333337</v>
      </c>
      <c r="L8" s="227">
        <f>(K8+K11)/2</f>
        <v>97.216666666666669</v>
      </c>
      <c r="M8" s="233"/>
      <c r="N8" s="44"/>
      <c r="O8" s="229">
        <v>2</v>
      </c>
    </row>
    <row r="9" spans="1:15" customFormat="1" ht="39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>
        <f>'[60]Оценка от учреждения'!H8</f>
        <v>100</v>
      </c>
      <c r="I9" s="195">
        <f>'[60]Оценка от учреждения'!I8</f>
        <v>100</v>
      </c>
      <c r="J9" s="225">
        <f>IF(I9/H9*100&gt;100,100,I9/H9*100)</f>
        <v>100</v>
      </c>
      <c r="K9" s="231"/>
      <c r="L9" s="232"/>
      <c r="M9" s="233"/>
      <c r="N9" s="49"/>
      <c r="O9" s="234"/>
    </row>
    <row r="10" spans="1:15" customFormat="1" ht="38.25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>
        <f>'[60]Оценка от учреждения'!H9</f>
        <v>100</v>
      </c>
      <c r="I10" s="195">
        <f>'[60]Оценка от учреждения'!I9</f>
        <v>83.3</v>
      </c>
      <c r="J10" s="225">
        <f>IF(I10/H10*100&gt;100,100,I10/H10*100)</f>
        <v>83.3</v>
      </c>
      <c r="K10" s="231"/>
      <c r="L10" s="232"/>
      <c r="M10" s="233"/>
      <c r="N10" s="49"/>
      <c r="O10" s="234"/>
    </row>
    <row r="11" spans="1:15" customFormat="1" ht="33" customHeight="1" x14ac:dyDescent="0.25">
      <c r="A11" s="223"/>
      <c r="B11" s="203"/>
      <c r="C11" s="204"/>
      <c r="D11" s="199"/>
      <c r="E11" s="192" t="s">
        <v>25</v>
      </c>
      <c r="F11" s="205" t="s">
        <v>26</v>
      </c>
      <c r="G11" s="194" t="s">
        <v>27</v>
      </c>
      <c r="H11" s="195">
        <f>'[60]Оценка от учреждения'!H10</f>
        <v>0.33</v>
      </c>
      <c r="I11" s="195">
        <f>'[60]Оценка от учреждения'!I10</f>
        <v>0.33</v>
      </c>
      <c r="J11" s="225">
        <f>IF(I11/H11*100&gt;100,100,I11/H11*100)</f>
        <v>100</v>
      </c>
      <c r="K11" s="225">
        <f>J11</f>
        <v>100</v>
      </c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>
        <f>'[60]Оценка от учреждения'!H15</f>
        <v>4.7</v>
      </c>
      <c r="I16" s="195">
        <f>'[60]Оценка от учреждения'!I15</f>
        <v>0.4</v>
      </c>
      <c r="J16" s="225">
        <v>100</v>
      </c>
      <c r="K16" s="226">
        <f>(J16+J17+J18)/3</f>
        <v>99.180327868852444</v>
      </c>
      <c r="L16" s="227">
        <f>(K16+K19)/2</f>
        <v>99.590163934426215</v>
      </c>
      <c r="M16" s="233"/>
      <c r="N16" s="44"/>
      <c r="O16" s="229">
        <v>4</v>
      </c>
    </row>
    <row r="17" spans="1:15" customFormat="1" ht="39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>
        <f>'[60]Оценка от учреждения'!H16</f>
        <v>100</v>
      </c>
      <c r="I17" s="195">
        <f>'[60]Оценка от учреждения'!I16</f>
        <v>100</v>
      </c>
      <c r="J17" s="225">
        <f>IF(I17/H17*100&gt;100,100,I17/H17*100)</f>
        <v>100</v>
      </c>
      <c r="K17" s="231"/>
      <c r="L17" s="232"/>
      <c r="M17" s="233"/>
      <c r="N17" s="49"/>
      <c r="O17" s="234"/>
    </row>
    <row r="18" spans="1:15" customFormat="1" ht="32.25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>
        <f>'[60]Оценка от учреждения'!H17</f>
        <v>85.4</v>
      </c>
      <c r="I18" s="195">
        <f>'[60]Оценка от учреждения'!I17</f>
        <v>83.3</v>
      </c>
      <c r="J18" s="225">
        <f>IF(I18/H18*100&gt;100,100,I18/H18*100)</f>
        <v>97.540983606557361</v>
      </c>
      <c r="K18" s="231"/>
      <c r="L18" s="232"/>
      <c r="M18" s="233"/>
      <c r="N18" s="49"/>
      <c r="O18" s="234"/>
    </row>
    <row r="19" spans="1:15" customFormat="1" ht="33" customHeight="1" x14ac:dyDescent="0.25">
      <c r="A19" s="223"/>
      <c r="B19" s="203"/>
      <c r="C19" s="204"/>
      <c r="D19" s="199"/>
      <c r="E19" s="192" t="s">
        <v>25</v>
      </c>
      <c r="F19" s="205" t="s">
        <v>26</v>
      </c>
      <c r="G19" s="194" t="s">
        <v>27</v>
      </c>
      <c r="H19" s="195">
        <f>'[60]Оценка от учреждения'!H18</f>
        <v>1</v>
      </c>
      <c r="I19" s="195">
        <f>'[60]Оценка от учреждения'!I18</f>
        <v>1</v>
      </c>
      <c r="J19" s="225">
        <f>IF(I19/H19*100&gt;100,100,I19/H19*100)</f>
        <v>100</v>
      </c>
      <c r="K19" s="225">
        <f>J19</f>
        <v>100</v>
      </c>
      <c r="L19" s="232"/>
      <c r="M19" s="233"/>
      <c r="N19" s="57"/>
      <c r="O19" s="236"/>
    </row>
    <row r="20" spans="1:15" customFormat="1" ht="52.5" customHeight="1" x14ac:dyDescent="0.25">
      <c r="A20" s="223"/>
      <c r="B20" s="189" t="s">
        <v>124</v>
      </c>
      <c r="C20" s="190" t="s">
        <v>125</v>
      </c>
      <c r="D20" s="191" t="s">
        <v>18</v>
      </c>
      <c r="E20" s="192" t="s">
        <v>19</v>
      </c>
      <c r="F20" s="193" t="s">
        <v>114</v>
      </c>
      <c r="G20" s="194" t="s">
        <v>21</v>
      </c>
      <c r="H20" s="195">
        <f>'[60]Оценка от учреждения'!H19</f>
        <v>4.7</v>
      </c>
      <c r="I20" s="195">
        <f>'[60]Оценка от учреждения'!I19</f>
        <v>1.6</v>
      </c>
      <c r="J20" s="225">
        <f>IF(H20/I20*100&gt;100,100,H20/I20*100)</f>
        <v>100</v>
      </c>
      <c r="K20" s="226">
        <f>(J20+J21+J22)/3</f>
        <v>99.180327868852444</v>
      </c>
      <c r="L20" s="227">
        <f>(K20+K23)/2</f>
        <v>99.590163934426215</v>
      </c>
      <c r="M20" s="233"/>
      <c r="N20" s="44"/>
      <c r="O20" s="229">
        <v>5</v>
      </c>
    </row>
    <row r="21" spans="1:15" customFormat="1" ht="39" customHeight="1" x14ac:dyDescent="0.25">
      <c r="A21" s="223"/>
      <c r="B21" s="189"/>
      <c r="C21" s="190"/>
      <c r="D21" s="199"/>
      <c r="E21" s="192" t="s">
        <v>19</v>
      </c>
      <c r="F21" s="193" t="s">
        <v>115</v>
      </c>
      <c r="G21" s="194" t="s">
        <v>21</v>
      </c>
      <c r="H21" s="195">
        <f>'[60]Оценка от учреждения'!H20</f>
        <v>100</v>
      </c>
      <c r="I21" s="195">
        <f>'[60]Оценка от учреждения'!I20</f>
        <v>100</v>
      </c>
      <c r="J21" s="225">
        <f>IF(I21/H21*100&gt;100,100,I21/H21*100)</f>
        <v>100</v>
      </c>
      <c r="K21" s="231"/>
      <c r="L21" s="232"/>
      <c r="M21" s="233"/>
      <c r="N21" s="49"/>
      <c r="O21" s="234"/>
    </row>
    <row r="22" spans="1:15" customFormat="1" ht="33.75" customHeight="1" x14ac:dyDescent="0.25">
      <c r="A22" s="223"/>
      <c r="B22" s="189"/>
      <c r="C22" s="190"/>
      <c r="D22" s="199"/>
      <c r="E22" s="192" t="s">
        <v>19</v>
      </c>
      <c r="F22" s="193" t="s">
        <v>116</v>
      </c>
      <c r="G22" s="194" t="s">
        <v>21</v>
      </c>
      <c r="H22" s="195">
        <f>'[60]Оценка от учреждения'!H21</f>
        <v>85.4</v>
      </c>
      <c r="I22" s="195">
        <f>'[60]Оценка от учреждения'!I21</f>
        <v>83.3</v>
      </c>
      <c r="J22" s="225">
        <f>IF(I22/H22*100&gt;100,100,I22/H22*100)</f>
        <v>97.540983606557361</v>
      </c>
      <c r="K22" s="231"/>
      <c r="L22" s="232"/>
      <c r="M22" s="233"/>
      <c r="N22" s="49"/>
      <c r="O22" s="234"/>
    </row>
    <row r="23" spans="1:15" customFormat="1" ht="33" customHeight="1" x14ac:dyDescent="0.25">
      <c r="A23" s="223"/>
      <c r="B23" s="203"/>
      <c r="C23" s="204"/>
      <c r="D23" s="199"/>
      <c r="E23" s="192" t="s">
        <v>25</v>
      </c>
      <c r="F23" s="205" t="s">
        <v>26</v>
      </c>
      <c r="G23" s="194" t="s">
        <v>27</v>
      </c>
      <c r="H23" s="195">
        <f>'[60]Оценка от учреждения'!H22</f>
        <v>9.08</v>
      </c>
      <c r="I23" s="195">
        <f>'[60]Оценка от учреждения'!I22</f>
        <v>9.1199999999999992</v>
      </c>
      <c r="J23" s="225">
        <f>IF(I23/H23*100&gt;100,100,I23/H23*100)</f>
        <v>100</v>
      </c>
      <c r="K23" s="225">
        <f>J23</f>
        <v>100</v>
      </c>
      <c r="L23" s="232"/>
      <c r="M23" s="233"/>
      <c r="N23" s="57"/>
      <c r="O23" s="236"/>
    </row>
    <row r="24" spans="1:15" ht="52.5" customHeight="1" x14ac:dyDescent="0.25">
      <c r="A24" s="223"/>
      <c r="B24" s="189" t="s">
        <v>126</v>
      </c>
      <c r="C24" s="36" t="s">
        <v>127</v>
      </c>
      <c r="D24" s="208" t="s">
        <v>18</v>
      </c>
      <c r="E24" s="3" t="s">
        <v>19</v>
      </c>
      <c r="F24" s="38" t="s">
        <v>114</v>
      </c>
      <c r="G24" s="39" t="s">
        <v>21</v>
      </c>
      <c r="H24" s="195">
        <f>'[60]Оценка от учреждения'!H23</f>
        <v>4.7</v>
      </c>
      <c r="I24" s="195">
        <f>'[60]Оценка от учреждения'!I23</f>
        <v>4.5999999999999996</v>
      </c>
      <c r="J24" s="196">
        <f>IF(H24/I24*100&gt;100,100,H24/I24*100)</f>
        <v>100</v>
      </c>
      <c r="K24" s="237">
        <f>(J24+J25+J26)/3</f>
        <v>99.180327868852444</v>
      </c>
      <c r="L24" s="227">
        <f>(K24+K27)/2</f>
        <v>99.590163934426215</v>
      </c>
      <c r="M24" s="233"/>
      <c r="N24" s="44"/>
      <c r="O24" s="238">
        <v>6</v>
      </c>
    </row>
    <row r="25" spans="1:15" ht="39" customHeight="1" x14ac:dyDescent="0.25">
      <c r="A25" s="223"/>
      <c r="B25" s="189"/>
      <c r="C25" s="36"/>
      <c r="D25" s="209"/>
      <c r="E25" s="3" t="s">
        <v>19</v>
      </c>
      <c r="F25" s="193" t="s">
        <v>115</v>
      </c>
      <c r="G25" s="39" t="s">
        <v>21</v>
      </c>
      <c r="H25" s="195">
        <f>'[60]Оценка от учреждения'!H24</f>
        <v>100</v>
      </c>
      <c r="I25" s="195">
        <f>'[60]Оценка от учреждения'!I24</f>
        <v>100</v>
      </c>
      <c r="J25" s="196">
        <f>IF(I25/H25*100&gt;100,100,I25/H25*100)</f>
        <v>100</v>
      </c>
      <c r="K25" s="239"/>
      <c r="L25" s="240"/>
      <c r="M25" s="233"/>
      <c r="N25" s="49"/>
      <c r="O25" s="241"/>
    </row>
    <row r="26" spans="1:15" ht="35.25" customHeight="1" x14ac:dyDescent="0.25">
      <c r="A26" s="223"/>
      <c r="B26" s="189"/>
      <c r="C26" s="36"/>
      <c r="D26" s="209"/>
      <c r="E26" s="3" t="s">
        <v>19</v>
      </c>
      <c r="F26" s="38" t="s">
        <v>116</v>
      </c>
      <c r="G26" s="39" t="s">
        <v>21</v>
      </c>
      <c r="H26" s="195">
        <f>'[60]Оценка от учреждения'!H25</f>
        <v>85.4</v>
      </c>
      <c r="I26" s="195">
        <f>'[60]Оценка от учреждения'!I25</f>
        <v>83.3</v>
      </c>
      <c r="J26" s="196">
        <f>IF(I26/H26*100&gt;100,100,I26/H26*100)</f>
        <v>97.540983606557361</v>
      </c>
      <c r="K26" s="239"/>
      <c r="L26" s="240"/>
      <c r="M26" s="233"/>
      <c r="N26" s="49"/>
      <c r="O26" s="241"/>
    </row>
    <row r="27" spans="1:15" ht="33" customHeight="1" x14ac:dyDescent="0.25">
      <c r="A27" s="223"/>
      <c r="B27" s="203"/>
      <c r="C27" s="53"/>
      <c r="D27" s="209"/>
      <c r="E27" s="3" t="s">
        <v>25</v>
      </c>
      <c r="F27" s="55" t="s">
        <v>26</v>
      </c>
      <c r="G27" s="39" t="s">
        <v>27</v>
      </c>
      <c r="H27" s="195">
        <f>'[60]Оценка от учреждения'!H26</f>
        <v>18</v>
      </c>
      <c r="I27" s="195">
        <f>'[60]Оценка от учреждения'!I26</f>
        <v>21.08</v>
      </c>
      <c r="J27" s="196">
        <f>IF(I27/H27*100&gt;100,100,I27/H27*100)</f>
        <v>100</v>
      </c>
      <c r="K27" s="196">
        <f>J27</f>
        <v>100</v>
      </c>
      <c r="L27" s="240"/>
      <c r="M27" s="233"/>
      <c r="N27" s="57"/>
      <c r="O27" s="242"/>
    </row>
    <row r="28" spans="1:15" customFormat="1" ht="51" customHeight="1" x14ac:dyDescent="0.25">
      <c r="A28" s="223"/>
      <c r="B28" s="189" t="s">
        <v>128</v>
      </c>
      <c r="C28" s="190" t="s">
        <v>129</v>
      </c>
      <c r="D28" s="191" t="s">
        <v>18</v>
      </c>
      <c r="E28" s="192" t="s">
        <v>19</v>
      </c>
      <c r="F28" s="193" t="s">
        <v>114</v>
      </c>
      <c r="G28" s="194" t="s">
        <v>21</v>
      </c>
      <c r="H28" s="195">
        <f>'[60]Оценка от учреждения'!H27</f>
        <v>4.7</v>
      </c>
      <c r="I28" s="195">
        <f>'[60]Оценка от учреждения'!I27</f>
        <v>2.7</v>
      </c>
      <c r="J28" s="225">
        <f>IF(H28/I28*100&gt;100,100,H28/I28*100)</f>
        <v>100</v>
      </c>
      <c r="K28" s="226">
        <f>(J28+J29+J30)/3</f>
        <v>100</v>
      </c>
      <c r="L28" s="227">
        <f>(K28+K31)/2</f>
        <v>96.637426900584785</v>
      </c>
      <c r="M28" s="233"/>
      <c r="N28" s="44"/>
      <c r="O28" s="229">
        <v>7</v>
      </c>
    </row>
    <row r="29" spans="1:15" customFormat="1" ht="39" customHeight="1" x14ac:dyDescent="0.25">
      <c r="A29" s="223"/>
      <c r="B29" s="189"/>
      <c r="C29" s="190"/>
      <c r="D29" s="199"/>
      <c r="E29" s="192" t="s">
        <v>19</v>
      </c>
      <c r="F29" s="193" t="s">
        <v>115</v>
      </c>
      <c r="G29" s="194" t="s">
        <v>21</v>
      </c>
      <c r="H29" s="195">
        <f>'[60]Оценка от учреждения'!H28</f>
        <v>100</v>
      </c>
      <c r="I29" s="195">
        <f>'[60]Оценка от учреждения'!I28</f>
        <v>100</v>
      </c>
      <c r="J29" s="225">
        <f>IF(I29/H29*100&gt;100,100,I29/H29*100)</f>
        <v>100</v>
      </c>
      <c r="K29" s="231"/>
      <c r="L29" s="232"/>
      <c r="M29" s="233"/>
      <c r="N29" s="49"/>
      <c r="O29" s="234"/>
    </row>
    <row r="30" spans="1:15" customFormat="1" ht="33.75" customHeight="1" x14ac:dyDescent="0.25">
      <c r="A30" s="223"/>
      <c r="B30" s="189"/>
      <c r="C30" s="190"/>
      <c r="D30" s="199"/>
      <c r="E30" s="192" t="s">
        <v>19</v>
      </c>
      <c r="F30" s="193" t="s">
        <v>116</v>
      </c>
      <c r="G30" s="194" t="s">
        <v>21</v>
      </c>
      <c r="H30" s="195">
        <f>'[60]Оценка от учреждения'!H29</f>
        <v>85.4</v>
      </c>
      <c r="I30" s="195">
        <f>'[60]Оценка от учреждения'!I29</f>
        <v>100</v>
      </c>
      <c r="J30" s="225">
        <f>IF(I30/H30*100&gt;100,100,I30/H30*100)</f>
        <v>100</v>
      </c>
      <c r="K30" s="231"/>
      <c r="L30" s="232"/>
      <c r="M30" s="233"/>
      <c r="N30" s="49"/>
      <c r="O30" s="234"/>
    </row>
    <row r="31" spans="1:15" customFormat="1" ht="33" customHeight="1" x14ac:dyDescent="0.25">
      <c r="A31" s="223"/>
      <c r="B31" s="203"/>
      <c r="C31" s="204"/>
      <c r="D31" s="199"/>
      <c r="E31" s="192" t="s">
        <v>25</v>
      </c>
      <c r="F31" s="205" t="s">
        <v>26</v>
      </c>
      <c r="G31" s="194" t="s">
        <v>27</v>
      </c>
      <c r="H31" s="195">
        <f>'[60]Оценка от учреждения'!H30</f>
        <v>3.42</v>
      </c>
      <c r="I31" s="195">
        <f>'[60]Оценка от учреждения'!I30</f>
        <v>3.19</v>
      </c>
      <c r="J31" s="225">
        <f>IF(I31/H31*100&gt;100,100,I31/H31*100)</f>
        <v>93.274853801169584</v>
      </c>
      <c r="K31" s="225">
        <f>J31</f>
        <v>93.274853801169584</v>
      </c>
      <c r="L31" s="232"/>
      <c r="M31" s="233"/>
      <c r="N31" s="57"/>
      <c r="O31" s="236"/>
    </row>
    <row r="32" spans="1:15" ht="54" customHeight="1" x14ac:dyDescent="0.25">
      <c r="A32" s="20"/>
      <c r="B32" s="189" t="s">
        <v>130</v>
      </c>
      <c r="C32" s="36" t="s">
        <v>131</v>
      </c>
      <c r="D32" s="37" t="s">
        <v>18</v>
      </c>
      <c r="E32" s="3" t="s">
        <v>19</v>
      </c>
      <c r="F32" s="38" t="s">
        <v>114</v>
      </c>
      <c r="G32" s="39" t="s">
        <v>21</v>
      </c>
      <c r="H32" s="195">
        <f>'[60]Оценка от учреждения'!H31</f>
        <v>4.7</v>
      </c>
      <c r="I32" s="195">
        <f>'[60]Оценка от учреждения'!I31</f>
        <v>2.4</v>
      </c>
      <c r="J32" s="196">
        <f>IF(H32/I32*100&gt;100,100,H32/I32*100)</f>
        <v>100</v>
      </c>
      <c r="K32" s="237">
        <f>(J32+J33+J34)/3</f>
        <v>100</v>
      </c>
      <c r="L32" s="227">
        <f>(K32+K35)/2</f>
        <v>100</v>
      </c>
      <c r="M32" s="243"/>
      <c r="N32" s="44"/>
      <c r="O32" s="238">
        <v>8</v>
      </c>
    </row>
    <row r="33" spans="1:15" ht="39" customHeight="1" x14ac:dyDescent="0.25">
      <c r="A33" s="20"/>
      <c r="B33" s="189"/>
      <c r="C33" s="36"/>
      <c r="D33" s="217"/>
      <c r="E33" s="3" t="s">
        <v>19</v>
      </c>
      <c r="F33" s="38" t="s">
        <v>115</v>
      </c>
      <c r="G33" s="39" t="s">
        <v>21</v>
      </c>
      <c r="H33" s="195">
        <f>'[60]Оценка от учреждения'!H32</f>
        <v>100</v>
      </c>
      <c r="I33" s="195">
        <f>'[60]Оценка от учреждения'!I32</f>
        <v>100</v>
      </c>
      <c r="J33" s="196">
        <f>IF(I33/H33*100&gt;100,100,I33/H33*100)</f>
        <v>100</v>
      </c>
      <c r="K33" s="239"/>
      <c r="L33" s="240"/>
      <c r="M33" s="243"/>
      <c r="N33" s="49"/>
      <c r="O33" s="241"/>
    </row>
    <row r="34" spans="1:15" ht="33.75" customHeight="1" x14ac:dyDescent="0.25">
      <c r="A34" s="20"/>
      <c r="B34" s="189"/>
      <c r="C34" s="36"/>
      <c r="D34" s="217"/>
      <c r="E34" s="3" t="s">
        <v>19</v>
      </c>
      <c r="F34" s="38" t="s">
        <v>116</v>
      </c>
      <c r="G34" s="39" t="s">
        <v>21</v>
      </c>
      <c r="H34" s="195">
        <f>'[60]Оценка от учреждения'!H33</f>
        <v>85.4</v>
      </c>
      <c r="I34" s="195">
        <f>'[60]Оценка от учреждения'!I33</f>
        <v>86.2</v>
      </c>
      <c r="J34" s="196">
        <f>IF(I34/H34*100&gt;100,100,I34/H34*100)</f>
        <v>100</v>
      </c>
      <c r="K34" s="239"/>
      <c r="L34" s="240"/>
      <c r="M34" s="243"/>
      <c r="N34" s="49"/>
      <c r="O34" s="241"/>
    </row>
    <row r="35" spans="1:15" ht="33" customHeight="1" x14ac:dyDescent="0.25">
      <c r="A35" s="20"/>
      <c r="B35" s="203"/>
      <c r="C35" s="53"/>
      <c r="D35" s="218"/>
      <c r="E35" s="3" t="s">
        <v>25</v>
      </c>
      <c r="F35" s="55" t="s">
        <v>26</v>
      </c>
      <c r="G35" s="39" t="s">
        <v>27</v>
      </c>
      <c r="H35" s="195">
        <f>'[60]Оценка от учреждения'!H34</f>
        <v>268.75</v>
      </c>
      <c r="I35" s="195">
        <f>'[60]Оценка от учреждения'!I34</f>
        <v>269.23</v>
      </c>
      <c r="J35" s="196">
        <f>IF(I35/H35*100&gt;100,100,I35/H35*100)</f>
        <v>100</v>
      </c>
      <c r="K35" s="196">
        <f>J35</f>
        <v>100</v>
      </c>
      <c r="L35" s="240"/>
      <c r="M35" s="243"/>
      <c r="N35" s="57"/>
      <c r="O35" s="242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33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33"/>
      <c r="N41" s="49"/>
      <c r="O41" s="241"/>
    </row>
    <row r="42" spans="1:15" ht="36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33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customHeight="1" x14ac:dyDescent="0.25">
      <c r="A56" s="223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>
        <f>'[60]Оценка от учреждения'!H55</f>
        <v>4.7</v>
      </c>
      <c r="I56" s="195">
        <f>'[60]Оценка от учреждения'!I55</f>
        <v>2.8</v>
      </c>
      <c r="J56" s="196">
        <f>IF(H56/I56*100&gt;100,100,H56/I56*100)</f>
        <v>100</v>
      </c>
      <c r="K56" s="237">
        <f>(J56+J57+J58)/3</f>
        <v>100</v>
      </c>
      <c r="L56" s="227">
        <f>(K56+K59)/2</f>
        <v>96.80817108203</v>
      </c>
      <c r="M56" s="233"/>
      <c r="N56" s="44"/>
      <c r="O56" s="238">
        <v>14</v>
      </c>
    </row>
    <row r="57" spans="1:15" ht="39" customHeight="1" x14ac:dyDescent="0.25">
      <c r="A57" s="223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>
        <f>'[60]Оценка от учреждения'!H56</f>
        <v>100</v>
      </c>
      <c r="I57" s="195">
        <f>'[60]Оценка от учреждения'!I56</f>
        <v>100</v>
      </c>
      <c r="J57" s="196">
        <f>IF(I57/H57*100&gt;100,100,I57/H57*100)</f>
        <v>100</v>
      </c>
      <c r="K57" s="239"/>
      <c r="L57" s="240"/>
      <c r="M57" s="233"/>
      <c r="N57" s="49"/>
      <c r="O57" s="241"/>
    </row>
    <row r="58" spans="1:15" ht="36.75" customHeight="1" x14ac:dyDescent="0.25">
      <c r="A58" s="223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>
        <f>'[60]Оценка от учреждения'!H57</f>
        <v>85.4</v>
      </c>
      <c r="I58" s="195">
        <f>'[60]Оценка от учреждения'!I57</f>
        <v>100</v>
      </c>
      <c r="J58" s="196">
        <f>IF(I58/H58*100&gt;100,100,I58/H58*100)</f>
        <v>100</v>
      </c>
      <c r="K58" s="239"/>
      <c r="L58" s="240"/>
      <c r="M58" s="233"/>
      <c r="N58" s="49"/>
      <c r="O58" s="241"/>
    </row>
    <row r="59" spans="1:15" ht="33" customHeight="1" x14ac:dyDescent="0.25">
      <c r="A59" s="223"/>
      <c r="B59" s="203"/>
      <c r="C59" s="53"/>
      <c r="D59" s="209"/>
      <c r="E59" s="3" t="s">
        <v>25</v>
      </c>
      <c r="F59" s="55" t="s">
        <v>26</v>
      </c>
      <c r="G59" s="39" t="s">
        <v>27</v>
      </c>
      <c r="H59" s="195">
        <f>'[60]Оценка от учреждения'!H58</f>
        <v>31.33</v>
      </c>
      <c r="I59" s="195">
        <f>'[60]Оценка от учреждения'!I58</f>
        <v>29.33</v>
      </c>
      <c r="J59" s="196">
        <f>IF(I59/H59*100&gt;100,100,I59/H59*100)</f>
        <v>93.616342164060001</v>
      </c>
      <c r="K59" s="196">
        <f>J59</f>
        <v>93.616342164060001</v>
      </c>
      <c r="L59" s="240"/>
      <c r="M59" s="233"/>
      <c r="N59" s="57"/>
      <c r="O59" s="242"/>
    </row>
    <row r="60" spans="1:15" customFormat="1" ht="52.5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33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33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33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33"/>
      <c r="N63" s="57"/>
      <c r="O63" s="236"/>
    </row>
    <row r="64" spans="1:15" ht="5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>
        <f>'[60]Оценка от учреждения'!H63</f>
        <v>4.7</v>
      </c>
      <c r="I64" s="195">
        <f>'[60]Оценка от учреждения'!I63</f>
        <v>1.7</v>
      </c>
      <c r="J64" s="196">
        <f>IF(H64/I64*100&gt;100,100,H64/I64*100)</f>
        <v>100</v>
      </c>
      <c r="K64" s="237">
        <f>(J64+J65+J66)/3</f>
        <v>100</v>
      </c>
      <c r="L64" s="227">
        <f>(K64+K67)/2</f>
        <v>100</v>
      </c>
      <c r="M64" s="233"/>
      <c r="N64" s="44"/>
      <c r="O64" s="238">
        <v>16</v>
      </c>
    </row>
    <row r="65" spans="1:15" ht="39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>
        <f>'[60]Оценка от учреждения'!H64</f>
        <v>100</v>
      </c>
      <c r="I65" s="195">
        <f>'[60]Оценка от учреждения'!I64</f>
        <v>100</v>
      </c>
      <c r="J65" s="196">
        <f>IF(I65/H65*100&gt;100,100,I65/H65*100)</f>
        <v>100</v>
      </c>
      <c r="K65" s="239"/>
      <c r="L65" s="240"/>
      <c r="M65" s="233"/>
      <c r="N65" s="49"/>
      <c r="O65" s="241"/>
    </row>
    <row r="66" spans="1:15" ht="33.75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>
        <f>'[60]Оценка от учреждения'!H65</f>
        <v>85.4</v>
      </c>
      <c r="I66" s="195">
        <f>'[60]Оценка от учреждения'!I65</f>
        <v>88.9</v>
      </c>
      <c r="J66" s="196">
        <f>IF(I66/H66*100&gt;100,100,I66/H66*100)</f>
        <v>100</v>
      </c>
      <c r="K66" s="239"/>
      <c r="L66" s="240"/>
      <c r="M66" s="233"/>
      <c r="N66" s="49"/>
      <c r="O66" s="241"/>
    </row>
    <row r="67" spans="1:15" ht="33" customHeight="1" x14ac:dyDescent="0.25">
      <c r="A67" s="223"/>
      <c r="B67" s="203"/>
      <c r="C67" s="53"/>
      <c r="D67" s="209"/>
      <c r="E67" s="3" t="s">
        <v>25</v>
      </c>
      <c r="F67" s="55" t="s">
        <v>26</v>
      </c>
      <c r="G67" s="39" t="s">
        <v>27</v>
      </c>
      <c r="H67" s="195">
        <f>'[60]Оценка от учреждения'!H66</f>
        <v>1.67</v>
      </c>
      <c r="I67" s="195">
        <f>'[60]Оценка от учреждения'!I66</f>
        <v>2.33</v>
      </c>
      <c r="J67" s="196">
        <f>IF(I67/H67*100&gt;100,100,I67/H67*100)</f>
        <v>100</v>
      </c>
      <c r="K67" s="196">
        <f>J67</f>
        <v>100</v>
      </c>
      <c r="L67" s="240"/>
      <c r="M67" s="233"/>
      <c r="N67" s="57"/>
      <c r="O67" s="242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225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>
        <f>'[60]Оценка от учреждения'!H71</f>
        <v>100</v>
      </c>
      <c r="I72" s="195">
        <f>'[60]Оценка от учреждения'!I71</f>
        <v>100</v>
      </c>
      <c r="J72" s="196">
        <f>IF(I72/H72*100&gt;100,100,I72/H72*100)</f>
        <v>100</v>
      </c>
      <c r="K72" s="237">
        <f>(J72+J73+J74)/3</f>
        <v>100</v>
      </c>
      <c r="L72" s="227">
        <f>(K72+K75)/2</f>
        <v>100</v>
      </c>
      <c r="M72" s="233"/>
      <c r="N72" s="44"/>
      <c r="O72" s="238">
        <v>18</v>
      </c>
    </row>
    <row r="73" spans="1:15" ht="34.5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>
        <f>'[60]Оценка от учреждения'!H72</f>
        <v>7.5</v>
      </c>
      <c r="I73" s="195">
        <f>'[60]Оценка от учреждения'!I72</f>
        <v>6.1</v>
      </c>
      <c r="J73" s="196">
        <f>IF(H73/I73*100&gt;100,100,H73/I73*100)</f>
        <v>100</v>
      </c>
      <c r="K73" s="239"/>
      <c r="L73" s="240"/>
      <c r="M73" s="233"/>
      <c r="N73" s="49"/>
      <c r="O73" s="241"/>
    </row>
    <row r="74" spans="1:15" ht="33.75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>
        <f>'[60]Оценка от учреждения'!H73</f>
        <v>100</v>
      </c>
      <c r="I74" s="195">
        <f>'[60]Оценка от учреждения'!I73</f>
        <v>100</v>
      </c>
      <c r="J74" s="196">
        <f>IF(I74/H74*100&gt;100,100,I74/H74*100)</f>
        <v>100</v>
      </c>
      <c r="K74" s="239"/>
      <c r="L74" s="240"/>
      <c r="M74" s="233"/>
      <c r="N74" s="49"/>
      <c r="O74" s="241"/>
    </row>
    <row r="75" spans="1:15" ht="33" customHeight="1" x14ac:dyDescent="0.25">
      <c r="A75" s="223"/>
      <c r="B75" s="203"/>
      <c r="C75" s="53"/>
      <c r="D75" s="209"/>
      <c r="E75" s="3" t="s">
        <v>25</v>
      </c>
      <c r="F75" s="55" t="s">
        <v>26</v>
      </c>
      <c r="G75" s="39" t="s">
        <v>27</v>
      </c>
      <c r="H75" s="195">
        <f>'[60]Оценка от учреждения'!H74</f>
        <v>0.33</v>
      </c>
      <c r="I75" s="195">
        <f>'[60]Оценка от учреждения'!I74</f>
        <v>0.33</v>
      </c>
      <c r="J75" s="196">
        <f>IF(I75/H75*100&gt;100,100,I75/H75*100)</f>
        <v>100</v>
      </c>
      <c r="K75" s="196">
        <f>J75</f>
        <v>100</v>
      </c>
      <c r="L75" s="240"/>
      <c r="M75" s="233"/>
      <c r="N75" s="57"/>
      <c r="O75" s="242"/>
    </row>
    <row r="76" spans="1:15" customFormat="1" ht="36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/>
      <c r="I76" s="195"/>
      <c r="J76" s="225"/>
      <c r="K76" s="226"/>
      <c r="L76" s="227"/>
      <c r="M76" s="233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/>
      <c r="I77" s="195"/>
      <c r="J77" s="225"/>
      <c r="K77" s="231"/>
      <c r="L77" s="232"/>
      <c r="M77" s="233"/>
      <c r="N77" s="49"/>
      <c r="O77" s="234"/>
    </row>
    <row r="78" spans="1:15" customFormat="1" ht="35.25" hidden="1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/>
      <c r="I78" s="195"/>
      <c r="J78" s="225"/>
      <c r="K78" s="231"/>
      <c r="L78" s="232"/>
      <c r="M78" s="233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/>
      <c r="L79" s="232"/>
      <c r="M79" s="233"/>
      <c r="N79" s="57"/>
      <c r="O79" s="236"/>
    </row>
    <row r="80" spans="1:15" ht="34.5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>
        <f>'[60]Оценка от учреждения'!H79</f>
        <v>100</v>
      </c>
      <c r="I80" s="195">
        <f>'[60]Оценка от учреждения'!I79</f>
        <v>100</v>
      </c>
      <c r="J80" s="196">
        <f>IF(I80/H80*100&gt;100,100,I80/H80*100)</f>
        <v>100</v>
      </c>
      <c r="K80" s="237">
        <f>(J80+J81+J82)/3</f>
        <v>100</v>
      </c>
      <c r="L80" s="227">
        <f>(K80+K83)/2</f>
        <v>100</v>
      </c>
      <c r="M80" s="233"/>
      <c r="N80" s="44"/>
      <c r="O80" s="238">
        <v>20</v>
      </c>
    </row>
    <row r="81" spans="1:15" ht="39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>
        <f>'[60]Оценка от учреждения'!H80</f>
        <v>4.7</v>
      </c>
      <c r="I81" s="195">
        <f>'[60]Оценка от учреждения'!I80</f>
        <v>1.3</v>
      </c>
      <c r="J81" s="196">
        <f>IF(H81/I81*100&gt;100,100,H81/I81*100)</f>
        <v>100</v>
      </c>
      <c r="K81" s="239"/>
      <c r="L81" s="240"/>
      <c r="M81" s="233"/>
      <c r="N81" s="49"/>
      <c r="O81" s="241"/>
    </row>
    <row r="82" spans="1:15" ht="33.75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>
        <f>'[60]Оценка от учреждения'!H81</f>
        <v>100</v>
      </c>
      <c r="I82" s="195">
        <f>'[60]Оценка от учреждения'!I81</f>
        <v>100</v>
      </c>
      <c r="J82" s="196">
        <f>IF(I82/H82*100&gt;100,100,I82/H82*100)</f>
        <v>100</v>
      </c>
      <c r="K82" s="239"/>
      <c r="L82" s="240"/>
      <c r="M82" s="233"/>
      <c r="N82" s="49"/>
      <c r="O82" s="241"/>
    </row>
    <row r="83" spans="1:15" ht="36" customHeight="1" x14ac:dyDescent="0.25">
      <c r="A83" s="223"/>
      <c r="B83" s="203"/>
      <c r="C83" s="53"/>
      <c r="D83" s="209"/>
      <c r="E83" s="3" t="s">
        <v>25</v>
      </c>
      <c r="F83" s="55" t="s">
        <v>26</v>
      </c>
      <c r="G83" s="39" t="s">
        <v>27</v>
      </c>
      <c r="H83" s="195">
        <f>'[60]Оценка от учреждения'!H82</f>
        <v>2.67</v>
      </c>
      <c r="I83" s="195">
        <f>'[60]Оценка от учреждения'!I82</f>
        <v>3.33</v>
      </c>
      <c r="J83" s="196">
        <f>IF(I83/H83*100&gt;100,100,I83/H83*100)</f>
        <v>100</v>
      </c>
      <c r="K83" s="196">
        <f>J83</f>
        <v>100</v>
      </c>
      <c r="L83" s="240"/>
      <c r="M83" s="233"/>
      <c r="N83" s="57"/>
      <c r="O83" s="242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4.5" customHeight="1" x14ac:dyDescent="0.25">
      <c r="A92" s="223"/>
      <c r="B92" s="189" t="s">
        <v>163</v>
      </c>
      <c r="C92" s="190" t="s">
        <v>164</v>
      </c>
      <c r="D92" s="191" t="s">
        <v>18</v>
      </c>
      <c r="E92" s="192" t="s">
        <v>19</v>
      </c>
      <c r="F92" s="193" t="s">
        <v>150</v>
      </c>
      <c r="G92" s="194" t="s">
        <v>21</v>
      </c>
      <c r="H92" s="195">
        <f>'[60]Оценка от учреждения'!H91</f>
        <v>100</v>
      </c>
      <c r="I92" s="195">
        <f>'[60]Оценка от учреждения'!I91</f>
        <v>100</v>
      </c>
      <c r="J92" s="225">
        <f>IF(I92/H92*100&gt;100,100,I92/H92*100)</f>
        <v>100</v>
      </c>
      <c r="K92" s="226">
        <f>(J92+J93+J94)/3</f>
        <v>100</v>
      </c>
      <c r="L92" s="227">
        <f>(K92+K95)/2</f>
        <v>100</v>
      </c>
      <c r="M92" s="233"/>
      <c r="N92" s="44"/>
      <c r="O92" s="229">
        <v>23</v>
      </c>
    </row>
    <row r="93" spans="1:15" customFormat="1" ht="39" customHeight="1" x14ac:dyDescent="0.25">
      <c r="A93" s="223"/>
      <c r="B93" s="189"/>
      <c r="C93" s="190"/>
      <c r="D93" s="199"/>
      <c r="E93" s="192" t="s">
        <v>19</v>
      </c>
      <c r="F93" s="193" t="s">
        <v>151</v>
      </c>
      <c r="G93" s="194" t="s">
        <v>21</v>
      </c>
      <c r="H93" s="195">
        <f>'[60]Оценка от учреждения'!H92</f>
        <v>4.7</v>
      </c>
      <c r="I93" s="195">
        <f>'[60]Оценка от учреждения'!I92</f>
        <v>1.6</v>
      </c>
      <c r="J93" s="225">
        <f>IF(H93/I93*100&gt;100,100,H93/I93*100)</f>
        <v>100</v>
      </c>
      <c r="K93" s="231"/>
      <c r="L93" s="232"/>
      <c r="M93" s="233"/>
      <c r="N93" s="49"/>
      <c r="O93" s="234"/>
    </row>
    <row r="94" spans="1:15" customFormat="1" ht="32.25" customHeight="1" x14ac:dyDescent="0.25">
      <c r="A94" s="223"/>
      <c r="B94" s="189"/>
      <c r="C94" s="190"/>
      <c r="D94" s="199"/>
      <c r="E94" s="192" t="s">
        <v>19</v>
      </c>
      <c r="F94" s="220" t="s">
        <v>152</v>
      </c>
      <c r="G94" s="194" t="s">
        <v>21</v>
      </c>
      <c r="H94" s="195">
        <f>'[60]Оценка от учреждения'!H93</f>
        <v>100</v>
      </c>
      <c r="I94" s="195">
        <f>'[60]Оценка от учреждения'!I93</f>
        <v>100</v>
      </c>
      <c r="J94" s="225">
        <f>IF(I94/H94*100&gt;100,100,I94/H94*100)</f>
        <v>100</v>
      </c>
      <c r="K94" s="231"/>
      <c r="L94" s="232"/>
      <c r="M94" s="233"/>
      <c r="N94" s="49"/>
      <c r="O94" s="234"/>
    </row>
    <row r="95" spans="1:15" customFormat="1" ht="33" customHeight="1" x14ac:dyDescent="0.25">
      <c r="A95" s="223"/>
      <c r="B95" s="203"/>
      <c r="C95" s="204"/>
      <c r="D95" s="199"/>
      <c r="E95" s="192" t="s">
        <v>25</v>
      </c>
      <c r="F95" s="205" t="s">
        <v>26</v>
      </c>
      <c r="G95" s="194" t="s">
        <v>27</v>
      </c>
      <c r="H95" s="195">
        <f>'[60]Оценка от учреждения'!H94</f>
        <v>9.08</v>
      </c>
      <c r="I95" s="195">
        <f>'[60]Оценка от учреждения'!I94</f>
        <v>9.1199999999999992</v>
      </c>
      <c r="J95" s="225">
        <f>IF(I95/H95*100&gt;100,100,I95/H95*100)</f>
        <v>100</v>
      </c>
      <c r="K95" s="225">
        <f>J95</f>
        <v>100</v>
      </c>
      <c r="L95" s="232"/>
      <c r="M95" s="233"/>
      <c r="N95" s="57"/>
      <c r="O95" s="236"/>
    </row>
    <row r="96" spans="1:15" ht="33" customHeight="1" x14ac:dyDescent="0.25">
      <c r="A96" s="223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>
        <f>'[60]Оценка от учреждения'!H95</f>
        <v>100</v>
      </c>
      <c r="I96" s="195">
        <f>'[60]Оценка от учреждения'!I95</f>
        <v>100</v>
      </c>
      <c r="J96" s="196">
        <f>IF(I96/H96*100&gt;100,100,I96/H96*100)</f>
        <v>100</v>
      </c>
      <c r="K96" s="237">
        <f>(J96+J97+J98)/3</f>
        <v>100</v>
      </c>
      <c r="L96" s="227">
        <f>(K96+K99)/2</f>
        <v>100</v>
      </c>
      <c r="M96" s="233"/>
      <c r="N96" s="44"/>
      <c r="O96" s="238">
        <v>24</v>
      </c>
    </row>
    <row r="97" spans="1:15" ht="39" customHeight="1" x14ac:dyDescent="0.25">
      <c r="A97" s="223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>
        <f>'[60]Оценка от учреждения'!H96</f>
        <v>4.7</v>
      </c>
      <c r="I97" s="195">
        <f>'[60]Оценка от учреждения'!I96</f>
        <v>4.5999999999999996</v>
      </c>
      <c r="J97" s="196">
        <f>IF(H97/I97*100&gt;100,100,H97/I97*100)</f>
        <v>100</v>
      </c>
      <c r="K97" s="239"/>
      <c r="L97" s="240"/>
      <c r="M97" s="233"/>
      <c r="N97" s="49"/>
      <c r="O97" s="241"/>
    </row>
    <row r="98" spans="1:15" ht="33.75" customHeight="1" x14ac:dyDescent="0.25">
      <c r="A98" s="223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>
        <f>'[60]Оценка от учреждения'!H97</f>
        <v>100</v>
      </c>
      <c r="I98" s="195">
        <f>'[60]Оценка от учреждения'!I97</f>
        <v>100</v>
      </c>
      <c r="J98" s="196">
        <f>IF(I98/H98*100&gt;100,100,I98/H98*100)</f>
        <v>100</v>
      </c>
      <c r="K98" s="239"/>
      <c r="L98" s="240"/>
      <c r="M98" s="233"/>
      <c r="N98" s="49"/>
      <c r="O98" s="241"/>
    </row>
    <row r="99" spans="1:15" ht="33" customHeight="1" x14ac:dyDescent="0.25">
      <c r="A99" s="223"/>
      <c r="B99" s="203"/>
      <c r="C99" s="53"/>
      <c r="D99" s="209"/>
      <c r="E99" s="3" t="s">
        <v>25</v>
      </c>
      <c r="F99" s="55" t="s">
        <v>26</v>
      </c>
      <c r="G99" s="39" t="s">
        <v>27</v>
      </c>
      <c r="H99" s="195">
        <f>'[60]Оценка от учреждения'!H98</f>
        <v>18</v>
      </c>
      <c r="I99" s="195">
        <f>'[60]Оценка от учреждения'!I98</f>
        <v>21.08</v>
      </c>
      <c r="J99" s="196">
        <f>IF(I99/H99*100&gt;100,100,I99/H99*100)</f>
        <v>100</v>
      </c>
      <c r="K99" s="196">
        <f>J99</f>
        <v>100</v>
      </c>
      <c r="L99" s="240"/>
      <c r="M99" s="233"/>
      <c r="N99" s="57"/>
      <c r="O99" s="242"/>
    </row>
    <row r="100" spans="1:15" customFormat="1" ht="34.5" customHeight="1" x14ac:dyDescent="0.25">
      <c r="A100" s="223"/>
      <c r="B100" s="189" t="s">
        <v>167</v>
      </c>
      <c r="C100" s="190" t="s">
        <v>168</v>
      </c>
      <c r="D100" s="191" t="s">
        <v>18</v>
      </c>
      <c r="E100" s="192" t="s">
        <v>19</v>
      </c>
      <c r="F100" s="193" t="s">
        <v>150</v>
      </c>
      <c r="G100" s="194" t="s">
        <v>21</v>
      </c>
      <c r="H100" s="195">
        <f>'[60]Оценка от учреждения'!H99</f>
        <v>100</v>
      </c>
      <c r="I100" s="195">
        <f>'[60]Оценка от учреждения'!I99</f>
        <v>100</v>
      </c>
      <c r="J100" s="225">
        <f>IF(I100/H100*100&gt;100,100,I100/H100*100)</f>
        <v>100</v>
      </c>
      <c r="K100" s="226">
        <f>(J100+J101+J102)/3</f>
        <v>100</v>
      </c>
      <c r="L100" s="227">
        <f>(K100+K103)/2</f>
        <v>96.637426900584785</v>
      </c>
      <c r="M100" s="233"/>
      <c r="N100" s="44"/>
      <c r="O100" s="229">
        <v>25</v>
      </c>
    </row>
    <row r="101" spans="1:15" customFormat="1" ht="39" customHeight="1" x14ac:dyDescent="0.25">
      <c r="A101" s="223"/>
      <c r="B101" s="189"/>
      <c r="C101" s="190"/>
      <c r="D101" s="199"/>
      <c r="E101" s="192" t="s">
        <v>19</v>
      </c>
      <c r="F101" s="193" t="s">
        <v>151</v>
      </c>
      <c r="G101" s="194" t="s">
        <v>21</v>
      </c>
      <c r="H101" s="195">
        <f>'[60]Оценка от учреждения'!H100</f>
        <v>4.7</v>
      </c>
      <c r="I101" s="195">
        <f>'[60]Оценка от учреждения'!I100</f>
        <v>2.7</v>
      </c>
      <c r="J101" s="225">
        <f>IF(H101/I101*100&gt;100,100,H101/I101*100)</f>
        <v>100</v>
      </c>
      <c r="K101" s="231"/>
      <c r="L101" s="232"/>
      <c r="M101" s="233"/>
      <c r="N101" s="49"/>
      <c r="O101" s="234"/>
    </row>
    <row r="102" spans="1:15" customFormat="1" ht="35.25" customHeight="1" x14ac:dyDescent="0.25">
      <c r="A102" s="223"/>
      <c r="B102" s="189"/>
      <c r="C102" s="190"/>
      <c r="D102" s="199"/>
      <c r="E102" s="192" t="s">
        <v>19</v>
      </c>
      <c r="F102" s="220" t="s">
        <v>152</v>
      </c>
      <c r="G102" s="194" t="s">
        <v>21</v>
      </c>
      <c r="H102" s="195">
        <f>'[60]Оценка от учреждения'!H101</f>
        <v>100</v>
      </c>
      <c r="I102" s="195">
        <f>'[60]Оценка от учреждения'!I101</f>
        <v>100</v>
      </c>
      <c r="J102" s="225">
        <f>IF(I102/H102*100&gt;100,100,I102/H102*100)</f>
        <v>100</v>
      </c>
      <c r="K102" s="231"/>
      <c r="L102" s="232"/>
      <c r="M102" s="233"/>
      <c r="N102" s="49"/>
      <c r="O102" s="234"/>
    </row>
    <row r="103" spans="1:15" customFormat="1" ht="33" customHeight="1" x14ac:dyDescent="0.25">
      <c r="A103" s="223"/>
      <c r="B103" s="203"/>
      <c r="C103" s="204"/>
      <c r="D103" s="199"/>
      <c r="E103" s="192" t="s">
        <v>25</v>
      </c>
      <c r="F103" s="205" t="s">
        <v>26</v>
      </c>
      <c r="G103" s="194" t="s">
        <v>27</v>
      </c>
      <c r="H103" s="195">
        <f>'[60]Оценка от учреждения'!H102</f>
        <v>3.42</v>
      </c>
      <c r="I103" s="195">
        <f>'[60]Оценка от учреждения'!I102</f>
        <v>3.19</v>
      </c>
      <c r="J103" s="225">
        <f>IF(I103/H103*100&gt;100,100,I103/H103*100)</f>
        <v>93.274853801169584</v>
      </c>
      <c r="K103" s="225">
        <f>J103</f>
        <v>93.274853801169584</v>
      </c>
      <c r="L103" s="232"/>
      <c r="M103" s="233"/>
      <c r="N103" s="57"/>
      <c r="O103" s="236"/>
    </row>
    <row r="104" spans="1:15" ht="33" customHeight="1" x14ac:dyDescent="0.25">
      <c r="A104" s="20"/>
      <c r="B104" s="189" t="s">
        <v>169</v>
      </c>
      <c r="C104" s="36" t="s">
        <v>170</v>
      </c>
      <c r="D104" s="208" t="s">
        <v>18</v>
      </c>
      <c r="E104" s="3" t="s">
        <v>19</v>
      </c>
      <c r="F104" s="38" t="s">
        <v>150</v>
      </c>
      <c r="G104" s="39" t="s">
        <v>21</v>
      </c>
      <c r="H104" s="195">
        <f>'[60]Оценка от учреждения'!H103</f>
        <v>100</v>
      </c>
      <c r="I104" s="195">
        <f>'[60]Оценка от учреждения'!I103</f>
        <v>100</v>
      </c>
      <c r="J104" s="196">
        <f>IF(I104/H104*100&gt;100,100,I104/H104*100)</f>
        <v>100</v>
      </c>
      <c r="K104" s="237">
        <f>(J104+J105+J106)/3</f>
        <v>100</v>
      </c>
      <c r="L104" s="227">
        <f>(K104+K107)/2</f>
        <v>99.697289491224183</v>
      </c>
      <c r="M104" s="243"/>
      <c r="N104" s="44"/>
      <c r="O104" s="238">
        <v>26</v>
      </c>
    </row>
    <row r="105" spans="1:15" ht="39" customHeight="1" x14ac:dyDescent="0.25">
      <c r="A105" s="20"/>
      <c r="B105" s="189"/>
      <c r="C105" s="36"/>
      <c r="D105" s="209"/>
      <c r="E105" s="3" t="s">
        <v>19</v>
      </c>
      <c r="F105" s="38" t="s">
        <v>151</v>
      </c>
      <c r="G105" s="39" t="s">
        <v>21</v>
      </c>
      <c r="H105" s="195">
        <f>'[60]Оценка от учреждения'!H104</f>
        <v>4.7</v>
      </c>
      <c r="I105" s="195">
        <f>'[60]Оценка от учреждения'!I104</f>
        <v>2.1</v>
      </c>
      <c r="J105" s="196">
        <f>IF(H105/I105*100&gt;100,100,H105/I105*100)</f>
        <v>100</v>
      </c>
      <c r="K105" s="239"/>
      <c r="L105" s="240"/>
      <c r="M105" s="243"/>
      <c r="N105" s="49"/>
      <c r="O105" s="241"/>
    </row>
    <row r="106" spans="1:15" ht="32.25" customHeight="1" x14ac:dyDescent="0.25">
      <c r="A106" s="20"/>
      <c r="B106" s="189"/>
      <c r="C106" s="36"/>
      <c r="D106" s="209"/>
      <c r="E106" s="3" t="s">
        <v>19</v>
      </c>
      <c r="F106" s="219" t="s">
        <v>152</v>
      </c>
      <c r="G106" s="39" t="s">
        <v>21</v>
      </c>
      <c r="H106" s="195">
        <f>'[60]Оценка от учреждения'!H105</f>
        <v>100</v>
      </c>
      <c r="I106" s="195">
        <f>'[60]Оценка от учреждения'!I105</f>
        <v>100</v>
      </c>
      <c r="J106" s="196">
        <f>IF(I106/H106*100&gt;100,100,I106/H106*100)</f>
        <v>100</v>
      </c>
      <c r="K106" s="239"/>
      <c r="L106" s="240"/>
      <c r="M106" s="243"/>
      <c r="N106" s="49"/>
      <c r="O106" s="241"/>
    </row>
    <row r="107" spans="1:15" ht="33" customHeight="1" x14ac:dyDescent="0.25">
      <c r="A107" s="159"/>
      <c r="B107" s="203"/>
      <c r="C107" s="53"/>
      <c r="D107" s="209"/>
      <c r="E107" s="3" t="s">
        <v>25</v>
      </c>
      <c r="F107" s="55" t="s">
        <v>26</v>
      </c>
      <c r="G107" s="39" t="s">
        <v>27</v>
      </c>
      <c r="H107" s="195">
        <f>'[60]Оценка от учреждения'!H106</f>
        <v>360.08</v>
      </c>
      <c r="I107" s="195">
        <f>'[60]Оценка от учреждения'!I106</f>
        <v>357.9</v>
      </c>
      <c r="J107" s="196">
        <f>IF(I107/H107*100&gt;100,100,I107/H107*100)</f>
        <v>99.394578982448351</v>
      </c>
      <c r="K107" s="196">
        <f>J107</f>
        <v>99.394578982448351</v>
      </c>
      <c r="L107" s="240"/>
      <c r="M107" s="244"/>
      <c r="N107" s="57"/>
      <c r="O107" s="24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45"/>
      <c r="H109" s="246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07"/>
  <sheetViews>
    <sheetView view="pageBreakPreview" zoomScale="70" zoomScaleNormal="60" zoomScaleSheetLayoutView="70" workbookViewId="0">
      <pane xSplit="4" ySplit="3" topLeftCell="E16" activePane="bottomRight" state="frozen"/>
      <selection activeCell="E16" sqref="E16"/>
      <selection pane="topRight" activeCell="E16" sqref="E16"/>
      <selection pane="bottomLeft" activeCell="E16" sqref="E16"/>
      <selection pane="bottomRight" activeCell="E16" sqref="E16"/>
    </sheetView>
  </sheetViews>
  <sheetFormatPr defaultColWidth="8.85546875" defaultRowHeight="15" x14ac:dyDescent="0.25"/>
  <cols>
    <col min="1" max="1" width="19.140625" style="1" customWidth="1"/>
    <col min="2" max="2" width="20" style="1" customWidth="1"/>
    <col min="3" max="3" width="39.5703125" style="1" customWidth="1"/>
    <col min="4" max="4" width="10.140625" style="1" customWidth="1"/>
    <col min="5" max="5" width="17.85546875" style="1" customWidth="1"/>
    <col min="6" max="6" width="77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8.85546875" style="1"/>
  </cols>
  <sheetData>
    <row r="1" spans="1:15" ht="33.75" customHeight="1" x14ac:dyDescent="0.45">
      <c r="C1" s="2" t="s">
        <v>0</v>
      </c>
      <c r="D1" s="2"/>
      <c r="E1" s="2"/>
      <c r="F1" s="2"/>
    </row>
    <row r="2" spans="1:15" ht="195.75" customHeight="1" x14ac:dyDescent="0.25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2</v>
      </c>
      <c r="D3" s="5">
        <v>3</v>
      </c>
      <c r="E3" s="4">
        <v>4</v>
      </c>
      <c r="F3" s="5">
        <v>5</v>
      </c>
      <c r="G3" s="4">
        <v>6</v>
      </c>
      <c r="H3" s="5">
        <v>7</v>
      </c>
      <c r="I3" s="4">
        <v>8</v>
      </c>
      <c r="J3" s="5">
        <v>9</v>
      </c>
      <c r="K3" s="4">
        <v>10</v>
      </c>
      <c r="L3" s="5">
        <v>11</v>
      </c>
      <c r="M3" s="4">
        <v>12</v>
      </c>
      <c r="N3" s="5">
        <v>13</v>
      </c>
    </row>
    <row r="4" spans="1:15" customFormat="1" ht="56.25" hidden="1" customHeight="1" x14ac:dyDescent="0.25">
      <c r="A4" s="6" t="s">
        <v>88</v>
      </c>
      <c r="B4" s="7" t="s">
        <v>16</v>
      </c>
      <c r="C4" s="8" t="s">
        <v>17</v>
      </c>
      <c r="D4" s="9" t="s">
        <v>18</v>
      </c>
      <c r="E4" s="10" t="s">
        <v>19</v>
      </c>
      <c r="F4" s="11" t="s">
        <v>20</v>
      </c>
      <c r="G4" s="12" t="s">
        <v>21</v>
      </c>
      <c r="H4" s="13"/>
      <c r="I4" s="13"/>
      <c r="J4" s="14" t="e">
        <f t="shared" ref="J4:J67" si="0">IF(I4/H4*100&gt;100,100,I4/H4*100)</f>
        <v>#DIV/0!</v>
      </c>
      <c r="K4" s="15" t="e">
        <f>(J4+J5+J6)/3</f>
        <v>#DIV/0!</v>
      </c>
      <c r="L4" s="16" t="e">
        <f>(K4+K7)/2</f>
        <v>#DIV/0!</v>
      </c>
      <c r="M4" s="17" t="s">
        <v>22</v>
      </c>
      <c r="N4" s="18"/>
      <c r="O4" s="19">
        <v>1</v>
      </c>
    </row>
    <row r="5" spans="1:15" customFormat="1" ht="56.25" hidden="1" customHeight="1" x14ac:dyDescent="0.25">
      <c r="A5" s="20"/>
      <c r="B5" s="7"/>
      <c r="C5" s="8"/>
      <c r="D5" s="21"/>
      <c r="E5" s="10" t="s">
        <v>19</v>
      </c>
      <c r="F5" s="11" t="s">
        <v>23</v>
      </c>
      <c r="G5" s="12" t="s">
        <v>21</v>
      </c>
      <c r="H5" s="13"/>
      <c r="I5" s="13"/>
      <c r="J5" s="14" t="e">
        <f t="shared" si="0"/>
        <v>#DIV/0!</v>
      </c>
      <c r="K5" s="22"/>
      <c r="L5" s="23"/>
      <c r="M5" s="17"/>
      <c r="N5" s="24"/>
      <c r="O5" s="25"/>
    </row>
    <row r="6" spans="1:15" customFormat="1" ht="87" hidden="1" customHeight="1" x14ac:dyDescent="0.25">
      <c r="A6" s="20"/>
      <c r="B6" s="7"/>
      <c r="C6" s="8"/>
      <c r="D6" s="21"/>
      <c r="E6" s="10" t="s">
        <v>19</v>
      </c>
      <c r="F6" s="11" t="s">
        <v>24</v>
      </c>
      <c r="G6" s="12" t="s">
        <v>21</v>
      </c>
      <c r="H6" s="13"/>
      <c r="I6" s="13"/>
      <c r="J6" s="14">
        <f>IF(H6=0,100,IF(I6/H6*100&gt;100,100,I6/H6*100))</f>
        <v>100</v>
      </c>
      <c r="K6" s="26"/>
      <c r="L6" s="23"/>
      <c r="M6" s="17"/>
      <c r="N6" s="24"/>
      <c r="O6" s="25"/>
    </row>
    <row r="7" spans="1:15" customFormat="1" ht="33" hidden="1" customHeight="1" x14ac:dyDescent="0.25">
      <c r="A7" s="20"/>
      <c r="B7" s="27"/>
      <c r="C7" s="28"/>
      <c r="D7" s="29"/>
      <c r="E7" s="10" t="s">
        <v>25</v>
      </c>
      <c r="F7" s="30" t="s">
        <v>26</v>
      </c>
      <c r="G7" s="12" t="s">
        <v>27</v>
      </c>
      <c r="H7" s="13"/>
      <c r="I7" s="13"/>
      <c r="J7" s="14" t="e">
        <f t="shared" si="0"/>
        <v>#DIV/0!</v>
      </c>
      <c r="K7" s="14" t="e">
        <f>J7</f>
        <v>#DIV/0!</v>
      </c>
      <c r="L7" s="31"/>
      <c r="M7" s="17"/>
      <c r="N7" s="32"/>
      <c r="O7" s="33"/>
    </row>
    <row r="8" spans="1:15" customFormat="1" ht="56.25" hidden="1" customHeight="1" x14ac:dyDescent="0.25">
      <c r="A8" s="20"/>
      <c r="B8" s="7" t="s">
        <v>28</v>
      </c>
      <c r="C8" s="8" t="s">
        <v>29</v>
      </c>
      <c r="D8" s="9" t="s">
        <v>18</v>
      </c>
      <c r="E8" s="10" t="s">
        <v>19</v>
      </c>
      <c r="F8" s="11" t="s">
        <v>20</v>
      </c>
      <c r="G8" s="12" t="s">
        <v>21</v>
      </c>
      <c r="H8" s="13"/>
      <c r="I8" s="13"/>
      <c r="J8" s="14" t="e">
        <f t="shared" si="0"/>
        <v>#DIV/0!</v>
      </c>
      <c r="K8" s="15" t="e">
        <f>(J8+J9+J10)/3</f>
        <v>#DIV/0!</v>
      </c>
      <c r="L8" s="16" t="e">
        <f>(K8+K11)/2</f>
        <v>#DIV/0!</v>
      </c>
      <c r="M8" s="17"/>
      <c r="N8" s="34"/>
      <c r="O8" s="19">
        <v>2</v>
      </c>
    </row>
    <row r="9" spans="1:15" customFormat="1" ht="56.25" hidden="1" customHeight="1" x14ac:dyDescent="0.25">
      <c r="A9" s="20"/>
      <c r="B9" s="7"/>
      <c r="C9" s="8"/>
      <c r="D9" s="21"/>
      <c r="E9" s="10" t="s">
        <v>19</v>
      </c>
      <c r="F9" s="11" t="s">
        <v>23</v>
      </c>
      <c r="G9" s="12" t="s">
        <v>21</v>
      </c>
      <c r="H9" s="13"/>
      <c r="I9" s="13"/>
      <c r="J9" s="14" t="e">
        <f t="shared" si="0"/>
        <v>#DIV/0!</v>
      </c>
      <c r="K9" s="22"/>
      <c r="L9" s="23"/>
      <c r="M9" s="17"/>
      <c r="N9" s="34"/>
      <c r="O9" s="25"/>
    </row>
    <row r="10" spans="1:15" customFormat="1" ht="87" hidden="1" customHeight="1" x14ac:dyDescent="0.25">
      <c r="A10" s="20"/>
      <c r="B10" s="7"/>
      <c r="C10" s="8"/>
      <c r="D10" s="21"/>
      <c r="E10" s="10" t="s">
        <v>19</v>
      </c>
      <c r="F10" s="11" t="s">
        <v>24</v>
      </c>
      <c r="G10" s="12" t="s">
        <v>21</v>
      </c>
      <c r="H10" s="13"/>
      <c r="I10" s="13"/>
      <c r="J10" s="14">
        <f>IF(H10=0,100,IF(I10/H10*100&gt;100,100,I10/H10*100))</f>
        <v>100</v>
      </c>
      <c r="K10" s="26"/>
      <c r="L10" s="23"/>
      <c r="M10" s="17"/>
      <c r="N10" s="34"/>
      <c r="O10" s="25"/>
    </row>
    <row r="11" spans="1:15" customFormat="1" ht="33" hidden="1" customHeight="1" x14ac:dyDescent="0.25">
      <c r="A11" s="20"/>
      <c r="B11" s="27"/>
      <c r="C11" s="28"/>
      <c r="D11" s="29"/>
      <c r="E11" s="10" t="s">
        <v>25</v>
      </c>
      <c r="F11" s="30" t="s">
        <v>26</v>
      </c>
      <c r="G11" s="12" t="s">
        <v>27</v>
      </c>
      <c r="H11" s="13"/>
      <c r="I11" s="13"/>
      <c r="J11" s="14" t="e">
        <f t="shared" si="0"/>
        <v>#DIV/0!</v>
      </c>
      <c r="K11" s="14" t="e">
        <f>J11</f>
        <v>#DIV/0!</v>
      </c>
      <c r="L11" s="31"/>
      <c r="M11" s="17"/>
      <c r="N11" s="14"/>
      <c r="O11" s="33"/>
    </row>
    <row r="12" spans="1:15" customFormat="1" ht="56.25" hidden="1" customHeight="1" x14ac:dyDescent="0.25">
      <c r="A12" s="20"/>
      <c r="B12" s="7" t="s">
        <v>30</v>
      </c>
      <c r="C12" s="8" t="s">
        <v>31</v>
      </c>
      <c r="D12" s="9" t="s">
        <v>18</v>
      </c>
      <c r="E12" s="10" t="s">
        <v>19</v>
      </c>
      <c r="F12" s="11" t="s">
        <v>20</v>
      </c>
      <c r="G12" s="12" t="s">
        <v>21</v>
      </c>
      <c r="H12" s="13"/>
      <c r="I12" s="13"/>
      <c r="J12" s="14"/>
      <c r="K12" s="15"/>
      <c r="L12" s="16"/>
      <c r="M12" s="17"/>
      <c r="N12" s="34"/>
      <c r="O12" s="19">
        <v>3</v>
      </c>
    </row>
    <row r="13" spans="1:15" customFormat="1" ht="56.25" hidden="1" customHeight="1" x14ac:dyDescent="0.25">
      <c r="A13" s="20"/>
      <c r="B13" s="7"/>
      <c r="C13" s="8"/>
      <c r="D13" s="21"/>
      <c r="E13" s="10" t="s">
        <v>19</v>
      </c>
      <c r="F13" s="11" t="s">
        <v>23</v>
      </c>
      <c r="G13" s="12" t="s">
        <v>21</v>
      </c>
      <c r="H13" s="13"/>
      <c r="I13" s="13"/>
      <c r="J13" s="14"/>
      <c r="K13" s="22"/>
      <c r="L13" s="23"/>
      <c r="M13" s="17"/>
      <c r="N13" s="34"/>
      <c r="O13" s="25"/>
    </row>
    <row r="14" spans="1:15" customFormat="1" ht="87" hidden="1" customHeight="1" x14ac:dyDescent="0.25">
      <c r="A14" s="20"/>
      <c r="B14" s="7"/>
      <c r="C14" s="8"/>
      <c r="D14" s="21"/>
      <c r="E14" s="10" t="s">
        <v>19</v>
      </c>
      <c r="F14" s="11" t="s">
        <v>24</v>
      </c>
      <c r="G14" s="12" t="s">
        <v>21</v>
      </c>
      <c r="H14" s="13"/>
      <c r="I14" s="13"/>
      <c r="J14" s="14"/>
      <c r="K14" s="26"/>
      <c r="L14" s="23"/>
      <c r="M14" s="17"/>
      <c r="N14" s="34"/>
      <c r="O14" s="25"/>
    </row>
    <row r="15" spans="1:15" customFormat="1" ht="33" hidden="1" customHeight="1" x14ac:dyDescent="0.25">
      <c r="A15" s="20"/>
      <c r="B15" s="27"/>
      <c r="C15" s="28"/>
      <c r="D15" s="29"/>
      <c r="E15" s="10" t="s">
        <v>25</v>
      </c>
      <c r="F15" s="30" t="s">
        <v>26</v>
      </c>
      <c r="G15" s="12" t="s">
        <v>27</v>
      </c>
      <c r="H15" s="13"/>
      <c r="I15" s="13"/>
      <c r="J15" s="14"/>
      <c r="K15" s="14"/>
      <c r="L15" s="31"/>
      <c r="M15" s="17"/>
      <c r="N15" s="14"/>
      <c r="O15" s="33"/>
    </row>
    <row r="16" spans="1:15" ht="56.25" customHeight="1" x14ac:dyDescent="0.25">
      <c r="A16" s="20"/>
      <c r="B16" s="35" t="s">
        <v>32</v>
      </c>
      <c r="C16" s="36" t="s">
        <v>33</v>
      </c>
      <c r="D16" s="37" t="s">
        <v>18</v>
      </c>
      <c r="E16" s="3" t="s">
        <v>19</v>
      </c>
      <c r="F16" s="38" t="s">
        <v>20</v>
      </c>
      <c r="G16" s="39" t="s">
        <v>21</v>
      </c>
      <c r="H16" s="40">
        <f>'[6]оценка Учреждения'!$H$15</f>
        <v>100</v>
      </c>
      <c r="I16" s="40">
        <f>'[6]оценка Учреждения'!$I$15</f>
        <v>100</v>
      </c>
      <c r="J16" s="41">
        <f t="shared" si="0"/>
        <v>100</v>
      </c>
      <c r="K16" s="42">
        <f>(J16+J17+J18)/3</f>
        <v>100</v>
      </c>
      <c r="L16" s="43">
        <f>(K16+K19)/2</f>
        <v>93.531538770590601</v>
      </c>
      <c r="M16" s="17"/>
      <c r="N16" s="44"/>
      <c r="O16" s="45">
        <v>4</v>
      </c>
    </row>
    <row r="17" spans="1:15" ht="56.25" customHeight="1" x14ac:dyDescent="0.25">
      <c r="A17" s="20"/>
      <c r="B17" s="35"/>
      <c r="C17" s="36"/>
      <c r="D17" s="46"/>
      <c r="E17" s="3" t="s">
        <v>19</v>
      </c>
      <c r="F17" s="38" t="s">
        <v>23</v>
      </c>
      <c r="G17" s="39" t="s">
        <v>21</v>
      </c>
      <c r="H17" s="40">
        <f>'[6]оценка Учреждения'!$H$16</f>
        <v>100</v>
      </c>
      <c r="I17" s="40">
        <f>'[6]оценка Учреждения'!$I$16</f>
        <v>100</v>
      </c>
      <c r="J17" s="41">
        <f t="shared" si="0"/>
        <v>100</v>
      </c>
      <c r="K17" s="47"/>
      <c r="L17" s="48"/>
      <c r="M17" s="17"/>
      <c r="N17" s="49"/>
      <c r="O17" s="50"/>
    </row>
    <row r="18" spans="1:15" ht="87" customHeight="1" x14ac:dyDescent="0.25">
      <c r="A18" s="20"/>
      <c r="B18" s="35"/>
      <c r="C18" s="36"/>
      <c r="D18" s="46"/>
      <c r="E18" s="3" t="s">
        <v>19</v>
      </c>
      <c r="F18" s="38" t="s">
        <v>24</v>
      </c>
      <c r="G18" s="39" t="s">
        <v>21</v>
      </c>
      <c r="H18" s="40">
        <f>'[6]оценка Учреждения'!$H$17</f>
        <v>100</v>
      </c>
      <c r="I18" s="40">
        <f>'[6]оценка Учреждения'!$I$17</f>
        <v>100</v>
      </c>
      <c r="J18" s="41">
        <f t="shared" si="0"/>
        <v>100</v>
      </c>
      <c r="K18" s="51"/>
      <c r="L18" s="48"/>
      <c r="M18" s="17"/>
      <c r="N18" s="49"/>
      <c r="O18" s="50"/>
    </row>
    <row r="19" spans="1:15" ht="33" customHeight="1" x14ac:dyDescent="0.25">
      <c r="A19" s="20"/>
      <c r="B19" s="52"/>
      <c r="C19" s="53"/>
      <c r="D19" s="54"/>
      <c r="E19" s="3" t="s">
        <v>25</v>
      </c>
      <c r="F19" s="55" t="s">
        <v>26</v>
      </c>
      <c r="G19" s="39" t="s">
        <v>27</v>
      </c>
      <c r="H19" s="40">
        <f>'[6]оценка Учреждения'!$H$18</f>
        <v>24.89</v>
      </c>
      <c r="I19" s="40">
        <f>'[6]оценка Учреждения'!$I$18</f>
        <v>21.67</v>
      </c>
      <c r="J19" s="41">
        <f t="shared" si="0"/>
        <v>87.063077541181201</v>
      </c>
      <c r="K19" s="41">
        <f>J19</f>
        <v>87.063077541181201</v>
      </c>
      <c r="L19" s="56"/>
      <c r="M19" s="17"/>
      <c r="N19" s="57"/>
      <c r="O19" s="58"/>
    </row>
    <row r="20" spans="1:15" ht="56.25" customHeight="1" x14ac:dyDescent="0.25">
      <c r="A20" s="20"/>
      <c r="B20" s="35" t="s">
        <v>34</v>
      </c>
      <c r="C20" s="36" t="s">
        <v>35</v>
      </c>
      <c r="D20" s="37" t="s">
        <v>18</v>
      </c>
      <c r="E20" s="3" t="s">
        <v>19</v>
      </c>
      <c r="F20" s="38" t="s">
        <v>20</v>
      </c>
      <c r="G20" s="39" t="s">
        <v>21</v>
      </c>
      <c r="H20" s="40">
        <f>'[6]оценка Учреждения'!$H$19</f>
        <v>100</v>
      </c>
      <c r="I20" s="40">
        <f>'[6]оценка Учреждения'!$I$19</f>
        <v>100</v>
      </c>
      <c r="J20" s="41">
        <f t="shared" si="0"/>
        <v>100</v>
      </c>
      <c r="K20" s="42">
        <f>(J20+J21+J22)/2</f>
        <v>100</v>
      </c>
      <c r="L20" s="43">
        <f>(K20+K23)/2</f>
        <v>100</v>
      </c>
      <c r="M20" s="17"/>
      <c r="N20" s="59"/>
      <c r="O20" s="45">
        <v>5</v>
      </c>
    </row>
    <row r="21" spans="1:15" ht="56.25" customHeight="1" x14ac:dyDescent="0.25">
      <c r="A21" s="20"/>
      <c r="B21" s="35"/>
      <c r="C21" s="36"/>
      <c r="D21" s="46"/>
      <c r="E21" s="3" t="s">
        <v>19</v>
      </c>
      <c r="F21" s="38" t="s">
        <v>23</v>
      </c>
      <c r="G21" s="39" t="s">
        <v>21</v>
      </c>
      <c r="H21" s="40">
        <f>'[6]оценка Учреждения'!$H$20</f>
        <v>66.7</v>
      </c>
      <c r="I21" s="40">
        <f>'[6]оценка Учреждения'!$I$20</f>
        <v>75</v>
      </c>
      <c r="J21" s="41">
        <f t="shared" si="0"/>
        <v>100</v>
      </c>
      <c r="K21" s="47"/>
      <c r="L21" s="48"/>
      <c r="M21" s="17"/>
      <c r="N21" s="59"/>
      <c r="O21" s="50"/>
    </row>
    <row r="22" spans="1:15" ht="87" customHeight="1" x14ac:dyDescent="0.25">
      <c r="A22" s="20"/>
      <c r="B22" s="35"/>
      <c r="C22" s="36"/>
      <c r="D22" s="46"/>
      <c r="E22" s="3" t="s">
        <v>19</v>
      </c>
      <c r="F22" s="38" t="s">
        <v>24</v>
      </c>
      <c r="G22" s="39" t="s">
        <v>21</v>
      </c>
      <c r="H22" s="40">
        <f>'[6]оценка Учреждения'!$H$21</f>
        <v>0</v>
      </c>
      <c r="I22" s="40">
        <f>'[6]оценка Учреждения'!$I$21</f>
        <v>0</v>
      </c>
      <c r="J22" s="41">
        <v>0</v>
      </c>
      <c r="K22" s="51"/>
      <c r="L22" s="48"/>
      <c r="M22" s="17"/>
      <c r="N22" s="59"/>
      <c r="O22" s="50"/>
    </row>
    <row r="23" spans="1:15" ht="33" customHeight="1" x14ac:dyDescent="0.25">
      <c r="A23" s="20"/>
      <c r="B23" s="52"/>
      <c r="C23" s="53"/>
      <c r="D23" s="54"/>
      <c r="E23" s="3" t="s">
        <v>25</v>
      </c>
      <c r="F23" s="55" t="s">
        <v>26</v>
      </c>
      <c r="G23" s="39" t="s">
        <v>27</v>
      </c>
      <c r="H23" s="40">
        <f>'[6]оценка Учреждения'!$H$22</f>
        <v>0.44</v>
      </c>
      <c r="I23" s="40">
        <f>'[6]оценка Учреждения'!$I$22</f>
        <v>0.44</v>
      </c>
      <c r="J23" s="41">
        <f t="shared" si="0"/>
        <v>100</v>
      </c>
      <c r="K23" s="41">
        <f>J23</f>
        <v>100</v>
      </c>
      <c r="L23" s="56"/>
      <c r="M23" s="17"/>
      <c r="N23" s="41"/>
      <c r="O23" s="58"/>
    </row>
    <row r="24" spans="1:15" ht="56.25" customHeight="1" x14ac:dyDescent="0.25">
      <c r="A24" s="20"/>
      <c r="B24" s="35" t="s">
        <v>36</v>
      </c>
      <c r="C24" s="36" t="s">
        <v>37</v>
      </c>
      <c r="D24" s="37" t="s">
        <v>18</v>
      </c>
      <c r="E24" s="3" t="s">
        <v>19</v>
      </c>
      <c r="F24" s="38" t="s">
        <v>20</v>
      </c>
      <c r="G24" s="39" t="s">
        <v>21</v>
      </c>
      <c r="H24" s="40">
        <f>'[6]оценка Учреждения'!$H$23</f>
        <v>100</v>
      </c>
      <c r="I24" s="40">
        <f>'[6]оценка Учреждения'!$I$23</f>
        <v>100</v>
      </c>
      <c r="J24" s="41">
        <f t="shared" si="0"/>
        <v>100</v>
      </c>
      <c r="K24" s="42">
        <f>(J24+J25+J26)/3</f>
        <v>100</v>
      </c>
      <c r="L24" s="43">
        <f>(K24+K27)/2</f>
        <v>99.461073847899343</v>
      </c>
      <c r="M24" s="17"/>
      <c r="N24" s="59"/>
      <c r="O24" s="45">
        <v>6</v>
      </c>
    </row>
    <row r="25" spans="1:15" ht="56.25" customHeight="1" x14ac:dyDescent="0.25">
      <c r="A25" s="20"/>
      <c r="B25" s="35"/>
      <c r="C25" s="36"/>
      <c r="D25" s="46"/>
      <c r="E25" s="3" t="s">
        <v>19</v>
      </c>
      <c r="F25" s="38" t="s">
        <v>23</v>
      </c>
      <c r="G25" s="39" t="s">
        <v>21</v>
      </c>
      <c r="H25" s="40">
        <f>'[6]оценка Учреждения'!$H$24</f>
        <v>100</v>
      </c>
      <c r="I25" s="40">
        <f>'[6]оценка Учреждения'!$I$24</f>
        <v>100</v>
      </c>
      <c r="J25" s="41">
        <f t="shared" si="0"/>
        <v>100</v>
      </c>
      <c r="K25" s="47"/>
      <c r="L25" s="48"/>
      <c r="M25" s="17"/>
      <c r="N25" s="59"/>
      <c r="O25" s="50"/>
    </row>
    <row r="26" spans="1:15" ht="87" customHeight="1" x14ac:dyDescent="0.25">
      <c r="A26" s="20"/>
      <c r="B26" s="35"/>
      <c r="C26" s="36"/>
      <c r="D26" s="46"/>
      <c r="E26" s="3" t="s">
        <v>19</v>
      </c>
      <c r="F26" s="38" t="s">
        <v>24</v>
      </c>
      <c r="G26" s="39" t="s">
        <v>21</v>
      </c>
      <c r="H26" s="40">
        <f>'[6]оценка Учреждения'!$H$25</f>
        <v>100</v>
      </c>
      <c r="I26" s="40">
        <f>'[6]оценка Учреждения'!$I$25</f>
        <v>100</v>
      </c>
      <c r="J26" s="41">
        <f t="shared" si="0"/>
        <v>100</v>
      </c>
      <c r="K26" s="51"/>
      <c r="L26" s="48"/>
      <c r="M26" s="17"/>
      <c r="N26" s="59"/>
      <c r="O26" s="50"/>
    </row>
    <row r="27" spans="1:15" ht="33" customHeight="1" x14ac:dyDescent="0.25">
      <c r="A27" s="20"/>
      <c r="B27" s="52"/>
      <c r="C27" s="53"/>
      <c r="D27" s="54"/>
      <c r="E27" s="3" t="s">
        <v>25</v>
      </c>
      <c r="F27" s="55" t="s">
        <v>26</v>
      </c>
      <c r="G27" s="39" t="s">
        <v>27</v>
      </c>
      <c r="H27" s="40">
        <f>'[6]оценка Учреждения'!$H$26</f>
        <v>299.67</v>
      </c>
      <c r="I27" s="40">
        <f>'[6]оценка Учреждения'!$I$26</f>
        <v>296.44</v>
      </c>
      <c r="J27" s="41">
        <f t="shared" si="0"/>
        <v>98.922147695798699</v>
      </c>
      <c r="K27" s="41">
        <f>J27</f>
        <v>98.922147695798699</v>
      </c>
      <c r="L27" s="56"/>
      <c r="M27" s="17"/>
      <c r="N27" s="41"/>
      <c r="O27" s="58"/>
    </row>
    <row r="28" spans="1:15" ht="56.25" customHeight="1" x14ac:dyDescent="0.25">
      <c r="A28" s="20"/>
      <c r="B28" s="35" t="s">
        <v>38</v>
      </c>
      <c r="C28" s="36" t="s">
        <v>39</v>
      </c>
      <c r="D28" s="37" t="s">
        <v>18</v>
      </c>
      <c r="E28" s="3" t="s">
        <v>19</v>
      </c>
      <c r="F28" s="38" t="s">
        <v>20</v>
      </c>
      <c r="G28" s="39" t="s">
        <v>21</v>
      </c>
      <c r="H28" s="40">
        <f>'[6]оценка Учреждения'!$H$27</f>
        <v>100</v>
      </c>
      <c r="I28" s="40">
        <f>'[6]оценка Учреждения'!$I$27</f>
        <v>100</v>
      </c>
      <c r="J28" s="41">
        <f t="shared" si="0"/>
        <v>100</v>
      </c>
      <c r="K28" s="42">
        <f>(J28+J29+J30)/2</f>
        <v>93.053960964408731</v>
      </c>
      <c r="L28" s="43">
        <f>(K28+K31)/2</f>
        <v>96.526980482204365</v>
      </c>
      <c r="M28" s="17"/>
      <c r="N28" s="59"/>
      <c r="O28" s="45">
        <v>7</v>
      </c>
    </row>
    <row r="29" spans="1:15" ht="56.25" customHeight="1" x14ac:dyDescent="0.25">
      <c r="A29" s="20"/>
      <c r="B29" s="35"/>
      <c r="C29" s="36"/>
      <c r="D29" s="46"/>
      <c r="E29" s="3" t="s">
        <v>19</v>
      </c>
      <c r="F29" s="38" t="s">
        <v>23</v>
      </c>
      <c r="G29" s="39" t="s">
        <v>21</v>
      </c>
      <c r="H29" s="40">
        <f>'[6]оценка Учреждения'!$H$28</f>
        <v>87.1</v>
      </c>
      <c r="I29" s="40">
        <f>'[6]оценка Учреждения'!$I$28</f>
        <v>75</v>
      </c>
      <c r="J29" s="41">
        <f t="shared" si="0"/>
        <v>86.107921928817461</v>
      </c>
      <c r="K29" s="47"/>
      <c r="L29" s="48"/>
      <c r="M29" s="17"/>
      <c r="N29" s="59"/>
      <c r="O29" s="50"/>
    </row>
    <row r="30" spans="1:15" ht="87" customHeight="1" x14ac:dyDescent="0.25">
      <c r="A30" s="20"/>
      <c r="B30" s="35"/>
      <c r="C30" s="36"/>
      <c r="D30" s="46"/>
      <c r="E30" s="3" t="s">
        <v>19</v>
      </c>
      <c r="F30" s="38" t="s">
        <v>24</v>
      </c>
      <c r="G30" s="39" t="s">
        <v>21</v>
      </c>
      <c r="H30" s="40">
        <f>'[6]оценка Учреждения'!$H$29</f>
        <v>0</v>
      </c>
      <c r="I30" s="40">
        <f>'[6]оценка Учреждения'!$I$29</f>
        <v>0</v>
      </c>
      <c r="J30" s="41">
        <v>0</v>
      </c>
      <c r="K30" s="51"/>
      <c r="L30" s="48"/>
      <c r="M30" s="17"/>
      <c r="N30" s="59"/>
      <c r="O30" s="50"/>
    </row>
    <row r="31" spans="1:15" ht="33" customHeight="1" x14ac:dyDescent="0.25">
      <c r="A31" s="20"/>
      <c r="B31" s="52"/>
      <c r="C31" s="53"/>
      <c r="D31" s="54"/>
      <c r="E31" s="3" t="s">
        <v>25</v>
      </c>
      <c r="F31" s="55" t="s">
        <v>26</v>
      </c>
      <c r="G31" s="39" t="s">
        <v>27</v>
      </c>
      <c r="H31" s="40">
        <f>'[6]оценка Учреждения'!$H$30</f>
        <v>0.44</v>
      </c>
      <c r="I31" s="40">
        <f>'[6]оценка Учреждения'!$I$30</f>
        <v>0.44</v>
      </c>
      <c r="J31" s="41">
        <f t="shared" si="0"/>
        <v>100</v>
      </c>
      <c r="K31" s="41">
        <f>J31</f>
        <v>100</v>
      </c>
      <c r="L31" s="56"/>
      <c r="M31" s="17"/>
      <c r="N31" s="41"/>
      <c r="O31" s="58"/>
    </row>
    <row r="32" spans="1:15" ht="56.25" customHeight="1" x14ac:dyDescent="0.25">
      <c r="A32" s="20"/>
      <c r="B32" s="35" t="s">
        <v>40</v>
      </c>
      <c r="C32" s="36" t="s">
        <v>41</v>
      </c>
      <c r="D32" s="37" t="s">
        <v>18</v>
      </c>
      <c r="E32" s="3" t="s">
        <v>19</v>
      </c>
      <c r="F32" s="38" t="s">
        <v>20</v>
      </c>
      <c r="G32" s="39" t="s">
        <v>21</v>
      </c>
      <c r="H32" s="40">
        <f>'[6]оценка Учреждения'!$H$31</f>
        <v>100</v>
      </c>
      <c r="I32" s="40">
        <f>'[6]оценка Учреждения'!$I$31</f>
        <v>100</v>
      </c>
      <c r="J32" s="41">
        <f t="shared" si="0"/>
        <v>100</v>
      </c>
      <c r="K32" s="42">
        <f>(J32+J33+J34)/2</f>
        <v>93.75</v>
      </c>
      <c r="L32" s="43">
        <f>(K32+K35)/2</f>
        <v>96.875</v>
      </c>
      <c r="M32" s="17"/>
      <c r="N32" s="59"/>
      <c r="O32" s="45">
        <v>8</v>
      </c>
    </row>
    <row r="33" spans="1:15" ht="56.25" customHeight="1" x14ac:dyDescent="0.25">
      <c r="A33" s="20"/>
      <c r="B33" s="35"/>
      <c r="C33" s="36"/>
      <c r="D33" s="46"/>
      <c r="E33" s="3" t="s">
        <v>19</v>
      </c>
      <c r="F33" s="38" t="s">
        <v>42</v>
      </c>
      <c r="G33" s="39" t="s">
        <v>21</v>
      </c>
      <c r="H33" s="40">
        <f>'[6]оценка Учреждения'!$H$32</f>
        <v>100</v>
      </c>
      <c r="I33" s="40">
        <f>'[6]оценка Учреждения'!$I$32</f>
        <v>87.5</v>
      </c>
      <c r="J33" s="41">
        <f t="shared" si="0"/>
        <v>87.5</v>
      </c>
      <c r="K33" s="47"/>
      <c r="L33" s="48"/>
      <c r="M33" s="17"/>
      <c r="N33" s="59"/>
      <c r="O33" s="50"/>
    </row>
    <row r="34" spans="1:15" ht="66.75" customHeight="1" x14ac:dyDescent="0.25">
      <c r="A34" s="20"/>
      <c r="B34" s="35"/>
      <c r="C34" s="36"/>
      <c r="D34" s="46"/>
      <c r="E34" s="3" t="s">
        <v>19</v>
      </c>
      <c r="F34" s="38" t="s">
        <v>43</v>
      </c>
      <c r="G34" s="39" t="s">
        <v>21</v>
      </c>
      <c r="H34" s="40">
        <f>'[6]оценка Учреждения'!$H$33</f>
        <v>0</v>
      </c>
      <c r="I34" s="40">
        <f>'[6]оценка Учреждения'!$I$33</f>
        <v>0</v>
      </c>
      <c r="J34" s="41">
        <v>0</v>
      </c>
      <c r="K34" s="51"/>
      <c r="L34" s="48"/>
      <c r="M34" s="17"/>
      <c r="N34" s="59"/>
      <c r="O34" s="50"/>
    </row>
    <row r="35" spans="1:15" ht="33" customHeight="1" x14ac:dyDescent="0.25">
      <c r="A35" s="20"/>
      <c r="B35" s="52"/>
      <c r="C35" s="53"/>
      <c r="D35" s="54"/>
      <c r="E35" s="3" t="s">
        <v>25</v>
      </c>
      <c r="F35" s="55" t="s">
        <v>26</v>
      </c>
      <c r="G35" s="39" t="s">
        <v>27</v>
      </c>
      <c r="H35" s="40">
        <f>'[6]оценка Учреждения'!$H$34</f>
        <v>0.44</v>
      </c>
      <c r="I35" s="40">
        <f>'[6]оценка Учреждения'!$I$34</f>
        <v>0.44</v>
      </c>
      <c r="J35" s="41">
        <f t="shared" si="0"/>
        <v>100</v>
      </c>
      <c r="K35" s="41">
        <f>J35</f>
        <v>100</v>
      </c>
      <c r="L35" s="56"/>
      <c r="M35" s="17"/>
      <c r="N35" s="41"/>
      <c r="O35" s="58"/>
    </row>
    <row r="36" spans="1:15" ht="56.25" customHeight="1" x14ac:dyDescent="0.25">
      <c r="A36" s="20"/>
      <c r="B36" s="35" t="s">
        <v>44</v>
      </c>
      <c r="C36" s="36" t="s">
        <v>45</v>
      </c>
      <c r="D36" s="37" t="s">
        <v>18</v>
      </c>
      <c r="E36" s="3" t="s">
        <v>19</v>
      </c>
      <c r="F36" s="38" t="s">
        <v>20</v>
      </c>
      <c r="G36" s="39" t="s">
        <v>21</v>
      </c>
      <c r="H36" s="40">
        <f>'[6]оценка Учреждения'!$H$35</f>
        <v>100</v>
      </c>
      <c r="I36" s="40">
        <f>'[6]оценка Учреждения'!$I$35</f>
        <v>100</v>
      </c>
      <c r="J36" s="41">
        <f t="shared" si="0"/>
        <v>100</v>
      </c>
      <c r="K36" s="42">
        <f>(J36+J37+J38)/3</f>
        <v>95.966666666666654</v>
      </c>
      <c r="L36" s="43">
        <f>(K36+K39)/2</f>
        <v>97.98333333333332</v>
      </c>
      <c r="M36" s="17"/>
      <c r="N36" s="59"/>
      <c r="O36" s="45">
        <v>9</v>
      </c>
    </row>
    <row r="37" spans="1:15" ht="56.25" customHeight="1" x14ac:dyDescent="0.25">
      <c r="A37" s="20"/>
      <c r="B37" s="35"/>
      <c r="C37" s="36"/>
      <c r="D37" s="46"/>
      <c r="E37" s="3" t="s">
        <v>19</v>
      </c>
      <c r="F37" s="38" t="s">
        <v>42</v>
      </c>
      <c r="G37" s="39" t="s">
        <v>21</v>
      </c>
      <c r="H37" s="40">
        <f>'[6]оценка Учреждения'!$H$36</f>
        <v>100</v>
      </c>
      <c r="I37" s="40">
        <f>'[6]оценка Учреждения'!$I$36</f>
        <v>91.7</v>
      </c>
      <c r="J37" s="41">
        <f t="shared" si="0"/>
        <v>91.7</v>
      </c>
      <c r="K37" s="47"/>
      <c r="L37" s="48"/>
      <c r="M37" s="17"/>
      <c r="N37" s="59"/>
      <c r="O37" s="50"/>
    </row>
    <row r="38" spans="1:15" ht="66.75" customHeight="1" x14ac:dyDescent="0.25">
      <c r="A38" s="20"/>
      <c r="B38" s="35"/>
      <c r="C38" s="36"/>
      <c r="D38" s="46"/>
      <c r="E38" s="3" t="s">
        <v>19</v>
      </c>
      <c r="F38" s="38" t="s">
        <v>43</v>
      </c>
      <c r="G38" s="39" t="s">
        <v>21</v>
      </c>
      <c r="H38" s="40">
        <f>'[6]оценка Учреждения'!$H$37</f>
        <v>100</v>
      </c>
      <c r="I38" s="40">
        <f>'[6]оценка Учреждения'!$I$37</f>
        <v>96.2</v>
      </c>
      <c r="J38" s="41">
        <f t="shared" si="0"/>
        <v>96.2</v>
      </c>
      <c r="K38" s="51"/>
      <c r="L38" s="48"/>
      <c r="M38" s="17"/>
      <c r="N38" s="59"/>
      <c r="O38" s="50"/>
    </row>
    <row r="39" spans="1:15" ht="33" customHeight="1" x14ac:dyDescent="0.25">
      <c r="A39" s="20"/>
      <c r="B39" s="52"/>
      <c r="C39" s="53"/>
      <c r="D39" s="54"/>
      <c r="E39" s="3" t="s">
        <v>25</v>
      </c>
      <c r="F39" s="55" t="s">
        <v>26</v>
      </c>
      <c r="G39" s="39" t="s">
        <v>27</v>
      </c>
      <c r="H39" s="40">
        <f>'[6]оценка Учреждения'!$H$38</f>
        <v>38.89</v>
      </c>
      <c r="I39" s="40">
        <f>'[6]оценка Учреждения'!$I$38</f>
        <v>38.89</v>
      </c>
      <c r="J39" s="41">
        <f t="shared" si="0"/>
        <v>100</v>
      </c>
      <c r="K39" s="41">
        <f>J39</f>
        <v>100</v>
      </c>
      <c r="L39" s="56"/>
      <c r="M39" s="17"/>
      <c r="N39" s="41"/>
      <c r="O39" s="58"/>
    </row>
    <row r="40" spans="1:15" ht="56.25" customHeight="1" x14ac:dyDescent="0.25">
      <c r="A40" s="20"/>
      <c r="B40" s="35" t="s">
        <v>46</v>
      </c>
      <c r="C40" s="36" t="s">
        <v>47</v>
      </c>
      <c r="D40" s="37" t="s">
        <v>18</v>
      </c>
      <c r="E40" s="3" t="s">
        <v>19</v>
      </c>
      <c r="F40" s="38" t="s">
        <v>20</v>
      </c>
      <c r="G40" s="39" t="s">
        <v>21</v>
      </c>
      <c r="H40" s="40">
        <f>'[6]оценка Учреждения'!$H$39</f>
        <v>100</v>
      </c>
      <c r="I40" s="40">
        <f>'[6]оценка Учреждения'!$I$39</f>
        <v>100</v>
      </c>
      <c r="J40" s="41">
        <f t="shared" si="0"/>
        <v>100</v>
      </c>
      <c r="K40" s="42">
        <f>(J40+J41+J42)/2</f>
        <v>93.75</v>
      </c>
      <c r="L40" s="43">
        <f>(K40+K43)/2</f>
        <v>96.875</v>
      </c>
      <c r="M40" s="17"/>
      <c r="N40" s="59"/>
      <c r="O40" s="45">
        <v>10</v>
      </c>
    </row>
    <row r="41" spans="1:15" ht="56.25" customHeight="1" x14ac:dyDescent="0.25">
      <c r="A41" s="20"/>
      <c r="B41" s="35"/>
      <c r="C41" s="36"/>
      <c r="D41" s="46"/>
      <c r="E41" s="3" t="s">
        <v>19</v>
      </c>
      <c r="F41" s="38" t="s">
        <v>42</v>
      </c>
      <c r="G41" s="39" t="s">
        <v>21</v>
      </c>
      <c r="H41" s="40">
        <f>'[6]оценка Учреждения'!$H$40</f>
        <v>100</v>
      </c>
      <c r="I41" s="40">
        <f>'[6]оценка Учреждения'!$I$40</f>
        <v>87.5</v>
      </c>
      <c r="J41" s="41">
        <f t="shared" si="0"/>
        <v>87.5</v>
      </c>
      <c r="K41" s="47"/>
      <c r="L41" s="48"/>
      <c r="M41" s="17"/>
      <c r="N41" s="59"/>
      <c r="O41" s="50"/>
    </row>
    <row r="42" spans="1:15" ht="66.75" customHeight="1" x14ac:dyDescent="0.25">
      <c r="A42" s="20"/>
      <c r="B42" s="35"/>
      <c r="C42" s="36"/>
      <c r="D42" s="46"/>
      <c r="E42" s="3" t="s">
        <v>19</v>
      </c>
      <c r="F42" s="38" t="s">
        <v>43</v>
      </c>
      <c r="G42" s="39" t="s">
        <v>21</v>
      </c>
      <c r="H42" s="40">
        <f>'[6]оценка Учреждения'!$H$41</f>
        <v>0</v>
      </c>
      <c r="I42" s="40">
        <f>'[6]оценка Учреждения'!$I$41</f>
        <v>0</v>
      </c>
      <c r="J42" s="41">
        <v>0</v>
      </c>
      <c r="K42" s="51"/>
      <c r="L42" s="48"/>
      <c r="M42" s="17"/>
      <c r="N42" s="59"/>
      <c r="O42" s="50"/>
    </row>
    <row r="43" spans="1:15" ht="33" customHeight="1" x14ac:dyDescent="0.25">
      <c r="A43" s="20"/>
      <c r="B43" s="52"/>
      <c r="C43" s="53"/>
      <c r="D43" s="54"/>
      <c r="E43" s="3" t="s">
        <v>25</v>
      </c>
      <c r="F43" s="55" t="s">
        <v>26</v>
      </c>
      <c r="G43" s="39" t="s">
        <v>27</v>
      </c>
      <c r="H43" s="40">
        <f>'[6]оценка Учреждения'!$H$42</f>
        <v>0.44</v>
      </c>
      <c r="I43" s="40">
        <f>'[6]оценка Учреждения'!$I$42</f>
        <v>0.44</v>
      </c>
      <c r="J43" s="41">
        <f t="shared" si="0"/>
        <v>100</v>
      </c>
      <c r="K43" s="41">
        <f>J43</f>
        <v>100</v>
      </c>
      <c r="L43" s="56"/>
      <c r="M43" s="17"/>
      <c r="N43" s="41"/>
      <c r="O43" s="58"/>
    </row>
    <row r="44" spans="1:15" ht="56.25" customHeight="1" x14ac:dyDescent="0.25">
      <c r="A44" s="20"/>
      <c r="B44" s="106" t="s">
        <v>48</v>
      </c>
      <c r="C44" s="107" t="s">
        <v>49</v>
      </c>
      <c r="D44" s="37" t="s">
        <v>18</v>
      </c>
      <c r="E44" s="3" t="s">
        <v>19</v>
      </c>
      <c r="F44" s="38" t="s">
        <v>20</v>
      </c>
      <c r="G44" s="39" t="s">
        <v>21</v>
      </c>
      <c r="H44" s="40">
        <f>'[6]оценка Учреждения'!$H$43</f>
        <v>100</v>
      </c>
      <c r="I44" s="40">
        <f>'[6]оценка Учреждения'!$I$43</f>
        <v>100</v>
      </c>
      <c r="J44" s="41">
        <f t="shared" si="0"/>
        <v>100</v>
      </c>
      <c r="K44" s="42">
        <f>(J44+J45+J46)/3</f>
        <v>85.7</v>
      </c>
      <c r="L44" s="43">
        <f>(K44+K47)/2</f>
        <v>92.85</v>
      </c>
      <c r="M44" s="17"/>
      <c r="N44" s="59"/>
      <c r="O44" s="45">
        <v>11</v>
      </c>
    </row>
    <row r="45" spans="1:15" ht="56.25" customHeight="1" x14ac:dyDescent="0.25">
      <c r="A45" s="20"/>
      <c r="B45" s="108"/>
      <c r="C45" s="109"/>
      <c r="D45" s="46"/>
      <c r="E45" s="3" t="s">
        <v>19</v>
      </c>
      <c r="F45" s="38" t="s">
        <v>42</v>
      </c>
      <c r="G45" s="39" t="s">
        <v>21</v>
      </c>
      <c r="H45" s="40">
        <f>'[6]оценка Учреждения'!$H$44</f>
        <v>100</v>
      </c>
      <c r="I45" s="40">
        <f>'[6]оценка Учреждения'!$I$44</f>
        <v>91.7</v>
      </c>
      <c r="J45" s="41">
        <f t="shared" si="0"/>
        <v>91.7</v>
      </c>
      <c r="K45" s="47"/>
      <c r="L45" s="48"/>
      <c r="M45" s="17"/>
      <c r="N45" s="59"/>
      <c r="O45" s="50"/>
    </row>
    <row r="46" spans="1:15" ht="66.75" customHeight="1" x14ac:dyDescent="0.25">
      <c r="A46" s="20"/>
      <c r="B46" s="108"/>
      <c r="C46" s="109"/>
      <c r="D46" s="46"/>
      <c r="E46" s="3" t="s">
        <v>19</v>
      </c>
      <c r="F46" s="38" t="s">
        <v>43</v>
      </c>
      <c r="G46" s="39" t="s">
        <v>21</v>
      </c>
      <c r="H46" s="40">
        <f>'[6]оценка Учреждения'!$H$45</f>
        <v>100</v>
      </c>
      <c r="I46" s="40">
        <f>'[6]оценка Учреждения'!$I$45</f>
        <v>65.400000000000006</v>
      </c>
      <c r="J46" s="41">
        <f t="shared" si="0"/>
        <v>65.400000000000006</v>
      </c>
      <c r="K46" s="51"/>
      <c r="L46" s="48"/>
      <c r="M46" s="17"/>
      <c r="N46" s="59"/>
      <c r="O46" s="50"/>
    </row>
    <row r="47" spans="1:15" ht="33" customHeight="1" x14ac:dyDescent="0.25">
      <c r="A47" s="20"/>
      <c r="B47" s="110"/>
      <c r="C47" s="111"/>
      <c r="D47" s="54"/>
      <c r="E47" s="3" t="s">
        <v>25</v>
      </c>
      <c r="F47" s="55" t="s">
        <v>26</v>
      </c>
      <c r="G47" s="39" t="s">
        <v>27</v>
      </c>
      <c r="H47" s="40">
        <f>'[6]оценка Учреждения'!$H$46</f>
        <v>274.77999999999997</v>
      </c>
      <c r="I47" s="40">
        <f>'[6]оценка Учреждения'!$I$46</f>
        <v>277.44</v>
      </c>
      <c r="J47" s="41">
        <f t="shared" si="0"/>
        <v>100</v>
      </c>
      <c r="K47" s="41">
        <f>J47</f>
        <v>100</v>
      </c>
      <c r="L47" s="56"/>
      <c r="M47" s="17"/>
      <c r="N47" s="41"/>
      <c r="O47" s="58"/>
    </row>
    <row r="48" spans="1:15" ht="56.25" customHeight="1" x14ac:dyDescent="0.25">
      <c r="A48" s="20"/>
      <c r="B48" s="106" t="s">
        <v>50</v>
      </c>
      <c r="C48" s="107" t="s">
        <v>51</v>
      </c>
      <c r="D48" s="37" t="s">
        <v>18</v>
      </c>
      <c r="E48" s="3" t="s">
        <v>19</v>
      </c>
      <c r="F48" s="38" t="s">
        <v>20</v>
      </c>
      <c r="G48" s="39" t="s">
        <v>21</v>
      </c>
      <c r="H48" s="40">
        <f>'[6]оценка Учреждения'!$H$47</f>
        <v>100</v>
      </c>
      <c r="I48" s="40">
        <f>'[6]оценка Учреждения'!$I$47</f>
        <v>100</v>
      </c>
      <c r="J48" s="41">
        <f t="shared" si="0"/>
        <v>100</v>
      </c>
      <c r="K48" s="42">
        <f>(J48+J49+J50)/2</f>
        <v>93.75</v>
      </c>
      <c r="L48" s="43">
        <f>(K48+K51)/2</f>
        <v>96.875</v>
      </c>
      <c r="M48" s="17"/>
      <c r="N48" s="59"/>
      <c r="O48" s="45">
        <v>12</v>
      </c>
    </row>
    <row r="49" spans="1:15" ht="56.25" customHeight="1" x14ac:dyDescent="0.25">
      <c r="A49" s="20"/>
      <c r="B49" s="108"/>
      <c r="C49" s="109"/>
      <c r="D49" s="46"/>
      <c r="E49" s="3" t="s">
        <v>19</v>
      </c>
      <c r="F49" s="38" t="s">
        <v>42</v>
      </c>
      <c r="G49" s="39" t="s">
        <v>21</v>
      </c>
      <c r="H49" s="40">
        <f>'[6]оценка Учреждения'!$H$48</f>
        <v>100</v>
      </c>
      <c r="I49" s="40">
        <f>'[6]оценка Учреждения'!$I$48</f>
        <v>87.5</v>
      </c>
      <c r="J49" s="41">
        <f t="shared" si="0"/>
        <v>87.5</v>
      </c>
      <c r="K49" s="47"/>
      <c r="L49" s="48"/>
      <c r="M49" s="17"/>
      <c r="N49" s="59"/>
      <c r="O49" s="50"/>
    </row>
    <row r="50" spans="1:15" ht="66.75" customHeight="1" x14ac:dyDescent="0.25">
      <c r="A50" s="20"/>
      <c r="B50" s="108"/>
      <c r="C50" s="109"/>
      <c r="D50" s="46"/>
      <c r="E50" s="3" t="s">
        <v>19</v>
      </c>
      <c r="F50" s="38" t="s">
        <v>43</v>
      </c>
      <c r="G50" s="39" t="s">
        <v>21</v>
      </c>
      <c r="H50" s="40">
        <f>'[6]оценка Учреждения'!$H$49</f>
        <v>0</v>
      </c>
      <c r="I50" s="40">
        <f>'[6]оценка Учреждения'!$I$49</f>
        <v>0</v>
      </c>
      <c r="J50" s="41">
        <v>0</v>
      </c>
      <c r="K50" s="51"/>
      <c r="L50" s="48"/>
      <c r="M50" s="17"/>
      <c r="N50" s="59"/>
      <c r="O50" s="50"/>
    </row>
    <row r="51" spans="1:15" ht="33" customHeight="1" x14ac:dyDescent="0.25">
      <c r="A51" s="20"/>
      <c r="B51" s="110"/>
      <c r="C51" s="111"/>
      <c r="D51" s="54"/>
      <c r="E51" s="3" t="s">
        <v>25</v>
      </c>
      <c r="F51" s="55" t="s">
        <v>26</v>
      </c>
      <c r="G51" s="39" t="s">
        <v>27</v>
      </c>
      <c r="H51" s="40">
        <f>'[6]оценка Учреждения'!$H$50</f>
        <v>0.44</v>
      </c>
      <c r="I51" s="40">
        <f>'[6]оценка Учреждения'!$I$50</f>
        <v>0.44</v>
      </c>
      <c r="J51" s="41">
        <f t="shared" si="0"/>
        <v>100</v>
      </c>
      <c r="K51" s="41">
        <f>J51</f>
        <v>100</v>
      </c>
      <c r="L51" s="56"/>
      <c r="M51" s="17"/>
      <c r="N51" s="41"/>
      <c r="O51" s="58"/>
    </row>
    <row r="52" spans="1:15" customFormat="1" ht="47.25" hidden="1" x14ac:dyDescent="0.25">
      <c r="A52" s="20"/>
      <c r="B52" s="112" t="s">
        <v>52</v>
      </c>
      <c r="C52" s="113" t="s">
        <v>53</v>
      </c>
      <c r="D52" s="114" t="s">
        <v>18</v>
      </c>
      <c r="E52" s="115" t="s">
        <v>19</v>
      </c>
      <c r="F52" s="116" t="s">
        <v>20</v>
      </c>
      <c r="G52" s="117" t="s">
        <v>21</v>
      </c>
      <c r="H52" s="118"/>
      <c r="I52" s="118"/>
      <c r="J52" s="119"/>
      <c r="K52" s="120"/>
      <c r="L52" s="121"/>
      <c r="M52" s="17"/>
      <c r="N52" s="122"/>
      <c r="O52" s="123">
        <v>13</v>
      </c>
    </row>
    <row r="53" spans="1:15" customFormat="1" ht="47.25" hidden="1" x14ac:dyDescent="0.25">
      <c r="A53" s="20"/>
      <c r="B53" s="112"/>
      <c r="C53" s="113"/>
      <c r="D53" s="124"/>
      <c r="E53" s="115" t="s">
        <v>19</v>
      </c>
      <c r="F53" s="116" t="s">
        <v>42</v>
      </c>
      <c r="G53" s="117" t="s">
        <v>21</v>
      </c>
      <c r="H53" s="118"/>
      <c r="I53" s="118"/>
      <c r="J53" s="119"/>
      <c r="K53" s="125"/>
      <c r="L53" s="126"/>
      <c r="M53" s="17"/>
      <c r="N53" s="122"/>
      <c r="O53" s="127"/>
    </row>
    <row r="54" spans="1:15" customFormat="1" ht="47.25" hidden="1" x14ac:dyDescent="0.25">
      <c r="A54" s="20"/>
      <c r="B54" s="112"/>
      <c r="C54" s="113"/>
      <c r="D54" s="124"/>
      <c r="E54" s="115" t="s">
        <v>19</v>
      </c>
      <c r="F54" s="116" t="s">
        <v>54</v>
      </c>
      <c r="G54" s="117" t="s">
        <v>21</v>
      </c>
      <c r="H54" s="118"/>
      <c r="I54" s="118"/>
      <c r="J54" s="119"/>
      <c r="K54" s="128"/>
      <c r="L54" s="126"/>
      <c r="M54" s="17"/>
      <c r="N54" s="122"/>
      <c r="O54" s="127"/>
    </row>
    <row r="55" spans="1:15" customFormat="1" ht="31.5" hidden="1" x14ac:dyDescent="0.25">
      <c r="A55" s="20"/>
      <c r="B55" s="129"/>
      <c r="C55" s="130"/>
      <c r="D55" s="131"/>
      <c r="E55" s="115" t="s">
        <v>25</v>
      </c>
      <c r="F55" s="132" t="s">
        <v>26</v>
      </c>
      <c r="G55" s="117" t="s">
        <v>27</v>
      </c>
      <c r="H55" s="118"/>
      <c r="I55" s="118"/>
      <c r="J55" s="119"/>
      <c r="K55" s="119"/>
      <c r="L55" s="133"/>
      <c r="M55" s="17"/>
      <c r="N55" s="119"/>
      <c r="O55" s="134"/>
    </row>
    <row r="56" spans="1:15" customFormat="1" ht="47.25" hidden="1" x14ac:dyDescent="0.25">
      <c r="A56" s="20"/>
      <c r="B56" s="112" t="s">
        <v>55</v>
      </c>
      <c r="C56" s="113" t="s">
        <v>56</v>
      </c>
      <c r="D56" s="114" t="s">
        <v>18</v>
      </c>
      <c r="E56" s="115" t="s">
        <v>19</v>
      </c>
      <c r="F56" s="116" t="s">
        <v>20</v>
      </c>
      <c r="G56" s="117" t="s">
        <v>21</v>
      </c>
      <c r="H56" s="118"/>
      <c r="I56" s="118"/>
      <c r="J56" s="119"/>
      <c r="K56" s="120"/>
      <c r="L56" s="121"/>
      <c r="M56" s="17"/>
      <c r="N56" s="122"/>
      <c r="O56" s="123">
        <v>14</v>
      </c>
    </row>
    <row r="57" spans="1:15" customFormat="1" ht="47.25" hidden="1" x14ac:dyDescent="0.25">
      <c r="A57" s="20"/>
      <c r="B57" s="112"/>
      <c r="C57" s="113"/>
      <c r="D57" s="124"/>
      <c r="E57" s="115" t="s">
        <v>19</v>
      </c>
      <c r="F57" s="116" t="s">
        <v>42</v>
      </c>
      <c r="G57" s="117" t="s">
        <v>21</v>
      </c>
      <c r="H57" s="118"/>
      <c r="I57" s="118"/>
      <c r="J57" s="119"/>
      <c r="K57" s="125"/>
      <c r="L57" s="126"/>
      <c r="M57" s="17"/>
      <c r="N57" s="122"/>
      <c r="O57" s="127"/>
    </row>
    <row r="58" spans="1:15" customFormat="1" ht="47.25" hidden="1" x14ac:dyDescent="0.25">
      <c r="A58" s="20"/>
      <c r="B58" s="112"/>
      <c r="C58" s="113"/>
      <c r="D58" s="124"/>
      <c r="E58" s="115" t="s">
        <v>19</v>
      </c>
      <c r="F58" s="116" t="s">
        <v>54</v>
      </c>
      <c r="G58" s="117" t="s">
        <v>21</v>
      </c>
      <c r="H58" s="118"/>
      <c r="I58" s="118"/>
      <c r="J58" s="119"/>
      <c r="K58" s="128"/>
      <c r="L58" s="126"/>
      <c r="M58" s="17"/>
      <c r="N58" s="122"/>
      <c r="O58" s="127"/>
    </row>
    <row r="59" spans="1:15" customFormat="1" ht="31.5" hidden="1" x14ac:dyDescent="0.25">
      <c r="A59" s="20"/>
      <c r="B59" s="129"/>
      <c r="C59" s="130"/>
      <c r="D59" s="131"/>
      <c r="E59" s="115" t="s">
        <v>25</v>
      </c>
      <c r="F59" s="132" t="s">
        <v>26</v>
      </c>
      <c r="G59" s="117" t="s">
        <v>27</v>
      </c>
      <c r="H59" s="118"/>
      <c r="I59" s="118"/>
      <c r="J59" s="119"/>
      <c r="K59" s="119"/>
      <c r="L59" s="133"/>
      <c r="M59" s="17"/>
      <c r="N59" s="119"/>
      <c r="O59" s="134"/>
    </row>
    <row r="60" spans="1:15" customFormat="1" ht="47.25" hidden="1" x14ac:dyDescent="0.25">
      <c r="A60" s="20"/>
      <c r="B60" s="112" t="s">
        <v>57</v>
      </c>
      <c r="C60" s="113" t="s">
        <v>58</v>
      </c>
      <c r="D60" s="114" t="s">
        <v>18</v>
      </c>
      <c r="E60" s="115" t="s">
        <v>19</v>
      </c>
      <c r="F60" s="116" t="s">
        <v>20</v>
      </c>
      <c r="G60" s="117" t="s">
        <v>21</v>
      </c>
      <c r="H60" s="118"/>
      <c r="I60" s="118"/>
      <c r="J60" s="119"/>
      <c r="K60" s="120"/>
      <c r="L60" s="121"/>
      <c r="M60" s="17"/>
      <c r="N60" s="122"/>
      <c r="O60" s="123">
        <v>15</v>
      </c>
    </row>
    <row r="61" spans="1:15" customFormat="1" ht="47.25" hidden="1" x14ac:dyDescent="0.25">
      <c r="A61" s="20"/>
      <c r="B61" s="112"/>
      <c r="C61" s="113"/>
      <c r="D61" s="124"/>
      <c r="E61" s="115" t="s">
        <v>19</v>
      </c>
      <c r="F61" s="116" t="s">
        <v>42</v>
      </c>
      <c r="G61" s="117" t="s">
        <v>21</v>
      </c>
      <c r="H61" s="118"/>
      <c r="I61" s="118"/>
      <c r="J61" s="119"/>
      <c r="K61" s="125"/>
      <c r="L61" s="126"/>
      <c r="M61" s="17"/>
      <c r="N61" s="122"/>
      <c r="O61" s="127"/>
    </row>
    <row r="62" spans="1:15" customFormat="1" ht="47.25" hidden="1" x14ac:dyDescent="0.25">
      <c r="A62" s="20"/>
      <c r="B62" s="112"/>
      <c r="C62" s="113"/>
      <c r="D62" s="124"/>
      <c r="E62" s="115" t="s">
        <v>19</v>
      </c>
      <c r="F62" s="116" t="s">
        <v>54</v>
      </c>
      <c r="G62" s="117" t="s">
        <v>21</v>
      </c>
      <c r="H62" s="118"/>
      <c r="I62" s="118"/>
      <c r="J62" s="119"/>
      <c r="K62" s="128"/>
      <c r="L62" s="126"/>
      <c r="M62" s="17"/>
      <c r="N62" s="122"/>
      <c r="O62" s="127"/>
    </row>
    <row r="63" spans="1:15" customFormat="1" ht="31.5" hidden="1" x14ac:dyDescent="0.25">
      <c r="A63" s="20"/>
      <c r="B63" s="129"/>
      <c r="C63" s="130"/>
      <c r="D63" s="131"/>
      <c r="E63" s="115" t="s">
        <v>25</v>
      </c>
      <c r="F63" s="132" t="s">
        <v>26</v>
      </c>
      <c r="G63" s="117" t="s">
        <v>27</v>
      </c>
      <c r="H63" s="118"/>
      <c r="I63" s="118"/>
      <c r="J63" s="119"/>
      <c r="K63" s="119"/>
      <c r="L63" s="133"/>
      <c r="M63" s="17"/>
      <c r="N63" s="119"/>
      <c r="O63" s="134"/>
    </row>
    <row r="64" spans="1:15" ht="47.25" x14ac:dyDescent="0.25">
      <c r="A64" s="20"/>
      <c r="B64" s="35" t="s">
        <v>59</v>
      </c>
      <c r="C64" s="36" t="s">
        <v>60</v>
      </c>
      <c r="D64" s="37" t="s">
        <v>18</v>
      </c>
      <c r="E64" s="3" t="s">
        <v>19</v>
      </c>
      <c r="F64" s="38" t="s">
        <v>20</v>
      </c>
      <c r="G64" s="39" t="s">
        <v>21</v>
      </c>
      <c r="H64" s="40">
        <f>'[6]оценка Учреждения'!$H$63</f>
        <v>100</v>
      </c>
      <c r="I64" s="40">
        <f>'[6]оценка Учреждения'!$I$63</f>
        <v>100</v>
      </c>
      <c r="J64" s="41">
        <f t="shared" si="0"/>
        <v>100</v>
      </c>
      <c r="K64" s="42">
        <f>(J64+J65+J66)/3</f>
        <v>98.8</v>
      </c>
      <c r="L64" s="43">
        <f>(K64+K67)/2</f>
        <v>99.4</v>
      </c>
      <c r="M64" s="17"/>
      <c r="N64" s="59"/>
      <c r="O64" s="45">
        <v>16</v>
      </c>
    </row>
    <row r="65" spans="1:15" ht="47.25" x14ac:dyDescent="0.25">
      <c r="A65" s="20"/>
      <c r="B65" s="35"/>
      <c r="C65" s="36"/>
      <c r="D65" s="46"/>
      <c r="E65" s="3" t="s">
        <v>19</v>
      </c>
      <c r="F65" s="38" t="s">
        <v>42</v>
      </c>
      <c r="G65" s="39" t="s">
        <v>21</v>
      </c>
      <c r="H65" s="40">
        <f>'[6]оценка Учреждения'!$H$64</f>
        <v>100</v>
      </c>
      <c r="I65" s="40">
        <f>'[6]оценка Учреждения'!$I$64</f>
        <v>100</v>
      </c>
      <c r="J65" s="41">
        <f t="shared" si="0"/>
        <v>100</v>
      </c>
      <c r="K65" s="47"/>
      <c r="L65" s="48"/>
      <c r="M65" s="17"/>
      <c r="N65" s="59"/>
      <c r="O65" s="50"/>
    </row>
    <row r="66" spans="1:15" ht="47.25" x14ac:dyDescent="0.25">
      <c r="A66" s="20"/>
      <c r="B66" s="35"/>
      <c r="C66" s="36"/>
      <c r="D66" s="46"/>
      <c r="E66" s="3" t="s">
        <v>19</v>
      </c>
      <c r="F66" s="38" t="s">
        <v>54</v>
      </c>
      <c r="G66" s="39" t="s">
        <v>21</v>
      </c>
      <c r="H66" s="40">
        <f>'[6]оценка Учреждения'!$H$65</f>
        <v>100</v>
      </c>
      <c r="I66" s="40">
        <f>'[6]оценка Учреждения'!$I$65</f>
        <v>96.4</v>
      </c>
      <c r="J66" s="41">
        <f t="shared" si="0"/>
        <v>96.4</v>
      </c>
      <c r="K66" s="51"/>
      <c r="L66" s="48"/>
      <c r="M66" s="17"/>
      <c r="N66" s="59"/>
      <c r="O66" s="50"/>
    </row>
    <row r="67" spans="1:15" ht="31.5" x14ac:dyDescent="0.25">
      <c r="A67" s="20"/>
      <c r="B67" s="52"/>
      <c r="C67" s="53"/>
      <c r="D67" s="54"/>
      <c r="E67" s="3" t="s">
        <v>25</v>
      </c>
      <c r="F67" s="55" t="s">
        <v>26</v>
      </c>
      <c r="G67" s="39" t="s">
        <v>27</v>
      </c>
      <c r="H67" s="40">
        <f>'[6]оценка Учреждения'!$H$66</f>
        <v>54.67</v>
      </c>
      <c r="I67" s="40">
        <f>'[6]оценка Учреждения'!$I$66</f>
        <v>55.56</v>
      </c>
      <c r="J67" s="41">
        <f t="shared" si="0"/>
        <v>100</v>
      </c>
      <c r="K67" s="41">
        <f>J67</f>
        <v>100</v>
      </c>
      <c r="L67" s="56"/>
      <c r="M67" s="17"/>
      <c r="N67" s="41"/>
      <c r="O67" s="58"/>
    </row>
    <row r="68" spans="1:15" customFormat="1" ht="47.25" hidden="1" x14ac:dyDescent="0.25">
      <c r="A68" s="20"/>
      <c r="B68" s="112" t="s">
        <v>61</v>
      </c>
      <c r="C68" s="113" t="s">
        <v>62</v>
      </c>
      <c r="D68" s="114" t="s">
        <v>18</v>
      </c>
      <c r="E68" s="115" t="s">
        <v>19</v>
      </c>
      <c r="F68" s="116" t="s">
        <v>20</v>
      </c>
      <c r="G68" s="117" t="s">
        <v>21</v>
      </c>
      <c r="H68" s="118"/>
      <c r="I68" s="118"/>
      <c r="J68" s="119"/>
      <c r="K68" s="120"/>
      <c r="L68" s="121"/>
      <c r="M68" s="17"/>
      <c r="N68" s="122"/>
      <c r="O68" s="123">
        <v>17</v>
      </c>
    </row>
    <row r="69" spans="1:15" customFormat="1" ht="47.25" hidden="1" x14ac:dyDescent="0.25">
      <c r="A69" s="20"/>
      <c r="B69" s="112"/>
      <c r="C69" s="113"/>
      <c r="D69" s="124"/>
      <c r="E69" s="115" t="s">
        <v>19</v>
      </c>
      <c r="F69" s="116" t="s">
        <v>42</v>
      </c>
      <c r="G69" s="117" t="s">
        <v>21</v>
      </c>
      <c r="H69" s="118"/>
      <c r="I69" s="118"/>
      <c r="J69" s="119"/>
      <c r="K69" s="125"/>
      <c r="L69" s="126"/>
      <c r="M69" s="17"/>
      <c r="N69" s="122"/>
      <c r="O69" s="127"/>
    </row>
    <row r="70" spans="1:15" customFormat="1" ht="47.25" hidden="1" x14ac:dyDescent="0.25">
      <c r="A70" s="20"/>
      <c r="B70" s="112"/>
      <c r="C70" s="113"/>
      <c r="D70" s="124"/>
      <c r="E70" s="115" t="s">
        <v>19</v>
      </c>
      <c r="F70" s="116" t="s">
        <v>54</v>
      </c>
      <c r="G70" s="117" t="s">
        <v>21</v>
      </c>
      <c r="H70" s="118"/>
      <c r="I70" s="118"/>
      <c r="J70" s="119"/>
      <c r="K70" s="128"/>
      <c r="L70" s="126"/>
      <c r="M70" s="17"/>
      <c r="N70" s="122"/>
      <c r="O70" s="127"/>
    </row>
    <row r="71" spans="1:15" customFormat="1" ht="31.5" hidden="1" x14ac:dyDescent="0.25">
      <c r="A71" s="20"/>
      <c r="B71" s="129"/>
      <c r="C71" s="130"/>
      <c r="D71" s="131"/>
      <c r="E71" s="115" t="s">
        <v>25</v>
      </c>
      <c r="F71" s="132" t="s">
        <v>26</v>
      </c>
      <c r="G71" s="117" t="s">
        <v>27</v>
      </c>
      <c r="H71" s="118"/>
      <c r="I71" s="118"/>
      <c r="J71" s="119"/>
      <c r="K71" s="119"/>
      <c r="L71" s="133"/>
      <c r="M71" s="17"/>
      <c r="N71" s="119"/>
      <c r="O71" s="134"/>
    </row>
    <row r="72" spans="1:15" ht="47.25" x14ac:dyDescent="0.25">
      <c r="A72" s="20"/>
      <c r="B72" s="35" t="s">
        <v>63</v>
      </c>
      <c r="C72" s="36" t="s">
        <v>64</v>
      </c>
      <c r="D72" s="37" t="s">
        <v>18</v>
      </c>
      <c r="E72" s="3" t="s">
        <v>19</v>
      </c>
      <c r="F72" s="38" t="s">
        <v>65</v>
      </c>
      <c r="G72" s="3" t="s">
        <v>21</v>
      </c>
      <c r="H72" s="40">
        <f>'[6]оценка Учреждения'!$H$71</f>
        <v>25.83</v>
      </c>
      <c r="I72" s="40">
        <f>'[6]оценка Учреждения'!$I$71</f>
        <v>25.9</v>
      </c>
      <c r="J72" s="41">
        <f t="shared" ref="J72:J99" si="1">IF(I72/H72*100&gt;100,100,I72/H72*100)</f>
        <v>100</v>
      </c>
      <c r="K72" s="42">
        <f>(J72+J73+J74)/3</f>
        <v>100</v>
      </c>
      <c r="L72" s="43">
        <f>(K72+K75)/2</f>
        <v>100</v>
      </c>
      <c r="M72" s="17"/>
      <c r="N72" s="59"/>
      <c r="O72" s="45">
        <v>18</v>
      </c>
    </row>
    <row r="73" spans="1:15" ht="63" x14ac:dyDescent="0.25">
      <c r="A73" s="20"/>
      <c r="B73" s="35"/>
      <c r="C73" s="36"/>
      <c r="D73" s="46"/>
      <c r="E73" s="3" t="s">
        <v>19</v>
      </c>
      <c r="F73" s="38" t="s">
        <v>66</v>
      </c>
      <c r="G73" s="3" t="s">
        <v>21</v>
      </c>
      <c r="H73" s="40">
        <f>'[6]оценка Учреждения'!$H$72</f>
        <v>21.2</v>
      </c>
      <c r="I73" s="40">
        <f>'[6]оценка Учреждения'!$I$72</f>
        <v>28.3</v>
      </c>
      <c r="J73" s="41">
        <f t="shared" si="1"/>
        <v>100</v>
      </c>
      <c r="K73" s="47"/>
      <c r="L73" s="48"/>
      <c r="M73" s="17"/>
      <c r="N73" s="59"/>
      <c r="O73" s="50"/>
    </row>
    <row r="74" spans="1:15" ht="47.25" x14ac:dyDescent="0.25">
      <c r="A74" s="20"/>
      <c r="B74" s="35"/>
      <c r="C74" s="36"/>
      <c r="D74" s="46"/>
      <c r="E74" s="3" t="s">
        <v>19</v>
      </c>
      <c r="F74" s="38" t="s">
        <v>42</v>
      </c>
      <c r="G74" s="3" t="s">
        <v>21</v>
      </c>
      <c r="H74" s="40">
        <f>'[6]оценка Учреждения'!$H$73</f>
        <v>100</v>
      </c>
      <c r="I74" s="40">
        <f>'[6]оценка Учреждения'!$I$73</f>
        <v>100</v>
      </c>
      <c r="J74" s="41">
        <f t="shared" si="1"/>
        <v>100</v>
      </c>
      <c r="K74" s="51"/>
      <c r="L74" s="48"/>
      <c r="M74" s="17"/>
      <c r="N74" s="59"/>
      <c r="O74" s="50"/>
    </row>
    <row r="75" spans="1:15" ht="31.5" x14ac:dyDescent="0.25">
      <c r="A75" s="20"/>
      <c r="B75" s="52"/>
      <c r="C75" s="53"/>
      <c r="D75" s="54"/>
      <c r="E75" s="3" t="s">
        <v>25</v>
      </c>
      <c r="F75" s="55" t="s">
        <v>67</v>
      </c>
      <c r="G75" s="3" t="s">
        <v>68</v>
      </c>
      <c r="H75" s="135">
        <f>'[6]оценка Учреждения'!$H$74</f>
        <v>17168.320000000003</v>
      </c>
      <c r="I75" s="135">
        <f>'[6]оценка Учреждения'!$I$74</f>
        <v>17168.320000000003</v>
      </c>
      <c r="J75" s="41">
        <f t="shared" si="1"/>
        <v>100</v>
      </c>
      <c r="K75" s="41">
        <f>J75</f>
        <v>100</v>
      </c>
      <c r="L75" s="56"/>
      <c r="M75" s="17"/>
      <c r="N75" s="41"/>
      <c r="O75" s="58"/>
    </row>
    <row r="76" spans="1:15" ht="47.25" customHeight="1" x14ac:dyDescent="0.25">
      <c r="A76" s="20"/>
      <c r="B76" s="35" t="s">
        <v>69</v>
      </c>
      <c r="C76" s="36" t="s">
        <v>70</v>
      </c>
      <c r="D76" s="37" t="s">
        <v>18</v>
      </c>
      <c r="E76" s="3" t="s">
        <v>19</v>
      </c>
      <c r="F76" s="38" t="s">
        <v>65</v>
      </c>
      <c r="G76" s="3" t="s">
        <v>21</v>
      </c>
      <c r="H76" s="40">
        <f>'[6]оценка Учреждения'!$H$75</f>
        <v>2.96</v>
      </c>
      <c r="I76" s="40">
        <f>'[6]оценка Учреждения'!$I$75</f>
        <v>2.97</v>
      </c>
      <c r="J76" s="41">
        <f t="shared" si="1"/>
        <v>100</v>
      </c>
      <c r="K76" s="42">
        <f>(J76+J77+J78)/3</f>
        <v>83.333333333333329</v>
      </c>
      <c r="L76" s="43">
        <f>(K76+K79)/2</f>
        <v>91.666666666666657</v>
      </c>
      <c r="M76" s="17"/>
      <c r="N76" s="44"/>
      <c r="O76" s="45">
        <v>19</v>
      </c>
    </row>
    <row r="77" spans="1:15" ht="63" x14ac:dyDescent="0.25">
      <c r="A77" s="20"/>
      <c r="B77" s="35"/>
      <c r="C77" s="36"/>
      <c r="D77" s="46"/>
      <c r="E77" s="3" t="s">
        <v>19</v>
      </c>
      <c r="F77" s="38" t="s">
        <v>66</v>
      </c>
      <c r="G77" s="3" t="s">
        <v>21</v>
      </c>
      <c r="H77" s="40">
        <f>'[6]оценка Учреждения'!$H$76</f>
        <v>11.8</v>
      </c>
      <c r="I77" s="40">
        <f>'[6]оценка Учреждения'!$I$76</f>
        <v>5.9</v>
      </c>
      <c r="J77" s="41">
        <f t="shared" si="1"/>
        <v>50</v>
      </c>
      <c r="K77" s="47"/>
      <c r="L77" s="48"/>
      <c r="M77" s="17"/>
      <c r="N77" s="49"/>
      <c r="O77" s="50"/>
    </row>
    <row r="78" spans="1:15" ht="47.25" x14ac:dyDescent="0.25">
      <c r="A78" s="20"/>
      <c r="B78" s="35"/>
      <c r="C78" s="36"/>
      <c r="D78" s="46"/>
      <c r="E78" s="3" t="s">
        <v>19</v>
      </c>
      <c r="F78" s="38" t="s">
        <v>42</v>
      </c>
      <c r="G78" s="3" t="s">
        <v>21</v>
      </c>
      <c r="H78" s="40">
        <f>'[6]оценка Учреждения'!$H$77</f>
        <v>100</v>
      </c>
      <c r="I78" s="40">
        <f>'[6]оценка Учреждения'!$I$77</f>
        <v>100</v>
      </c>
      <c r="J78" s="41">
        <f t="shared" si="1"/>
        <v>100</v>
      </c>
      <c r="K78" s="51"/>
      <c r="L78" s="48"/>
      <c r="M78" s="17"/>
      <c r="N78" s="49"/>
      <c r="O78" s="50"/>
    </row>
    <row r="79" spans="1:15" ht="31.5" x14ac:dyDescent="0.25">
      <c r="A79" s="20"/>
      <c r="B79" s="52"/>
      <c r="C79" s="53"/>
      <c r="D79" s="54"/>
      <c r="E79" s="3" t="s">
        <v>25</v>
      </c>
      <c r="F79" s="55" t="s">
        <v>67</v>
      </c>
      <c r="G79" s="3" t="s">
        <v>68</v>
      </c>
      <c r="H79" s="135">
        <f>'[6]оценка Учреждения'!$H$78</f>
        <v>4216.1499999999996</v>
      </c>
      <c r="I79" s="135">
        <f>'[6]оценка Учреждения'!$I$78</f>
        <v>4216.1499999999996</v>
      </c>
      <c r="J79" s="41">
        <f t="shared" si="1"/>
        <v>100</v>
      </c>
      <c r="K79" s="41">
        <f>J79</f>
        <v>100</v>
      </c>
      <c r="L79" s="56"/>
      <c r="M79" s="17"/>
      <c r="N79" s="57"/>
      <c r="O79" s="58"/>
    </row>
    <row r="80" spans="1:15" ht="47.25" x14ac:dyDescent="0.25">
      <c r="A80" s="20"/>
      <c r="B80" s="35" t="s">
        <v>71</v>
      </c>
      <c r="C80" s="36" t="s">
        <v>72</v>
      </c>
      <c r="D80" s="37" t="s">
        <v>18</v>
      </c>
      <c r="E80" s="3" t="s">
        <v>19</v>
      </c>
      <c r="F80" s="38" t="s">
        <v>65</v>
      </c>
      <c r="G80" s="3" t="s">
        <v>21</v>
      </c>
      <c r="H80" s="40">
        <f>'[6]оценка Учреждения'!$H$79</f>
        <v>7.48</v>
      </c>
      <c r="I80" s="40">
        <f>'[6]оценка Учреждения'!$I$79</f>
        <v>7.51</v>
      </c>
      <c r="J80" s="41">
        <f t="shared" si="1"/>
        <v>100</v>
      </c>
      <c r="K80" s="42">
        <f>(J80+J81+J82)/3</f>
        <v>87.623762376237622</v>
      </c>
      <c r="L80" s="43">
        <f>(K80+K83)/2</f>
        <v>93.811881188118804</v>
      </c>
      <c r="M80" s="17"/>
      <c r="N80" s="59"/>
      <c r="O80" s="45">
        <v>20</v>
      </c>
    </row>
    <row r="81" spans="1:15" ht="63" x14ac:dyDescent="0.25">
      <c r="A81" s="20"/>
      <c r="B81" s="35"/>
      <c r="C81" s="36"/>
      <c r="D81" s="46"/>
      <c r="E81" s="3" t="s">
        <v>19</v>
      </c>
      <c r="F81" s="38" t="s">
        <v>66</v>
      </c>
      <c r="G81" s="3" t="s">
        <v>21</v>
      </c>
      <c r="H81" s="40">
        <f>'[6]оценка Учреждения'!$H$80</f>
        <v>20.2</v>
      </c>
      <c r="I81" s="40">
        <f>'[6]оценка Учреждения'!$I$80</f>
        <v>12.7</v>
      </c>
      <c r="J81" s="41">
        <f t="shared" si="1"/>
        <v>62.871287128712872</v>
      </c>
      <c r="K81" s="47"/>
      <c r="L81" s="48"/>
      <c r="M81" s="17"/>
      <c r="N81" s="59"/>
      <c r="O81" s="50"/>
    </row>
    <row r="82" spans="1:15" ht="47.25" x14ac:dyDescent="0.25">
      <c r="A82" s="20"/>
      <c r="B82" s="35"/>
      <c r="C82" s="36"/>
      <c r="D82" s="46"/>
      <c r="E82" s="3" t="s">
        <v>19</v>
      </c>
      <c r="F82" s="38" t="s">
        <v>42</v>
      </c>
      <c r="G82" s="3" t="s">
        <v>21</v>
      </c>
      <c r="H82" s="40">
        <f>'[6]оценка Учреждения'!$H$81</f>
        <v>100</v>
      </c>
      <c r="I82" s="40">
        <f>'[6]оценка Учреждения'!$I$81</f>
        <v>100</v>
      </c>
      <c r="J82" s="41">
        <f t="shared" si="1"/>
        <v>100</v>
      </c>
      <c r="K82" s="51"/>
      <c r="L82" s="48"/>
      <c r="M82" s="17"/>
      <c r="N82" s="59"/>
      <c r="O82" s="50"/>
    </row>
    <row r="83" spans="1:15" ht="31.5" x14ac:dyDescent="0.25">
      <c r="A83" s="20"/>
      <c r="B83" s="52"/>
      <c r="C83" s="53"/>
      <c r="D83" s="54"/>
      <c r="E83" s="3" t="s">
        <v>25</v>
      </c>
      <c r="F83" s="55" t="s">
        <v>67</v>
      </c>
      <c r="G83" s="3" t="s">
        <v>68</v>
      </c>
      <c r="H83" s="135">
        <f>'[6]оценка Учреждения'!$H$82</f>
        <v>6678.8799999999992</v>
      </c>
      <c r="I83" s="135">
        <f>'[6]оценка Учреждения'!$I$82</f>
        <v>7268.0399999999991</v>
      </c>
      <c r="J83" s="41">
        <f t="shared" si="1"/>
        <v>100</v>
      </c>
      <c r="K83" s="41">
        <f>J83</f>
        <v>100</v>
      </c>
      <c r="L83" s="56"/>
      <c r="M83" s="17"/>
      <c r="N83" s="41"/>
      <c r="O83" s="58"/>
    </row>
    <row r="84" spans="1:15" ht="47.25" x14ac:dyDescent="0.25">
      <c r="A84" s="20"/>
      <c r="B84" s="35" t="s">
        <v>73</v>
      </c>
      <c r="C84" s="36" t="s">
        <v>74</v>
      </c>
      <c r="D84" s="37" t="s">
        <v>18</v>
      </c>
      <c r="E84" s="3" t="s">
        <v>19</v>
      </c>
      <c r="F84" s="38" t="s">
        <v>65</v>
      </c>
      <c r="G84" s="3" t="s">
        <v>21</v>
      </c>
      <c r="H84" s="40">
        <f>'[6]оценка Учреждения'!$H$83</f>
        <v>25.27</v>
      </c>
      <c r="I84" s="40">
        <f>'[6]оценка Учреждения'!$I$83</f>
        <v>25.38</v>
      </c>
      <c r="J84" s="41">
        <f t="shared" si="1"/>
        <v>100</v>
      </c>
      <c r="K84" s="42">
        <f>(J84+J85+J86)/3</f>
        <v>91.666666666666671</v>
      </c>
      <c r="L84" s="43">
        <f>(K84+K87)/2</f>
        <v>95.833333333333343</v>
      </c>
      <c r="M84" s="17"/>
      <c r="N84" s="59"/>
      <c r="O84" s="45">
        <v>21</v>
      </c>
    </row>
    <row r="85" spans="1:15" ht="63" x14ac:dyDescent="0.25">
      <c r="A85" s="20"/>
      <c r="B85" s="35"/>
      <c r="C85" s="36"/>
      <c r="D85" s="46"/>
      <c r="E85" s="3" t="s">
        <v>19</v>
      </c>
      <c r="F85" s="38" t="s">
        <v>66</v>
      </c>
      <c r="G85" s="3" t="s">
        <v>21</v>
      </c>
      <c r="H85" s="40">
        <f>'[6]оценка Учреждения'!$H$84</f>
        <v>19</v>
      </c>
      <c r="I85" s="40">
        <f>'[6]оценка Учреждения'!$I$84</f>
        <v>19</v>
      </c>
      <c r="J85" s="41">
        <f t="shared" si="1"/>
        <v>100</v>
      </c>
      <c r="K85" s="47"/>
      <c r="L85" s="48"/>
      <c r="M85" s="17"/>
      <c r="N85" s="59"/>
      <c r="O85" s="50"/>
    </row>
    <row r="86" spans="1:15" ht="47.25" x14ac:dyDescent="0.25">
      <c r="A86" s="20"/>
      <c r="B86" s="35"/>
      <c r="C86" s="36"/>
      <c r="D86" s="46"/>
      <c r="E86" s="3" t="s">
        <v>19</v>
      </c>
      <c r="F86" s="38" t="s">
        <v>42</v>
      </c>
      <c r="G86" s="3" t="s">
        <v>21</v>
      </c>
      <c r="H86" s="40">
        <f>'[6]оценка Учреждения'!$H$85</f>
        <v>100</v>
      </c>
      <c r="I86" s="40">
        <f>'[6]оценка Учреждения'!$I$85</f>
        <v>75</v>
      </c>
      <c r="J86" s="41">
        <f t="shared" si="1"/>
        <v>75</v>
      </c>
      <c r="K86" s="51"/>
      <c r="L86" s="48"/>
      <c r="M86" s="17"/>
      <c r="N86" s="59"/>
      <c r="O86" s="50"/>
    </row>
    <row r="87" spans="1:15" ht="31.5" x14ac:dyDescent="0.25">
      <c r="A87" s="20"/>
      <c r="B87" s="52"/>
      <c r="C87" s="53"/>
      <c r="D87" s="54"/>
      <c r="E87" s="3" t="s">
        <v>25</v>
      </c>
      <c r="F87" s="55" t="s">
        <v>67</v>
      </c>
      <c r="G87" s="3" t="s">
        <v>68</v>
      </c>
      <c r="H87" s="135">
        <f>'[6]оценка Учреждения'!$H$86</f>
        <v>17150.060000000001</v>
      </c>
      <c r="I87" s="135">
        <f>'[6]оценка Учреждения'!$I$86</f>
        <v>17150.060000000001</v>
      </c>
      <c r="J87" s="41">
        <f t="shared" si="1"/>
        <v>100</v>
      </c>
      <c r="K87" s="41">
        <f>J87</f>
        <v>100</v>
      </c>
      <c r="L87" s="56"/>
      <c r="M87" s="17"/>
      <c r="N87" s="41"/>
      <c r="O87" s="58"/>
    </row>
    <row r="88" spans="1:15" customFormat="1" ht="47.25" hidden="1" x14ac:dyDescent="0.25">
      <c r="A88" s="20"/>
      <c r="B88" s="136" t="s">
        <v>75</v>
      </c>
      <c r="C88" s="137" t="s">
        <v>76</v>
      </c>
      <c r="D88" s="138" t="s">
        <v>18</v>
      </c>
      <c r="E88" s="139" t="s">
        <v>19</v>
      </c>
      <c r="F88" s="140" t="s">
        <v>65</v>
      </c>
      <c r="G88" s="139" t="s">
        <v>21</v>
      </c>
      <c r="H88" s="141"/>
      <c r="I88" s="141"/>
      <c r="J88" s="142"/>
      <c r="K88" s="143"/>
      <c r="L88" s="144"/>
      <c r="M88" s="17"/>
      <c r="N88" s="145"/>
      <c r="O88" s="146">
        <v>22</v>
      </c>
    </row>
    <row r="89" spans="1:15" customFormat="1" ht="63" hidden="1" x14ac:dyDescent="0.25">
      <c r="A89" s="20"/>
      <c r="B89" s="136"/>
      <c r="C89" s="137"/>
      <c r="D89" s="147"/>
      <c r="E89" s="139" t="s">
        <v>19</v>
      </c>
      <c r="F89" s="140" t="s">
        <v>66</v>
      </c>
      <c r="G89" s="139" t="s">
        <v>21</v>
      </c>
      <c r="H89" s="141"/>
      <c r="I89" s="141"/>
      <c r="J89" s="142"/>
      <c r="K89" s="148"/>
      <c r="L89" s="149"/>
      <c r="M89" s="17"/>
      <c r="N89" s="145"/>
      <c r="O89" s="150"/>
    </row>
    <row r="90" spans="1:15" customFormat="1" ht="47.25" hidden="1" x14ac:dyDescent="0.25">
      <c r="A90" s="20"/>
      <c r="B90" s="136"/>
      <c r="C90" s="137"/>
      <c r="D90" s="147"/>
      <c r="E90" s="139" t="s">
        <v>19</v>
      </c>
      <c r="F90" s="140" t="s">
        <v>42</v>
      </c>
      <c r="G90" s="139" t="s">
        <v>21</v>
      </c>
      <c r="H90" s="141"/>
      <c r="I90" s="141"/>
      <c r="J90" s="142"/>
      <c r="K90" s="151"/>
      <c r="L90" s="149"/>
      <c r="M90" s="17"/>
      <c r="N90" s="145"/>
      <c r="O90" s="150"/>
    </row>
    <row r="91" spans="1:15" customFormat="1" ht="31.5" hidden="1" x14ac:dyDescent="0.25">
      <c r="A91" s="20"/>
      <c r="B91" s="152"/>
      <c r="C91" s="153"/>
      <c r="D91" s="154"/>
      <c r="E91" s="139" t="s">
        <v>25</v>
      </c>
      <c r="F91" s="155" t="s">
        <v>67</v>
      </c>
      <c r="G91" s="139" t="s">
        <v>68</v>
      </c>
      <c r="H91" s="156"/>
      <c r="I91" s="156"/>
      <c r="J91" s="142"/>
      <c r="K91" s="142"/>
      <c r="L91" s="157"/>
      <c r="M91" s="17"/>
      <c r="N91" s="142"/>
      <c r="O91" s="158"/>
    </row>
    <row r="92" spans="1:15" ht="47.25" x14ac:dyDescent="0.25">
      <c r="A92" s="20"/>
      <c r="B92" s="35" t="s">
        <v>77</v>
      </c>
      <c r="C92" s="36" t="s">
        <v>78</v>
      </c>
      <c r="D92" s="37" t="s">
        <v>18</v>
      </c>
      <c r="E92" s="3" t="s">
        <v>19</v>
      </c>
      <c r="F92" s="38" t="s">
        <v>65</v>
      </c>
      <c r="G92" s="3" t="s">
        <v>21</v>
      </c>
      <c r="H92" s="40">
        <f>'[6]оценка Учреждения'!$H$91</f>
        <v>10.69</v>
      </c>
      <c r="I92" s="40">
        <f>'[6]оценка Учреждения'!$I$91</f>
        <v>9.89</v>
      </c>
      <c r="J92" s="41">
        <f t="shared" si="1"/>
        <v>92.516370439663248</v>
      </c>
      <c r="K92" s="42">
        <f>(J92+J93+J94)/3</f>
        <v>80.838790146554416</v>
      </c>
      <c r="L92" s="43">
        <f>(K92+K95)/2</f>
        <v>90.419395073277201</v>
      </c>
      <c r="M92" s="17"/>
      <c r="N92" s="44"/>
      <c r="O92" s="45">
        <v>23</v>
      </c>
    </row>
    <row r="93" spans="1:15" ht="63" x14ac:dyDescent="0.25">
      <c r="A93" s="20"/>
      <c r="B93" s="35"/>
      <c r="C93" s="36"/>
      <c r="D93" s="46"/>
      <c r="E93" s="3" t="s">
        <v>19</v>
      </c>
      <c r="F93" s="38" t="s">
        <v>66</v>
      </c>
      <c r="G93" s="3" t="s">
        <v>21</v>
      </c>
      <c r="H93" s="40">
        <f>'[6]оценка Учреждения'!$H$92</f>
        <v>5.4</v>
      </c>
      <c r="I93" s="40">
        <f>'[6]оценка Учреждения'!$I$92</f>
        <v>2.7</v>
      </c>
      <c r="J93" s="41">
        <f t="shared" si="1"/>
        <v>50</v>
      </c>
      <c r="K93" s="47"/>
      <c r="L93" s="48"/>
      <c r="M93" s="17"/>
      <c r="N93" s="49"/>
      <c r="O93" s="50"/>
    </row>
    <row r="94" spans="1:15" ht="47.25" x14ac:dyDescent="0.25">
      <c r="A94" s="20"/>
      <c r="B94" s="35"/>
      <c r="C94" s="36"/>
      <c r="D94" s="46"/>
      <c r="E94" s="3" t="s">
        <v>19</v>
      </c>
      <c r="F94" s="38" t="s">
        <v>42</v>
      </c>
      <c r="G94" s="3" t="s">
        <v>21</v>
      </c>
      <c r="H94" s="40">
        <f>'[6]оценка Учреждения'!$H$93</f>
        <v>100</v>
      </c>
      <c r="I94" s="40">
        <f>'[6]оценка Учреждения'!$I$93</f>
        <v>100</v>
      </c>
      <c r="J94" s="41">
        <f t="shared" si="1"/>
        <v>100</v>
      </c>
      <c r="K94" s="51"/>
      <c r="L94" s="48"/>
      <c r="M94" s="17"/>
      <c r="N94" s="49"/>
      <c r="O94" s="50"/>
    </row>
    <row r="95" spans="1:15" ht="31.5" x14ac:dyDescent="0.25">
      <c r="A95" s="20"/>
      <c r="B95" s="52"/>
      <c r="C95" s="53"/>
      <c r="D95" s="54"/>
      <c r="E95" s="3" t="s">
        <v>25</v>
      </c>
      <c r="F95" s="55" t="s">
        <v>67</v>
      </c>
      <c r="G95" s="3" t="s">
        <v>68</v>
      </c>
      <c r="H95" s="135">
        <f>'[6]оценка Учреждения'!$H$94</f>
        <v>5032.9599999999991</v>
      </c>
      <c r="I95" s="135">
        <f>'[6]оценка Учреждения'!$I$94</f>
        <v>5032.9599999999991</v>
      </c>
      <c r="J95" s="41">
        <f t="shared" si="1"/>
        <v>100</v>
      </c>
      <c r="K95" s="41">
        <f>J95</f>
        <v>100</v>
      </c>
      <c r="L95" s="56"/>
      <c r="M95" s="17"/>
      <c r="N95" s="57"/>
      <c r="O95" s="58"/>
    </row>
    <row r="96" spans="1:15" ht="47.25" x14ac:dyDescent="0.25">
      <c r="A96" s="20"/>
      <c r="B96" s="35" t="s">
        <v>79</v>
      </c>
      <c r="C96" s="36" t="s">
        <v>80</v>
      </c>
      <c r="D96" s="37" t="s">
        <v>18</v>
      </c>
      <c r="E96" s="3" t="s">
        <v>19</v>
      </c>
      <c r="F96" s="38" t="s">
        <v>65</v>
      </c>
      <c r="G96" s="3" t="s">
        <v>21</v>
      </c>
      <c r="H96" s="40">
        <f>'[6]оценка Учреждения'!$H$95</f>
        <v>10.59</v>
      </c>
      <c r="I96" s="40">
        <f>'[6]оценка Учреждения'!$I$95</f>
        <v>9.7899999999999991</v>
      </c>
      <c r="J96" s="41">
        <f t="shared" si="1"/>
        <v>92.445703493862126</v>
      </c>
      <c r="K96" s="42">
        <f>(J96+J97+J98)/3</f>
        <v>97.481901164620709</v>
      </c>
      <c r="L96" s="43">
        <f>(K96+K99)/2</f>
        <v>98.740950582310347</v>
      </c>
      <c r="M96" s="17"/>
      <c r="N96" s="44"/>
      <c r="O96" s="45">
        <v>24</v>
      </c>
    </row>
    <row r="97" spans="1:15" ht="63" x14ac:dyDescent="0.25">
      <c r="A97" s="20"/>
      <c r="B97" s="35"/>
      <c r="C97" s="36"/>
      <c r="D97" s="46"/>
      <c r="E97" s="3" t="s">
        <v>19</v>
      </c>
      <c r="F97" s="38" t="s">
        <v>66</v>
      </c>
      <c r="G97" s="3" t="s">
        <v>21</v>
      </c>
      <c r="H97" s="40">
        <f>'[6]оценка Учреждения'!$H$96</f>
        <v>4.8</v>
      </c>
      <c r="I97" s="40">
        <f>'[6]оценка Учреждения'!$I$96</f>
        <v>6.5</v>
      </c>
      <c r="J97" s="41">
        <f t="shared" si="1"/>
        <v>100</v>
      </c>
      <c r="K97" s="47"/>
      <c r="L97" s="48"/>
      <c r="M97" s="17"/>
      <c r="N97" s="49"/>
      <c r="O97" s="50"/>
    </row>
    <row r="98" spans="1:15" ht="47.25" x14ac:dyDescent="0.25">
      <c r="A98" s="20"/>
      <c r="B98" s="35"/>
      <c r="C98" s="36"/>
      <c r="D98" s="46"/>
      <c r="E98" s="3" t="s">
        <v>19</v>
      </c>
      <c r="F98" s="38" t="s">
        <v>42</v>
      </c>
      <c r="G98" s="3" t="s">
        <v>21</v>
      </c>
      <c r="H98" s="40">
        <f>'[6]оценка Учреждения'!$H$97</f>
        <v>100</v>
      </c>
      <c r="I98" s="40">
        <f>'[6]оценка Учреждения'!$I$97</f>
        <v>100</v>
      </c>
      <c r="J98" s="41">
        <f t="shared" si="1"/>
        <v>100</v>
      </c>
      <c r="K98" s="51"/>
      <c r="L98" s="48"/>
      <c r="M98" s="17"/>
      <c r="N98" s="49"/>
      <c r="O98" s="50"/>
    </row>
    <row r="99" spans="1:15" ht="31.5" x14ac:dyDescent="0.25">
      <c r="A99" s="159"/>
      <c r="B99" s="52"/>
      <c r="C99" s="53"/>
      <c r="D99" s="54"/>
      <c r="E99" s="3" t="s">
        <v>25</v>
      </c>
      <c r="F99" s="55" t="s">
        <v>67</v>
      </c>
      <c r="G99" s="3" t="s">
        <v>68</v>
      </c>
      <c r="H99" s="135">
        <f>'[6]оценка Учреждения'!$H$98</f>
        <v>5128</v>
      </c>
      <c r="I99" s="135">
        <f>'[6]оценка Учреждения'!$I$98</f>
        <v>5128</v>
      </c>
      <c r="J99" s="41">
        <f t="shared" si="1"/>
        <v>100</v>
      </c>
      <c r="K99" s="41">
        <f>J99</f>
        <v>100</v>
      </c>
      <c r="L99" s="56"/>
      <c r="M99" s="17"/>
      <c r="N99" s="57"/>
      <c r="O99" s="58"/>
    </row>
    <row r="100" spans="1:15" ht="15.75" x14ac:dyDescent="0.25">
      <c r="A100" s="161"/>
      <c r="B100" s="162"/>
      <c r="C100" s="161"/>
      <c r="D100" s="163"/>
      <c r="E100" s="164"/>
      <c r="F100" s="165"/>
      <c r="G100" s="164"/>
      <c r="H100" s="185"/>
      <c r="I100" s="185"/>
      <c r="J100" s="167"/>
      <c r="K100" s="167"/>
      <c r="L100" s="168"/>
      <c r="M100" s="169"/>
      <c r="N100" s="170"/>
      <c r="O100" s="171"/>
    </row>
    <row r="101" spans="1:15" ht="15.75" x14ac:dyDescent="0.25">
      <c r="A101" s="172" t="s">
        <v>81</v>
      </c>
      <c r="F101" s="173" t="s">
        <v>82</v>
      </c>
      <c r="G101" s="164"/>
      <c r="H101" s="185"/>
      <c r="I101" s="185"/>
      <c r="J101" s="167"/>
      <c r="K101" s="167"/>
      <c r="L101" s="168"/>
      <c r="M101" s="169"/>
      <c r="N101" s="170"/>
      <c r="O101" s="171"/>
    </row>
    <row r="103" spans="1:15" x14ac:dyDescent="0.25">
      <c r="A103" s="174" t="s">
        <v>83</v>
      </c>
    </row>
    <row r="105" spans="1:15" x14ac:dyDescent="0.25">
      <c r="H105" s="175">
        <f>H7+H11+H15+H19+H23+H27+H31+H35+H39+H43+H47+H51+H55+H59+H63+H67+H71</f>
        <v>695.1</v>
      </c>
    </row>
    <row r="106" spans="1:15" x14ac:dyDescent="0.25">
      <c r="H106" s="175">
        <f>H75+H79+H83+H87+H91+H95+H99</f>
        <v>55374.37</v>
      </c>
    </row>
    <row r="107" spans="1:15" x14ac:dyDescent="0.25">
      <c r="A107" s="174"/>
    </row>
  </sheetData>
  <autoFilter ref="A3:O99">
    <filterColumn colId="7">
      <customFilters>
        <customFilter operator="notEqual" val=" "/>
      </customFilters>
    </filterColumn>
  </autoFilter>
  <mergeCells count="152"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B88:B91"/>
    <mergeCell ref="C88:C91"/>
    <mergeCell ref="D88:D91"/>
    <mergeCell ref="K88:K90"/>
    <mergeCell ref="L88:L91"/>
    <mergeCell ref="O88:O91"/>
    <mergeCell ref="B84:B87"/>
    <mergeCell ref="C84:C87"/>
    <mergeCell ref="D84:D87"/>
    <mergeCell ref="K84:K86"/>
    <mergeCell ref="L84:L87"/>
    <mergeCell ref="O84:O87"/>
    <mergeCell ref="O76:O79"/>
    <mergeCell ref="B80:B83"/>
    <mergeCell ref="C80:C83"/>
    <mergeCell ref="D80:D83"/>
    <mergeCell ref="K80:K82"/>
    <mergeCell ref="L80:L83"/>
    <mergeCell ref="O80:O83"/>
    <mergeCell ref="B76:B79"/>
    <mergeCell ref="C76:C79"/>
    <mergeCell ref="D76:D79"/>
    <mergeCell ref="K76:K78"/>
    <mergeCell ref="L76:L79"/>
    <mergeCell ref="N76:N79"/>
    <mergeCell ref="B72:B75"/>
    <mergeCell ref="C72:C75"/>
    <mergeCell ref="D72:D75"/>
    <mergeCell ref="K72:K74"/>
    <mergeCell ref="L72:L75"/>
    <mergeCell ref="O72:O75"/>
    <mergeCell ref="B68:B71"/>
    <mergeCell ref="C68:C71"/>
    <mergeCell ref="D68:D71"/>
    <mergeCell ref="K68:K70"/>
    <mergeCell ref="L68:L71"/>
    <mergeCell ref="O68:O71"/>
    <mergeCell ref="B64:B67"/>
    <mergeCell ref="C64:C67"/>
    <mergeCell ref="D64:D67"/>
    <mergeCell ref="K64:K66"/>
    <mergeCell ref="L64:L67"/>
    <mergeCell ref="O64:O67"/>
    <mergeCell ref="B60:B63"/>
    <mergeCell ref="C60:C63"/>
    <mergeCell ref="D60:D63"/>
    <mergeCell ref="K60:K62"/>
    <mergeCell ref="L60:L63"/>
    <mergeCell ref="O60:O63"/>
    <mergeCell ref="B56:B59"/>
    <mergeCell ref="C56:C59"/>
    <mergeCell ref="D56:D59"/>
    <mergeCell ref="K56:K58"/>
    <mergeCell ref="L56:L59"/>
    <mergeCell ref="O56:O59"/>
    <mergeCell ref="B52:B55"/>
    <mergeCell ref="C52:C55"/>
    <mergeCell ref="D52:D55"/>
    <mergeCell ref="K52:K54"/>
    <mergeCell ref="L52:L55"/>
    <mergeCell ref="O52:O55"/>
    <mergeCell ref="B48:B51"/>
    <mergeCell ref="C48:C51"/>
    <mergeCell ref="D48:D51"/>
    <mergeCell ref="K48:K50"/>
    <mergeCell ref="L48:L51"/>
    <mergeCell ref="O48:O51"/>
    <mergeCell ref="B44:B47"/>
    <mergeCell ref="C44:C47"/>
    <mergeCell ref="D44:D47"/>
    <mergeCell ref="K44:K46"/>
    <mergeCell ref="L44:L47"/>
    <mergeCell ref="O44:O47"/>
    <mergeCell ref="B40:B43"/>
    <mergeCell ref="C40:C43"/>
    <mergeCell ref="D40:D43"/>
    <mergeCell ref="K40:K42"/>
    <mergeCell ref="L40:L43"/>
    <mergeCell ref="O40:O43"/>
    <mergeCell ref="B36:B39"/>
    <mergeCell ref="C36:C39"/>
    <mergeCell ref="D36:D39"/>
    <mergeCell ref="K36:K38"/>
    <mergeCell ref="L36:L39"/>
    <mergeCell ref="O36:O39"/>
    <mergeCell ref="B32:B35"/>
    <mergeCell ref="C32:C35"/>
    <mergeCell ref="D32:D35"/>
    <mergeCell ref="K32:K34"/>
    <mergeCell ref="L32:L35"/>
    <mergeCell ref="O32:O35"/>
    <mergeCell ref="B28:B31"/>
    <mergeCell ref="C28:C31"/>
    <mergeCell ref="D28:D31"/>
    <mergeCell ref="K28:K30"/>
    <mergeCell ref="L28:L31"/>
    <mergeCell ref="O28:O31"/>
    <mergeCell ref="B24:B27"/>
    <mergeCell ref="C24:C27"/>
    <mergeCell ref="D24:D27"/>
    <mergeCell ref="K24:K26"/>
    <mergeCell ref="L24:L27"/>
    <mergeCell ref="O24:O27"/>
    <mergeCell ref="B20:B23"/>
    <mergeCell ref="C20:C23"/>
    <mergeCell ref="D20:D23"/>
    <mergeCell ref="K20:K22"/>
    <mergeCell ref="L20:L23"/>
    <mergeCell ref="O20:O23"/>
    <mergeCell ref="L12:L15"/>
    <mergeCell ref="O12:O15"/>
    <mergeCell ref="B16:B19"/>
    <mergeCell ref="C16:C19"/>
    <mergeCell ref="D16:D19"/>
    <mergeCell ref="K16:K18"/>
    <mergeCell ref="L16:L19"/>
    <mergeCell ref="N16:N19"/>
    <mergeCell ref="O16:O19"/>
    <mergeCell ref="L4:L7"/>
    <mergeCell ref="M4:M99"/>
    <mergeCell ref="N4:N7"/>
    <mergeCell ref="O4:O7"/>
    <mergeCell ref="B8:B11"/>
    <mergeCell ref="C8:C11"/>
    <mergeCell ref="D8:D11"/>
    <mergeCell ref="K8:K10"/>
    <mergeCell ref="L8:L11"/>
    <mergeCell ref="O8:O11"/>
    <mergeCell ref="C1:F1"/>
    <mergeCell ref="A4:A99"/>
    <mergeCell ref="B4:B7"/>
    <mergeCell ref="C4:C7"/>
    <mergeCell ref="D4:D7"/>
    <mergeCell ref="K4:K6"/>
    <mergeCell ref="B12:B15"/>
    <mergeCell ref="C12:C15"/>
    <mergeCell ref="D12:D15"/>
    <mergeCell ref="K12:K14"/>
  </mergeCells>
  <printOptions horizontalCentered="1"/>
  <pageMargins left="0.11811023622047245" right="0.11811023622047245" top="0.15748031496062992" bottom="0" header="0.31496062992125984" footer="0.31496062992125984"/>
  <pageSetup paperSize="9" scale="43" orientation="landscape" r:id="rId1"/>
  <rowBreaks count="1" manualBreakCount="1">
    <brk id="71" max="14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20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273" t="s">
        <v>1</v>
      </c>
      <c r="B2" s="273" t="s">
        <v>173</v>
      </c>
      <c r="C2" s="273" t="s">
        <v>3</v>
      </c>
      <c r="D2" s="273" t="s">
        <v>4</v>
      </c>
      <c r="E2" s="273" t="s">
        <v>5</v>
      </c>
      <c r="F2" s="273" t="s">
        <v>6</v>
      </c>
      <c r="G2" s="273" t="s">
        <v>7</v>
      </c>
      <c r="H2" s="3" t="s">
        <v>8</v>
      </c>
      <c r="I2" s="4" t="s">
        <v>9</v>
      </c>
      <c r="J2" s="273" t="s">
        <v>10</v>
      </c>
      <c r="K2" s="273" t="s">
        <v>11</v>
      </c>
      <c r="L2" s="273" t="s">
        <v>12</v>
      </c>
      <c r="M2" s="273" t="s">
        <v>13</v>
      </c>
      <c r="N2" s="273" t="s">
        <v>14</v>
      </c>
      <c r="O2" s="272"/>
    </row>
    <row r="3" spans="1:15" ht="24" customHeight="1" x14ac:dyDescent="0.25">
      <c r="A3" s="274">
        <v>1</v>
      </c>
      <c r="B3" s="275">
        <v>2</v>
      </c>
      <c r="C3" s="275">
        <v>3</v>
      </c>
      <c r="D3" s="274">
        <v>4</v>
      </c>
      <c r="E3" s="275">
        <v>5</v>
      </c>
      <c r="F3" s="275">
        <v>6</v>
      </c>
      <c r="G3" s="274">
        <v>7</v>
      </c>
      <c r="H3" s="4">
        <v>8</v>
      </c>
      <c r="I3" s="4">
        <v>9</v>
      </c>
      <c r="J3" s="274">
        <v>10</v>
      </c>
      <c r="K3" s="275">
        <v>11</v>
      </c>
      <c r="L3" s="275">
        <v>12</v>
      </c>
      <c r="M3" s="274">
        <v>13</v>
      </c>
      <c r="N3" s="275">
        <v>14</v>
      </c>
      <c r="O3" s="272"/>
    </row>
    <row r="4" spans="1:15" customFormat="1" ht="55.5" hidden="1" customHeight="1" x14ac:dyDescent="0.25">
      <c r="A4" s="228" t="s">
        <v>214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8.25" hidden="1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04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hidden="1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/>
      <c r="I16" s="195"/>
      <c r="J16" s="225"/>
      <c r="K16" s="226"/>
      <c r="L16" s="227"/>
      <c r="M16" s="233"/>
      <c r="N16" s="44"/>
      <c r="O16" s="229">
        <v>4</v>
      </c>
    </row>
    <row r="17" spans="1:15" customFormat="1" ht="39" hidden="1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/>
      <c r="I17" s="195"/>
      <c r="J17" s="225"/>
      <c r="K17" s="231"/>
      <c r="L17" s="232"/>
      <c r="M17" s="233"/>
      <c r="N17" s="49"/>
      <c r="O17" s="234"/>
    </row>
    <row r="18" spans="1:15" customFormat="1" ht="32.25" hidden="1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/>
      <c r="I18" s="195"/>
      <c r="J18" s="225"/>
      <c r="K18" s="231"/>
      <c r="L18" s="232"/>
      <c r="M18" s="233"/>
      <c r="N18" s="49"/>
      <c r="O18" s="234"/>
    </row>
    <row r="19" spans="1:15" customFormat="1" ht="33" hidden="1" customHeight="1" x14ac:dyDescent="0.25">
      <c r="A19" s="223"/>
      <c r="B19" s="203"/>
      <c r="C19" s="204"/>
      <c r="D19" s="199"/>
      <c r="E19" s="192" t="s">
        <v>25</v>
      </c>
      <c r="F19" s="205" t="s">
        <v>117</v>
      </c>
      <c r="G19" s="194" t="s">
        <v>27</v>
      </c>
      <c r="H19" s="195"/>
      <c r="I19" s="195"/>
      <c r="J19" s="225"/>
      <c r="K19" s="225"/>
      <c r="L19" s="232"/>
      <c r="M19" s="233"/>
      <c r="N19" s="57"/>
      <c r="O19" s="236"/>
    </row>
    <row r="20" spans="1:15" customFormat="1" ht="52.5" customHeight="1" x14ac:dyDescent="0.25">
      <c r="A20" s="293"/>
      <c r="B20" s="189" t="s">
        <v>124</v>
      </c>
      <c r="C20" s="276" t="s">
        <v>125</v>
      </c>
      <c r="D20" s="277" t="s">
        <v>18</v>
      </c>
      <c r="E20" s="273" t="s">
        <v>19</v>
      </c>
      <c r="F20" s="256" t="s">
        <v>114</v>
      </c>
      <c r="G20" s="278" t="s">
        <v>21</v>
      </c>
      <c r="H20" s="195">
        <f>'[61]Оценка от учреждения'!H19</f>
        <v>8</v>
      </c>
      <c r="I20" s="195">
        <f>'[61]Оценка от учреждения'!I19</f>
        <v>9.3000000000000007</v>
      </c>
      <c r="J20" s="279">
        <f>IF(H20/I20*100&gt;100,100,H20/I20*100)</f>
        <v>86.021505376344081</v>
      </c>
      <c r="K20" s="237">
        <f>(J20+J21+J22)/3</f>
        <v>95.340501792114694</v>
      </c>
      <c r="L20" s="261">
        <f>(K20+K23)/2</f>
        <v>92.699490662139226</v>
      </c>
      <c r="M20" s="294"/>
      <c r="N20" s="280"/>
      <c r="O20" s="281">
        <v>5</v>
      </c>
    </row>
    <row r="21" spans="1:15" customFormat="1" ht="39" customHeight="1" x14ac:dyDescent="0.25">
      <c r="A21" s="293"/>
      <c r="B21" s="189"/>
      <c r="C21" s="276"/>
      <c r="D21" s="282"/>
      <c r="E21" s="273" t="s">
        <v>19</v>
      </c>
      <c r="F21" s="256" t="s">
        <v>115</v>
      </c>
      <c r="G21" s="278" t="s">
        <v>21</v>
      </c>
      <c r="H21" s="195">
        <f>'[61]Оценка от учреждения'!H20</f>
        <v>100</v>
      </c>
      <c r="I21" s="195">
        <f>'[61]Оценка от учреждения'!I20</f>
        <v>100</v>
      </c>
      <c r="J21" s="279">
        <f>IF(I21/H21*100&gt;100,100,I21/H21*100)</f>
        <v>100</v>
      </c>
      <c r="K21" s="283"/>
      <c r="L21" s="262"/>
      <c r="M21" s="294"/>
      <c r="N21" s="284"/>
      <c r="O21" s="285"/>
    </row>
    <row r="22" spans="1:15" customFormat="1" ht="33.75" customHeight="1" x14ac:dyDescent="0.25">
      <c r="A22" s="293"/>
      <c r="B22" s="189"/>
      <c r="C22" s="276"/>
      <c r="D22" s="282"/>
      <c r="E22" s="273" t="s">
        <v>19</v>
      </c>
      <c r="F22" s="256" t="s">
        <v>116</v>
      </c>
      <c r="G22" s="278" t="s">
        <v>21</v>
      </c>
      <c r="H22" s="195">
        <f>'[61]Оценка от учреждения'!H21</f>
        <v>70</v>
      </c>
      <c r="I22" s="195">
        <f>'[61]Оценка от учреждения'!I21</f>
        <v>80</v>
      </c>
      <c r="J22" s="279">
        <f>IF(I22/H22*100&gt;100,100,I22/H22*100)</f>
        <v>100</v>
      </c>
      <c r="K22" s="283"/>
      <c r="L22" s="262"/>
      <c r="M22" s="294"/>
      <c r="N22" s="284"/>
      <c r="O22" s="285"/>
    </row>
    <row r="23" spans="1:15" customFormat="1" ht="33" customHeight="1" x14ac:dyDescent="0.25">
      <c r="A23" s="293"/>
      <c r="B23" s="203"/>
      <c r="C23" s="276"/>
      <c r="D23" s="282"/>
      <c r="E23" s="273" t="s">
        <v>25</v>
      </c>
      <c r="F23" s="55" t="s">
        <v>26</v>
      </c>
      <c r="G23" s="278" t="s">
        <v>27</v>
      </c>
      <c r="H23" s="195">
        <f>'[61]Оценка от учреждения'!H22</f>
        <v>3.42</v>
      </c>
      <c r="I23" s="195">
        <f>'[61]Оценка от учреждения'!I22</f>
        <v>3.08</v>
      </c>
      <c r="J23" s="279">
        <f>IF(I23/H23*100&gt;100,100,I23/H23*100)</f>
        <v>90.058479532163744</v>
      </c>
      <c r="K23" s="279">
        <f>J23</f>
        <v>90.058479532163744</v>
      </c>
      <c r="L23" s="262"/>
      <c r="M23" s="294"/>
      <c r="N23" s="286"/>
      <c r="O23" s="287"/>
    </row>
    <row r="24" spans="1:15" ht="52.5" customHeight="1" x14ac:dyDescent="0.25">
      <c r="A24" s="293"/>
      <c r="B24" s="189" t="s">
        <v>126</v>
      </c>
      <c r="C24" s="276" t="s">
        <v>127</v>
      </c>
      <c r="D24" s="277" t="s">
        <v>18</v>
      </c>
      <c r="E24" s="273" t="s">
        <v>19</v>
      </c>
      <c r="F24" s="256" t="s">
        <v>114</v>
      </c>
      <c r="G24" s="278" t="s">
        <v>21</v>
      </c>
      <c r="H24" s="195">
        <f>'[61]Оценка от учреждения'!H23</f>
        <v>8</v>
      </c>
      <c r="I24" s="195">
        <f>'[61]Оценка от учреждения'!I23</f>
        <v>5.5</v>
      </c>
      <c r="J24" s="279">
        <f>IF(H24/I24*100&gt;100,100,H24/I24*100)</f>
        <v>100</v>
      </c>
      <c r="K24" s="237">
        <f>(J24+J25+J26)/3</f>
        <v>100</v>
      </c>
      <c r="L24" s="261">
        <f>(K24+K27)/2</f>
        <v>100</v>
      </c>
      <c r="M24" s="294"/>
      <c r="N24" s="280"/>
      <c r="O24" s="281">
        <v>6</v>
      </c>
    </row>
    <row r="25" spans="1:15" ht="39" customHeight="1" x14ac:dyDescent="0.25">
      <c r="A25" s="293"/>
      <c r="B25" s="189"/>
      <c r="C25" s="276"/>
      <c r="D25" s="282"/>
      <c r="E25" s="273" t="s">
        <v>19</v>
      </c>
      <c r="F25" s="256" t="s">
        <v>115</v>
      </c>
      <c r="G25" s="278" t="s">
        <v>21</v>
      </c>
      <c r="H25" s="195">
        <f>'[61]Оценка от учреждения'!H24</f>
        <v>100</v>
      </c>
      <c r="I25" s="195">
        <f>'[61]Оценка от учреждения'!I24</f>
        <v>100</v>
      </c>
      <c r="J25" s="279">
        <f>IF(I25/H25*100&gt;100,100,I25/H25*100)</f>
        <v>100</v>
      </c>
      <c r="K25" s="283"/>
      <c r="L25" s="262"/>
      <c r="M25" s="294"/>
      <c r="N25" s="284"/>
      <c r="O25" s="285"/>
    </row>
    <row r="26" spans="1:15" ht="35.25" customHeight="1" x14ac:dyDescent="0.25">
      <c r="A26" s="293"/>
      <c r="B26" s="189"/>
      <c r="C26" s="276"/>
      <c r="D26" s="282"/>
      <c r="E26" s="273" t="s">
        <v>19</v>
      </c>
      <c r="F26" s="256" t="s">
        <v>116</v>
      </c>
      <c r="G26" s="278" t="s">
        <v>21</v>
      </c>
      <c r="H26" s="195">
        <f>'[61]Оценка от учреждения'!H25</f>
        <v>70</v>
      </c>
      <c r="I26" s="195">
        <f>'[61]Оценка от учреждения'!I25</f>
        <v>77.8</v>
      </c>
      <c r="J26" s="279">
        <f>IF(I26/H26*100&gt;100,100,I26/H26*100)</f>
        <v>100</v>
      </c>
      <c r="K26" s="283"/>
      <c r="L26" s="262"/>
      <c r="M26" s="294"/>
      <c r="N26" s="284"/>
      <c r="O26" s="285"/>
    </row>
    <row r="27" spans="1:15" ht="33" customHeight="1" x14ac:dyDescent="0.25">
      <c r="A27" s="293"/>
      <c r="B27" s="203"/>
      <c r="C27" s="276"/>
      <c r="D27" s="282"/>
      <c r="E27" s="273" t="s">
        <v>25</v>
      </c>
      <c r="F27" s="55" t="s">
        <v>26</v>
      </c>
      <c r="G27" s="278" t="s">
        <v>27</v>
      </c>
      <c r="H27" s="195">
        <f>'[61]Оценка от учреждения'!H26</f>
        <v>23</v>
      </c>
      <c r="I27" s="195">
        <f>'[61]Оценка от учреждения'!I26</f>
        <v>25.25</v>
      </c>
      <c r="J27" s="279">
        <f>IF(I27/H27*100&gt;100,100,I27/H27*100)</f>
        <v>100</v>
      </c>
      <c r="K27" s="279">
        <f>J27</f>
        <v>100</v>
      </c>
      <c r="L27" s="262"/>
      <c r="M27" s="294"/>
      <c r="N27" s="286"/>
      <c r="O27" s="287"/>
    </row>
    <row r="28" spans="1:15" customFormat="1" ht="51" hidden="1" customHeight="1" x14ac:dyDescent="0.25">
      <c r="A28" s="293"/>
      <c r="B28" s="189" t="s">
        <v>128</v>
      </c>
      <c r="C28" s="276" t="s">
        <v>129</v>
      </c>
      <c r="D28" s="277" t="s">
        <v>18</v>
      </c>
      <c r="E28" s="273" t="s">
        <v>19</v>
      </c>
      <c r="F28" s="256" t="s">
        <v>114</v>
      </c>
      <c r="G28" s="278" t="s">
        <v>21</v>
      </c>
      <c r="H28" s="195"/>
      <c r="I28" s="195"/>
      <c r="J28" s="279"/>
      <c r="K28" s="237"/>
      <c r="L28" s="261"/>
      <c r="M28" s="294"/>
      <c r="N28" s="280"/>
      <c r="O28" s="281">
        <v>7</v>
      </c>
    </row>
    <row r="29" spans="1:15" customFormat="1" ht="39" hidden="1" customHeight="1" x14ac:dyDescent="0.25">
      <c r="A29" s="293"/>
      <c r="B29" s="189"/>
      <c r="C29" s="276"/>
      <c r="D29" s="282"/>
      <c r="E29" s="273" t="s">
        <v>19</v>
      </c>
      <c r="F29" s="256" t="s">
        <v>115</v>
      </c>
      <c r="G29" s="278" t="s">
        <v>21</v>
      </c>
      <c r="H29" s="195"/>
      <c r="I29" s="195"/>
      <c r="J29" s="279"/>
      <c r="K29" s="283"/>
      <c r="L29" s="262"/>
      <c r="M29" s="294"/>
      <c r="N29" s="284"/>
      <c r="O29" s="285"/>
    </row>
    <row r="30" spans="1:15" customFormat="1" ht="33.75" hidden="1" customHeight="1" x14ac:dyDescent="0.25">
      <c r="A30" s="293"/>
      <c r="B30" s="189"/>
      <c r="C30" s="276"/>
      <c r="D30" s="282"/>
      <c r="E30" s="273" t="s">
        <v>19</v>
      </c>
      <c r="F30" s="256" t="s">
        <v>116</v>
      </c>
      <c r="G30" s="278" t="s">
        <v>21</v>
      </c>
      <c r="H30" s="195"/>
      <c r="I30" s="195"/>
      <c r="J30" s="279"/>
      <c r="K30" s="283"/>
      <c r="L30" s="262"/>
      <c r="M30" s="294"/>
      <c r="N30" s="284"/>
      <c r="O30" s="285"/>
    </row>
    <row r="31" spans="1:15" customFormat="1" ht="33" hidden="1" customHeight="1" x14ac:dyDescent="0.25">
      <c r="A31" s="293"/>
      <c r="B31" s="203"/>
      <c r="C31" s="276"/>
      <c r="D31" s="282"/>
      <c r="E31" s="273" t="s">
        <v>25</v>
      </c>
      <c r="F31" s="55" t="s">
        <v>117</v>
      </c>
      <c r="G31" s="278" t="s">
        <v>27</v>
      </c>
      <c r="H31" s="195"/>
      <c r="I31" s="195"/>
      <c r="J31" s="279"/>
      <c r="K31" s="279"/>
      <c r="L31" s="262"/>
      <c r="M31" s="294"/>
      <c r="N31" s="286"/>
      <c r="O31" s="287"/>
    </row>
    <row r="32" spans="1:15" ht="54" customHeight="1" x14ac:dyDescent="0.25">
      <c r="A32" s="293"/>
      <c r="B32" s="189" t="s">
        <v>130</v>
      </c>
      <c r="C32" s="276" t="s">
        <v>131</v>
      </c>
      <c r="D32" s="288" t="s">
        <v>18</v>
      </c>
      <c r="E32" s="273" t="s">
        <v>19</v>
      </c>
      <c r="F32" s="256" t="s">
        <v>114</v>
      </c>
      <c r="G32" s="278" t="s">
        <v>21</v>
      </c>
      <c r="H32" s="195">
        <f>'[61]Оценка от учреждения'!H31</f>
        <v>8</v>
      </c>
      <c r="I32" s="195">
        <f>'[61]Оценка от учреждения'!I31</f>
        <v>3</v>
      </c>
      <c r="J32" s="279">
        <f>IF(H32/I32*100&gt;100,100,H32/I32*100)</f>
        <v>100</v>
      </c>
      <c r="K32" s="237">
        <f>(J32+J33+J34)/3</f>
        <v>100</v>
      </c>
      <c r="L32" s="261">
        <f>(K32+K35)/2</f>
        <v>99.113805970149258</v>
      </c>
      <c r="M32" s="294"/>
      <c r="N32" s="280"/>
      <c r="O32" s="281">
        <v>8</v>
      </c>
    </row>
    <row r="33" spans="1:15" ht="39" customHeight="1" x14ac:dyDescent="0.25">
      <c r="A33" s="293"/>
      <c r="B33" s="189"/>
      <c r="C33" s="276"/>
      <c r="D33" s="289"/>
      <c r="E33" s="273" t="s">
        <v>19</v>
      </c>
      <c r="F33" s="256" t="s">
        <v>115</v>
      </c>
      <c r="G33" s="278" t="s">
        <v>21</v>
      </c>
      <c r="H33" s="195">
        <f>'[61]Оценка от учреждения'!H32</f>
        <v>100</v>
      </c>
      <c r="I33" s="195">
        <f>'[61]Оценка от учреждения'!I32</f>
        <v>100</v>
      </c>
      <c r="J33" s="279">
        <f>IF(I33/H33*100&gt;100,100,I33/H33*100)</f>
        <v>100</v>
      </c>
      <c r="K33" s="283"/>
      <c r="L33" s="262"/>
      <c r="M33" s="294"/>
      <c r="N33" s="284"/>
      <c r="O33" s="285"/>
    </row>
    <row r="34" spans="1:15" ht="33.75" customHeight="1" x14ac:dyDescent="0.25">
      <c r="A34" s="293"/>
      <c r="B34" s="189"/>
      <c r="C34" s="276"/>
      <c r="D34" s="289"/>
      <c r="E34" s="273" t="s">
        <v>19</v>
      </c>
      <c r="F34" s="256" t="s">
        <v>116</v>
      </c>
      <c r="G34" s="278" t="s">
        <v>21</v>
      </c>
      <c r="H34" s="195">
        <f>'[61]Оценка от учреждения'!H33</f>
        <v>61</v>
      </c>
      <c r="I34" s="195">
        <f>'[61]Оценка от учреждения'!I33</f>
        <v>62.1</v>
      </c>
      <c r="J34" s="279">
        <f>IF(I34/H34*100&gt;100,100,I34/H34*100)</f>
        <v>100</v>
      </c>
      <c r="K34" s="283"/>
      <c r="L34" s="262"/>
      <c r="M34" s="294"/>
      <c r="N34" s="284"/>
      <c r="O34" s="285"/>
    </row>
    <row r="35" spans="1:15" ht="33" customHeight="1" x14ac:dyDescent="0.25">
      <c r="A35" s="293"/>
      <c r="B35" s="203"/>
      <c r="C35" s="276"/>
      <c r="D35" s="290"/>
      <c r="E35" s="273" t="s">
        <v>25</v>
      </c>
      <c r="F35" s="55" t="s">
        <v>26</v>
      </c>
      <c r="G35" s="278" t="s">
        <v>27</v>
      </c>
      <c r="H35" s="195">
        <f>'[61]Оценка от учреждения'!H34</f>
        <v>268</v>
      </c>
      <c r="I35" s="195">
        <f>'[61]Оценка от учреждения'!I34</f>
        <v>263.25</v>
      </c>
      <c r="J35" s="279">
        <f>IF(I35/H35*100&gt;100,100,I35/H35*100)</f>
        <v>98.227611940298516</v>
      </c>
      <c r="K35" s="279">
        <f>J35</f>
        <v>98.227611940298516</v>
      </c>
      <c r="L35" s="262"/>
      <c r="M35" s="294"/>
      <c r="N35" s="286"/>
      <c r="O35" s="287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33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33"/>
      <c r="N41" s="49"/>
      <c r="O41" s="241"/>
    </row>
    <row r="42" spans="1:15" ht="36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33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customHeight="1" x14ac:dyDescent="0.25">
      <c r="A56" s="293"/>
      <c r="B56" s="189" t="s">
        <v>142</v>
      </c>
      <c r="C56" s="276" t="s">
        <v>143</v>
      </c>
      <c r="D56" s="277" t="s">
        <v>18</v>
      </c>
      <c r="E56" s="273" t="s">
        <v>19</v>
      </c>
      <c r="F56" s="256" t="s">
        <v>114</v>
      </c>
      <c r="G56" s="278" t="s">
        <v>21</v>
      </c>
      <c r="H56" s="195">
        <f>'[61]Оценка от учреждения'!H55</f>
        <v>8</v>
      </c>
      <c r="I56" s="195">
        <f>'[61]Оценка от учреждения'!I55</f>
        <v>3.4</v>
      </c>
      <c r="J56" s="279">
        <f>IF(H56/I56*100&gt;100,100,H56/I56*100)</f>
        <v>100</v>
      </c>
      <c r="K56" s="237">
        <f>(J56+J57+J58)/3</f>
        <v>100</v>
      </c>
      <c r="L56" s="261">
        <f>(K56+K59)/2</f>
        <v>100</v>
      </c>
      <c r="M56" s="294"/>
      <c r="N56" s="280"/>
      <c r="O56" s="281">
        <v>14</v>
      </c>
    </row>
    <row r="57" spans="1:15" ht="39" customHeight="1" x14ac:dyDescent="0.25">
      <c r="A57" s="293"/>
      <c r="B57" s="189"/>
      <c r="C57" s="276"/>
      <c r="D57" s="282"/>
      <c r="E57" s="273" t="s">
        <v>19</v>
      </c>
      <c r="F57" s="256" t="s">
        <v>115</v>
      </c>
      <c r="G57" s="278" t="s">
        <v>21</v>
      </c>
      <c r="H57" s="195">
        <f>'[61]Оценка от учреждения'!H56</f>
        <v>100</v>
      </c>
      <c r="I57" s="195">
        <f>'[61]Оценка от учреждения'!I56</f>
        <v>100</v>
      </c>
      <c r="J57" s="279">
        <f>IF(I57/H57*100&gt;100,100,I57/H57*100)</f>
        <v>100</v>
      </c>
      <c r="K57" s="283"/>
      <c r="L57" s="262"/>
      <c r="M57" s="294"/>
      <c r="N57" s="284"/>
      <c r="O57" s="285"/>
    </row>
    <row r="58" spans="1:15" ht="36.75" customHeight="1" x14ac:dyDescent="0.25">
      <c r="A58" s="293"/>
      <c r="B58" s="189"/>
      <c r="C58" s="276"/>
      <c r="D58" s="282"/>
      <c r="E58" s="273" t="s">
        <v>19</v>
      </c>
      <c r="F58" s="256" t="s">
        <v>116</v>
      </c>
      <c r="G58" s="278" t="s">
        <v>21</v>
      </c>
      <c r="H58" s="195">
        <f>'[61]Оценка от учреждения'!H57</f>
        <v>75</v>
      </c>
      <c r="I58" s="195">
        <f>'[61]Оценка от учреждения'!I57</f>
        <v>81.8</v>
      </c>
      <c r="J58" s="279">
        <f>IF(I58/H58*100&gt;100,100,I58/H58*100)</f>
        <v>100</v>
      </c>
      <c r="K58" s="283"/>
      <c r="L58" s="262"/>
      <c r="M58" s="294"/>
      <c r="N58" s="284"/>
      <c r="O58" s="285"/>
    </row>
    <row r="59" spans="1:15" ht="33" customHeight="1" x14ac:dyDescent="0.25">
      <c r="A59" s="293"/>
      <c r="B59" s="203"/>
      <c r="C59" s="276"/>
      <c r="D59" s="282"/>
      <c r="E59" s="273" t="s">
        <v>25</v>
      </c>
      <c r="F59" s="55" t="s">
        <v>26</v>
      </c>
      <c r="G59" s="278" t="s">
        <v>27</v>
      </c>
      <c r="H59" s="195">
        <f>'[61]Оценка от учреждения'!H58</f>
        <v>33</v>
      </c>
      <c r="I59" s="195">
        <f>'[61]Оценка от учреждения'!I58</f>
        <v>33.17</v>
      </c>
      <c r="J59" s="279">
        <f>IF(I59/H59*100&gt;100,100,I59/H59*100)</f>
        <v>100</v>
      </c>
      <c r="K59" s="279">
        <f>J59</f>
        <v>100</v>
      </c>
      <c r="L59" s="262"/>
      <c r="M59" s="294"/>
      <c r="N59" s="286"/>
      <c r="O59" s="287"/>
    </row>
    <row r="60" spans="1:15" customFormat="1" ht="52.5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33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33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33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33"/>
      <c r="N63" s="57"/>
      <c r="O63" s="236"/>
    </row>
    <row r="64" spans="1:15" ht="51" hidden="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/>
      <c r="I64" s="195"/>
      <c r="J64" s="196"/>
      <c r="K64" s="237"/>
      <c r="L64" s="227"/>
      <c r="M64" s="233"/>
      <c r="N64" s="44"/>
      <c r="O64" s="238">
        <v>16</v>
      </c>
    </row>
    <row r="65" spans="1:15" ht="39" hidden="1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/>
      <c r="I65" s="195"/>
      <c r="J65" s="196"/>
      <c r="K65" s="239"/>
      <c r="L65" s="240"/>
      <c r="M65" s="233"/>
      <c r="N65" s="49"/>
      <c r="O65" s="241"/>
    </row>
    <row r="66" spans="1:15" ht="33.75" hidden="1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/>
      <c r="I66" s="195"/>
      <c r="J66" s="196"/>
      <c r="K66" s="239"/>
      <c r="L66" s="240"/>
      <c r="M66" s="233"/>
      <c r="N66" s="49"/>
      <c r="O66" s="241"/>
    </row>
    <row r="67" spans="1:15" ht="33" hidden="1" customHeight="1" x14ac:dyDescent="0.25">
      <c r="A67" s="223"/>
      <c r="B67" s="203"/>
      <c r="C67" s="53"/>
      <c r="D67" s="209"/>
      <c r="E67" s="3" t="s">
        <v>25</v>
      </c>
      <c r="F67" s="55" t="s">
        <v>117</v>
      </c>
      <c r="G67" s="39" t="s">
        <v>27</v>
      </c>
      <c r="H67" s="195"/>
      <c r="I67" s="195"/>
      <c r="J67" s="196"/>
      <c r="K67" s="196"/>
      <c r="L67" s="240"/>
      <c r="M67" s="233"/>
      <c r="N67" s="57"/>
      <c r="O67" s="242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279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hidden="1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/>
      <c r="I72" s="195"/>
      <c r="J72" s="196"/>
      <c r="K72" s="237"/>
      <c r="L72" s="227"/>
      <c r="M72" s="233"/>
      <c r="N72" s="44"/>
      <c r="O72" s="238">
        <v>18</v>
      </c>
    </row>
    <row r="73" spans="1:15" ht="34.5" hidden="1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/>
      <c r="I73" s="195"/>
      <c r="J73" s="196"/>
      <c r="K73" s="239"/>
      <c r="L73" s="240"/>
      <c r="M73" s="233"/>
      <c r="N73" s="49"/>
      <c r="O73" s="241"/>
    </row>
    <row r="74" spans="1:15" ht="33.75" hidden="1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/>
      <c r="I74" s="195"/>
      <c r="J74" s="196"/>
      <c r="K74" s="239"/>
      <c r="L74" s="240"/>
      <c r="M74" s="233"/>
      <c r="N74" s="49"/>
      <c r="O74" s="241"/>
    </row>
    <row r="75" spans="1:15" ht="33" hidden="1" customHeight="1" x14ac:dyDescent="0.25">
      <c r="A75" s="223"/>
      <c r="B75" s="203"/>
      <c r="C75" s="53"/>
      <c r="D75" s="209"/>
      <c r="E75" s="3" t="s">
        <v>25</v>
      </c>
      <c r="F75" s="55" t="s">
        <v>117</v>
      </c>
      <c r="G75" s="39" t="s">
        <v>27</v>
      </c>
      <c r="H75" s="195"/>
      <c r="I75" s="195"/>
      <c r="J75" s="196"/>
      <c r="K75" s="196"/>
      <c r="L75" s="240"/>
      <c r="M75" s="233"/>
      <c r="N75" s="57"/>
      <c r="O75" s="242"/>
    </row>
    <row r="76" spans="1:15" customFormat="1" ht="36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/>
      <c r="I76" s="195"/>
      <c r="J76" s="225"/>
      <c r="K76" s="226"/>
      <c r="L76" s="227"/>
      <c r="M76" s="233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/>
      <c r="I77" s="195"/>
      <c r="J77" s="225"/>
      <c r="K77" s="231"/>
      <c r="L77" s="232"/>
      <c r="M77" s="233"/>
      <c r="N77" s="49"/>
      <c r="O77" s="234"/>
    </row>
    <row r="78" spans="1:15" customFormat="1" ht="35.25" hidden="1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/>
      <c r="I78" s="195"/>
      <c r="J78" s="225"/>
      <c r="K78" s="231"/>
      <c r="L78" s="232"/>
      <c r="M78" s="233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/>
      <c r="L79" s="232"/>
      <c r="M79" s="233"/>
      <c r="N79" s="57"/>
      <c r="O79" s="236"/>
    </row>
    <row r="80" spans="1:15" ht="34.5" hidden="1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/>
      <c r="I80" s="195"/>
      <c r="J80" s="196"/>
      <c r="K80" s="237"/>
      <c r="L80" s="227"/>
      <c r="M80" s="233"/>
      <c r="N80" s="44"/>
      <c r="O80" s="238">
        <v>20</v>
      </c>
    </row>
    <row r="81" spans="1:15" ht="39" hidden="1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/>
      <c r="I81" s="195"/>
      <c r="J81" s="196"/>
      <c r="K81" s="239"/>
      <c r="L81" s="240"/>
      <c r="M81" s="233"/>
      <c r="N81" s="49"/>
      <c r="O81" s="241"/>
    </row>
    <row r="82" spans="1:15" ht="33.75" hidden="1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/>
      <c r="I82" s="195"/>
      <c r="J82" s="196"/>
      <c r="K82" s="239"/>
      <c r="L82" s="240"/>
      <c r="M82" s="233"/>
      <c r="N82" s="49"/>
      <c r="O82" s="241"/>
    </row>
    <row r="83" spans="1:15" ht="33" hidden="1" customHeight="1" x14ac:dyDescent="0.25">
      <c r="A83" s="223"/>
      <c r="B83" s="203"/>
      <c r="C83" s="53"/>
      <c r="D83" s="209"/>
      <c r="E83" s="3" t="s">
        <v>25</v>
      </c>
      <c r="F83" s="55" t="s">
        <v>117</v>
      </c>
      <c r="G83" s="39" t="s">
        <v>27</v>
      </c>
      <c r="H83" s="195"/>
      <c r="I83" s="195"/>
      <c r="J83" s="196"/>
      <c r="K83" s="196"/>
      <c r="L83" s="240"/>
      <c r="M83" s="233"/>
      <c r="N83" s="57"/>
      <c r="O83" s="242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4.5" customHeight="1" x14ac:dyDescent="0.25">
      <c r="A92" s="293"/>
      <c r="B92" s="189" t="s">
        <v>163</v>
      </c>
      <c r="C92" s="276" t="s">
        <v>164</v>
      </c>
      <c r="D92" s="277" t="s">
        <v>18</v>
      </c>
      <c r="E92" s="273" t="s">
        <v>19</v>
      </c>
      <c r="F92" s="256" t="s">
        <v>150</v>
      </c>
      <c r="G92" s="278" t="s">
        <v>21</v>
      </c>
      <c r="H92" s="195">
        <f>'[61]Оценка от учреждения'!H91</f>
        <v>100</v>
      </c>
      <c r="I92" s="195">
        <f>'[61]Оценка от учреждения'!I91</f>
        <v>100</v>
      </c>
      <c r="J92" s="279">
        <f>IF(I92/H92*100&gt;100,100,I92/H92*100)</f>
        <v>100</v>
      </c>
      <c r="K92" s="237">
        <f>(J92+J93+J94)/3</f>
        <v>95.340501792114694</v>
      </c>
      <c r="L92" s="261">
        <f>(K92+K95)/2</f>
        <v>92.699490662139226</v>
      </c>
      <c r="M92" s="294"/>
      <c r="N92" s="280"/>
      <c r="O92" s="281">
        <v>23</v>
      </c>
    </row>
    <row r="93" spans="1:15" customFormat="1" ht="39" customHeight="1" x14ac:dyDescent="0.25">
      <c r="A93" s="293"/>
      <c r="B93" s="189"/>
      <c r="C93" s="276"/>
      <c r="D93" s="282"/>
      <c r="E93" s="273" t="s">
        <v>19</v>
      </c>
      <c r="F93" s="256" t="s">
        <v>151</v>
      </c>
      <c r="G93" s="278" t="s">
        <v>21</v>
      </c>
      <c r="H93" s="195">
        <f>'[61]Оценка от учреждения'!H92</f>
        <v>8</v>
      </c>
      <c r="I93" s="195">
        <f>'[61]Оценка от учреждения'!I92</f>
        <v>9.3000000000000007</v>
      </c>
      <c r="J93" s="279">
        <f>IF(H93/I93*100&gt;100,100,H93/I93*100)</f>
        <v>86.021505376344081</v>
      </c>
      <c r="K93" s="283"/>
      <c r="L93" s="262"/>
      <c r="M93" s="294"/>
      <c r="N93" s="284"/>
      <c r="O93" s="285"/>
    </row>
    <row r="94" spans="1:15" customFormat="1" ht="32.25" customHeight="1" x14ac:dyDescent="0.25">
      <c r="A94" s="293"/>
      <c r="B94" s="189"/>
      <c r="C94" s="276"/>
      <c r="D94" s="282"/>
      <c r="E94" s="273" t="s">
        <v>19</v>
      </c>
      <c r="F94" s="291" t="s">
        <v>152</v>
      </c>
      <c r="G94" s="278" t="s">
        <v>21</v>
      </c>
      <c r="H94" s="195">
        <f>'[61]Оценка от учреждения'!H93</f>
        <v>100</v>
      </c>
      <c r="I94" s="195">
        <f>'[61]Оценка от учреждения'!I93</f>
        <v>100</v>
      </c>
      <c r="J94" s="279">
        <f>IF(I94/H94*100&gt;100,100,I94/H94*100)</f>
        <v>100</v>
      </c>
      <c r="K94" s="283"/>
      <c r="L94" s="262"/>
      <c r="M94" s="294"/>
      <c r="N94" s="284"/>
      <c r="O94" s="285"/>
    </row>
    <row r="95" spans="1:15" customFormat="1" ht="33" customHeight="1" x14ac:dyDescent="0.25">
      <c r="A95" s="293"/>
      <c r="B95" s="203"/>
      <c r="C95" s="276"/>
      <c r="D95" s="282"/>
      <c r="E95" s="273" t="s">
        <v>25</v>
      </c>
      <c r="F95" s="55" t="s">
        <v>26</v>
      </c>
      <c r="G95" s="278" t="s">
        <v>27</v>
      </c>
      <c r="H95" s="195">
        <f>'[61]Оценка от учреждения'!H94</f>
        <v>3.42</v>
      </c>
      <c r="I95" s="195">
        <f>'[61]Оценка от учреждения'!I94</f>
        <v>3.08</v>
      </c>
      <c r="J95" s="279">
        <f>IF(I95/H95*100&gt;100,100,I95/H95*100)</f>
        <v>90.058479532163744</v>
      </c>
      <c r="K95" s="279">
        <f>J95</f>
        <v>90.058479532163744</v>
      </c>
      <c r="L95" s="262"/>
      <c r="M95" s="294"/>
      <c r="N95" s="286"/>
      <c r="O95" s="287"/>
    </row>
    <row r="96" spans="1:15" ht="33" customHeight="1" x14ac:dyDescent="0.25">
      <c r="A96" s="293"/>
      <c r="B96" s="189" t="s">
        <v>165</v>
      </c>
      <c r="C96" s="276" t="s">
        <v>166</v>
      </c>
      <c r="D96" s="277" t="s">
        <v>18</v>
      </c>
      <c r="E96" s="273" t="s">
        <v>19</v>
      </c>
      <c r="F96" s="256" t="s">
        <v>150</v>
      </c>
      <c r="G96" s="278" t="s">
        <v>21</v>
      </c>
      <c r="H96" s="195">
        <f>'[61]Оценка от учреждения'!H95</f>
        <v>100</v>
      </c>
      <c r="I96" s="195">
        <f>'[61]Оценка от учреждения'!I95</f>
        <v>100</v>
      </c>
      <c r="J96" s="279">
        <f>IF(I96/H96*100&gt;100,100,I96/H96*100)</f>
        <v>100</v>
      </c>
      <c r="K96" s="237">
        <f>(J96+J97+J98)/3</f>
        <v>100</v>
      </c>
      <c r="L96" s="261">
        <f>(K96+K99)/2</f>
        <v>100</v>
      </c>
      <c r="M96" s="294"/>
      <c r="N96" s="280"/>
      <c r="O96" s="281">
        <v>24</v>
      </c>
    </row>
    <row r="97" spans="1:15" ht="39" customHeight="1" x14ac:dyDescent="0.25">
      <c r="A97" s="293"/>
      <c r="B97" s="189"/>
      <c r="C97" s="276"/>
      <c r="D97" s="282"/>
      <c r="E97" s="273" t="s">
        <v>19</v>
      </c>
      <c r="F97" s="256" t="s">
        <v>151</v>
      </c>
      <c r="G97" s="278" t="s">
        <v>21</v>
      </c>
      <c r="H97" s="195">
        <f>'[61]Оценка от учреждения'!H96</f>
        <v>8</v>
      </c>
      <c r="I97" s="195">
        <f>'[61]Оценка от учреждения'!I96</f>
        <v>5.5</v>
      </c>
      <c r="J97" s="279">
        <f>IF(H97/I97*100&gt;100,100,H97/I97*100)</f>
        <v>100</v>
      </c>
      <c r="K97" s="283"/>
      <c r="L97" s="262"/>
      <c r="M97" s="294"/>
      <c r="N97" s="284"/>
      <c r="O97" s="285"/>
    </row>
    <row r="98" spans="1:15" ht="33.75" customHeight="1" x14ac:dyDescent="0.25">
      <c r="A98" s="293"/>
      <c r="B98" s="189"/>
      <c r="C98" s="276"/>
      <c r="D98" s="282"/>
      <c r="E98" s="273" t="s">
        <v>19</v>
      </c>
      <c r="F98" s="291" t="s">
        <v>152</v>
      </c>
      <c r="G98" s="278" t="s">
        <v>21</v>
      </c>
      <c r="H98" s="195">
        <f>'[61]Оценка от учреждения'!H97</f>
        <v>100</v>
      </c>
      <c r="I98" s="195">
        <f>'[61]Оценка от учреждения'!I97</f>
        <v>100</v>
      </c>
      <c r="J98" s="279">
        <f>IF(I98/H98*100&gt;100,100,I98/H98*100)</f>
        <v>100</v>
      </c>
      <c r="K98" s="283"/>
      <c r="L98" s="262"/>
      <c r="M98" s="294"/>
      <c r="N98" s="284"/>
      <c r="O98" s="285"/>
    </row>
    <row r="99" spans="1:15" ht="33" customHeight="1" x14ac:dyDescent="0.25">
      <c r="A99" s="293"/>
      <c r="B99" s="203"/>
      <c r="C99" s="276"/>
      <c r="D99" s="282"/>
      <c r="E99" s="273" t="s">
        <v>25</v>
      </c>
      <c r="F99" s="55" t="s">
        <v>26</v>
      </c>
      <c r="G99" s="278" t="s">
        <v>27</v>
      </c>
      <c r="H99" s="195">
        <f>'[61]Оценка от учреждения'!H98</f>
        <v>23</v>
      </c>
      <c r="I99" s="195">
        <f>'[61]Оценка от учреждения'!I98</f>
        <v>25.25</v>
      </c>
      <c r="J99" s="279">
        <f>IF(I99/H99*100&gt;100,100,I99/H99*100)</f>
        <v>100</v>
      </c>
      <c r="K99" s="279">
        <f>J99</f>
        <v>100</v>
      </c>
      <c r="L99" s="262"/>
      <c r="M99" s="294"/>
      <c r="N99" s="286"/>
      <c r="O99" s="287"/>
    </row>
    <row r="100" spans="1:15" customFormat="1" ht="34.5" hidden="1" customHeight="1" x14ac:dyDescent="0.25">
      <c r="A100" s="293"/>
      <c r="B100" s="189" t="s">
        <v>167</v>
      </c>
      <c r="C100" s="276" t="s">
        <v>168</v>
      </c>
      <c r="D100" s="277" t="s">
        <v>18</v>
      </c>
      <c r="E100" s="273" t="s">
        <v>19</v>
      </c>
      <c r="F100" s="256" t="s">
        <v>150</v>
      </c>
      <c r="G100" s="278" t="s">
        <v>21</v>
      </c>
      <c r="H100" s="195"/>
      <c r="I100" s="195"/>
      <c r="J100" s="279"/>
      <c r="K100" s="237"/>
      <c r="L100" s="261"/>
      <c r="M100" s="294"/>
      <c r="N100" s="280"/>
      <c r="O100" s="281">
        <v>25</v>
      </c>
    </row>
    <row r="101" spans="1:15" customFormat="1" ht="39" hidden="1" customHeight="1" x14ac:dyDescent="0.25">
      <c r="A101" s="293"/>
      <c r="B101" s="189"/>
      <c r="C101" s="276"/>
      <c r="D101" s="282"/>
      <c r="E101" s="273" t="s">
        <v>19</v>
      </c>
      <c r="F101" s="256" t="s">
        <v>151</v>
      </c>
      <c r="G101" s="278" t="s">
        <v>21</v>
      </c>
      <c r="H101" s="195"/>
      <c r="I101" s="195"/>
      <c r="J101" s="279"/>
      <c r="K101" s="283"/>
      <c r="L101" s="262"/>
      <c r="M101" s="294"/>
      <c r="N101" s="284"/>
      <c r="O101" s="285"/>
    </row>
    <row r="102" spans="1:15" customFormat="1" ht="35.25" hidden="1" customHeight="1" x14ac:dyDescent="0.25">
      <c r="A102" s="293"/>
      <c r="B102" s="189"/>
      <c r="C102" s="276"/>
      <c r="D102" s="282"/>
      <c r="E102" s="273" t="s">
        <v>19</v>
      </c>
      <c r="F102" s="291" t="s">
        <v>152</v>
      </c>
      <c r="G102" s="278" t="s">
        <v>21</v>
      </c>
      <c r="H102" s="195"/>
      <c r="I102" s="195"/>
      <c r="J102" s="279"/>
      <c r="K102" s="283"/>
      <c r="L102" s="262"/>
      <c r="M102" s="294"/>
      <c r="N102" s="284"/>
      <c r="O102" s="285"/>
    </row>
    <row r="103" spans="1:15" customFormat="1" ht="33" hidden="1" customHeight="1" x14ac:dyDescent="0.25">
      <c r="A103" s="293"/>
      <c r="B103" s="203"/>
      <c r="C103" s="276"/>
      <c r="D103" s="282"/>
      <c r="E103" s="273" t="s">
        <v>25</v>
      </c>
      <c r="F103" s="55" t="s">
        <v>117</v>
      </c>
      <c r="G103" s="278" t="s">
        <v>27</v>
      </c>
      <c r="H103" s="195"/>
      <c r="I103" s="195"/>
      <c r="J103" s="279"/>
      <c r="K103" s="279"/>
      <c r="L103" s="262"/>
      <c r="M103" s="294"/>
      <c r="N103" s="286"/>
      <c r="O103" s="287"/>
    </row>
    <row r="104" spans="1:15" ht="33" customHeight="1" x14ac:dyDescent="0.25">
      <c r="A104" s="293"/>
      <c r="B104" s="189" t="s">
        <v>169</v>
      </c>
      <c r="C104" s="276" t="s">
        <v>170</v>
      </c>
      <c r="D104" s="277" t="s">
        <v>18</v>
      </c>
      <c r="E104" s="273" t="s">
        <v>19</v>
      </c>
      <c r="F104" s="256" t="s">
        <v>150</v>
      </c>
      <c r="G104" s="278" t="s">
        <v>21</v>
      </c>
      <c r="H104" s="195">
        <f>'[61]Оценка от учреждения'!H103</f>
        <v>100</v>
      </c>
      <c r="I104" s="195">
        <f>'[61]Оценка от учреждения'!I103</f>
        <v>100</v>
      </c>
      <c r="J104" s="279">
        <f>IF(I104/H104*100&gt;100,100,I104/H104*100)</f>
        <v>100</v>
      </c>
      <c r="K104" s="237">
        <f>(J104+J105+J106)/3</f>
        <v>100</v>
      </c>
      <c r="L104" s="261">
        <f>(K104+K107)/2</f>
        <v>99.07184750733137</v>
      </c>
      <c r="M104" s="294"/>
      <c r="N104" s="280"/>
      <c r="O104" s="281">
        <v>26</v>
      </c>
    </row>
    <row r="105" spans="1:15" ht="39" customHeight="1" x14ac:dyDescent="0.25">
      <c r="A105" s="293"/>
      <c r="B105" s="189"/>
      <c r="C105" s="276"/>
      <c r="D105" s="282"/>
      <c r="E105" s="273" t="s">
        <v>19</v>
      </c>
      <c r="F105" s="256" t="s">
        <v>151</v>
      </c>
      <c r="G105" s="278" t="s">
        <v>21</v>
      </c>
      <c r="H105" s="195">
        <f>'[61]Оценка от учреждения'!H104</f>
        <v>8</v>
      </c>
      <c r="I105" s="195">
        <f>'[61]Оценка от учреждения'!I104</f>
        <v>2.8</v>
      </c>
      <c r="J105" s="279">
        <f>IF(H105/I105*100&gt;100,100,H105/I105*100)</f>
        <v>100</v>
      </c>
      <c r="K105" s="283"/>
      <c r="L105" s="262"/>
      <c r="M105" s="294"/>
      <c r="N105" s="284"/>
      <c r="O105" s="285"/>
    </row>
    <row r="106" spans="1:15" ht="32.25" customHeight="1" x14ac:dyDescent="0.25">
      <c r="A106" s="293"/>
      <c r="B106" s="189"/>
      <c r="C106" s="276"/>
      <c r="D106" s="282"/>
      <c r="E106" s="273" t="s">
        <v>19</v>
      </c>
      <c r="F106" s="291" t="s">
        <v>152</v>
      </c>
      <c r="G106" s="278" t="s">
        <v>21</v>
      </c>
      <c r="H106" s="195">
        <f>'[61]Оценка от учреждения'!H105</f>
        <v>100</v>
      </c>
      <c r="I106" s="195">
        <f>'[61]Оценка от учреждения'!I105</f>
        <v>100</v>
      </c>
      <c r="J106" s="279">
        <f>IF(I106/H106*100&gt;100,100,I106/H106*100)</f>
        <v>100</v>
      </c>
      <c r="K106" s="283"/>
      <c r="L106" s="262"/>
      <c r="M106" s="294"/>
      <c r="N106" s="284"/>
      <c r="O106" s="285"/>
    </row>
    <row r="107" spans="1:15" ht="33" customHeight="1" x14ac:dyDescent="0.25">
      <c r="A107" s="295"/>
      <c r="B107" s="203"/>
      <c r="C107" s="276"/>
      <c r="D107" s="282"/>
      <c r="E107" s="273" t="s">
        <v>25</v>
      </c>
      <c r="F107" s="55" t="s">
        <v>26</v>
      </c>
      <c r="G107" s="278" t="s">
        <v>27</v>
      </c>
      <c r="H107" s="195">
        <f>'[61]Оценка от учреждения'!H106</f>
        <v>341</v>
      </c>
      <c r="I107" s="195">
        <f>'[61]Оценка от учреждения'!I106</f>
        <v>334.67</v>
      </c>
      <c r="J107" s="279">
        <f>IF(I107/H107*100&gt;100,100,I107/H107*100)</f>
        <v>98.143695014662754</v>
      </c>
      <c r="K107" s="279">
        <f>J107</f>
        <v>98.143695014662754</v>
      </c>
      <c r="L107" s="262"/>
      <c r="M107" s="296"/>
      <c r="N107" s="286"/>
      <c r="O107" s="287"/>
    </row>
    <row r="108" spans="1:15" x14ac:dyDescent="0.25">
      <c r="A108" s="272"/>
      <c r="B108" s="272"/>
      <c r="C108" s="272"/>
      <c r="D108" s="272"/>
      <c r="E108" s="272"/>
      <c r="F108" s="272"/>
      <c r="G108" s="272"/>
      <c r="J108" s="272"/>
      <c r="K108" s="272"/>
      <c r="L108" s="272"/>
      <c r="M108" s="272"/>
      <c r="N108" s="272"/>
      <c r="O108" s="27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92"/>
      <c r="H109" s="246"/>
      <c r="J109" s="272"/>
      <c r="K109" s="272"/>
      <c r="L109" s="272"/>
      <c r="M109" s="272"/>
      <c r="N109" s="272"/>
      <c r="O109" s="272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  <colBreaks count="1" manualBreakCount="1">
    <brk id="14" max="1048575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16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3" t="s">
        <v>1</v>
      </c>
      <c r="B2" s="3" t="s">
        <v>173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3</v>
      </c>
      <c r="D3" s="5">
        <v>4</v>
      </c>
      <c r="E3" s="4">
        <v>5</v>
      </c>
      <c r="F3" s="4">
        <v>6</v>
      </c>
      <c r="G3" s="5">
        <v>7</v>
      </c>
      <c r="H3" s="4">
        <v>8</v>
      </c>
      <c r="I3" s="4">
        <v>9</v>
      </c>
      <c r="J3" s="5">
        <v>10</v>
      </c>
      <c r="K3" s="4">
        <v>11</v>
      </c>
      <c r="L3" s="4">
        <v>12</v>
      </c>
      <c r="M3" s="5">
        <v>13</v>
      </c>
      <c r="N3" s="4">
        <v>14</v>
      </c>
    </row>
    <row r="4" spans="1:15" customFormat="1" ht="55.5" hidden="1" customHeight="1" x14ac:dyDescent="0.25">
      <c r="A4" s="228" t="s">
        <v>215</v>
      </c>
      <c r="B4" s="189" t="s">
        <v>112</v>
      </c>
      <c r="C4" s="224" t="s">
        <v>113</v>
      </c>
      <c r="D4" s="247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48"/>
      <c r="L4" s="249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230"/>
      <c r="D5" s="250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51"/>
      <c r="L5" s="252"/>
      <c r="M5" s="233"/>
      <c r="N5" s="49"/>
      <c r="O5" s="234"/>
    </row>
    <row r="6" spans="1:15" customFormat="1" ht="36.75" hidden="1" customHeight="1" x14ac:dyDescent="0.25">
      <c r="A6" s="223"/>
      <c r="B6" s="189"/>
      <c r="C6" s="230"/>
      <c r="D6" s="250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53"/>
      <c r="L6" s="252"/>
      <c r="M6" s="233"/>
      <c r="N6" s="49"/>
      <c r="O6" s="234"/>
    </row>
    <row r="7" spans="1:15" customFormat="1" ht="33" hidden="1" customHeight="1" x14ac:dyDescent="0.25">
      <c r="A7" s="223"/>
      <c r="B7" s="203"/>
      <c r="C7" s="235"/>
      <c r="D7" s="254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55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224" t="s">
        <v>119</v>
      </c>
      <c r="D8" s="247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48"/>
      <c r="L8" s="249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230"/>
      <c r="D9" s="250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51"/>
      <c r="L9" s="252"/>
      <c r="M9" s="233"/>
      <c r="N9" s="49"/>
      <c r="O9" s="234"/>
    </row>
    <row r="10" spans="1:15" customFormat="1" ht="38.25" hidden="1" customHeight="1" x14ac:dyDescent="0.25">
      <c r="A10" s="223"/>
      <c r="B10" s="189"/>
      <c r="C10" s="230"/>
      <c r="D10" s="250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53"/>
      <c r="L10" s="252"/>
      <c r="M10" s="233"/>
      <c r="N10" s="49"/>
      <c r="O10" s="234"/>
    </row>
    <row r="11" spans="1:15" customFormat="1" ht="33" hidden="1" customHeight="1" x14ac:dyDescent="0.25">
      <c r="A11" s="223"/>
      <c r="B11" s="203"/>
      <c r="C11" s="235"/>
      <c r="D11" s="254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55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224" t="s">
        <v>121</v>
      </c>
      <c r="D12" s="247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48"/>
      <c r="L12" s="249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230"/>
      <c r="D13" s="250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51"/>
      <c r="L13" s="252"/>
      <c r="M13" s="233"/>
      <c r="N13" s="49"/>
      <c r="O13" s="234"/>
    </row>
    <row r="14" spans="1:15" customFormat="1" ht="33.75" hidden="1" customHeight="1" x14ac:dyDescent="0.25">
      <c r="A14" s="223"/>
      <c r="B14" s="189"/>
      <c r="C14" s="230"/>
      <c r="D14" s="250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53"/>
      <c r="L14" s="252"/>
      <c r="M14" s="233"/>
      <c r="N14" s="49"/>
      <c r="O14" s="234"/>
    </row>
    <row r="15" spans="1:15" customFormat="1" ht="33" hidden="1" customHeight="1" x14ac:dyDescent="0.25">
      <c r="A15" s="223"/>
      <c r="B15" s="203"/>
      <c r="C15" s="235"/>
      <c r="D15" s="254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55"/>
      <c r="M15" s="233"/>
      <c r="N15" s="57"/>
      <c r="O15" s="236"/>
    </row>
    <row r="16" spans="1:15" customFormat="1" ht="49.5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>
        <f>'[62]Оценка от учреждения'!H15</f>
        <v>7.4</v>
      </c>
      <c r="I16" s="195">
        <f>'[62]Оценка от учреждения'!I15</f>
        <v>3.2</v>
      </c>
      <c r="J16" s="225">
        <f>IF(H16/I16*100&gt;100,100,H16/I16*100)</f>
        <v>100</v>
      </c>
      <c r="K16" s="226">
        <f>(J16+J17+J18)/3</f>
        <v>100</v>
      </c>
      <c r="L16" s="227">
        <f>(K16+K19)/2</f>
        <v>100</v>
      </c>
      <c r="M16" s="233"/>
      <c r="N16" s="44"/>
      <c r="O16" s="229">
        <v>4</v>
      </c>
    </row>
    <row r="17" spans="1:15" customFormat="1" ht="39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>
        <f>'[62]Оценка от учреждения'!H16</f>
        <v>100</v>
      </c>
      <c r="I17" s="195">
        <f>'[62]Оценка от учреждения'!I16</f>
        <v>100</v>
      </c>
      <c r="J17" s="225">
        <f>IF(I17/H17*100&gt;100,100,I17/H17*100)</f>
        <v>100</v>
      </c>
      <c r="K17" s="231"/>
      <c r="L17" s="232"/>
      <c r="M17" s="233"/>
      <c r="N17" s="49"/>
      <c r="O17" s="234"/>
    </row>
    <row r="18" spans="1:15" customFormat="1" ht="32.25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>
        <f>'[62]Оценка от учреждения'!H17</f>
        <v>55</v>
      </c>
      <c r="I18" s="195">
        <f>'[62]Оценка от учреждения'!I17</f>
        <v>62.5</v>
      </c>
      <c r="J18" s="225">
        <f>IF(I18/H18*100&gt;100,100,I18/H18*100)</f>
        <v>100</v>
      </c>
      <c r="K18" s="231"/>
      <c r="L18" s="232"/>
      <c r="M18" s="233"/>
      <c r="N18" s="49"/>
      <c r="O18" s="234"/>
    </row>
    <row r="19" spans="1:15" customFormat="1" ht="33" customHeight="1" x14ac:dyDescent="0.25">
      <c r="A19" s="223"/>
      <c r="B19" s="203"/>
      <c r="C19" s="204"/>
      <c r="D19" s="199"/>
      <c r="E19" s="192" t="s">
        <v>25</v>
      </c>
      <c r="F19" s="205" t="s">
        <v>26</v>
      </c>
      <c r="G19" s="194" t="s">
        <v>27</v>
      </c>
      <c r="H19" s="195">
        <f>'[62]Оценка от учреждения'!H18</f>
        <v>1</v>
      </c>
      <c r="I19" s="195">
        <f>'[62]Оценка от учреждения'!I18</f>
        <v>1</v>
      </c>
      <c r="J19" s="225">
        <f>IF(I19/H19*100&gt;100,100,I19/H19*100)</f>
        <v>100</v>
      </c>
      <c r="K19" s="225">
        <f>J19</f>
        <v>100</v>
      </c>
      <c r="L19" s="232"/>
      <c r="M19" s="233"/>
      <c r="N19" s="57"/>
      <c r="O19" s="236"/>
    </row>
    <row r="20" spans="1:15" customFormat="1" ht="52.5" customHeight="1" x14ac:dyDescent="0.25">
      <c r="A20" s="223"/>
      <c r="B20" s="189" t="s">
        <v>124</v>
      </c>
      <c r="C20" s="190" t="s">
        <v>125</v>
      </c>
      <c r="D20" s="191" t="s">
        <v>18</v>
      </c>
      <c r="E20" s="192" t="s">
        <v>19</v>
      </c>
      <c r="F20" s="193" t="s">
        <v>114</v>
      </c>
      <c r="G20" s="194" t="s">
        <v>21</v>
      </c>
      <c r="H20" s="195">
        <f>'[62]Оценка от учреждения'!H19</f>
        <v>7.4</v>
      </c>
      <c r="I20" s="195">
        <f>'[62]Оценка от учреждения'!I19</f>
        <v>7.7</v>
      </c>
      <c r="J20" s="225">
        <f>IF(H20/I20*100&gt;100,100,H20/I20*100)</f>
        <v>96.103896103896105</v>
      </c>
      <c r="K20" s="226">
        <f>(J20+J21+J22)/3</f>
        <v>95.670995670995651</v>
      </c>
      <c r="L20" s="227">
        <f>(K20+K23)/2</f>
        <v>97.835497835497819</v>
      </c>
      <c r="M20" s="233"/>
      <c r="N20" s="44"/>
      <c r="O20" s="229">
        <v>5</v>
      </c>
    </row>
    <row r="21" spans="1:15" customFormat="1" ht="39" customHeight="1" x14ac:dyDescent="0.25">
      <c r="A21" s="223"/>
      <c r="B21" s="189"/>
      <c r="C21" s="190"/>
      <c r="D21" s="199"/>
      <c r="E21" s="192" t="s">
        <v>19</v>
      </c>
      <c r="F21" s="193" t="s">
        <v>115</v>
      </c>
      <c r="G21" s="194" t="s">
        <v>21</v>
      </c>
      <c r="H21" s="195">
        <f>'[62]Оценка от учреждения'!H20</f>
        <v>100</v>
      </c>
      <c r="I21" s="195">
        <f>'[62]Оценка от учреждения'!I20</f>
        <v>100</v>
      </c>
      <c r="J21" s="225">
        <f>IF(I21/H21*100&gt;100,100,I21/H21*100)</f>
        <v>100</v>
      </c>
      <c r="K21" s="231"/>
      <c r="L21" s="232"/>
      <c r="M21" s="233"/>
      <c r="N21" s="49"/>
      <c r="O21" s="234"/>
    </row>
    <row r="22" spans="1:15" customFormat="1" ht="33.75" customHeight="1" x14ac:dyDescent="0.25">
      <c r="A22" s="223"/>
      <c r="B22" s="189"/>
      <c r="C22" s="190"/>
      <c r="D22" s="199"/>
      <c r="E22" s="192" t="s">
        <v>19</v>
      </c>
      <c r="F22" s="193" t="s">
        <v>116</v>
      </c>
      <c r="G22" s="194" t="s">
        <v>21</v>
      </c>
      <c r="H22" s="195">
        <f>'[62]Оценка от учреждения'!H21</f>
        <v>55</v>
      </c>
      <c r="I22" s="195">
        <f>'[62]Оценка от учреждения'!I21</f>
        <v>50</v>
      </c>
      <c r="J22" s="225">
        <f>IF(I22/H22*100&gt;100,100,I22/H22*100)</f>
        <v>90.909090909090907</v>
      </c>
      <c r="K22" s="231"/>
      <c r="L22" s="232"/>
      <c r="M22" s="233"/>
      <c r="N22" s="49"/>
      <c r="O22" s="234"/>
    </row>
    <row r="23" spans="1:15" customFormat="1" ht="33" customHeight="1" x14ac:dyDescent="0.25">
      <c r="A23" s="223"/>
      <c r="B23" s="203"/>
      <c r="C23" s="204"/>
      <c r="D23" s="199"/>
      <c r="E23" s="192" t="s">
        <v>25</v>
      </c>
      <c r="F23" s="205" t="s">
        <v>26</v>
      </c>
      <c r="G23" s="194" t="s">
        <v>27</v>
      </c>
      <c r="H23" s="195">
        <f>'[62]Оценка от учреждения'!H22</f>
        <v>4</v>
      </c>
      <c r="I23" s="195">
        <f>'[62]Оценка от учреждения'!I22</f>
        <v>5.17</v>
      </c>
      <c r="J23" s="225">
        <f>IF(I23/H23*100&gt;100,100,I23/H23*100)</f>
        <v>100</v>
      </c>
      <c r="K23" s="225">
        <f>J23</f>
        <v>100</v>
      </c>
      <c r="L23" s="232"/>
      <c r="M23" s="233"/>
      <c r="N23" s="57"/>
      <c r="O23" s="236"/>
    </row>
    <row r="24" spans="1:15" ht="52.5" customHeight="1" x14ac:dyDescent="0.25">
      <c r="A24" s="223"/>
      <c r="B24" s="189" t="s">
        <v>126</v>
      </c>
      <c r="C24" s="36" t="s">
        <v>127</v>
      </c>
      <c r="D24" s="208" t="s">
        <v>18</v>
      </c>
      <c r="E24" s="3" t="s">
        <v>19</v>
      </c>
      <c r="F24" s="38" t="s">
        <v>114</v>
      </c>
      <c r="G24" s="39" t="s">
        <v>21</v>
      </c>
      <c r="H24" s="195">
        <f>'[62]Оценка от учреждения'!H23</f>
        <v>7.4</v>
      </c>
      <c r="I24" s="195">
        <f>'[62]Оценка от учреждения'!I23</f>
        <v>8.6</v>
      </c>
      <c r="J24" s="196">
        <f>IF(H24/I24*100&gt;100,100,H24/I24*100)</f>
        <v>86.04651162790698</v>
      </c>
      <c r="K24" s="237">
        <f>(J24+J25+J26)/3</f>
        <v>92.318534178999286</v>
      </c>
      <c r="L24" s="227">
        <f>(K24+K27)/2</f>
        <v>93.373552803785344</v>
      </c>
      <c r="M24" s="233"/>
      <c r="N24" s="44"/>
      <c r="O24" s="238">
        <v>6</v>
      </c>
    </row>
    <row r="25" spans="1:15" ht="39" customHeight="1" x14ac:dyDescent="0.25">
      <c r="A25" s="223"/>
      <c r="B25" s="189"/>
      <c r="C25" s="36"/>
      <c r="D25" s="209"/>
      <c r="E25" s="3" t="s">
        <v>19</v>
      </c>
      <c r="F25" s="193" t="s">
        <v>115</v>
      </c>
      <c r="G25" s="39" t="s">
        <v>21</v>
      </c>
      <c r="H25" s="195">
        <f>'[62]Оценка от учреждения'!H24</f>
        <v>100</v>
      </c>
      <c r="I25" s="195">
        <f>'[62]Оценка от учреждения'!I24</f>
        <v>100</v>
      </c>
      <c r="J25" s="196">
        <f>IF(I25/H25*100&gt;100,100,I25/H25*100)</f>
        <v>100</v>
      </c>
      <c r="K25" s="239"/>
      <c r="L25" s="240"/>
      <c r="M25" s="233"/>
      <c r="N25" s="49"/>
      <c r="O25" s="241"/>
    </row>
    <row r="26" spans="1:15" ht="35.25" customHeight="1" x14ac:dyDescent="0.25">
      <c r="A26" s="223"/>
      <c r="B26" s="189"/>
      <c r="C26" s="36"/>
      <c r="D26" s="209"/>
      <c r="E26" s="3" t="s">
        <v>19</v>
      </c>
      <c r="F26" s="38" t="s">
        <v>116</v>
      </c>
      <c r="G26" s="39" t="s">
        <v>21</v>
      </c>
      <c r="H26" s="195">
        <f>'[62]Оценка от учреждения'!H25</f>
        <v>55</v>
      </c>
      <c r="I26" s="195">
        <f>'[62]Оценка от учреждения'!I25</f>
        <v>50</v>
      </c>
      <c r="J26" s="196">
        <f>IF(I26/H26*100&gt;100,100,I26/H26*100)</f>
        <v>90.909090909090907</v>
      </c>
      <c r="K26" s="239"/>
      <c r="L26" s="240"/>
      <c r="M26" s="233"/>
      <c r="N26" s="49"/>
      <c r="O26" s="241"/>
    </row>
    <row r="27" spans="1:15" ht="33" customHeight="1" x14ac:dyDescent="0.25">
      <c r="A27" s="223"/>
      <c r="B27" s="203"/>
      <c r="C27" s="53"/>
      <c r="D27" s="209"/>
      <c r="E27" s="3" t="s">
        <v>25</v>
      </c>
      <c r="F27" s="55" t="s">
        <v>26</v>
      </c>
      <c r="G27" s="39" t="s">
        <v>27</v>
      </c>
      <c r="H27" s="195">
        <f>'[62]Оценка от учреждения'!H26</f>
        <v>21</v>
      </c>
      <c r="I27" s="195">
        <f>'[62]Оценка от учреждения'!I26</f>
        <v>19.829999999999998</v>
      </c>
      <c r="J27" s="196">
        <f>IF(I27/H27*100&gt;100,100,I27/H27*100)</f>
        <v>94.428571428571416</v>
      </c>
      <c r="K27" s="196">
        <f>J27</f>
        <v>94.428571428571416</v>
      </c>
      <c r="L27" s="240"/>
      <c r="M27" s="233"/>
      <c r="N27" s="57"/>
      <c r="O27" s="242"/>
    </row>
    <row r="28" spans="1:15" customFormat="1" ht="51" hidden="1" customHeight="1" x14ac:dyDescent="0.25">
      <c r="A28" s="223"/>
      <c r="B28" s="189" t="s">
        <v>128</v>
      </c>
      <c r="C28" s="190" t="s">
        <v>129</v>
      </c>
      <c r="D28" s="191" t="s">
        <v>18</v>
      </c>
      <c r="E28" s="192" t="s">
        <v>19</v>
      </c>
      <c r="F28" s="193" t="s">
        <v>114</v>
      </c>
      <c r="G28" s="194" t="s">
        <v>21</v>
      </c>
      <c r="H28" s="195"/>
      <c r="I28" s="195"/>
      <c r="J28" s="225"/>
      <c r="K28" s="226"/>
      <c r="L28" s="227"/>
      <c r="M28" s="233"/>
      <c r="N28" s="44"/>
      <c r="O28" s="229">
        <v>7</v>
      </c>
    </row>
    <row r="29" spans="1:15" customFormat="1" ht="39" hidden="1" customHeight="1" x14ac:dyDescent="0.25">
      <c r="A29" s="223"/>
      <c r="B29" s="189"/>
      <c r="C29" s="190"/>
      <c r="D29" s="199"/>
      <c r="E29" s="192" t="s">
        <v>19</v>
      </c>
      <c r="F29" s="193" t="s">
        <v>115</v>
      </c>
      <c r="G29" s="194" t="s">
        <v>21</v>
      </c>
      <c r="H29" s="195"/>
      <c r="I29" s="195"/>
      <c r="J29" s="225"/>
      <c r="K29" s="231"/>
      <c r="L29" s="232"/>
      <c r="M29" s="233"/>
      <c r="N29" s="49"/>
      <c r="O29" s="234"/>
    </row>
    <row r="30" spans="1:15" customFormat="1" ht="33.75" hidden="1" customHeight="1" x14ac:dyDescent="0.25">
      <c r="A30" s="223"/>
      <c r="B30" s="189"/>
      <c r="C30" s="190"/>
      <c r="D30" s="199"/>
      <c r="E30" s="192" t="s">
        <v>19</v>
      </c>
      <c r="F30" s="193" t="s">
        <v>116</v>
      </c>
      <c r="G30" s="194" t="s">
        <v>21</v>
      </c>
      <c r="H30" s="195"/>
      <c r="I30" s="195"/>
      <c r="J30" s="225"/>
      <c r="K30" s="231"/>
      <c r="L30" s="232"/>
      <c r="M30" s="233"/>
      <c r="N30" s="49"/>
      <c r="O30" s="234"/>
    </row>
    <row r="31" spans="1:15" customFormat="1" ht="33" hidden="1" customHeight="1" x14ac:dyDescent="0.25">
      <c r="A31" s="223"/>
      <c r="B31" s="203"/>
      <c r="C31" s="204"/>
      <c r="D31" s="199"/>
      <c r="E31" s="192" t="s">
        <v>25</v>
      </c>
      <c r="F31" s="205" t="s">
        <v>117</v>
      </c>
      <c r="G31" s="194" t="s">
        <v>27</v>
      </c>
      <c r="H31" s="195"/>
      <c r="I31" s="195"/>
      <c r="J31" s="225"/>
      <c r="K31" s="225"/>
      <c r="L31" s="232"/>
      <c r="M31" s="233"/>
      <c r="N31" s="57"/>
      <c r="O31" s="236"/>
    </row>
    <row r="32" spans="1:15" ht="54" customHeight="1" x14ac:dyDescent="0.25">
      <c r="A32" s="20"/>
      <c r="B32" s="189" t="s">
        <v>130</v>
      </c>
      <c r="C32" s="36" t="s">
        <v>131</v>
      </c>
      <c r="D32" s="37" t="s">
        <v>18</v>
      </c>
      <c r="E32" s="3" t="s">
        <v>19</v>
      </c>
      <c r="F32" s="38" t="s">
        <v>114</v>
      </c>
      <c r="G32" s="39" t="s">
        <v>21</v>
      </c>
      <c r="H32" s="195">
        <f>'[62]Оценка от учреждения'!H31</f>
        <v>7.4</v>
      </c>
      <c r="I32" s="195">
        <f>'[62]Оценка от учреждения'!I31</f>
        <v>4.5999999999999996</v>
      </c>
      <c r="J32" s="196">
        <f>IF(H32/I32*100&gt;100,100,H32/I32*100)</f>
        <v>100</v>
      </c>
      <c r="K32" s="237">
        <f>(J32+J33+J34)/3</f>
        <v>100</v>
      </c>
      <c r="L32" s="227">
        <f>(K32+K35)/2</f>
        <v>99.215163934426229</v>
      </c>
      <c r="M32" s="243"/>
      <c r="N32" s="44"/>
      <c r="O32" s="238">
        <v>8</v>
      </c>
    </row>
    <row r="33" spans="1:15" ht="39" customHeight="1" x14ac:dyDescent="0.25">
      <c r="A33" s="20"/>
      <c r="B33" s="189"/>
      <c r="C33" s="36"/>
      <c r="D33" s="217"/>
      <c r="E33" s="3" t="s">
        <v>19</v>
      </c>
      <c r="F33" s="38" t="s">
        <v>115</v>
      </c>
      <c r="G33" s="39" t="s">
        <v>21</v>
      </c>
      <c r="H33" s="195">
        <f>'[62]Оценка от учреждения'!H32</f>
        <v>100</v>
      </c>
      <c r="I33" s="195">
        <f>'[62]Оценка от учреждения'!I32</f>
        <v>100</v>
      </c>
      <c r="J33" s="196">
        <f>IF(I33/H33*100&gt;100,100,I33/H33*100)</f>
        <v>100</v>
      </c>
      <c r="K33" s="239"/>
      <c r="L33" s="240"/>
      <c r="M33" s="243"/>
      <c r="N33" s="49"/>
      <c r="O33" s="241"/>
    </row>
    <row r="34" spans="1:15" ht="33.75" customHeight="1" x14ac:dyDescent="0.25">
      <c r="A34" s="20"/>
      <c r="B34" s="189"/>
      <c r="C34" s="36"/>
      <c r="D34" s="217"/>
      <c r="E34" s="3" t="s">
        <v>19</v>
      </c>
      <c r="F34" s="38" t="s">
        <v>116</v>
      </c>
      <c r="G34" s="39" t="s">
        <v>21</v>
      </c>
      <c r="H34" s="195">
        <f>'[62]Оценка от учреждения'!H33</f>
        <v>55</v>
      </c>
      <c r="I34" s="195">
        <f>'[62]Оценка от учреждения'!I33</f>
        <v>57.1</v>
      </c>
      <c r="J34" s="196">
        <f>IF(I34/H34*100&gt;100,100,I34/H34*100)</f>
        <v>100</v>
      </c>
      <c r="K34" s="239"/>
      <c r="L34" s="240"/>
      <c r="M34" s="243"/>
      <c r="N34" s="49"/>
      <c r="O34" s="241"/>
    </row>
    <row r="35" spans="1:15" ht="33" customHeight="1" x14ac:dyDescent="0.25">
      <c r="A35" s="20"/>
      <c r="B35" s="203"/>
      <c r="C35" s="53"/>
      <c r="D35" s="218"/>
      <c r="E35" s="3" t="s">
        <v>25</v>
      </c>
      <c r="F35" s="55" t="s">
        <v>26</v>
      </c>
      <c r="G35" s="39" t="s">
        <v>27</v>
      </c>
      <c r="H35" s="195">
        <f>'[62]Оценка от учреждения'!H34</f>
        <v>244</v>
      </c>
      <c r="I35" s="195">
        <f>'[62]Оценка от учреждения'!I34</f>
        <v>240.17</v>
      </c>
      <c r="J35" s="196">
        <f>IF(I35/H35*100&gt;100,100,I35/H35*100)</f>
        <v>98.430327868852459</v>
      </c>
      <c r="K35" s="196">
        <f>J35</f>
        <v>98.430327868852459</v>
      </c>
      <c r="L35" s="240"/>
      <c r="M35" s="243"/>
      <c r="N35" s="57"/>
      <c r="O35" s="242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33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33"/>
      <c r="N41" s="49"/>
      <c r="O41" s="241"/>
    </row>
    <row r="42" spans="1:15" ht="36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33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hidden="1" customHeight="1" x14ac:dyDescent="0.25">
      <c r="A56" s="223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/>
      <c r="I56" s="195"/>
      <c r="J56" s="196"/>
      <c r="K56" s="237"/>
      <c r="L56" s="227"/>
      <c r="M56" s="233"/>
      <c r="N56" s="44"/>
      <c r="O56" s="238">
        <v>14</v>
      </c>
    </row>
    <row r="57" spans="1:15" ht="39" hidden="1" customHeight="1" x14ac:dyDescent="0.25">
      <c r="A57" s="223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/>
      <c r="I57" s="195"/>
      <c r="J57" s="196"/>
      <c r="K57" s="239"/>
      <c r="L57" s="240"/>
      <c r="M57" s="233"/>
      <c r="N57" s="49"/>
      <c r="O57" s="241"/>
    </row>
    <row r="58" spans="1:15" ht="36.75" hidden="1" customHeight="1" x14ac:dyDescent="0.25">
      <c r="A58" s="223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/>
      <c r="I58" s="195"/>
      <c r="J58" s="196"/>
      <c r="K58" s="239"/>
      <c r="L58" s="240"/>
      <c r="M58" s="233"/>
      <c r="N58" s="49"/>
      <c r="O58" s="241"/>
    </row>
    <row r="59" spans="1:15" ht="33" hidden="1" customHeight="1" x14ac:dyDescent="0.25">
      <c r="A59" s="223"/>
      <c r="B59" s="203"/>
      <c r="C59" s="53"/>
      <c r="D59" s="209"/>
      <c r="E59" s="3" t="s">
        <v>25</v>
      </c>
      <c r="F59" s="55" t="s">
        <v>117</v>
      </c>
      <c r="G59" s="39" t="s">
        <v>27</v>
      </c>
      <c r="H59" s="195"/>
      <c r="I59" s="195"/>
      <c r="J59" s="196"/>
      <c r="K59" s="196"/>
      <c r="L59" s="240"/>
      <c r="M59" s="233"/>
      <c r="N59" s="57"/>
      <c r="O59" s="242"/>
    </row>
    <row r="60" spans="1:15" customFormat="1" ht="52.5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33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33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33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33"/>
      <c r="N63" s="57"/>
      <c r="O63" s="236"/>
    </row>
    <row r="64" spans="1:15" ht="51" hidden="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/>
      <c r="I64" s="195"/>
      <c r="J64" s="196"/>
      <c r="K64" s="237"/>
      <c r="L64" s="227"/>
      <c r="M64" s="233"/>
      <c r="N64" s="44"/>
      <c r="O64" s="238">
        <v>16</v>
      </c>
    </row>
    <row r="65" spans="1:15" ht="39" hidden="1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/>
      <c r="I65" s="195"/>
      <c r="J65" s="196"/>
      <c r="K65" s="239"/>
      <c r="L65" s="240"/>
      <c r="M65" s="233"/>
      <c r="N65" s="49"/>
      <c r="O65" s="241"/>
    </row>
    <row r="66" spans="1:15" ht="33.75" hidden="1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/>
      <c r="I66" s="195"/>
      <c r="J66" s="196"/>
      <c r="K66" s="239"/>
      <c r="L66" s="240"/>
      <c r="M66" s="233"/>
      <c r="N66" s="49"/>
      <c r="O66" s="241"/>
    </row>
    <row r="67" spans="1:15" ht="33" hidden="1" customHeight="1" x14ac:dyDescent="0.25">
      <c r="A67" s="223"/>
      <c r="B67" s="203"/>
      <c r="C67" s="53"/>
      <c r="D67" s="209"/>
      <c r="E67" s="3" t="s">
        <v>25</v>
      </c>
      <c r="F67" s="55" t="s">
        <v>117</v>
      </c>
      <c r="G67" s="39" t="s">
        <v>27</v>
      </c>
      <c r="H67" s="195"/>
      <c r="I67" s="195"/>
      <c r="J67" s="196"/>
      <c r="K67" s="196"/>
      <c r="L67" s="240"/>
      <c r="M67" s="233"/>
      <c r="N67" s="57"/>
      <c r="O67" s="242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196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hidden="1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/>
      <c r="I72" s="195"/>
      <c r="J72" s="196"/>
      <c r="K72" s="237"/>
      <c r="L72" s="227"/>
      <c r="M72" s="233"/>
      <c r="N72" s="44"/>
      <c r="O72" s="238">
        <v>18</v>
      </c>
    </row>
    <row r="73" spans="1:15" ht="34.5" hidden="1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/>
      <c r="I73" s="195"/>
      <c r="J73" s="196"/>
      <c r="K73" s="239"/>
      <c r="L73" s="240"/>
      <c r="M73" s="233"/>
      <c r="N73" s="49"/>
      <c r="O73" s="241"/>
    </row>
    <row r="74" spans="1:15" ht="33.75" hidden="1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/>
      <c r="I74" s="195"/>
      <c r="J74" s="196"/>
      <c r="K74" s="239"/>
      <c r="L74" s="240"/>
      <c r="M74" s="233"/>
      <c r="N74" s="49"/>
      <c r="O74" s="241"/>
    </row>
    <row r="75" spans="1:15" ht="33" hidden="1" customHeight="1" x14ac:dyDescent="0.25">
      <c r="A75" s="223"/>
      <c r="B75" s="203"/>
      <c r="C75" s="53"/>
      <c r="D75" s="209"/>
      <c r="E75" s="3" t="s">
        <v>25</v>
      </c>
      <c r="F75" s="55" t="s">
        <v>117</v>
      </c>
      <c r="G75" s="39" t="s">
        <v>27</v>
      </c>
      <c r="H75" s="195"/>
      <c r="I75" s="195"/>
      <c r="J75" s="196"/>
      <c r="K75" s="196"/>
      <c r="L75" s="240"/>
      <c r="M75" s="233"/>
      <c r="N75" s="57"/>
      <c r="O75" s="242"/>
    </row>
    <row r="76" spans="1:15" customFormat="1" ht="36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/>
      <c r="I76" s="195"/>
      <c r="J76" s="225"/>
      <c r="K76" s="226"/>
      <c r="L76" s="227"/>
      <c r="M76" s="233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/>
      <c r="I77" s="195"/>
      <c r="J77" s="225"/>
      <c r="K77" s="231"/>
      <c r="L77" s="232"/>
      <c r="M77" s="233"/>
      <c r="N77" s="49"/>
      <c r="O77" s="234"/>
    </row>
    <row r="78" spans="1:15" customFormat="1" ht="35.25" hidden="1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/>
      <c r="I78" s="195"/>
      <c r="J78" s="225"/>
      <c r="K78" s="231"/>
      <c r="L78" s="232"/>
      <c r="M78" s="233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/>
      <c r="L79" s="232"/>
      <c r="M79" s="233"/>
      <c r="N79" s="57"/>
      <c r="O79" s="236"/>
    </row>
    <row r="80" spans="1:15" ht="34.5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>
        <f>'[62]Оценка от учреждения'!H79</f>
        <v>100</v>
      </c>
      <c r="I80" s="195">
        <f>'[62]Оценка от учреждения'!I79</f>
        <v>100</v>
      </c>
      <c r="J80" s="196">
        <f>IF(I80/H80*100&gt;100,100,I80/H80*100)</f>
        <v>100</v>
      </c>
      <c r="K80" s="237">
        <f>(J80+J81+J82)/3</f>
        <v>100</v>
      </c>
      <c r="L80" s="227">
        <f>(K80+K83)/2</f>
        <v>100</v>
      </c>
      <c r="M80" s="233"/>
      <c r="N80" s="44"/>
      <c r="O80" s="238">
        <v>20</v>
      </c>
    </row>
    <row r="81" spans="1:15" ht="39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>
        <f>'[62]Оценка от учреждения'!H80</f>
        <v>7.4</v>
      </c>
      <c r="I81" s="195">
        <f>'[62]Оценка от учреждения'!I80</f>
        <v>3.2</v>
      </c>
      <c r="J81" s="196">
        <f>IF(H81/I81*100&gt;100,100,H81/I81*100)</f>
        <v>100</v>
      </c>
      <c r="K81" s="239"/>
      <c r="L81" s="240"/>
      <c r="M81" s="233"/>
      <c r="N81" s="49"/>
      <c r="O81" s="241"/>
    </row>
    <row r="82" spans="1:15" ht="33.75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>
        <f>'[62]Оценка от учреждения'!H81</f>
        <v>100</v>
      </c>
      <c r="I82" s="195">
        <f>'[62]Оценка от учреждения'!I81</f>
        <v>100</v>
      </c>
      <c r="J82" s="196">
        <f>IF(I82/H82*100&gt;100,100,I82/H82*100)</f>
        <v>100</v>
      </c>
      <c r="K82" s="239"/>
      <c r="L82" s="240"/>
      <c r="M82" s="233"/>
      <c r="N82" s="49"/>
      <c r="O82" s="241"/>
    </row>
    <row r="83" spans="1:15" ht="33" customHeight="1" x14ac:dyDescent="0.25">
      <c r="A83" s="223"/>
      <c r="B83" s="203"/>
      <c r="C83" s="53"/>
      <c r="D83" s="209"/>
      <c r="E83" s="3" t="s">
        <v>25</v>
      </c>
      <c r="F83" s="55" t="s">
        <v>26</v>
      </c>
      <c r="G83" s="39" t="s">
        <v>27</v>
      </c>
      <c r="H83" s="195">
        <f>'[62]Оценка от учреждения'!H82</f>
        <v>1</v>
      </c>
      <c r="I83" s="195">
        <f>'[62]Оценка от учреждения'!I82</f>
        <v>1</v>
      </c>
      <c r="J83" s="196">
        <f>IF(I83/H83*100&gt;100,100,I83/H83*100)</f>
        <v>100</v>
      </c>
      <c r="K83" s="196">
        <f>J83</f>
        <v>100</v>
      </c>
      <c r="L83" s="240"/>
      <c r="M83" s="233"/>
      <c r="N83" s="57"/>
      <c r="O83" s="242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4.5" customHeight="1" x14ac:dyDescent="0.25">
      <c r="A92" s="223"/>
      <c r="B92" s="189" t="s">
        <v>163</v>
      </c>
      <c r="C92" s="190" t="s">
        <v>164</v>
      </c>
      <c r="D92" s="191" t="s">
        <v>18</v>
      </c>
      <c r="E92" s="192" t="s">
        <v>19</v>
      </c>
      <c r="F92" s="193" t="s">
        <v>150</v>
      </c>
      <c r="G92" s="194" t="s">
        <v>21</v>
      </c>
      <c r="H92" s="195">
        <f>'[62]Оценка от учреждения'!H91</f>
        <v>100</v>
      </c>
      <c r="I92" s="195">
        <f>'[62]Оценка от учреждения'!I91</f>
        <v>100</v>
      </c>
      <c r="J92" s="225">
        <f>IF(I92/H92*100&gt;100,100,I92/H92*100)</f>
        <v>100</v>
      </c>
      <c r="K92" s="226">
        <f>(J92+J93+J94)/3</f>
        <v>98.701298701298697</v>
      </c>
      <c r="L92" s="227">
        <f>(K92+K95)/2</f>
        <v>99.350649350649348</v>
      </c>
      <c r="M92" s="233"/>
      <c r="N92" s="44"/>
      <c r="O92" s="229">
        <v>23</v>
      </c>
    </row>
    <row r="93" spans="1:15" customFormat="1" ht="39" customHeight="1" x14ac:dyDescent="0.25">
      <c r="A93" s="223"/>
      <c r="B93" s="189"/>
      <c r="C93" s="190"/>
      <c r="D93" s="199"/>
      <c r="E93" s="192" t="s">
        <v>19</v>
      </c>
      <c r="F93" s="193" t="s">
        <v>151</v>
      </c>
      <c r="G93" s="194" t="s">
        <v>21</v>
      </c>
      <c r="H93" s="195">
        <f>'[62]Оценка от учреждения'!H92</f>
        <v>7.4</v>
      </c>
      <c r="I93" s="195">
        <f>'[62]Оценка от учреждения'!I92</f>
        <v>7.7</v>
      </c>
      <c r="J93" s="225">
        <f>IF(H93/I93*100&gt;100,100,H93/I93*100)</f>
        <v>96.103896103896105</v>
      </c>
      <c r="K93" s="231"/>
      <c r="L93" s="232"/>
      <c r="M93" s="233"/>
      <c r="N93" s="49"/>
      <c r="O93" s="234"/>
    </row>
    <row r="94" spans="1:15" customFormat="1" ht="32.25" customHeight="1" x14ac:dyDescent="0.25">
      <c r="A94" s="223"/>
      <c r="B94" s="189"/>
      <c r="C94" s="190"/>
      <c r="D94" s="199"/>
      <c r="E94" s="192" t="s">
        <v>19</v>
      </c>
      <c r="F94" s="220" t="s">
        <v>152</v>
      </c>
      <c r="G94" s="194" t="s">
        <v>21</v>
      </c>
      <c r="H94" s="195">
        <f>'[62]Оценка от учреждения'!H93</f>
        <v>100</v>
      </c>
      <c r="I94" s="195">
        <f>'[62]Оценка от учреждения'!I93</f>
        <v>100</v>
      </c>
      <c r="J94" s="225">
        <f>IF(I94/H94*100&gt;100,100,I94/H94*100)</f>
        <v>100</v>
      </c>
      <c r="K94" s="231"/>
      <c r="L94" s="232"/>
      <c r="M94" s="233"/>
      <c r="N94" s="49"/>
      <c r="O94" s="234"/>
    </row>
    <row r="95" spans="1:15" customFormat="1" ht="33" customHeight="1" x14ac:dyDescent="0.25">
      <c r="A95" s="223"/>
      <c r="B95" s="203"/>
      <c r="C95" s="204"/>
      <c r="D95" s="199"/>
      <c r="E95" s="192" t="s">
        <v>25</v>
      </c>
      <c r="F95" s="205" t="s">
        <v>26</v>
      </c>
      <c r="G95" s="194" t="s">
        <v>27</v>
      </c>
      <c r="H95" s="195">
        <f>'[62]Оценка от учреждения'!H94</f>
        <v>4</v>
      </c>
      <c r="I95" s="195">
        <f>'[62]Оценка от учреждения'!I94</f>
        <v>5.17</v>
      </c>
      <c r="J95" s="225">
        <f>IF(I95/H95*100&gt;100,100,I95/H95*100)</f>
        <v>100</v>
      </c>
      <c r="K95" s="225">
        <f>J95</f>
        <v>100</v>
      </c>
      <c r="L95" s="232"/>
      <c r="M95" s="233"/>
      <c r="N95" s="57"/>
      <c r="O95" s="236"/>
    </row>
    <row r="96" spans="1:15" ht="33" customHeight="1" x14ac:dyDescent="0.25">
      <c r="A96" s="223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>
        <f>'[62]Оценка от учреждения'!H95</f>
        <v>100</v>
      </c>
      <c r="I96" s="195">
        <f>'[62]Оценка от учреждения'!I95</f>
        <v>100</v>
      </c>
      <c r="J96" s="196">
        <f>IF(I96/H96*100&gt;100,100,I96/H96*100)</f>
        <v>100</v>
      </c>
      <c r="K96" s="237">
        <f>(J96+J97+J98)/3</f>
        <v>95.348837209302317</v>
      </c>
      <c r="L96" s="227">
        <f>(K96+K99)/2</f>
        <v>94.888704318936874</v>
      </c>
      <c r="M96" s="233"/>
      <c r="N96" s="44"/>
      <c r="O96" s="238">
        <v>24</v>
      </c>
    </row>
    <row r="97" spans="1:15" ht="39" customHeight="1" x14ac:dyDescent="0.25">
      <c r="A97" s="223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>
        <f>'[62]Оценка от учреждения'!H96</f>
        <v>7.4</v>
      </c>
      <c r="I97" s="195">
        <f>'[62]Оценка от учреждения'!I96</f>
        <v>8.6</v>
      </c>
      <c r="J97" s="196">
        <f>IF(H97/I97*100&gt;100,100,H97/I97*100)</f>
        <v>86.04651162790698</v>
      </c>
      <c r="K97" s="239"/>
      <c r="L97" s="240"/>
      <c r="M97" s="233"/>
      <c r="N97" s="49"/>
      <c r="O97" s="241"/>
    </row>
    <row r="98" spans="1:15" ht="33.75" customHeight="1" x14ac:dyDescent="0.25">
      <c r="A98" s="223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>
        <f>'[62]Оценка от учреждения'!H97</f>
        <v>100</v>
      </c>
      <c r="I98" s="195">
        <f>'[62]Оценка от учреждения'!I97</f>
        <v>100</v>
      </c>
      <c r="J98" s="196">
        <f>IF(I98/H98*100&gt;100,100,I98/H98*100)</f>
        <v>100</v>
      </c>
      <c r="K98" s="239"/>
      <c r="L98" s="240"/>
      <c r="M98" s="233"/>
      <c r="N98" s="49"/>
      <c r="O98" s="241"/>
    </row>
    <row r="99" spans="1:15" ht="33" customHeight="1" x14ac:dyDescent="0.25">
      <c r="A99" s="223"/>
      <c r="B99" s="203"/>
      <c r="C99" s="53"/>
      <c r="D99" s="209"/>
      <c r="E99" s="3" t="s">
        <v>25</v>
      </c>
      <c r="F99" s="55" t="s">
        <v>26</v>
      </c>
      <c r="G99" s="39" t="s">
        <v>27</v>
      </c>
      <c r="H99" s="195">
        <f>'[62]Оценка от учреждения'!H98</f>
        <v>21</v>
      </c>
      <c r="I99" s="195">
        <f>'[62]Оценка от учреждения'!I98</f>
        <v>19.829999999999998</v>
      </c>
      <c r="J99" s="196">
        <f>IF(I99/H99*100&gt;100,100,I99/H99*100)</f>
        <v>94.428571428571416</v>
      </c>
      <c r="K99" s="196">
        <f>J99</f>
        <v>94.428571428571416</v>
      </c>
      <c r="L99" s="240"/>
      <c r="M99" s="233"/>
      <c r="N99" s="57"/>
      <c r="O99" s="242"/>
    </row>
    <row r="100" spans="1:15" customFormat="1" ht="34.5" hidden="1" customHeight="1" x14ac:dyDescent="0.25">
      <c r="A100" s="223"/>
      <c r="B100" s="189" t="s">
        <v>167</v>
      </c>
      <c r="C100" s="190" t="s">
        <v>168</v>
      </c>
      <c r="D100" s="191" t="s">
        <v>18</v>
      </c>
      <c r="E100" s="192" t="s">
        <v>19</v>
      </c>
      <c r="F100" s="193" t="s">
        <v>150</v>
      </c>
      <c r="G100" s="194" t="s">
        <v>21</v>
      </c>
      <c r="H100" s="195"/>
      <c r="I100" s="195"/>
      <c r="J100" s="225"/>
      <c r="K100" s="226"/>
      <c r="L100" s="227"/>
      <c r="M100" s="233"/>
      <c r="N100" s="44"/>
      <c r="O100" s="229">
        <v>25</v>
      </c>
    </row>
    <row r="101" spans="1:15" customFormat="1" ht="39" hidden="1" customHeight="1" x14ac:dyDescent="0.25">
      <c r="A101" s="223"/>
      <c r="B101" s="189"/>
      <c r="C101" s="190"/>
      <c r="D101" s="199"/>
      <c r="E101" s="192" t="s">
        <v>19</v>
      </c>
      <c r="F101" s="193" t="s">
        <v>151</v>
      </c>
      <c r="G101" s="194" t="s">
        <v>21</v>
      </c>
      <c r="H101" s="195"/>
      <c r="I101" s="195"/>
      <c r="J101" s="225"/>
      <c r="K101" s="231"/>
      <c r="L101" s="232"/>
      <c r="M101" s="233"/>
      <c r="N101" s="49"/>
      <c r="O101" s="234"/>
    </row>
    <row r="102" spans="1:15" customFormat="1" ht="35.25" hidden="1" customHeight="1" x14ac:dyDescent="0.25">
      <c r="A102" s="223"/>
      <c r="B102" s="189"/>
      <c r="C102" s="190"/>
      <c r="D102" s="199"/>
      <c r="E102" s="192" t="s">
        <v>19</v>
      </c>
      <c r="F102" s="220" t="s">
        <v>152</v>
      </c>
      <c r="G102" s="194" t="s">
        <v>21</v>
      </c>
      <c r="H102" s="195"/>
      <c r="I102" s="195"/>
      <c r="J102" s="225"/>
      <c r="K102" s="231"/>
      <c r="L102" s="232"/>
      <c r="M102" s="233"/>
      <c r="N102" s="49"/>
      <c r="O102" s="234"/>
    </row>
    <row r="103" spans="1:15" customFormat="1" ht="33" hidden="1" customHeight="1" x14ac:dyDescent="0.25">
      <c r="A103" s="223"/>
      <c r="B103" s="203"/>
      <c r="C103" s="204"/>
      <c r="D103" s="199"/>
      <c r="E103" s="192" t="s">
        <v>25</v>
      </c>
      <c r="F103" s="205" t="s">
        <v>117</v>
      </c>
      <c r="G103" s="194" t="s">
        <v>27</v>
      </c>
      <c r="H103" s="195"/>
      <c r="I103" s="195"/>
      <c r="J103" s="225"/>
      <c r="K103" s="225"/>
      <c r="L103" s="232"/>
      <c r="M103" s="233"/>
      <c r="N103" s="57"/>
      <c r="O103" s="236"/>
    </row>
    <row r="104" spans="1:15" ht="33" customHeight="1" x14ac:dyDescent="0.25">
      <c r="A104" s="20"/>
      <c r="B104" s="189" t="s">
        <v>169</v>
      </c>
      <c r="C104" s="36" t="s">
        <v>170</v>
      </c>
      <c r="D104" s="208" t="s">
        <v>18</v>
      </c>
      <c r="E104" s="3" t="s">
        <v>19</v>
      </c>
      <c r="F104" s="38" t="s">
        <v>150</v>
      </c>
      <c r="G104" s="39" t="s">
        <v>21</v>
      </c>
      <c r="H104" s="195">
        <f>'[62]Оценка от учреждения'!H103</f>
        <v>100</v>
      </c>
      <c r="I104" s="195">
        <f>'[62]Оценка от учреждения'!I103</f>
        <v>100</v>
      </c>
      <c r="J104" s="196">
        <f>IF(I104/H104*100&gt;100,100,I104/H104*100)</f>
        <v>100</v>
      </c>
      <c r="K104" s="237">
        <f>(J104+J105+J106)/3</f>
        <v>100</v>
      </c>
      <c r="L104" s="227">
        <f>(K104+K107)/2</f>
        <v>99.215163934426229</v>
      </c>
      <c r="M104" s="243"/>
      <c r="N104" s="44"/>
      <c r="O104" s="238">
        <v>26</v>
      </c>
    </row>
    <row r="105" spans="1:15" ht="39" customHeight="1" x14ac:dyDescent="0.25">
      <c r="A105" s="20"/>
      <c r="B105" s="189"/>
      <c r="C105" s="36"/>
      <c r="D105" s="209"/>
      <c r="E105" s="3" t="s">
        <v>19</v>
      </c>
      <c r="F105" s="38" t="s">
        <v>151</v>
      </c>
      <c r="G105" s="39" t="s">
        <v>21</v>
      </c>
      <c r="H105" s="195">
        <f>'[62]Оценка от учреждения'!H104</f>
        <v>7.4</v>
      </c>
      <c r="I105" s="195">
        <f>'[62]Оценка от учреждения'!I104</f>
        <v>4.5999999999999996</v>
      </c>
      <c r="J105" s="196">
        <f>IF(H105/I105*100&gt;100,100,H105/I105*100)</f>
        <v>100</v>
      </c>
      <c r="K105" s="239"/>
      <c r="L105" s="240"/>
      <c r="M105" s="243"/>
      <c r="N105" s="49"/>
      <c r="O105" s="241"/>
    </row>
    <row r="106" spans="1:15" ht="32.25" customHeight="1" x14ac:dyDescent="0.25">
      <c r="A106" s="20"/>
      <c r="B106" s="189"/>
      <c r="C106" s="36"/>
      <c r="D106" s="209"/>
      <c r="E106" s="3" t="s">
        <v>19</v>
      </c>
      <c r="F106" s="219" t="s">
        <v>152</v>
      </c>
      <c r="G106" s="39" t="s">
        <v>21</v>
      </c>
      <c r="H106" s="195">
        <f>'[62]Оценка от учреждения'!H105</f>
        <v>100</v>
      </c>
      <c r="I106" s="195">
        <f>'[62]Оценка от учреждения'!I105</f>
        <v>100</v>
      </c>
      <c r="J106" s="196">
        <f>IF(I106/H106*100&gt;100,100,I106/H106*100)</f>
        <v>100</v>
      </c>
      <c r="K106" s="239"/>
      <c r="L106" s="240"/>
      <c r="M106" s="243"/>
      <c r="N106" s="49"/>
      <c r="O106" s="241"/>
    </row>
    <row r="107" spans="1:15" ht="33" customHeight="1" x14ac:dyDescent="0.25">
      <c r="A107" s="159"/>
      <c r="B107" s="203"/>
      <c r="C107" s="53"/>
      <c r="D107" s="209"/>
      <c r="E107" s="3" t="s">
        <v>25</v>
      </c>
      <c r="F107" s="55" t="s">
        <v>26</v>
      </c>
      <c r="G107" s="39" t="s">
        <v>27</v>
      </c>
      <c r="H107" s="195">
        <f>'[62]Оценка от учреждения'!H106</f>
        <v>244</v>
      </c>
      <c r="I107" s="195">
        <f>'[62]Оценка от учреждения'!I106</f>
        <v>240.17</v>
      </c>
      <c r="J107" s="196">
        <f>IF(I107/H107*100&gt;100,100,I107/H107*100)</f>
        <v>98.430327868852459</v>
      </c>
      <c r="K107" s="196">
        <f>J107</f>
        <v>98.430327868852459</v>
      </c>
      <c r="L107" s="240"/>
      <c r="M107" s="244"/>
      <c r="N107" s="57"/>
      <c r="O107" s="24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45"/>
      <c r="H109" s="246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2" orientation="landscape" r:id="rId1"/>
  <colBreaks count="1" manualBreakCount="1">
    <brk id="14" max="1048575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4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273" t="s">
        <v>1</v>
      </c>
      <c r="B2" s="273" t="s">
        <v>173</v>
      </c>
      <c r="C2" s="273" t="s">
        <v>3</v>
      </c>
      <c r="D2" s="273" t="s">
        <v>4</v>
      </c>
      <c r="E2" s="273" t="s">
        <v>5</v>
      </c>
      <c r="F2" s="273" t="s">
        <v>6</v>
      </c>
      <c r="G2" s="273" t="s">
        <v>7</v>
      </c>
      <c r="H2" s="3" t="s">
        <v>8</v>
      </c>
      <c r="I2" s="4" t="s">
        <v>9</v>
      </c>
      <c r="J2" s="273" t="s">
        <v>10</v>
      </c>
      <c r="K2" s="273" t="s">
        <v>11</v>
      </c>
      <c r="L2" s="273" t="s">
        <v>12</v>
      </c>
      <c r="M2" s="273" t="s">
        <v>13</v>
      </c>
      <c r="N2" s="273" t="s">
        <v>14</v>
      </c>
      <c r="O2" s="272"/>
    </row>
    <row r="3" spans="1:15" ht="24" customHeight="1" x14ac:dyDescent="0.25">
      <c r="A3" s="274">
        <v>1</v>
      </c>
      <c r="B3" s="275">
        <v>2</v>
      </c>
      <c r="C3" s="275">
        <v>3</v>
      </c>
      <c r="D3" s="274">
        <v>4</v>
      </c>
      <c r="E3" s="275">
        <v>5</v>
      </c>
      <c r="F3" s="275">
        <v>6</v>
      </c>
      <c r="G3" s="274">
        <v>7</v>
      </c>
      <c r="H3" s="4">
        <v>8</v>
      </c>
      <c r="I3" s="4">
        <v>9</v>
      </c>
      <c r="J3" s="274">
        <v>10</v>
      </c>
      <c r="K3" s="275">
        <v>11</v>
      </c>
      <c r="L3" s="275">
        <v>12</v>
      </c>
      <c r="M3" s="274">
        <v>13</v>
      </c>
      <c r="N3" s="275">
        <v>14</v>
      </c>
      <c r="O3" s="272"/>
    </row>
    <row r="4" spans="1:15" customFormat="1" ht="55.5" hidden="1" customHeight="1" x14ac:dyDescent="0.25">
      <c r="A4" s="228" t="s">
        <v>216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8.25" hidden="1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04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hidden="1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/>
      <c r="I16" s="195"/>
      <c r="J16" s="225"/>
      <c r="K16" s="226"/>
      <c r="L16" s="227"/>
      <c r="M16" s="233"/>
      <c r="N16" s="44"/>
      <c r="O16" s="229">
        <v>4</v>
      </c>
    </row>
    <row r="17" spans="1:15" customFormat="1" ht="39" hidden="1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/>
      <c r="I17" s="195"/>
      <c r="J17" s="225"/>
      <c r="K17" s="231"/>
      <c r="L17" s="232"/>
      <c r="M17" s="233"/>
      <c r="N17" s="49"/>
      <c r="O17" s="234"/>
    </row>
    <row r="18" spans="1:15" customFormat="1" ht="32.25" hidden="1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/>
      <c r="I18" s="195"/>
      <c r="J18" s="225"/>
      <c r="K18" s="231"/>
      <c r="L18" s="232"/>
      <c r="M18" s="233"/>
      <c r="N18" s="49"/>
      <c r="O18" s="234"/>
    </row>
    <row r="19" spans="1:15" customFormat="1" ht="33" hidden="1" customHeight="1" x14ac:dyDescent="0.25">
      <c r="A19" s="223"/>
      <c r="B19" s="203"/>
      <c r="C19" s="204"/>
      <c r="D19" s="199"/>
      <c r="E19" s="192" t="s">
        <v>25</v>
      </c>
      <c r="F19" s="205" t="s">
        <v>117</v>
      </c>
      <c r="G19" s="194" t="s">
        <v>27</v>
      </c>
      <c r="H19" s="195"/>
      <c r="I19" s="195"/>
      <c r="J19" s="225"/>
      <c r="K19" s="225"/>
      <c r="L19" s="232"/>
      <c r="M19" s="233"/>
      <c r="N19" s="57"/>
      <c r="O19" s="236"/>
    </row>
    <row r="20" spans="1:15" customFormat="1" ht="52.5" hidden="1" customHeight="1" x14ac:dyDescent="0.25">
      <c r="A20" s="223"/>
      <c r="B20" s="189" t="s">
        <v>124</v>
      </c>
      <c r="C20" s="190" t="s">
        <v>125</v>
      </c>
      <c r="D20" s="191" t="s">
        <v>18</v>
      </c>
      <c r="E20" s="192" t="s">
        <v>19</v>
      </c>
      <c r="F20" s="193" t="s">
        <v>114</v>
      </c>
      <c r="G20" s="194" t="s">
        <v>21</v>
      </c>
      <c r="H20" s="195"/>
      <c r="I20" s="195"/>
      <c r="J20" s="225"/>
      <c r="K20" s="226"/>
      <c r="L20" s="227"/>
      <c r="M20" s="233"/>
      <c r="N20" s="44"/>
      <c r="O20" s="229">
        <v>5</v>
      </c>
    </row>
    <row r="21" spans="1:15" customFormat="1" ht="39" hidden="1" customHeight="1" x14ac:dyDescent="0.25">
      <c r="A21" s="223"/>
      <c r="B21" s="189"/>
      <c r="C21" s="190"/>
      <c r="D21" s="199"/>
      <c r="E21" s="192" t="s">
        <v>19</v>
      </c>
      <c r="F21" s="193" t="s">
        <v>115</v>
      </c>
      <c r="G21" s="194" t="s">
        <v>21</v>
      </c>
      <c r="H21" s="195"/>
      <c r="I21" s="195"/>
      <c r="J21" s="225"/>
      <c r="K21" s="231"/>
      <c r="L21" s="232"/>
      <c r="M21" s="233"/>
      <c r="N21" s="49"/>
      <c r="O21" s="234"/>
    </row>
    <row r="22" spans="1:15" customFormat="1" ht="33.75" hidden="1" customHeight="1" x14ac:dyDescent="0.25">
      <c r="A22" s="223"/>
      <c r="B22" s="189"/>
      <c r="C22" s="190"/>
      <c r="D22" s="199"/>
      <c r="E22" s="192" t="s">
        <v>19</v>
      </c>
      <c r="F22" s="193" t="s">
        <v>116</v>
      </c>
      <c r="G22" s="194" t="s">
        <v>21</v>
      </c>
      <c r="H22" s="195"/>
      <c r="I22" s="195"/>
      <c r="J22" s="225"/>
      <c r="K22" s="231"/>
      <c r="L22" s="232"/>
      <c r="M22" s="233"/>
      <c r="N22" s="49"/>
      <c r="O22" s="234"/>
    </row>
    <row r="23" spans="1:15" customFormat="1" ht="33" hidden="1" customHeight="1" x14ac:dyDescent="0.25">
      <c r="A23" s="223"/>
      <c r="B23" s="203"/>
      <c r="C23" s="204"/>
      <c r="D23" s="199"/>
      <c r="E23" s="192" t="s">
        <v>25</v>
      </c>
      <c r="F23" s="205" t="s">
        <v>117</v>
      </c>
      <c r="G23" s="194" t="s">
        <v>27</v>
      </c>
      <c r="H23" s="195"/>
      <c r="I23" s="195"/>
      <c r="J23" s="225"/>
      <c r="K23" s="225"/>
      <c r="L23" s="232"/>
      <c r="M23" s="233"/>
      <c r="N23" s="57"/>
      <c r="O23" s="236"/>
    </row>
    <row r="24" spans="1:15" ht="52.5" customHeight="1" x14ac:dyDescent="0.25">
      <c r="A24" s="293"/>
      <c r="B24" s="189" t="s">
        <v>126</v>
      </c>
      <c r="C24" s="276" t="s">
        <v>127</v>
      </c>
      <c r="D24" s="277" t="s">
        <v>18</v>
      </c>
      <c r="E24" s="273" t="s">
        <v>19</v>
      </c>
      <c r="F24" s="256" t="s">
        <v>114</v>
      </c>
      <c r="G24" s="278" t="s">
        <v>21</v>
      </c>
      <c r="H24" s="195">
        <f>'[63]Оценка от учреждения'!H23</f>
        <v>11</v>
      </c>
      <c r="I24" s="195">
        <f>'[63]Оценка от учреждения'!I23</f>
        <v>9.8000000000000007</v>
      </c>
      <c r="J24" s="279">
        <f>IF(H24/I24*100&gt;100,100,H24/I24*100)</f>
        <v>100</v>
      </c>
      <c r="K24" s="237">
        <f>(J24+J25+J26)/3</f>
        <v>100</v>
      </c>
      <c r="L24" s="261">
        <f>(K24+K27)/2</f>
        <v>100</v>
      </c>
      <c r="M24" s="294"/>
      <c r="N24" s="280"/>
      <c r="O24" s="281">
        <v>6</v>
      </c>
    </row>
    <row r="25" spans="1:15" ht="39" customHeight="1" x14ac:dyDescent="0.25">
      <c r="A25" s="293"/>
      <c r="B25" s="189"/>
      <c r="C25" s="276"/>
      <c r="D25" s="282"/>
      <c r="E25" s="273" t="s">
        <v>19</v>
      </c>
      <c r="F25" s="256" t="s">
        <v>115</v>
      </c>
      <c r="G25" s="278" t="s">
        <v>21</v>
      </c>
      <c r="H25" s="195">
        <f>'[63]Оценка от учреждения'!H24</f>
        <v>100</v>
      </c>
      <c r="I25" s="195">
        <f>'[63]Оценка от учреждения'!I24</f>
        <v>100</v>
      </c>
      <c r="J25" s="279">
        <f>IF(I25/H25*100&gt;100,100,I25/H25*100)</f>
        <v>100</v>
      </c>
      <c r="K25" s="283"/>
      <c r="L25" s="262"/>
      <c r="M25" s="294"/>
      <c r="N25" s="284"/>
      <c r="O25" s="285"/>
    </row>
    <row r="26" spans="1:15" ht="35.25" customHeight="1" x14ac:dyDescent="0.25">
      <c r="A26" s="293"/>
      <c r="B26" s="189"/>
      <c r="C26" s="276"/>
      <c r="D26" s="282"/>
      <c r="E26" s="273" t="s">
        <v>19</v>
      </c>
      <c r="F26" s="256" t="s">
        <v>116</v>
      </c>
      <c r="G26" s="278" t="s">
        <v>21</v>
      </c>
      <c r="H26" s="195">
        <f>'[63]Оценка от учреждения'!H25</f>
        <v>55</v>
      </c>
      <c r="I26" s="195">
        <f>'[63]Оценка от учреждения'!I25</f>
        <v>60</v>
      </c>
      <c r="J26" s="279">
        <f>IF(I26/H26*100&gt;100,100,I26/H26*100)</f>
        <v>100</v>
      </c>
      <c r="K26" s="283"/>
      <c r="L26" s="262"/>
      <c r="M26" s="294"/>
      <c r="N26" s="284"/>
      <c r="O26" s="285"/>
    </row>
    <row r="27" spans="1:15" ht="33" customHeight="1" x14ac:dyDescent="0.25">
      <c r="A27" s="293"/>
      <c r="B27" s="203"/>
      <c r="C27" s="276"/>
      <c r="D27" s="282"/>
      <c r="E27" s="273" t="s">
        <v>25</v>
      </c>
      <c r="F27" s="55" t="s">
        <v>26</v>
      </c>
      <c r="G27" s="278" t="s">
        <v>27</v>
      </c>
      <c r="H27" s="195">
        <f>'[63]Оценка от учреждения'!H26</f>
        <v>31</v>
      </c>
      <c r="I27" s="195">
        <f>'[63]Оценка от учреждения'!I26</f>
        <v>33.42</v>
      </c>
      <c r="J27" s="279">
        <f>IF(I27/H27*100&gt;100,100,I27/H27*100)</f>
        <v>100</v>
      </c>
      <c r="K27" s="279">
        <f>J27</f>
        <v>100</v>
      </c>
      <c r="L27" s="262"/>
      <c r="M27" s="294"/>
      <c r="N27" s="286"/>
      <c r="O27" s="287"/>
    </row>
    <row r="28" spans="1:15" customFormat="1" ht="51" hidden="1" customHeight="1" x14ac:dyDescent="0.25">
      <c r="A28" s="223"/>
      <c r="B28" s="189" t="s">
        <v>128</v>
      </c>
      <c r="C28" s="190" t="s">
        <v>129</v>
      </c>
      <c r="D28" s="191" t="s">
        <v>18</v>
      </c>
      <c r="E28" s="192" t="s">
        <v>19</v>
      </c>
      <c r="F28" s="193" t="s">
        <v>114</v>
      </c>
      <c r="G28" s="194" t="s">
        <v>21</v>
      </c>
      <c r="H28" s="195"/>
      <c r="I28" s="195"/>
      <c r="J28" s="225"/>
      <c r="K28" s="226"/>
      <c r="L28" s="227"/>
      <c r="M28" s="233"/>
      <c r="N28" s="44"/>
      <c r="O28" s="229">
        <v>7</v>
      </c>
    </row>
    <row r="29" spans="1:15" customFormat="1" ht="39" hidden="1" customHeight="1" x14ac:dyDescent="0.25">
      <c r="A29" s="223"/>
      <c r="B29" s="189"/>
      <c r="C29" s="190"/>
      <c r="D29" s="199"/>
      <c r="E29" s="192" t="s">
        <v>19</v>
      </c>
      <c r="F29" s="193" t="s">
        <v>115</v>
      </c>
      <c r="G29" s="194" t="s">
        <v>21</v>
      </c>
      <c r="H29" s="195"/>
      <c r="I29" s="195"/>
      <c r="J29" s="225"/>
      <c r="K29" s="231"/>
      <c r="L29" s="232"/>
      <c r="M29" s="233"/>
      <c r="N29" s="49"/>
      <c r="O29" s="234"/>
    </row>
    <row r="30" spans="1:15" customFormat="1" ht="33.75" hidden="1" customHeight="1" x14ac:dyDescent="0.25">
      <c r="A30" s="223"/>
      <c r="B30" s="189"/>
      <c r="C30" s="190"/>
      <c r="D30" s="199"/>
      <c r="E30" s="192" t="s">
        <v>19</v>
      </c>
      <c r="F30" s="193" t="s">
        <v>116</v>
      </c>
      <c r="G30" s="194" t="s">
        <v>21</v>
      </c>
      <c r="H30" s="195"/>
      <c r="I30" s="195"/>
      <c r="J30" s="225"/>
      <c r="K30" s="231"/>
      <c r="L30" s="232"/>
      <c r="M30" s="233"/>
      <c r="N30" s="49"/>
      <c r="O30" s="234"/>
    </row>
    <row r="31" spans="1:15" customFormat="1" ht="33" hidden="1" customHeight="1" x14ac:dyDescent="0.25">
      <c r="A31" s="223"/>
      <c r="B31" s="203"/>
      <c r="C31" s="204"/>
      <c r="D31" s="199"/>
      <c r="E31" s="192" t="s">
        <v>25</v>
      </c>
      <c r="F31" s="205" t="s">
        <v>117</v>
      </c>
      <c r="G31" s="194" t="s">
        <v>27</v>
      </c>
      <c r="H31" s="195"/>
      <c r="I31" s="195"/>
      <c r="J31" s="225"/>
      <c r="K31" s="225"/>
      <c r="L31" s="232"/>
      <c r="M31" s="233"/>
      <c r="N31" s="57"/>
      <c r="O31" s="236"/>
    </row>
    <row r="32" spans="1:15" ht="54" customHeight="1" x14ac:dyDescent="0.25">
      <c r="A32" s="293"/>
      <c r="B32" s="189" t="s">
        <v>130</v>
      </c>
      <c r="C32" s="276" t="s">
        <v>131</v>
      </c>
      <c r="D32" s="288" t="s">
        <v>18</v>
      </c>
      <c r="E32" s="273" t="s">
        <v>19</v>
      </c>
      <c r="F32" s="256" t="s">
        <v>114</v>
      </c>
      <c r="G32" s="278" t="s">
        <v>21</v>
      </c>
      <c r="H32" s="195">
        <f>'[63]Оценка от учреждения'!H31</f>
        <v>13</v>
      </c>
      <c r="I32" s="195">
        <f>'[63]Оценка от учреждения'!I31</f>
        <v>4</v>
      </c>
      <c r="J32" s="279">
        <f>IF(H32/I32*100&gt;100,100,H32/I32*100)</f>
        <v>100</v>
      </c>
      <c r="K32" s="237">
        <f>(J32+J33+J34)/3</f>
        <v>86.121212121212125</v>
      </c>
      <c r="L32" s="261">
        <f>(K32+K35)/2</f>
        <v>92.416959651766277</v>
      </c>
      <c r="M32" s="294"/>
      <c r="N32" s="280"/>
      <c r="O32" s="281">
        <v>8</v>
      </c>
    </row>
    <row r="33" spans="1:15" ht="39" customHeight="1" x14ac:dyDescent="0.25">
      <c r="A33" s="293"/>
      <c r="B33" s="189"/>
      <c r="C33" s="276"/>
      <c r="D33" s="289"/>
      <c r="E33" s="273" t="s">
        <v>19</v>
      </c>
      <c r="F33" s="256" t="s">
        <v>115</v>
      </c>
      <c r="G33" s="278" t="s">
        <v>21</v>
      </c>
      <c r="H33" s="195">
        <f>'[63]Оценка от учреждения'!H32</f>
        <v>100</v>
      </c>
      <c r="I33" s="195">
        <f>'[63]Оценка от учреждения'!I32</f>
        <v>100</v>
      </c>
      <c r="J33" s="279">
        <f>IF(I33/H33*100&gt;100,100,I33/H33*100)</f>
        <v>100</v>
      </c>
      <c r="K33" s="283"/>
      <c r="L33" s="262"/>
      <c r="M33" s="294"/>
      <c r="N33" s="284"/>
      <c r="O33" s="285"/>
    </row>
    <row r="34" spans="1:15" ht="33.75" customHeight="1" x14ac:dyDescent="0.25">
      <c r="A34" s="293"/>
      <c r="B34" s="189"/>
      <c r="C34" s="276"/>
      <c r="D34" s="289"/>
      <c r="E34" s="273" t="s">
        <v>19</v>
      </c>
      <c r="F34" s="256" t="s">
        <v>116</v>
      </c>
      <c r="G34" s="278" t="s">
        <v>21</v>
      </c>
      <c r="H34" s="195">
        <f>'[63]Оценка от учреждения'!H33</f>
        <v>55</v>
      </c>
      <c r="I34" s="195">
        <f>'[63]Оценка от учреждения'!I33</f>
        <v>32.1</v>
      </c>
      <c r="J34" s="279">
        <f>IF(I34/H34*100&gt;100,100,I34/H34*100)</f>
        <v>58.36363636363636</v>
      </c>
      <c r="K34" s="283"/>
      <c r="L34" s="262"/>
      <c r="M34" s="294"/>
      <c r="N34" s="284"/>
      <c r="O34" s="285"/>
    </row>
    <row r="35" spans="1:15" ht="33" customHeight="1" x14ac:dyDescent="0.25">
      <c r="A35" s="293"/>
      <c r="B35" s="203"/>
      <c r="C35" s="276"/>
      <c r="D35" s="290"/>
      <c r="E35" s="273" t="s">
        <v>25</v>
      </c>
      <c r="F35" s="55" t="s">
        <v>26</v>
      </c>
      <c r="G35" s="278" t="s">
        <v>27</v>
      </c>
      <c r="H35" s="195">
        <f>'[63]Оценка от учреждения'!H34</f>
        <v>181</v>
      </c>
      <c r="I35" s="195">
        <f>'[63]Оценка от учреждения'!I34</f>
        <v>178.67</v>
      </c>
      <c r="J35" s="279">
        <f>IF(I35/H35*100&gt;100,100,I35/H35*100)</f>
        <v>98.712707182320429</v>
      </c>
      <c r="K35" s="279">
        <f>J35</f>
        <v>98.712707182320429</v>
      </c>
      <c r="L35" s="262"/>
      <c r="M35" s="294"/>
      <c r="N35" s="286"/>
      <c r="O35" s="287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33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33"/>
      <c r="N41" s="49"/>
      <c r="O41" s="241"/>
    </row>
    <row r="42" spans="1:15" ht="36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33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hidden="1" customHeight="1" x14ac:dyDescent="0.25">
      <c r="A56" s="223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/>
      <c r="I56" s="195"/>
      <c r="J56" s="196"/>
      <c r="K56" s="237"/>
      <c r="L56" s="227"/>
      <c r="M56" s="233"/>
      <c r="N56" s="44"/>
      <c r="O56" s="238">
        <v>14</v>
      </c>
    </row>
    <row r="57" spans="1:15" ht="39" hidden="1" customHeight="1" x14ac:dyDescent="0.25">
      <c r="A57" s="223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/>
      <c r="I57" s="195"/>
      <c r="J57" s="196"/>
      <c r="K57" s="239"/>
      <c r="L57" s="240"/>
      <c r="M57" s="233"/>
      <c r="N57" s="49"/>
      <c r="O57" s="241"/>
    </row>
    <row r="58" spans="1:15" ht="36.75" hidden="1" customHeight="1" x14ac:dyDescent="0.25">
      <c r="A58" s="223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/>
      <c r="I58" s="195"/>
      <c r="J58" s="196"/>
      <c r="K58" s="239"/>
      <c r="L58" s="240"/>
      <c r="M58" s="233"/>
      <c r="N58" s="49"/>
      <c r="O58" s="241"/>
    </row>
    <row r="59" spans="1:15" ht="33" hidden="1" customHeight="1" x14ac:dyDescent="0.25">
      <c r="A59" s="223"/>
      <c r="B59" s="203"/>
      <c r="C59" s="53"/>
      <c r="D59" s="209"/>
      <c r="E59" s="3" t="s">
        <v>25</v>
      </c>
      <c r="F59" s="55" t="s">
        <v>117</v>
      </c>
      <c r="G59" s="39" t="s">
        <v>27</v>
      </c>
      <c r="H59" s="195"/>
      <c r="I59" s="195"/>
      <c r="J59" s="196"/>
      <c r="K59" s="196"/>
      <c r="L59" s="240"/>
      <c r="M59" s="233"/>
      <c r="N59" s="57"/>
      <c r="O59" s="242"/>
    </row>
    <row r="60" spans="1:15" customFormat="1" ht="52.5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33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33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33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33"/>
      <c r="N63" s="57"/>
      <c r="O63" s="236"/>
    </row>
    <row r="64" spans="1:15" ht="51" hidden="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/>
      <c r="I64" s="195"/>
      <c r="J64" s="196"/>
      <c r="K64" s="237"/>
      <c r="L64" s="227"/>
      <c r="M64" s="233"/>
      <c r="N64" s="44"/>
      <c r="O64" s="238">
        <v>16</v>
      </c>
    </row>
    <row r="65" spans="1:15" ht="39" hidden="1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/>
      <c r="I65" s="195"/>
      <c r="J65" s="196"/>
      <c r="K65" s="239"/>
      <c r="L65" s="240"/>
      <c r="M65" s="233"/>
      <c r="N65" s="49"/>
      <c r="O65" s="241"/>
    </row>
    <row r="66" spans="1:15" ht="33.75" hidden="1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/>
      <c r="I66" s="195"/>
      <c r="J66" s="196"/>
      <c r="K66" s="239"/>
      <c r="L66" s="240"/>
      <c r="M66" s="233"/>
      <c r="N66" s="49"/>
      <c r="O66" s="241"/>
    </row>
    <row r="67" spans="1:15" ht="33" hidden="1" customHeight="1" x14ac:dyDescent="0.25">
      <c r="A67" s="223"/>
      <c r="B67" s="203"/>
      <c r="C67" s="53"/>
      <c r="D67" s="209"/>
      <c r="E67" s="3" t="s">
        <v>25</v>
      </c>
      <c r="F67" s="55" t="s">
        <v>117</v>
      </c>
      <c r="G67" s="39" t="s">
        <v>27</v>
      </c>
      <c r="H67" s="195"/>
      <c r="I67" s="195"/>
      <c r="J67" s="196"/>
      <c r="K67" s="196"/>
      <c r="L67" s="240"/>
      <c r="M67" s="233"/>
      <c r="N67" s="57"/>
      <c r="O67" s="242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279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hidden="1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/>
      <c r="I72" s="195"/>
      <c r="J72" s="196"/>
      <c r="K72" s="237"/>
      <c r="L72" s="227"/>
      <c r="M72" s="233"/>
      <c r="N72" s="44"/>
      <c r="O72" s="238">
        <v>18</v>
      </c>
    </row>
    <row r="73" spans="1:15" ht="34.5" hidden="1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/>
      <c r="I73" s="195"/>
      <c r="J73" s="196"/>
      <c r="K73" s="239"/>
      <c r="L73" s="240"/>
      <c r="M73" s="233"/>
      <c r="N73" s="49"/>
      <c r="O73" s="241"/>
    </row>
    <row r="74" spans="1:15" ht="33.75" hidden="1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/>
      <c r="I74" s="195"/>
      <c r="J74" s="196"/>
      <c r="K74" s="239"/>
      <c r="L74" s="240"/>
      <c r="M74" s="233"/>
      <c r="N74" s="49"/>
      <c r="O74" s="241"/>
    </row>
    <row r="75" spans="1:15" ht="33" hidden="1" customHeight="1" x14ac:dyDescent="0.25">
      <c r="A75" s="223"/>
      <c r="B75" s="203"/>
      <c r="C75" s="53"/>
      <c r="D75" s="209"/>
      <c r="E75" s="3" t="s">
        <v>25</v>
      </c>
      <c r="F75" s="55" t="s">
        <v>117</v>
      </c>
      <c r="G75" s="39" t="s">
        <v>27</v>
      </c>
      <c r="H75" s="195"/>
      <c r="I75" s="195"/>
      <c r="J75" s="196"/>
      <c r="K75" s="196"/>
      <c r="L75" s="240"/>
      <c r="M75" s="233"/>
      <c r="N75" s="57"/>
      <c r="O75" s="242"/>
    </row>
    <row r="76" spans="1:15" customFormat="1" ht="36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/>
      <c r="I76" s="195"/>
      <c r="J76" s="225"/>
      <c r="K76" s="226"/>
      <c r="L76" s="227"/>
      <c r="M76" s="233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/>
      <c r="I77" s="195"/>
      <c r="J77" s="225"/>
      <c r="K77" s="231"/>
      <c r="L77" s="232"/>
      <c r="M77" s="233"/>
      <c r="N77" s="49"/>
      <c r="O77" s="234"/>
    </row>
    <row r="78" spans="1:15" customFormat="1" ht="35.25" hidden="1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/>
      <c r="I78" s="195"/>
      <c r="J78" s="225"/>
      <c r="K78" s="231"/>
      <c r="L78" s="232"/>
      <c r="M78" s="233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/>
      <c r="L79" s="232"/>
      <c r="M79" s="233"/>
      <c r="N79" s="57"/>
      <c r="O79" s="236"/>
    </row>
    <row r="80" spans="1:15" ht="34.5" hidden="1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/>
      <c r="I80" s="195"/>
      <c r="J80" s="196"/>
      <c r="K80" s="237"/>
      <c r="L80" s="227"/>
      <c r="M80" s="233"/>
      <c r="N80" s="44"/>
      <c r="O80" s="238">
        <v>20</v>
      </c>
    </row>
    <row r="81" spans="1:15" ht="39" hidden="1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/>
      <c r="I81" s="195"/>
      <c r="J81" s="196"/>
      <c r="K81" s="239"/>
      <c r="L81" s="240"/>
      <c r="M81" s="233"/>
      <c r="N81" s="49"/>
      <c r="O81" s="241"/>
    </row>
    <row r="82" spans="1:15" ht="33.75" hidden="1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/>
      <c r="I82" s="195"/>
      <c r="J82" s="196"/>
      <c r="K82" s="239"/>
      <c r="L82" s="240"/>
      <c r="M82" s="233"/>
      <c r="N82" s="49"/>
      <c r="O82" s="241"/>
    </row>
    <row r="83" spans="1:15" ht="33" hidden="1" customHeight="1" x14ac:dyDescent="0.25">
      <c r="A83" s="223"/>
      <c r="B83" s="203"/>
      <c r="C83" s="53"/>
      <c r="D83" s="209"/>
      <c r="E83" s="3" t="s">
        <v>25</v>
      </c>
      <c r="F83" s="55" t="s">
        <v>117</v>
      </c>
      <c r="G83" s="39" t="s">
        <v>27</v>
      </c>
      <c r="H83" s="195"/>
      <c r="I83" s="195"/>
      <c r="J83" s="196"/>
      <c r="K83" s="196"/>
      <c r="L83" s="240"/>
      <c r="M83" s="233"/>
      <c r="N83" s="57"/>
      <c r="O83" s="242"/>
    </row>
    <row r="84" spans="1:15" customFormat="1" ht="37.5" customHeight="1" x14ac:dyDescent="0.25">
      <c r="A84" s="293"/>
      <c r="B84" s="189" t="s">
        <v>159</v>
      </c>
      <c r="C84" s="276" t="s">
        <v>160</v>
      </c>
      <c r="D84" s="277" t="s">
        <v>18</v>
      </c>
      <c r="E84" s="273" t="s">
        <v>19</v>
      </c>
      <c r="F84" s="256" t="s">
        <v>150</v>
      </c>
      <c r="G84" s="278" t="s">
        <v>21</v>
      </c>
      <c r="H84" s="195">
        <f>'[63]Оценка от учреждения'!H83</f>
        <v>100</v>
      </c>
      <c r="I84" s="195">
        <f>'[63]Оценка от учреждения'!I83</f>
        <v>100</v>
      </c>
      <c r="J84" s="279">
        <f>IF(I84/H84*100&gt;100,100,I84/H84*100)</f>
        <v>100</v>
      </c>
      <c r="K84" s="237">
        <f>(J84+J85+J86)/3</f>
        <v>100</v>
      </c>
      <c r="L84" s="261">
        <f>(K84+K87)/2</f>
        <v>100</v>
      </c>
      <c r="M84" s="294"/>
      <c r="N84" s="280"/>
      <c r="O84" s="281">
        <v>21</v>
      </c>
    </row>
    <row r="85" spans="1:15" customFormat="1" ht="36" customHeight="1" x14ac:dyDescent="0.25">
      <c r="A85" s="293"/>
      <c r="B85" s="189"/>
      <c r="C85" s="276"/>
      <c r="D85" s="282"/>
      <c r="E85" s="273" t="s">
        <v>19</v>
      </c>
      <c r="F85" s="256" t="s">
        <v>151</v>
      </c>
      <c r="G85" s="278" t="s">
        <v>21</v>
      </c>
      <c r="H85" s="195">
        <f>'[63]Оценка от учреждения'!H84</f>
        <v>11</v>
      </c>
      <c r="I85" s="195">
        <f>'[63]Оценка от учреждения'!I84</f>
        <v>9.8000000000000007</v>
      </c>
      <c r="J85" s="279">
        <f>IF(H85/I85*100&gt;100,100,H85/I85*100)</f>
        <v>100</v>
      </c>
      <c r="K85" s="283"/>
      <c r="L85" s="262"/>
      <c r="M85" s="294"/>
      <c r="N85" s="284"/>
      <c r="O85" s="285"/>
    </row>
    <row r="86" spans="1:15" customFormat="1" ht="32.25" customHeight="1" x14ac:dyDescent="0.25">
      <c r="A86" s="293"/>
      <c r="B86" s="189"/>
      <c r="C86" s="276"/>
      <c r="D86" s="282"/>
      <c r="E86" s="273" t="s">
        <v>19</v>
      </c>
      <c r="F86" s="291" t="s">
        <v>152</v>
      </c>
      <c r="G86" s="278" t="s">
        <v>21</v>
      </c>
      <c r="H86" s="195">
        <f>'[63]Оценка от учреждения'!H85</f>
        <v>100</v>
      </c>
      <c r="I86" s="195">
        <f>'[63]Оценка от учреждения'!I85</f>
        <v>100</v>
      </c>
      <c r="J86" s="279">
        <f>IF(I86/H86*100&gt;100,100,I86/H86*100)</f>
        <v>100</v>
      </c>
      <c r="K86" s="283"/>
      <c r="L86" s="262"/>
      <c r="M86" s="294"/>
      <c r="N86" s="284"/>
      <c r="O86" s="285"/>
    </row>
    <row r="87" spans="1:15" customFormat="1" ht="33" customHeight="1" x14ac:dyDescent="0.25">
      <c r="A87" s="293"/>
      <c r="B87" s="203"/>
      <c r="C87" s="276"/>
      <c r="D87" s="282"/>
      <c r="E87" s="273" t="s">
        <v>25</v>
      </c>
      <c r="F87" s="55" t="s">
        <v>26</v>
      </c>
      <c r="G87" s="278" t="s">
        <v>27</v>
      </c>
      <c r="H87" s="195">
        <f>'[63]Оценка от учреждения'!H86</f>
        <v>31</v>
      </c>
      <c r="I87" s="195">
        <f>'[63]Оценка от учреждения'!I86</f>
        <v>33.42</v>
      </c>
      <c r="J87" s="279">
        <f>IF(I87/H87*100&gt;100,100,I87/H87*100)</f>
        <v>100</v>
      </c>
      <c r="K87" s="279">
        <f>J87</f>
        <v>100</v>
      </c>
      <c r="L87" s="262"/>
      <c r="M87" s="294"/>
      <c r="N87" s="286"/>
      <c r="O87" s="287"/>
    </row>
    <row r="88" spans="1:15" customFormat="1" ht="33" customHeight="1" x14ac:dyDescent="0.25">
      <c r="A88" s="293"/>
      <c r="B88" s="189" t="s">
        <v>161</v>
      </c>
      <c r="C88" s="276" t="s">
        <v>162</v>
      </c>
      <c r="D88" s="277" t="s">
        <v>18</v>
      </c>
      <c r="E88" s="273" t="s">
        <v>19</v>
      </c>
      <c r="F88" s="256" t="s">
        <v>150</v>
      </c>
      <c r="G88" s="278" t="s">
        <v>21</v>
      </c>
      <c r="H88" s="195">
        <f>'[63]Оценка от учреждения'!H87</f>
        <v>100</v>
      </c>
      <c r="I88" s="195">
        <f>'[63]Оценка от учреждения'!I87</f>
        <v>100</v>
      </c>
      <c r="J88" s="279">
        <f>IF(I88/H88*100&gt;100,100,I88/H88*100)</f>
        <v>100</v>
      </c>
      <c r="K88" s="237">
        <f>(J88+J89+J90)/3</f>
        <v>100</v>
      </c>
      <c r="L88" s="261">
        <f>(K88+K91)/2</f>
        <v>99.356353591160214</v>
      </c>
      <c r="M88" s="294"/>
      <c r="N88" s="280"/>
      <c r="O88" s="281">
        <v>22</v>
      </c>
    </row>
    <row r="89" spans="1:15" customFormat="1" ht="39" customHeight="1" x14ac:dyDescent="0.25">
      <c r="A89" s="293"/>
      <c r="B89" s="189"/>
      <c r="C89" s="276"/>
      <c r="D89" s="282"/>
      <c r="E89" s="273" t="s">
        <v>19</v>
      </c>
      <c r="F89" s="256" t="s">
        <v>151</v>
      </c>
      <c r="G89" s="278" t="s">
        <v>21</v>
      </c>
      <c r="H89" s="195">
        <f>'[63]Оценка от учреждения'!H88</f>
        <v>13</v>
      </c>
      <c r="I89" s="195">
        <f>'[63]Оценка от учреждения'!I88</f>
        <v>4</v>
      </c>
      <c r="J89" s="279">
        <f>IF(H89/I89*100&gt;100,100,H89/I89*100)</f>
        <v>100</v>
      </c>
      <c r="K89" s="283"/>
      <c r="L89" s="262"/>
      <c r="M89" s="294"/>
      <c r="N89" s="284"/>
      <c r="O89" s="285"/>
    </row>
    <row r="90" spans="1:15" customFormat="1" ht="32.25" customHeight="1" x14ac:dyDescent="0.25">
      <c r="A90" s="293"/>
      <c r="B90" s="189"/>
      <c r="C90" s="276"/>
      <c r="D90" s="282"/>
      <c r="E90" s="273" t="s">
        <v>19</v>
      </c>
      <c r="F90" s="291" t="s">
        <v>152</v>
      </c>
      <c r="G90" s="278" t="s">
        <v>21</v>
      </c>
      <c r="H90" s="195">
        <f>'[63]Оценка от учреждения'!H89</f>
        <v>100</v>
      </c>
      <c r="I90" s="195">
        <f>'[63]Оценка от учреждения'!I89</f>
        <v>100</v>
      </c>
      <c r="J90" s="279">
        <f>IF(I90/H90*100&gt;100,100,I90/H90*100)</f>
        <v>100</v>
      </c>
      <c r="K90" s="283"/>
      <c r="L90" s="262"/>
      <c r="M90" s="294"/>
      <c r="N90" s="284"/>
      <c r="O90" s="285"/>
    </row>
    <row r="91" spans="1:15" customFormat="1" ht="33" customHeight="1" x14ac:dyDescent="0.25">
      <c r="A91" s="293"/>
      <c r="B91" s="203"/>
      <c r="C91" s="276"/>
      <c r="D91" s="282"/>
      <c r="E91" s="273" t="s">
        <v>25</v>
      </c>
      <c r="F91" s="55" t="s">
        <v>26</v>
      </c>
      <c r="G91" s="278" t="s">
        <v>27</v>
      </c>
      <c r="H91" s="195">
        <f>'[63]Оценка от учреждения'!H90</f>
        <v>181</v>
      </c>
      <c r="I91" s="195">
        <f>'[63]Оценка от учреждения'!I90</f>
        <v>178.67</v>
      </c>
      <c r="J91" s="279">
        <f>IF(I91/H91*100&gt;100,100,I91/H91*100)</f>
        <v>98.712707182320429</v>
      </c>
      <c r="K91" s="279">
        <f>J91</f>
        <v>98.712707182320429</v>
      </c>
      <c r="L91" s="262"/>
      <c r="M91" s="294"/>
      <c r="N91" s="286"/>
      <c r="O91" s="287"/>
    </row>
    <row r="92" spans="1:15" customFormat="1" ht="34.5" hidden="1" customHeight="1" x14ac:dyDescent="0.25">
      <c r="A92" s="223"/>
      <c r="B92" s="189" t="s">
        <v>163</v>
      </c>
      <c r="C92" s="190" t="s">
        <v>164</v>
      </c>
      <c r="D92" s="191" t="s">
        <v>18</v>
      </c>
      <c r="E92" s="192" t="s">
        <v>19</v>
      </c>
      <c r="F92" s="193" t="s">
        <v>150</v>
      </c>
      <c r="G92" s="194" t="s">
        <v>21</v>
      </c>
      <c r="H92" s="195"/>
      <c r="I92" s="195"/>
      <c r="J92" s="225"/>
      <c r="K92" s="226"/>
      <c r="L92" s="227"/>
      <c r="M92" s="233"/>
      <c r="N92" s="44"/>
      <c r="O92" s="229">
        <v>23</v>
      </c>
    </row>
    <row r="93" spans="1:15" customFormat="1" ht="39" hidden="1" customHeight="1" x14ac:dyDescent="0.25">
      <c r="A93" s="223"/>
      <c r="B93" s="189"/>
      <c r="C93" s="190"/>
      <c r="D93" s="199"/>
      <c r="E93" s="192" t="s">
        <v>19</v>
      </c>
      <c r="F93" s="193" t="s">
        <v>151</v>
      </c>
      <c r="G93" s="194" t="s">
        <v>21</v>
      </c>
      <c r="H93" s="195"/>
      <c r="I93" s="195"/>
      <c r="J93" s="225"/>
      <c r="K93" s="231"/>
      <c r="L93" s="232"/>
      <c r="M93" s="233"/>
      <c r="N93" s="49"/>
      <c r="O93" s="234"/>
    </row>
    <row r="94" spans="1:15" customFormat="1" ht="32.25" hidden="1" customHeight="1" x14ac:dyDescent="0.25">
      <c r="A94" s="223"/>
      <c r="B94" s="189"/>
      <c r="C94" s="190"/>
      <c r="D94" s="199"/>
      <c r="E94" s="192" t="s">
        <v>19</v>
      </c>
      <c r="F94" s="220" t="s">
        <v>152</v>
      </c>
      <c r="G94" s="194" t="s">
        <v>21</v>
      </c>
      <c r="H94" s="195"/>
      <c r="I94" s="195"/>
      <c r="J94" s="225"/>
      <c r="K94" s="231"/>
      <c r="L94" s="232"/>
      <c r="M94" s="233"/>
      <c r="N94" s="49"/>
      <c r="O94" s="234"/>
    </row>
    <row r="95" spans="1:15" customFormat="1" ht="33" hidden="1" customHeight="1" x14ac:dyDescent="0.25">
      <c r="A95" s="223"/>
      <c r="B95" s="203"/>
      <c r="C95" s="204"/>
      <c r="D95" s="199"/>
      <c r="E95" s="192" t="s">
        <v>25</v>
      </c>
      <c r="F95" s="205" t="s">
        <v>117</v>
      </c>
      <c r="G95" s="194" t="s">
        <v>27</v>
      </c>
      <c r="H95" s="195"/>
      <c r="I95" s="195"/>
      <c r="J95" s="225"/>
      <c r="K95" s="225"/>
      <c r="L95" s="232"/>
      <c r="M95" s="233"/>
      <c r="N95" s="57"/>
      <c r="O95" s="236"/>
    </row>
    <row r="96" spans="1:15" ht="33" hidden="1" customHeight="1" x14ac:dyDescent="0.25">
      <c r="A96" s="223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/>
      <c r="I96" s="195"/>
      <c r="J96" s="196"/>
      <c r="K96" s="237"/>
      <c r="L96" s="227"/>
      <c r="M96" s="233"/>
      <c r="N96" s="44"/>
      <c r="O96" s="238">
        <v>24</v>
      </c>
    </row>
    <row r="97" spans="1:15" ht="39" hidden="1" customHeight="1" x14ac:dyDescent="0.25">
      <c r="A97" s="223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/>
      <c r="I97" s="195"/>
      <c r="J97" s="196"/>
      <c r="K97" s="239"/>
      <c r="L97" s="240"/>
      <c r="M97" s="233"/>
      <c r="N97" s="49"/>
      <c r="O97" s="241"/>
    </row>
    <row r="98" spans="1:15" ht="33.75" hidden="1" customHeight="1" x14ac:dyDescent="0.25">
      <c r="A98" s="223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/>
      <c r="I98" s="195"/>
      <c r="J98" s="196"/>
      <c r="K98" s="239"/>
      <c r="L98" s="240"/>
      <c r="M98" s="233"/>
      <c r="N98" s="49"/>
      <c r="O98" s="241"/>
    </row>
    <row r="99" spans="1:15" ht="33" hidden="1" customHeight="1" x14ac:dyDescent="0.25">
      <c r="A99" s="223"/>
      <c r="B99" s="203"/>
      <c r="C99" s="53"/>
      <c r="D99" s="209"/>
      <c r="E99" s="3" t="s">
        <v>25</v>
      </c>
      <c r="F99" s="55" t="s">
        <v>117</v>
      </c>
      <c r="G99" s="39" t="s">
        <v>27</v>
      </c>
      <c r="H99" s="195"/>
      <c r="I99" s="195"/>
      <c r="J99" s="196"/>
      <c r="K99" s="196"/>
      <c r="L99" s="240"/>
      <c r="M99" s="233"/>
      <c r="N99" s="57"/>
      <c r="O99" s="242"/>
    </row>
    <row r="100" spans="1:15" customFormat="1" ht="34.5" hidden="1" customHeight="1" x14ac:dyDescent="0.25">
      <c r="A100" s="223"/>
      <c r="B100" s="189" t="s">
        <v>167</v>
      </c>
      <c r="C100" s="190" t="s">
        <v>168</v>
      </c>
      <c r="D100" s="191" t="s">
        <v>18</v>
      </c>
      <c r="E100" s="192" t="s">
        <v>19</v>
      </c>
      <c r="F100" s="193" t="s">
        <v>150</v>
      </c>
      <c r="G100" s="194" t="s">
        <v>21</v>
      </c>
      <c r="H100" s="195"/>
      <c r="I100" s="195"/>
      <c r="J100" s="225"/>
      <c r="K100" s="226"/>
      <c r="L100" s="227"/>
      <c r="M100" s="233"/>
      <c r="N100" s="44"/>
      <c r="O100" s="229">
        <v>25</v>
      </c>
    </row>
    <row r="101" spans="1:15" customFormat="1" ht="39" hidden="1" customHeight="1" x14ac:dyDescent="0.25">
      <c r="A101" s="223"/>
      <c r="B101" s="189"/>
      <c r="C101" s="190"/>
      <c r="D101" s="199"/>
      <c r="E101" s="192" t="s">
        <v>19</v>
      </c>
      <c r="F101" s="193" t="s">
        <v>151</v>
      </c>
      <c r="G101" s="194" t="s">
        <v>21</v>
      </c>
      <c r="H101" s="195"/>
      <c r="I101" s="195"/>
      <c r="J101" s="225"/>
      <c r="K101" s="231"/>
      <c r="L101" s="232"/>
      <c r="M101" s="233"/>
      <c r="N101" s="49"/>
      <c r="O101" s="234"/>
    </row>
    <row r="102" spans="1:15" customFormat="1" ht="35.25" hidden="1" customHeight="1" x14ac:dyDescent="0.25">
      <c r="A102" s="223"/>
      <c r="B102" s="189"/>
      <c r="C102" s="190"/>
      <c r="D102" s="199"/>
      <c r="E102" s="192" t="s">
        <v>19</v>
      </c>
      <c r="F102" s="220" t="s">
        <v>152</v>
      </c>
      <c r="G102" s="194" t="s">
        <v>21</v>
      </c>
      <c r="H102" s="195"/>
      <c r="I102" s="195"/>
      <c r="J102" s="225"/>
      <c r="K102" s="231"/>
      <c r="L102" s="232"/>
      <c r="M102" s="233"/>
      <c r="N102" s="49"/>
      <c r="O102" s="234"/>
    </row>
    <row r="103" spans="1:15" customFormat="1" ht="33" hidden="1" customHeight="1" x14ac:dyDescent="0.25">
      <c r="A103" s="223"/>
      <c r="B103" s="203"/>
      <c r="C103" s="204"/>
      <c r="D103" s="199"/>
      <c r="E103" s="192" t="s">
        <v>25</v>
      </c>
      <c r="F103" s="205" t="s">
        <v>117</v>
      </c>
      <c r="G103" s="194" t="s">
        <v>27</v>
      </c>
      <c r="H103" s="195"/>
      <c r="I103" s="195"/>
      <c r="J103" s="225"/>
      <c r="K103" s="225"/>
      <c r="L103" s="232"/>
      <c r="M103" s="233"/>
      <c r="N103" s="57"/>
      <c r="O103" s="236"/>
    </row>
    <row r="104" spans="1:15" ht="33" hidden="1" customHeight="1" x14ac:dyDescent="0.25">
      <c r="A104" s="20"/>
      <c r="B104" s="189" t="s">
        <v>169</v>
      </c>
      <c r="C104" s="36" t="s">
        <v>170</v>
      </c>
      <c r="D104" s="208" t="s">
        <v>18</v>
      </c>
      <c r="E104" s="3" t="s">
        <v>19</v>
      </c>
      <c r="F104" s="38" t="s">
        <v>150</v>
      </c>
      <c r="G104" s="39" t="s">
        <v>21</v>
      </c>
      <c r="H104" s="195"/>
      <c r="I104" s="195"/>
      <c r="J104" s="196"/>
      <c r="K104" s="237"/>
      <c r="L104" s="227"/>
      <c r="M104" s="243"/>
      <c r="N104" s="44"/>
      <c r="O104" s="238">
        <v>26</v>
      </c>
    </row>
    <row r="105" spans="1:15" ht="39" hidden="1" customHeight="1" x14ac:dyDescent="0.25">
      <c r="A105" s="20"/>
      <c r="B105" s="189"/>
      <c r="C105" s="36"/>
      <c r="D105" s="209"/>
      <c r="E105" s="3" t="s">
        <v>19</v>
      </c>
      <c r="F105" s="38" t="s">
        <v>151</v>
      </c>
      <c r="G105" s="39" t="s">
        <v>21</v>
      </c>
      <c r="H105" s="195"/>
      <c r="I105" s="195"/>
      <c r="J105" s="196"/>
      <c r="K105" s="239"/>
      <c r="L105" s="240"/>
      <c r="M105" s="243"/>
      <c r="N105" s="49"/>
      <c r="O105" s="241"/>
    </row>
    <row r="106" spans="1:15" ht="32.25" hidden="1" customHeight="1" x14ac:dyDescent="0.25">
      <c r="A106" s="20"/>
      <c r="B106" s="189"/>
      <c r="C106" s="36"/>
      <c r="D106" s="209"/>
      <c r="E106" s="3" t="s">
        <v>19</v>
      </c>
      <c r="F106" s="219" t="s">
        <v>152</v>
      </c>
      <c r="G106" s="39" t="s">
        <v>21</v>
      </c>
      <c r="H106" s="195"/>
      <c r="I106" s="195"/>
      <c r="J106" s="196"/>
      <c r="K106" s="239"/>
      <c r="L106" s="240"/>
      <c r="M106" s="243"/>
      <c r="N106" s="49"/>
      <c r="O106" s="241"/>
    </row>
    <row r="107" spans="1:15" ht="33" hidden="1" customHeight="1" x14ac:dyDescent="0.25">
      <c r="A107" s="159"/>
      <c r="B107" s="203"/>
      <c r="C107" s="53"/>
      <c r="D107" s="209"/>
      <c r="E107" s="3" t="s">
        <v>25</v>
      </c>
      <c r="F107" s="55" t="s">
        <v>117</v>
      </c>
      <c r="G107" s="39" t="s">
        <v>27</v>
      </c>
      <c r="H107" s="195"/>
      <c r="I107" s="195"/>
      <c r="J107" s="196"/>
      <c r="K107" s="196"/>
      <c r="L107" s="240"/>
      <c r="M107" s="244"/>
      <c r="N107" s="57"/>
      <c r="O107" s="242"/>
    </row>
    <row r="108" spans="1:15" x14ac:dyDescent="0.25">
      <c r="A108" s="272"/>
      <c r="B108" s="272"/>
      <c r="C108" s="272"/>
      <c r="D108" s="272"/>
      <c r="E108" s="272"/>
      <c r="F108" s="272"/>
      <c r="G108" s="272"/>
      <c r="J108" s="272"/>
      <c r="K108" s="272"/>
      <c r="L108" s="272"/>
      <c r="M108" s="272"/>
      <c r="N108" s="272"/>
      <c r="O108" s="27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92"/>
      <c r="H109" s="246"/>
      <c r="J109" s="272"/>
      <c r="K109" s="272"/>
      <c r="L109" s="272"/>
      <c r="M109" s="272"/>
      <c r="N109" s="272"/>
      <c r="O109" s="272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20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273" t="s">
        <v>1</v>
      </c>
      <c r="B2" s="273" t="s">
        <v>173</v>
      </c>
      <c r="C2" s="273" t="s">
        <v>3</v>
      </c>
      <c r="D2" s="273" t="s">
        <v>4</v>
      </c>
      <c r="E2" s="273" t="s">
        <v>5</v>
      </c>
      <c r="F2" s="273" t="s">
        <v>6</v>
      </c>
      <c r="G2" s="273" t="s">
        <v>7</v>
      </c>
      <c r="H2" s="3" t="s">
        <v>8</v>
      </c>
      <c r="I2" s="4" t="s">
        <v>9</v>
      </c>
      <c r="J2" s="273" t="s">
        <v>10</v>
      </c>
      <c r="K2" s="273" t="s">
        <v>11</v>
      </c>
      <c r="L2" s="273" t="s">
        <v>12</v>
      </c>
      <c r="M2" s="273" t="s">
        <v>13</v>
      </c>
      <c r="N2" s="273" t="s">
        <v>14</v>
      </c>
      <c r="O2" s="272"/>
    </row>
    <row r="3" spans="1:15" ht="24" customHeight="1" x14ac:dyDescent="0.25">
      <c r="A3" s="274">
        <v>1</v>
      </c>
      <c r="B3" s="275">
        <v>2</v>
      </c>
      <c r="C3" s="275">
        <v>3</v>
      </c>
      <c r="D3" s="274">
        <v>4</v>
      </c>
      <c r="E3" s="275">
        <v>5</v>
      </c>
      <c r="F3" s="275">
        <v>6</v>
      </c>
      <c r="G3" s="274">
        <v>7</v>
      </c>
      <c r="H3" s="4">
        <v>8</v>
      </c>
      <c r="I3" s="4">
        <v>9</v>
      </c>
      <c r="J3" s="274">
        <v>10</v>
      </c>
      <c r="K3" s="275">
        <v>11</v>
      </c>
      <c r="L3" s="275">
        <v>12</v>
      </c>
      <c r="M3" s="274">
        <v>13</v>
      </c>
      <c r="N3" s="275">
        <v>14</v>
      </c>
      <c r="O3" s="272"/>
    </row>
    <row r="4" spans="1:15" customFormat="1" ht="55.5" hidden="1" customHeight="1" x14ac:dyDescent="0.25">
      <c r="A4" s="228" t="s">
        <v>217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8.25" hidden="1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04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hidden="1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/>
      <c r="I16" s="195"/>
      <c r="J16" s="225"/>
      <c r="K16" s="226"/>
      <c r="L16" s="227"/>
      <c r="M16" s="233"/>
      <c r="N16" s="44"/>
      <c r="O16" s="229">
        <v>4</v>
      </c>
    </row>
    <row r="17" spans="1:15" customFormat="1" ht="39" hidden="1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/>
      <c r="I17" s="195"/>
      <c r="J17" s="225"/>
      <c r="K17" s="231"/>
      <c r="L17" s="232"/>
      <c r="M17" s="233"/>
      <c r="N17" s="49"/>
      <c r="O17" s="234"/>
    </row>
    <row r="18" spans="1:15" customFormat="1" ht="32.25" hidden="1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/>
      <c r="I18" s="195"/>
      <c r="J18" s="225"/>
      <c r="K18" s="231"/>
      <c r="L18" s="232"/>
      <c r="M18" s="233"/>
      <c r="N18" s="49"/>
      <c r="O18" s="234"/>
    </row>
    <row r="19" spans="1:15" customFormat="1" ht="33" hidden="1" customHeight="1" x14ac:dyDescent="0.25">
      <c r="A19" s="223"/>
      <c r="B19" s="203"/>
      <c r="C19" s="204"/>
      <c r="D19" s="199"/>
      <c r="E19" s="192" t="s">
        <v>25</v>
      </c>
      <c r="F19" s="205" t="s">
        <v>117</v>
      </c>
      <c r="G19" s="194" t="s">
        <v>27</v>
      </c>
      <c r="H19" s="195"/>
      <c r="I19" s="195"/>
      <c r="J19" s="225"/>
      <c r="K19" s="225"/>
      <c r="L19" s="232"/>
      <c r="M19" s="233"/>
      <c r="N19" s="57"/>
      <c r="O19" s="236"/>
    </row>
    <row r="20" spans="1:15" customFormat="1" ht="52.5" customHeight="1" x14ac:dyDescent="0.25">
      <c r="A20" s="293"/>
      <c r="B20" s="189" t="s">
        <v>124</v>
      </c>
      <c r="C20" s="276" t="s">
        <v>125</v>
      </c>
      <c r="D20" s="277" t="s">
        <v>18</v>
      </c>
      <c r="E20" s="273" t="s">
        <v>19</v>
      </c>
      <c r="F20" s="256" t="s">
        <v>114</v>
      </c>
      <c r="G20" s="278" t="s">
        <v>21</v>
      </c>
      <c r="H20" s="195">
        <f>'[64]Оценка от учреждения'!H19</f>
        <v>11</v>
      </c>
      <c r="I20" s="195">
        <f>'[64]Оценка от учреждения'!I19</f>
        <v>6.8</v>
      </c>
      <c r="J20" s="279">
        <f>IF(H20/I20*100&gt;100,100,H20/I20*100)</f>
        <v>100</v>
      </c>
      <c r="K20" s="237">
        <f>(J20+J21+J22)/3</f>
        <v>96.969696969696955</v>
      </c>
      <c r="L20" s="261">
        <f>(K20+K23)/2</f>
        <v>90.151515151515156</v>
      </c>
      <c r="M20" s="294"/>
      <c r="N20" s="280"/>
      <c r="O20" s="281">
        <v>5</v>
      </c>
    </row>
    <row r="21" spans="1:15" customFormat="1" ht="39" customHeight="1" x14ac:dyDescent="0.25">
      <c r="A21" s="293"/>
      <c r="B21" s="189"/>
      <c r="C21" s="276"/>
      <c r="D21" s="282"/>
      <c r="E21" s="273" t="s">
        <v>19</v>
      </c>
      <c r="F21" s="256" t="s">
        <v>115</v>
      </c>
      <c r="G21" s="278" t="s">
        <v>21</v>
      </c>
      <c r="H21" s="195">
        <f>'[64]Оценка от учреждения'!H20</f>
        <v>100</v>
      </c>
      <c r="I21" s="195">
        <f>'[64]Оценка от учреждения'!I20</f>
        <v>100</v>
      </c>
      <c r="J21" s="279">
        <f>IF(I21/H21*100&gt;100,100,I21/H21*100)</f>
        <v>100</v>
      </c>
      <c r="K21" s="283"/>
      <c r="L21" s="262"/>
      <c r="M21" s="294"/>
      <c r="N21" s="284"/>
      <c r="O21" s="285"/>
    </row>
    <row r="22" spans="1:15" customFormat="1" ht="33.75" customHeight="1" x14ac:dyDescent="0.25">
      <c r="A22" s="293"/>
      <c r="B22" s="189"/>
      <c r="C22" s="276"/>
      <c r="D22" s="282"/>
      <c r="E22" s="273" t="s">
        <v>19</v>
      </c>
      <c r="F22" s="256" t="s">
        <v>116</v>
      </c>
      <c r="G22" s="278" t="s">
        <v>21</v>
      </c>
      <c r="H22" s="195">
        <f>'[64]Оценка от учреждения'!H21</f>
        <v>55</v>
      </c>
      <c r="I22" s="195">
        <f>'[64]Оценка от учреждения'!I21</f>
        <v>50</v>
      </c>
      <c r="J22" s="279">
        <f>IF(I22/H22*100&gt;100,100,I22/H22*100)</f>
        <v>90.909090909090907</v>
      </c>
      <c r="K22" s="283"/>
      <c r="L22" s="262"/>
      <c r="M22" s="294"/>
      <c r="N22" s="284"/>
      <c r="O22" s="285"/>
    </row>
    <row r="23" spans="1:15" customFormat="1" ht="33" customHeight="1" x14ac:dyDescent="0.25">
      <c r="A23" s="293"/>
      <c r="B23" s="203"/>
      <c r="C23" s="276"/>
      <c r="D23" s="282"/>
      <c r="E23" s="273" t="s">
        <v>25</v>
      </c>
      <c r="F23" s="55" t="s">
        <v>26</v>
      </c>
      <c r="G23" s="278" t="s">
        <v>27</v>
      </c>
      <c r="H23" s="195">
        <f>'[64]Оценка от учреждения'!H22</f>
        <v>3</v>
      </c>
      <c r="I23" s="195">
        <f>'[64]Оценка от учреждения'!I22</f>
        <v>2.5</v>
      </c>
      <c r="J23" s="279">
        <f>IF(I23/H23*100&gt;100,100,I23/H23*100)</f>
        <v>83.333333333333343</v>
      </c>
      <c r="K23" s="279">
        <f>J23</f>
        <v>83.333333333333343</v>
      </c>
      <c r="L23" s="262"/>
      <c r="M23" s="294"/>
      <c r="N23" s="286"/>
      <c r="O23" s="287"/>
    </row>
    <row r="24" spans="1:15" ht="52.5" customHeight="1" x14ac:dyDescent="0.25">
      <c r="A24" s="293"/>
      <c r="B24" s="189" t="s">
        <v>126</v>
      </c>
      <c r="C24" s="276" t="s">
        <v>127</v>
      </c>
      <c r="D24" s="277" t="s">
        <v>18</v>
      </c>
      <c r="E24" s="273" t="s">
        <v>19</v>
      </c>
      <c r="F24" s="256" t="s">
        <v>114</v>
      </c>
      <c r="G24" s="278" t="s">
        <v>21</v>
      </c>
      <c r="H24" s="195">
        <f>'[64]Оценка от учреждения'!H23</f>
        <v>12</v>
      </c>
      <c r="I24" s="195">
        <f>'[64]Оценка от учреждения'!I23</f>
        <v>9.4</v>
      </c>
      <c r="J24" s="279">
        <f>IF(H24/I24*100&gt;100,100,H24/I24*100)</f>
        <v>100</v>
      </c>
      <c r="K24" s="237">
        <f>(J24+J25+J26)/3</f>
        <v>96.969696969696955</v>
      </c>
      <c r="L24" s="261">
        <f>(K24+K27)/2</f>
        <v>98.48484848484847</v>
      </c>
      <c r="M24" s="294"/>
      <c r="N24" s="280"/>
      <c r="O24" s="281">
        <v>6</v>
      </c>
    </row>
    <row r="25" spans="1:15" ht="39" customHeight="1" x14ac:dyDescent="0.25">
      <c r="A25" s="293"/>
      <c r="B25" s="189"/>
      <c r="C25" s="276"/>
      <c r="D25" s="282"/>
      <c r="E25" s="273" t="s">
        <v>19</v>
      </c>
      <c r="F25" s="256" t="s">
        <v>115</v>
      </c>
      <c r="G25" s="278" t="s">
        <v>21</v>
      </c>
      <c r="H25" s="195">
        <f>'[64]Оценка от учреждения'!H24</f>
        <v>100</v>
      </c>
      <c r="I25" s="195">
        <f>'[64]Оценка от учреждения'!I24</f>
        <v>100</v>
      </c>
      <c r="J25" s="279">
        <f>IF(I25/H25*100&gt;100,100,I25/H25*100)</f>
        <v>100</v>
      </c>
      <c r="K25" s="283"/>
      <c r="L25" s="262"/>
      <c r="M25" s="294"/>
      <c r="N25" s="284"/>
      <c r="O25" s="285"/>
    </row>
    <row r="26" spans="1:15" ht="35.25" customHeight="1" x14ac:dyDescent="0.25">
      <c r="A26" s="293"/>
      <c r="B26" s="189"/>
      <c r="C26" s="276"/>
      <c r="D26" s="282"/>
      <c r="E26" s="273" t="s">
        <v>19</v>
      </c>
      <c r="F26" s="256" t="s">
        <v>116</v>
      </c>
      <c r="G26" s="278" t="s">
        <v>21</v>
      </c>
      <c r="H26" s="195">
        <f>'[64]Оценка от учреждения'!H25</f>
        <v>55</v>
      </c>
      <c r="I26" s="195">
        <f>'[64]Оценка от учреждения'!I25</f>
        <v>50</v>
      </c>
      <c r="J26" s="279">
        <f>IF(I26/H26*100&gt;100,100,I26/H26*100)</f>
        <v>90.909090909090907</v>
      </c>
      <c r="K26" s="283"/>
      <c r="L26" s="262"/>
      <c r="M26" s="294"/>
      <c r="N26" s="284"/>
      <c r="O26" s="285"/>
    </row>
    <row r="27" spans="1:15" ht="33" customHeight="1" x14ac:dyDescent="0.25">
      <c r="A27" s="293"/>
      <c r="B27" s="203"/>
      <c r="C27" s="276"/>
      <c r="D27" s="282"/>
      <c r="E27" s="273" t="s">
        <v>25</v>
      </c>
      <c r="F27" s="55" t="s">
        <v>26</v>
      </c>
      <c r="G27" s="278" t="s">
        <v>27</v>
      </c>
      <c r="H27" s="195">
        <f>'[64]Оценка от учреждения'!H26</f>
        <v>18</v>
      </c>
      <c r="I27" s="195">
        <f>'[64]Оценка от учреждения'!I26</f>
        <v>23.5</v>
      </c>
      <c r="J27" s="279">
        <f>IF(I27/H27*100&gt;100,100,I27/H27*100)</f>
        <v>100</v>
      </c>
      <c r="K27" s="279">
        <f>J27</f>
        <v>100</v>
      </c>
      <c r="L27" s="262"/>
      <c r="M27" s="294"/>
      <c r="N27" s="286"/>
      <c r="O27" s="287"/>
    </row>
    <row r="28" spans="1:15" customFormat="1" ht="51" customHeight="1" x14ac:dyDescent="0.25">
      <c r="A28" s="223"/>
      <c r="B28" s="189" t="s">
        <v>128</v>
      </c>
      <c r="C28" s="190" t="s">
        <v>129</v>
      </c>
      <c r="D28" s="191" t="s">
        <v>18</v>
      </c>
      <c r="E28" s="192" t="s">
        <v>19</v>
      </c>
      <c r="F28" s="193" t="s">
        <v>114</v>
      </c>
      <c r="G28" s="194" t="s">
        <v>21</v>
      </c>
      <c r="H28" s="195">
        <f>'[64]Оценка от учреждения'!H27</f>
        <v>3.8</v>
      </c>
      <c r="I28" s="195">
        <f>'[64]Оценка от учреждения'!I27</f>
        <v>1.2</v>
      </c>
      <c r="J28" s="225">
        <f>IF(H28/I28*100&gt;100,100,H28/I28*100)</f>
        <v>100</v>
      </c>
      <c r="K28" s="226">
        <f>(J28+J29+J30)/3</f>
        <v>97.080291970802918</v>
      </c>
      <c r="L28" s="227">
        <f>(K28+K31)/2</f>
        <v>98.540145985401466</v>
      </c>
      <c r="M28" s="233"/>
      <c r="N28" s="44"/>
      <c r="O28" s="229">
        <v>7</v>
      </c>
    </row>
    <row r="29" spans="1:15" customFormat="1" ht="39" customHeight="1" x14ac:dyDescent="0.25">
      <c r="A29" s="223"/>
      <c r="B29" s="189"/>
      <c r="C29" s="190"/>
      <c r="D29" s="199"/>
      <c r="E29" s="192" t="s">
        <v>19</v>
      </c>
      <c r="F29" s="193" t="s">
        <v>115</v>
      </c>
      <c r="G29" s="194" t="s">
        <v>21</v>
      </c>
      <c r="H29" s="195">
        <f>'[64]Оценка от учреждения'!H28</f>
        <v>100</v>
      </c>
      <c r="I29" s="195">
        <f>'[64]Оценка от учреждения'!I28</f>
        <v>100</v>
      </c>
      <c r="J29" s="225">
        <f>IF(I29/H29*100&gt;100,100,I29/H29*100)</f>
        <v>100</v>
      </c>
      <c r="K29" s="231"/>
      <c r="L29" s="232"/>
      <c r="M29" s="233"/>
      <c r="N29" s="49"/>
      <c r="O29" s="234"/>
    </row>
    <row r="30" spans="1:15" customFormat="1" ht="33.75" customHeight="1" x14ac:dyDescent="0.25">
      <c r="A30" s="223"/>
      <c r="B30" s="189"/>
      <c r="C30" s="190"/>
      <c r="D30" s="199"/>
      <c r="E30" s="192" t="s">
        <v>19</v>
      </c>
      <c r="F30" s="193" t="s">
        <v>116</v>
      </c>
      <c r="G30" s="194" t="s">
        <v>21</v>
      </c>
      <c r="H30" s="195">
        <f>'[64]Оценка от учреждения'!H29</f>
        <v>54.8</v>
      </c>
      <c r="I30" s="195">
        <f>'[64]Оценка от учреждения'!I29</f>
        <v>50</v>
      </c>
      <c r="J30" s="225">
        <f>IF(I30/H30*100&gt;100,100,I30/H30*100)</f>
        <v>91.240875912408754</v>
      </c>
      <c r="K30" s="231"/>
      <c r="L30" s="232"/>
      <c r="M30" s="233"/>
      <c r="N30" s="49"/>
      <c r="O30" s="234"/>
    </row>
    <row r="31" spans="1:15" customFormat="1" ht="33" customHeight="1" x14ac:dyDescent="0.25">
      <c r="A31" s="223"/>
      <c r="B31" s="203"/>
      <c r="C31" s="204"/>
      <c r="D31" s="199"/>
      <c r="E31" s="192" t="s">
        <v>25</v>
      </c>
      <c r="F31" s="205" t="s">
        <v>26</v>
      </c>
      <c r="G31" s="194" t="s">
        <v>27</v>
      </c>
      <c r="H31" s="195">
        <f>'[64]Оценка от учреждения'!H30</f>
        <v>0.33</v>
      </c>
      <c r="I31" s="195">
        <f>'[64]Оценка от учреждения'!I30</f>
        <v>0.33</v>
      </c>
      <c r="J31" s="225">
        <f>IF(I31/H31*100&gt;100,100,I31/H31*100)</f>
        <v>100</v>
      </c>
      <c r="K31" s="225">
        <f>J31</f>
        <v>100</v>
      </c>
      <c r="L31" s="232"/>
      <c r="M31" s="233"/>
      <c r="N31" s="57"/>
      <c r="O31" s="236"/>
    </row>
    <row r="32" spans="1:15" ht="54" customHeight="1" x14ac:dyDescent="0.25">
      <c r="A32" s="293"/>
      <c r="B32" s="189" t="s">
        <v>130</v>
      </c>
      <c r="C32" s="276" t="s">
        <v>131</v>
      </c>
      <c r="D32" s="288" t="s">
        <v>18</v>
      </c>
      <c r="E32" s="273" t="s">
        <v>19</v>
      </c>
      <c r="F32" s="256" t="s">
        <v>114</v>
      </c>
      <c r="G32" s="278" t="s">
        <v>21</v>
      </c>
      <c r="H32" s="195">
        <f>'[64]Оценка от учреждения'!H31</f>
        <v>10</v>
      </c>
      <c r="I32" s="195">
        <f>'[64]Оценка от учреждения'!I31</f>
        <v>9.9</v>
      </c>
      <c r="J32" s="279">
        <f>IF(H32/I32*100&gt;100,100,H32/I32*100)</f>
        <v>100</v>
      </c>
      <c r="K32" s="237">
        <f>(J32+J33+J34)/3</f>
        <v>99.272727272727266</v>
      </c>
      <c r="L32" s="261">
        <f>(K32+K35)/2</f>
        <v>98.943181818181813</v>
      </c>
      <c r="M32" s="294"/>
      <c r="N32" s="280"/>
      <c r="O32" s="281">
        <v>8</v>
      </c>
    </row>
    <row r="33" spans="1:15" ht="39" customHeight="1" x14ac:dyDescent="0.25">
      <c r="A33" s="293"/>
      <c r="B33" s="189"/>
      <c r="C33" s="276"/>
      <c r="D33" s="289"/>
      <c r="E33" s="273" t="s">
        <v>19</v>
      </c>
      <c r="F33" s="256" t="s">
        <v>115</v>
      </c>
      <c r="G33" s="278" t="s">
        <v>21</v>
      </c>
      <c r="H33" s="195">
        <f>'[64]Оценка от учреждения'!H32</f>
        <v>100</v>
      </c>
      <c r="I33" s="195">
        <f>'[64]Оценка от учреждения'!I32</f>
        <v>100</v>
      </c>
      <c r="J33" s="279">
        <f>IF(I33/H33*100&gt;100,100,I33/H33*100)</f>
        <v>100</v>
      </c>
      <c r="K33" s="283"/>
      <c r="L33" s="262"/>
      <c r="M33" s="294"/>
      <c r="N33" s="284"/>
      <c r="O33" s="285"/>
    </row>
    <row r="34" spans="1:15" ht="33.75" customHeight="1" x14ac:dyDescent="0.25">
      <c r="A34" s="293"/>
      <c r="B34" s="189"/>
      <c r="C34" s="276"/>
      <c r="D34" s="289"/>
      <c r="E34" s="273" t="s">
        <v>19</v>
      </c>
      <c r="F34" s="256" t="s">
        <v>116</v>
      </c>
      <c r="G34" s="278" t="s">
        <v>21</v>
      </c>
      <c r="H34" s="195">
        <f>'[64]Оценка от учреждения'!H33</f>
        <v>55</v>
      </c>
      <c r="I34" s="195">
        <f>'[64]Оценка от учреждения'!I33</f>
        <v>53.8</v>
      </c>
      <c r="J34" s="279">
        <f>IF(I34/H34*100&gt;100,100,I34/H34*100)</f>
        <v>97.818181818181813</v>
      </c>
      <c r="K34" s="283"/>
      <c r="L34" s="262"/>
      <c r="M34" s="294"/>
      <c r="N34" s="284"/>
      <c r="O34" s="285"/>
    </row>
    <row r="35" spans="1:15" ht="33" customHeight="1" x14ac:dyDescent="0.25">
      <c r="A35" s="293"/>
      <c r="B35" s="203"/>
      <c r="C35" s="276"/>
      <c r="D35" s="290"/>
      <c r="E35" s="273" t="s">
        <v>25</v>
      </c>
      <c r="F35" s="55" t="s">
        <v>26</v>
      </c>
      <c r="G35" s="278" t="s">
        <v>27</v>
      </c>
      <c r="H35" s="195">
        <f>'[64]Оценка от учреждения'!H34</f>
        <v>132</v>
      </c>
      <c r="I35" s="195">
        <f>'[64]Оценка от учреждения'!I34</f>
        <v>130.16999999999999</v>
      </c>
      <c r="J35" s="279">
        <f>IF(I35/H35*100&gt;100,100,I35/H35*100)</f>
        <v>98.61363636363636</v>
      </c>
      <c r="K35" s="279">
        <f>J35</f>
        <v>98.61363636363636</v>
      </c>
      <c r="L35" s="262"/>
      <c r="M35" s="294"/>
      <c r="N35" s="286"/>
      <c r="O35" s="287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33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33"/>
      <c r="N41" s="49"/>
      <c r="O41" s="241"/>
    </row>
    <row r="42" spans="1:15" ht="36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33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hidden="1" customHeight="1" x14ac:dyDescent="0.25">
      <c r="A56" s="223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/>
      <c r="I56" s="195"/>
      <c r="J56" s="196"/>
      <c r="K56" s="237"/>
      <c r="L56" s="227"/>
      <c r="M56" s="233"/>
      <c r="N56" s="44"/>
      <c r="O56" s="238">
        <v>14</v>
      </c>
    </row>
    <row r="57" spans="1:15" ht="39" hidden="1" customHeight="1" x14ac:dyDescent="0.25">
      <c r="A57" s="223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/>
      <c r="I57" s="195"/>
      <c r="J57" s="196"/>
      <c r="K57" s="239"/>
      <c r="L57" s="240"/>
      <c r="M57" s="233"/>
      <c r="N57" s="49"/>
      <c r="O57" s="241"/>
    </row>
    <row r="58" spans="1:15" ht="36.75" hidden="1" customHeight="1" x14ac:dyDescent="0.25">
      <c r="A58" s="223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/>
      <c r="I58" s="195"/>
      <c r="J58" s="196"/>
      <c r="K58" s="239"/>
      <c r="L58" s="240"/>
      <c r="M58" s="233"/>
      <c r="N58" s="49"/>
      <c r="O58" s="241"/>
    </row>
    <row r="59" spans="1:15" ht="33" hidden="1" customHeight="1" x14ac:dyDescent="0.25">
      <c r="A59" s="223"/>
      <c r="B59" s="203"/>
      <c r="C59" s="53"/>
      <c r="D59" s="209"/>
      <c r="E59" s="3" t="s">
        <v>25</v>
      </c>
      <c r="F59" s="55" t="s">
        <v>117</v>
      </c>
      <c r="G59" s="39" t="s">
        <v>27</v>
      </c>
      <c r="H59" s="195"/>
      <c r="I59" s="195"/>
      <c r="J59" s="196"/>
      <c r="K59" s="196"/>
      <c r="L59" s="240"/>
      <c r="M59" s="233"/>
      <c r="N59" s="57"/>
      <c r="O59" s="242"/>
    </row>
    <row r="60" spans="1:15" customFormat="1" ht="52.5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33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33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33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33"/>
      <c r="N63" s="57"/>
      <c r="O63" s="236"/>
    </row>
    <row r="64" spans="1:15" ht="51" hidden="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/>
      <c r="I64" s="195"/>
      <c r="J64" s="196"/>
      <c r="K64" s="237"/>
      <c r="L64" s="227"/>
      <c r="M64" s="233"/>
      <c r="N64" s="44"/>
      <c r="O64" s="238">
        <v>16</v>
      </c>
    </row>
    <row r="65" spans="1:15" ht="39" hidden="1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/>
      <c r="I65" s="195"/>
      <c r="J65" s="196"/>
      <c r="K65" s="239"/>
      <c r="L65" s="240"/>
      <c r="M65" s="233"/>
      <c r="N65" s="49"/>
      <c r="O65" s="241"/>
    </row>
    <row r="66" spans="1:15" ht="33.75" hidden="1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/>
      <c r="I66" s="195"/>
      <c r="J66" s="196"/>
      <c r="K66" s="239"/>
      <c r="L66" s="240"/>
      <c r="M66" s="233"/>
      <c r="N66" s="49"/>
      <c r="O66" s="241"/>
    </row>
    <row r="67" spans="1:15" ht="33" hidden="1" customHeight="1" x14ac:dyDescent="0.25">
      <c r="A67" s="223"/>
      <c r="B67" s="203"/>
      <c r="C67" s="53"/>
      <c r="D67" s="209"/>
      <c r="E67" s="3" t="s">
        <v>25</v>
      </c>
      <c r="F67" s="55" t="s">
        <v>117</v>
      </c>
      <c r="G67" s="39" t="s">
        <v>27</v>
      </c>
      <c r="H67" s="195"/>
      <c r="I67" s="195"/>
      <c r="J67" s="196"/>
      <c r="K67" s="196"/>
      <c r="L67" s="240"/>
      <c r="M67" s="233"/>
      <c r="N67" s="57"/>
      <c r="O67" s="242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279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hidden="1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/>
      <c r="I72" s="195"/>
      <c r="J72" s="196"/>
      <c r="K72" s="237"/>
      <c r="L72" s="227"/>
      <c r="M72" s="233"/>
      <c r="N72" s="44"/>
      <c r="O72" s="238">
        <v>18</v>
      </c>
    </row>
    <row r="73" spans="1:15" ht="34.5" hidden="1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/>
      <c r="I73" s="195"/>
      <c r="J73" s="196"/>
      <c r="K73" s="239"/>
      <c r="L73" s="240"/>
      <c r="M73" s="233"/>
      <c r="N73" s="49"/>
      <c r="O73" s="241"/>
    </row>
    <row r="74" spans="1:15" ht="33.75" hidden="1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/>
      <c r="I74" s="195"/>
      <c r="J74" s="196"/>
      <c r="K74" s="239"/>
      <c r="L74" s="240"/>
      <c r="M74" s="233"/>
      <c r="N74" s="49"/>
      <c r="O74" s="241"/>
    </row>
    <row r="75" spans="1:15" ht="33" hidden="1" customHeight="1" x14ac:dyDescent="0.25">
      <c r="A75" s="223"/>
      <c r="B75" s="203"/>
      <c r="C75" s="53"/>
      <c r="D75" s="209"/>
      <c r="E75" s="3" t="s">
        <v>25</v>
      </c>
      <c r="F75" s="55" t="s">
        <v>117</v>
      </c>
      <c r="G75" s="39" t="s">
        <v>27</v>
      </c>
      <c r="H75" s="195"/>
      <c r="I75" s="195"/>
      <c r="J75" s="196"/>
      <c r="K75" s="196"/>
      <c r="L75" s="240"/>
      <c r="M75" s="233"/>
      <c r="N75" s="57"/>
      <c r="O75" s="242"/>
    </row>
    <row r="76" spans="1:15" customFormat="1" ht="36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/>
      <c r="I76" s="195"/>
      <c r="J76" s="225"/>
      <c r="K76" s="226"/>
      <c r="L76" s="227"/>
      <c r="M76" s="233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/>
      <c r="I77" s="195"/>
      <c r="J77" s="225"/>
      <c r="K77" s="231"/>
      <c r="L77" s="232"/>
      <c r="M77" s="233"/>
      <c r="N77" s="49"/>
      <c r="O77" s="234"/>
    </row>
    <row r="78" spans="1:15" customFormat="1" ht="35.25" hidden="1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/>
      <c r="I78" s="195"/>
      <c r="J78" s="225"/>
      <c r="K78" s="231"/>
      <c r="L78" s="232"/>
      <c r="M78" s="233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/>
      <c r="L79" s="232"/>
      <c r="M79" s="233"/>
      <c r="N79" s="57"/>
      <c r="O79" s="236"/>
    </row>
    <row r="80" spans="1:15" ht="34.5" hidden="1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/>
      <c r="I80" s="195"/>
      <c r="J80" s="196"/>
      <c r="K80" s="237"/>
      <c r="L80" s="227"/>
      <c r="M80" s="233"/>
      <c r="N80" s="44"/>
      <c r="O80" s="238">
        <v>20</v>
      </c>
    </row>
    <row r="81" spans="1:15" ht="39" hidden="1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/>
      <c r="I81" s="195"/>
      <c r="J81" s="196"/>
      <c r="K81" s="239"/>
      <c r="L81" s="240"/>
      <c r="M81" s="233"/>
      <c r="N81" s="49"/>
      <c r="O81" s="241"/>
    </row>
    <row r="82" spans="1:15" ht="33.75" hidden="1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/>
      <c r="I82" s="195"/>
      <c r="J82" s="196"/>
      <c r="K82" s="239"/>
      <c r="L82" s="240"/>
      <c r="M82" s="233"/>
      <c r="N82" s="49"/>
      <c r="O82" s="241"/>
    </row>
    <row r="83" spans="1:15" ht="33" hidden="1" customHeight="1" x14ac:dyDescent="0.25">
      <c r="A83" s="223"/>
      <c r="B83" s="203"/>
      <c r="C83" s="53"/>
      <c r="D83" s="209"/>
      <c r="E83" s="3" t="s">
        <v>25</v>
      </c>
      <c r="F83" s="55" t="s">
        <v>117</v>
      </c>
      <c r="G83" s="39" t="s">
        <v>27</v>
      </c>
      <c r="H83" s="195"/>
      <c r="I83" s="195"/>
      <c r="J83" s="196"/>
      <c r="K83" s="196"/>
      <c r="L83" s="240"/>
      <c r="M83" s="233"/>
      <c r="N83" s="57"/>
      <c r="O83" s="242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4.5" customHeight="1" x14ac:dyDescent="0.25">
      <c r="A92" s="293"/>
      <c r="B92" s="189" t="s">
        <v>163</v>
      </c>
      <c r="C92" s="276" t="s">
        <v>164</v>
      </c>
      <c r="D92" s="277" t="s">
        <v>18</v>
      </c>
      <c r="E92" s="273" t="s">
        <v>19</v>
      </c>
      <c r="F92" s="256" t="s">
        <v>150</v>
      </c>
      <c r="G92" s="278" t="s">
        <v>21</v>
      </c>
      <c r="H92" s="195">
        <f>'[64]Оценка от учреждения'!H91</f>
        <v>100</v>
      </c>
      <c r="I92" s="195">
        <f>'[64]Оценка от учреждения'!I91</f>
        <v>100</v>
      </c>
      <c r="J92" s="279">
        <f>IF(I92/H92*100&gt;100,100,I92/H92*100)</f>
        <v>100</v>
      </c>
      <c r="K92" s="237">
        <f>(J92+J93+J94)/3</f>
        <v>100</v>
      </c>
      <c r="L92" s="261">
        <f>(K92+K95)/2</f>
        <v>91.666666666666671</v>
      </c>
      <c r="M92" s="294"/>
      <c r="N92" s="280"/>
      <c r="O92" s="281">
        <v>23</v>
      </c>
    </row>
    <row r="93" spans="1:15" customFormat="1" ht="39" customHeight="1" x14ac:dyDescent="0.25">
      <c r="A93" s="293"/>
      <c r="B93" s="189"/>
      <c r="C93" s="276"/>
      <c r="D93" s="282"/>
      <c r="E93" s="273" t="s">
        <v>19</v>
      </c>
      <c r="F93" s="256" t="s">
        <v>151</v>
      </c>
      <c r="G93" s="278" t="s">
        <v>21</v>
      </c>
      <c r="H93" s="195">
        <f>'[64]Оценка от учреждения'!H92</f>
        <v>11</v>
      </c>
      <c r="I93" s="195">
        <f>'[64]Оценка от учреждения'!I92</f>
        <v>6.8</v>
      </c>
      <c r="J93" s="279">
        <f>IF(H93/I93*100&gt;100,100,H93/I93*100)</f>
        <v>100</v>
      </c>
      <c r="K93" s="283"/>
      <c r="L93" s="262"/>
      <c r="M93" s="294"/>
      <c r="N93" s="284"/>
      <c r="O93" s="285"/>
    </row>
    <row r="94" spans="1:15" customFormat="1" ht="32.25" customHeight="1" x14ac:dyDescent="0.25">
      <c r="A94" s="293"/>
      <c r="B94" s="189"/>
      <c r="C94" s="276"/>
      <c r="D94" s="282"/>
      <c r="E94" s="273" t="s">
        <v>19</v>
      </c>
      <c r="F94" s="291" t="s">
        <v>152</v>
      </c>
      <c r="G94" s="278" t="s">
        <v>21</v>
      </c>
      <c r="H94" s="195">
        <f>'[64]Оценка от учреждения'!H93</f>
        <v>100</v>
      </c>
      <c r="I94" s="195">
        <f>'[64]Оценка от учреждения'!I93</f>
        <v>100</v>
      </c>
      <c r="J94" s="279">
        <f>IF(I94/H94*100&gt;100,100,I94/H94*100)</f>
        <v>100</v>
      </c>
      <c r="K94" s="283"/>
      <c r="L94" s="262"/>
      <c r="M94" s="294"/>
      <c r="N94" s="284"/>
      <c r="O94" s="285"/>
    </row>
    <row r="95" spans="1:15" customFormat="1" ht="33" customHeight="1" x14ac:dyDescent="0.25">
      <c r="A95" s="293"/>
      <c r="B95" s="203"/>
      <c r="C95" s="276"/>
      <c r="D95" s="282"/>
      <c r="E95" s="273" t="s">
        <v>25</v>
      </c>
      <c r="F95" s="55" t="s">
        <v>26</v>
      </c>
      <c r="G95" s="278" t="s">
        <v>27</v>
      </c>
      <c r="H95" s="195">
        <f>'[64]Оценка от учреждения'!H94</f>
        <v>3</v>
      </c>
      <c r="I95" s="195">
        <f>'[64]Оценка от учреждения'!I94</f>
        <v>2.5</v>
      </c>
      <c r="J95" s="279">
        <f>IF(I95/H95*100&gt;100,100,I95/H95*100)</f>
        <v>83.333333333333343</v>
      </c>
      <c r="K95" s="279">
        <f>J95</f>
        <v>83.333333333333343</v>
      </c>
      <c r="L95" s="262"/>
      <c r="M95" s="294"/>
      <c r="N95" s="286"/>
      <c r="O95" s="287"/>
    </row>
    <row r="96" spans="1:15" ht="33" customHeight="1" x14ac:dyDescent="0.25">
      <c r="A96" s="293"/>
      <c r="B96" s="189" t="s">
        <v>165</v>
      </c>
      <c r="C96" s="276" t="s">
        <v>166</v>
      </c>
      <c r="D96" s="277" t="s">
        <v>18</v>
      </c>
      <c r="E96" s="273" t="s">
        <v>19</v>
      </c>
      <c r="F96" s="256" t="s">
        <v>150</v>
      </c>
      <c r="G96" s="278" t="s">
        <v>21</v>
      </c>
      <c r="H96" s="195">
        <f>'[64]Оценка от учреждения'!H95</f>
        <v>100</v>
      </c>
      <c r="I96" s="195">
        <f>'[64]Оценка от учреждения'!I95</f>
        <v>100</v>
      </c>
      <c r="J96" s="279">
        <f>IF(I96/H96*100&gt;100,100,I96/H96*100)</f>
        <v>100</v>
      </c>
      <c r="K96" s="237">
        <f>(J96+J97+J98)/3</f>
        <v>100</v>
      </c>
      <c r="L96" s="261">
        <f>(K96+K99)/2</f>
        <v>100</v>
      </c>
      <c r="M96" s="294"/>
      <c r="N96" s="280"/>
      <c r="O96" s="281">
        <v>24</v>
      </c>
    </row>
    <row r="97" spans="1:15" ht="39" customHeight="1" x14ac:dyDescent="0.25">
      <c r="A97" s="293"/>
      <c r="B97" s="189"/>
      <c r="C97" s="276"/>
      <c r="D97" s="282"/>
      <c r="E97" s="273" t="s">
        <v>19</v>
      </c>
      <c r="F97" s="256" t="s">
        <v>151</v>
      </c>
      <c r="G97" s="278" t="s">
        <v>21</v>
      </c>
      <c r="H97" s="195">
        <f>'[64]Оценка от учреждения'!H96</f>
        <v>12</v>
      </c>
      <c r="I97" s="195">
        <f>'[64]Оценка от учреждения'!I96</f>
        <v>9.4</v>
      </c>
      <c r="J97" s="279">
        <f>IF(H97/I97*100&gt;100,100,H97/I97*100)</f>
        <v>100</v>
      </c>
      <c r="K97" s="283"/>
      <c r="L97" s="262"/>
      <c r="M97" s="294"/>
      <c r="N97" s="284"/>
      <c r="O97" s="285"/>
    </row>
    <row r="98" spans="1:15" ht="33.75" customHeight="1" x14ac:dyDescent="0.25">
      <c r="A98" s="293"/>
      <c r="B98" s="189"/>
      <c r="C98" s="276"/>
      <c r="D98" s="282"/>
      <c r="E98" s="273" t="s">
        <v>19</v>
      </c>
      <c r="F98" s="291" t="s">
        <v>152</v>
      </c>
      <c r="G98" s="278" t="s">
        <v>21</v>
      </c>
      <c r="H98" s="195">
        <f>'[64]Оценка от учреждения'!H97</f>
        <v>100</v>
      </c>
      <c r="I98" s="195">
        <f>'[64]Оценка от учреждения'!I97</f>
        <v>100</v>
      </c>
      <c r="J98" s="279">
        <f>IF(I98/H98*100&gt;100,100,I98/H98*100)</f>
        <v>100</v>
      </c>
      <c r="K98" s="283"/>
      <c r="L98" s="262"/>
      <c r="M98" s="294"/>
      <c r="N98" s="284"/>
      <c r="O98" s="285"/>
    </row>
    <row r="99" spans="1:15" ht="33" customHeight="1" x14ac:dyDescent="0.25">
      <c r="A99" s="293"/>
      <c r="B99" s="203"/>
      <c r="C99" s="276"/>
      <c r="D99" s="282"/>
      <c r="E99" s="273" t="s">
        <v>25</v>
      </c>
      <c r="F99" s="55" t="s">
        <v>26</v>
      </c>
      <c r="G99" s="278" t="s">
        <v>27</v>
      </c>
      <c r="H99" s="195">
        <f>'[64]Оценка от учреждения'!H98</f>
        <v>18</v>
      </c>
      <c r="I99" s="195">
        <f>'[64]Оценка от учреждения'!I98</f>
        <v>23.5</v>
      </c>
      <c r="J99" s="279">
        <f>IF(I99/H99*100&gt;100,100,I99/H99*100)</f>
        <v>100</v>
      </c>
      <c r="K99" s="279">
        <f>J99</f>
        <v>100</v>
      </c>
      <c r="L99" s="262"/>
      <c r="M99" s="294"/>
      <c r="N99" s="286"/>
      <c r="O99" s="287"/>
    </row>
    <row r="100" spans="1:15" customFormat="1" ht="34.5" customHeight="1" x14ac:dyDescent="0.25">
      <c r="A100" s="223"/>
      <c r="B100" s="189" t="s">
        <v>167</v>
      </c>
      <c r="C100" s="190" t="s">
        <v>168</v>
      </c>
      <c r="D100" s="191" t="s">
        <v>18</v>
      </c>
      <c r="E100" s="192" t="s">
        <v>19</v>
      </c>
      <c r="F100" s="193" t="s">
        <v>150</v>
      </c>
      <c r="G100" s="194" t="s">
        <v>21</v>
      </c>
      <c r="H100" s="195">
        <f>'[64]Оценка от учреждения'!H99</f>
        <v>100</v>
      </c>
      <c r="I100" s="195">
        <f>'[64]Оценка от учреждения'!I99</f>
        <v>100</v>
      </c>
      <c r="J100" s="225">
        <f>IF(I100/H100*100&gt;100,100,I100/H100*100)</f>
        <v>100</v>
      </c>
      <c r="K100" s="226">
        <f>(J100+J101+J102)/3</f>
        <v>100</v>
      </c>
      <c r="L100" s="227">
        <f>(K100+K103)/2</f>
        <v>100</v>
      </c>
      <c r="M100" s="233"/>
      <c r="N100" s="44"/>
      <c r="O100" s="229">
        <v>25</v>
      </c>
    </row>
    <row r="101" spans="1:15" customFormat="1" ht="39" customHeight="1" x14ac:dyDescent="0.25">
      <c r="A101" s="223"/>
      <c r="B101" s="189"/>
      <c r="C101" s="190"/>
      <c r="D101" s="199"/>
      <c r="E101" s="192" t="s">
        <v>19</v>
      </c>
      <c r="F101" s="193" t="s">
        <v>151</v>
      </c>
      <c r="G101" s="194" t="s">
        <v>21</v>
      </c>
      <c r="H101" s="195">
        <f>'[64]Оценка от учреждения'!H100</f>
        <v>9</v>
      </c>
      <c r="I101" s="195">
        <f>'[64]Оценка от учреждения'!I100</f>
        <v>1.2</v>
      </c>
      <c r="J101" s="225">
        <f>IF(H101/I101*100&gt;100,100,H101/I101*100)</f>
        <v>100</v>
      </c>
      <c r="K101" s="231"/>
      <c r="L101" s="232"/>
      <c r="M101" s="233"/>
      <c r="N101" s="49"/>
      <c r="O101" s="234"/>
    </row>
    <row r="102" spans="1:15" customFormat="1" ht="35.25" customHeight="1" x14ac:dyDescent="0.25">
      <c r="A102" s="223"/>
      <c r="B102" s="189"/>
      <c r="C102" s="190"/>
      <c r="D102" s="199"/>
      <c r="E102" s="192" t="s">
        <v>19</v>
      </c>
      <c r="F102" s="220" t="s">
        <v>152</v>
      </c>
      <c r="G102" s="194" t="s">
        <v>21</v>
      </c>
      <c r="H102" s="195">
        <f>'[64]Оценка от учреждения'!H101</f>
        <v>100</v>
      </c>
      <c r="I102" s="195">
        <f>'[64]Оценка от учреждения'!I101</f>
        <v>100</v>
      </c>
      <c r="J102" s="225">
        <f>IF(I102/H102*100&gt;100,100,I102/H102*100)</f>
        <v>100</v>
      </c>
      <c r="K102" s="231"/>
      <c r="L102" s="232"/>
      <c r="M102" s="233"/>
      <c r="N102" s="49"/>
      <c r="O102" s="234"/>
    </row>
    <row r="103" spans="1:15" customFormat="1" ht="33" customHeight="1" x14ac:dyDescent="0.25">
      <c r="A103" s="223"/>
      <c r="B103" s="203"/>
      <c r="C103" s="204"/>
      <c r="D103" s="199"/>
      <c r="E103" s="192" t="s">
        <v>25</v>
      </c>
      <c r="F103" s="205" t="s">
        <v>26</v>
      </c>
      <c r="G103" s="194" t="s">
        <v>27</v>
      </c>
      <c r="H103" s="195">
        <f>'[64]Оценка от учреждения'!H102</f>
        <v>0.33</v>
      </c>
      <c r="I103" s="195">
        <f>'[64]Оценка от учреждения'!I102</f>
        <v>0.33</v>
      </c>
      <c r="J103" s="225">
        <f>IF(I103/H103*100&gt;100,100,I103/H103*100)</f>
        <v>100</v>
      </c>
      <c r="K103" s="225">
        <f>J103</f>
        <v>100</v>
      </c>
      <c r="L103" s="232"/>
      <c r="M103" s="233"/>
      <c r="N103" s="57"/>
      <c r="O103" s="236"/>
    </row>
    <row r="104" spans="1:15" ht="33" customHeight="1" x14ac:dyDescent="0.25">
      <c r="A104" s="293"/>
      <c r="B104" s="189" t="s">
        <v>169</v>
      </c>
      <c r="C104" s="276" t="s">
        <v>170</v>
      </c>
      <c r="D104" s="277" t="s">
        <v>18</v>
      </c>
      <c r="E104" s="273" t="s">
        <v>19</v>
      </c>
      <c r="F104" s="256" t="s">
        <v>150</v>
      </c>
      <c r="G104" s="278" t="s">
        <v>21</v>
      </c>
      <c r="H104" s="195">
        <f>'[64]Оценка от учреждения'!H103</f>
        <v>100</v>
      </c>
      <c r="I104" s="195">
        <f>'[64]Оценка от учреждения'!I103</f>
        <v>100</v>
      </c>
      <c r="J104" s="279">
        <f>IF(I104/H104*100&gt;100,100,I104/H104*100)</f>
        <v>100</v>
      </c>
      <c r="K104" s="237">
        <f>(J104+J105+J106)/3</f>
        <v>96.296296296296305</v>
      </c>
      <c r="L104" s="261">
        <f>(K104+K107)/2</f>
        <v>97.454966329966339</v>
      </c>
      <c r="M104" s="294"/>
      <c r="N104" s="280"/>
      <c r="O104" s="281">
        <v>26</v>
      </c>
    </row>
    <row r="105" spans="1:15" ht="39" customHeight="1" x14ac:dyDescent="0.25">
      <c r="A105" s="293"/>
      <c r="B105" s="189"/>
      <c r="C105" s="276"/>
      <c r="D105" s="282"/>
      <c r="E105" s="273" t="s">
        <v>19</v>
      </c>
      <c r="F105" s="256" t="s">
        <v>151</v>
      </c>
      <c r="G105" s="278" t="s">
        <v>21</v>
      </c>
      <c r="H105" s="195">
        <f>'[64]Оценка от учреждения'!H104</f>
        <v>8.8000000000000007</v>
      </c>
      <c r="I105" s="195">
        <f>'[64]Оценка от учреждения'!I104</f>
        <v>9.9</v>
      </c>
      <c r="J105" s="279">
        <f>IF(H105/I105*100&gt;100,100,H105/I105*100)</f>
        <v>88.8888888888889</v>
      </c>
      <c r="K105" s="283"/>
      <c r="L105" s="262"/>
      <c r="M105" s="294"/>
      <c r="N105" s="284"/>
      <c r="O105" s="285"/>
    </row>
    <row r="106" spans="1:15" ht="32.25" customHeight="1" x14ac:dyDescent="0.25">
      <c r="A106" s="293"/>
      <c r="B106" s="189"/>
      <c r="C106" s="276"/>
      <c r="D106" s="282"/>
      <c r="E106" s="273" t="s">
        <v>19</v>
      </c>
      <c r="F106" s="291" t="s">
        <v>152</v>
      </c>
      <c r="G106" s="278" t="s">
        <v>21</v>
      </c>
      <c r="H106" s="195">
        <f>'[64]Оценка от учреждения'!H105</f>
        <v>100</v>
      </c>
      <c r="I106" s="195">
        <f>'[64]Оценка от учреждения'!I105</f>
        <v>100</v>
      </c>
      <c r="J106" s="279">
        <f>IF(I106/H106*100&gt;100,100,I106/H106*100)</f>
        <v>100</v>
      </c>
      <c r="K106" s="283"/>
      <c r="L106" s="262"/>
      <c r="M106" s="294"/>
      <c r="N106" s="284"/>
      <c r="O106" s="285"/>
    </row>
    <row r="107" spans="1:15" ht="33" customHeight="1" x14ac:dyDescent="0.25">
      <c r="A107" s="295"/>
      <c r="B107" s="203"/>
      <c r="C107" s="276"/>
      <c r="D107" s="282"/>
      <c r="E107" s="273" t="s">
        <v>25</v>
      </c>
      <c r="F107" s="55" t="s">
        <v>26</v>
      </c>
      <c r="G107" s="278" t="s">
        <v>27</v>
      </c>
      <c r="H107" s="195">
        <f>'[64]Оценка от учреждения'!H106</f>
        <v>132</v>
      </c>
      <c r="I107" s="195">
        <f>'[64]Оценка от учреждения'!I106</f>
        <v>130.16999999999999</v>
      </c>
      <c r="J107" s="279">
        <f>IF(I107/H107*100&gt;100,100,I107/H107*100)</f>
        <v>98.61363636363636</v>
      </c>
      <c r="K107" s="279">
        <f>J107</f>
        <v>98.61363636363636</v>
      </c>
      <c r="L107" s="262"/>
      <c r="M107" s="296"/>
      <c r="N107" s="286"/>
      <c r="O107" s="287"/>
    </row>
    <row r="108" spans="1:15" x14ac:dyDescent="0.25">
      <c r="A108" s="272"/>
      <c r="B108" s="272"/>
      <c r="C108" s="272"/>
      <c r="D108" s="272"/>
      <c r="E108" s="272"/>
      <c r="F108" s="272"/>
      <c r="G108" s="272"/>
      <c r="J108" s="272"/>
      <c r="K108" s="272"/>
      <c r="L108" s="272"/>
      <c r="M108" s="272"/>
      <c r="N108" s="272"/>
      <c r="O108" s="27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92"/>
      <c r="H109" s="246"/>
      <c r="J109" s="272"/>
      <c r="K109" s="272"/>
      <c r="L109" s="272"/>
      <c r="M109" s="272"/>
      <c r="N109" s="272"/>
      <c r="O109" s="272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28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3" t="s">
        <v>1</v>
      </c>
      <c r="B2" s="3" t="s">
        <v>173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3</v>
      </c>
      <c r="D3" s="5">
        <v>4</v>
      </c>
      <c r="E3" s="4">
        <v>5</v>
      </c>
      <c r="F3" s="4">
        <v>6</v>
      </c>
      <c r="G3" s="5">
        <v>7</v>
      </c>
      <c r="H3" s="4">
        <v>8</v>
      </c>
      <c r="I3" s="4">
        <v>9</v>
      </c>
      <c r="J3" s="5">
        <v>10</v>
      </c>
      <c r="K3" s="4">
        <v>11</v>
      </c>
      <c r="L3" s="4">
        <v>12</v>
      </c>
      <c r="M3" s="5">
        <v>13</v>
      </c>
      <c r="N3" s="4">
        <v>14</v>
      </c>
    </row>
    <row r="4" spans="1:15" customFormat="1" ht="55.5" hidden="1" customHeight="1" x14ac:dyDescent="0.25">
      <c r="A4" s="228" t="s">
        <v>218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8.25" hidden="1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04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hidden="1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/>
      <c r="I16" s="195"/>
      <c r="J16" s="225"/>
      <c r="K16" s="226"/>
      <c r="L16" s="227"/>
      <c r="M16" s="233"/>
      <c r="N16" s="44"/>
      <c r="O16" s="229">
        <v>4</v>
      </c>
    </row>
    <row r="17" spans="1:15" customFormat="1" ht="39" hidden="1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/>
      <c r="I17" s="195"/>
      <c r="J17" s="225"/>
      <c r="K17" s="231"/>
      <c r="L17" s="232"/>
      <c r="M17" s="233"/>
      <c r="N17" s="49"/>
      <c r="O17" s="234"/>
    </row>
    <row r="18" spans="1:15" customFormat="1" ht="32.25" hidden="1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/>
      <c r="I18" s="195"/>
      <c r="J18" s="225"/>
      <c r="K18" s="231"/>
      <c r="L18" s="232"/>
      <c r="M18" s="233"/>
      <c r="N18" s="49"/>
      <c r="O18" s="234"/>
    </row>
    <row r="19" spans="1:15" customFormat="1" ht="33" hidden="1" customHeight="1" x14ac:dyDescent="0.25">
      <c r="A19" s="223"/>
      <c r="B19" s="203"/>
      <c r="C19" s="204"/>
      <c r="D19" s="199"/>
      <c r="E19" s="192" t="s">
        <v>25</v>
      </c>
      <c r="F19" s="205" t="s">
        <v>117</v>
      </c>
      <c r="G19" s="194" t="s">
        <v>27</v>
      </c>
      <c r="H19" s="195"/>
      <c r="I19" s="195"/>
      <c r="J19" s="225"/>
      <c r="K19" s="225"/>
      <c r="L19" s="232"/>
      <c r="M19" s="233"/>
      <c r="N19" s="57"/>
      <c r="O19" s="236"/>
    </row>
    <row r="20" spans="1:15" customFormat="1" ht="52.5" hidden="1" customHeight="1" x14ac:dyDescent="0.25">
      <c r="A20" s="223"/>
      <c r="B20" s="189" t="s">
        <v>124</v>
      </c>
      <c r="C20" s="190" t="s">
        <v>125</v>
      </c>
      <c r="D20" s="191" t="s">
        <v>18</v>
      </c>
      <c r="E20" s="192" t="s">
        <v>19</v>
      </c>
      <c r="F20" s="193" t="s">
        <v>114</v>
      </c>
      <c r="G20" s="194" t="s">
        <v>21</v>
      </c>
      <c r="H20" s="195"/>
      <c r="I20" s="195"/>
      <c r="J20" s="225"/>
      <c r="K20" s="226"/>
      <c r="L20" s="227"/>
      <c r="M20" s="233"/>
      <c r="N20" s="44"/>
      <c r="O20" s="229">
        <v>5</v>
      </c>
    </row>
    <row r="21" spans="1:15" customFormat="1" ht="39" hidden="1" customHeight="1" x14ac:dyDescent="0.25">
      <c r="A21" s="223"/>
      <c r="B21" s="189"/>
      <c r="C21" s="190"/>
      <c r="D21" s="199"/>
      <c r="E21" s="192" t="s">
        <v>19</v>
      </c>
      <c r="F21" s="193" t="s">
        <v>115</v>
      </c>
      <c r="G21" s="194" t="s">
        <v>21</v>
      </c>
      <c r="H21" s="195"/>
      <c r="I21" s="195"/>
      <c r="J21" s="225"/>
      <c r="K21" s="231"/>
      <c r="L21" s="232"/>
      <c r="M21" s="233"/>
      <c r="N21" s="49"/>
      <c r="O21" s="234"/>
    </row>
    <row r="22" spans="1:15" customFormat="1" ht="33.75" hidden="1" customHeight="1" x14ac:dyDescent="0.25">
      <c r="A22" s="223"/>
      <c r="B22" s="189"/>
      <c r="C22" s="190"/>
      <c r="D22" s="199"/>
      <c r="E22" s="192" t="s">
        <v>19</v>
      </c>
      <c r="F22" s="193" t="s">
        <v>116</v>
      </c>
      <c r="G22" s="194" t="s">
        <v>21</v>
      </c>
      <c r="H22" s="195"/>
      <c r="I22" s="195"/>
      <c r="J22" s="225"/>
      <c r="K22" s="231"/>
      <c r="L22" s="232"/>
      <c r="M22" s="233"/>
      <c r="N22" s="49"/>
      <c r="O22" s="234"/>
    </row>
    <row r="23" spans="1:15" customFormat="1" ht="33" hidden="1" customHeight="1" x14ac:dyDescent="0.25">
      <c r="A23" s="223"/>
      <c r="B23" s="203"/>
      <c r="C23" s="204"/>
      <c r="D23" s="199"/>
      <c r="E23" s="192" t="s">
        <v>25</v>
      </c>
      <c r="F23" s="205" t="s">
        <v>117</v>
      </c>
      <c r="G23" s="194" t="s">
        <v>27</v>
      </c>
      <c r="H23" s="195"/>
      <c r="I23" s="195"/>
      <c r="J23" s="225"/>
      <c r="K23" s="225"/>
      <c r="L23" s="232"/>
      <c r="M23" s="233"/>
      <c r="N23" s="57"/>
      <c r="O23" s="236"/>
    </row>
    <row r="24" spans="1:15" ht="52.5" hidden="1" customHeight="1" x14ac:dyDescent="0.25">
      <c r="A24" s="223"/>
      <c r="B24" s="189" t="s">
        <v>126</v>
      </c>
      <c r="C24" s="36" t="s">
        <v>127</v>
      </c>
      <c r="D24" s="208" t="s">
        <v>18</v>
      </c>
      <c r="E24" s="3" t="s">
        <v>19</v>
      </c>
      <c r="F24" s="38" t="s">
        <v>114</v>
      </c>
      <c r="G24" s="39" t="s">
        <v>21</v>
      </c>
      <c r="H24" s="195"/>
      <c r="I24" s="195"/>
      <c r="J24" s="196"/>
      <c r="K24" s="237"/>
      <c r="L24" s="227"/>
      <c r="M24" s="233"/>
      <c r="N24" s="44"/>
      <c r="O24" s="238">
        <v>6</v>
      </c>
    </row>
    <row r="25" spans="1:15" ht="39" hidden="1" customHeight="1" x14ac:dyDescent="0.25">
      <c r="A25" s="223"/>
      <c r="B25" s="189"/>
      <c r="C25" s="36"/>
      <c r="D25" s="209"/>
      <c r="E25" s="3" t="s">
        <v>19</v>
      </c>
      <c r="F25" s="256" t="s">
        <v>180</v>
      </c>
      <c r="G25" s="39" t="s">
        <v>21</v>
      </c>
      <c r="H25" s="195"/>
      <c r="I25" s="195"/>
      <c r="J25" s="196"/>
      <c r="K25" s="239"/>
      <c r="L25" s="240"/>
      <c r="M25" s="233"/>
      <c r="N25" s="49"/>
      <c r="O25" s="241"/>
    </row>
    <row r="26" spans="1:15" ht="35.25" hidden="1" customHeight="1" x14ac:dyDescent="0.25">
      <c r="A26" s="223"/>
      <c r="B26" s="189"/>
      <c r="C26" s="36"/>
      <c r="D26" s="209"/>
      <c r="E26" s="3" t="s">
        <v>19</v>
      </c>
      <c r="F26" s="38" t="s">
        <v>116</v>
      </c>
      <c r="G26" s="39" t="s">
        <v>21</v>
      </c>
      <c r="H26" s="195"/>
      <c r="I26" s="195"/>
      <c r="J26" s="196"/>
      <c r="K26" s="239"/>
      <c r="L26" s="240"/>
      <c r="M26" s="233"/>
      <c r="N26" s="49"/>
      <c r="O26" s="241"/>
    </row>
    <row r="27" spans="1:15" ht="33" hidden="1" customHeight="1" x14ac:dyDescent="0.25">
      <c r="A27" s="223"/>
      <c r="B27" s="203"/>
      <c r="C27" s="53"/>
      <c r="D27" s="209"/>
      <c r="E27" s="3" t="s">
        <v>25</v>
      </c>
      <c r="F27" s="55" t="s">
        <v>117</v>
      </c>
      <c r="G27" s="39" t="s">
        <v>27</v>
      </c>
      <c r="H27" s="195"/>
      <c r="I27" s="195"/>
      <c r="J27" s="196"/>
      <c r="K27" s="196"/>
      <c r="L27" s="240"/>
      <c r="M27" s="233"/>
      <c r="N27" s="57"/>
      <c r="O27" s="242"/>
    </row>
    <row r="28" spans="1:15" customFormat="1" ht="51" customHeight="1" x14ac:dyDescent="0.25">
      <c r="A28" s="223"/>
      <c r="B28" s="189" t="s">
        <v>128</v>
      </c>
      <c r="C28" s="190" t="s">
        <v>129</v>
      </c>
      <c r="D28" s="191" t="s">
        <v>18</v>
      </c>
      <c r="E28" s="192" t="s">
        <v>19</v>
      </c>
      <c r="F28" s="193" t="s">
        <v>114</v>
      </c>
      <c r="G28" s="194" t="s">
        <v>21</v>
      </c>
      <c r="H28" s="195">
        <f>'[65]Оценка от учреждения'!H27</f>
        <v>9</v>
      </c>
      <c r="I28" s="195">
        <f>'[65]Оценка от учреждения'!I27</f>
        <v>7.7</v>
      </c>
      <c r="J28" s="195">
        <f>'[65]7'!F19</f>
        <v>100</v>
      </c>
      <c r="K28" s="226">
        <f>(J28+J29+J30)/3</f>
        <v>89.404274670304687</v>
      </c>
      <c r="L28" s="227">
        <f>(K28+K31)/2</f>
        <v>94.702137335152344</v>
      </c>
      <c r="M28" s="233"/>
      <c r="N28" s="44"/>
      <c r="O28" s="229">
        <v>7</v>
      </c>
    </row>
    <row r="29" spans="1:15" customFormat="1" ht="39" customHeight="1" x14ac:dyDescent="0.25">
      <c r="A29" s="223"/>
      <c r="B29" s="189"/>
      <c r="C29" s="190"/>
      <c r="D29" s="199"/>
      <c r="E29" s="192" t="s">
        <v>19</v>
      </c>
      <c r="F29" s="193" t="s">
        <v>115</v>
      </c>
      <c r="G29" s="194" t="s">
        <v>21</v>
      </c>
      <c r="H29" s="195">
        <f>'[65]Оценка от учреждения'!H28</f>
        <v>100</v>
      </c>
      <c r="I29" s="195">
        <f>'[65]Оценка от учреждения'!I28</f>
        <v>100</v>
      </c>
      <c r="J29" s="195">
        <f>'[65]7'!F20</f>
        <v>100</v>
      </c>
      <c r="K29" s="231"/>
      <c r="L29" s="232"/>
      <c r="M29" s="233"/>
      <c r="N29" s="49"/>
      <c r="O29" s="234"/>
    </row>
    <row r="30" spans="1:15" customFormat="1" ht="33.75" customHeight="1" x14ac:dyDescent="0.25">
      <c r="A30" s="223"/>
      <c r="B30" s="189"/>
      <c r="C30" s="190"/>
      <c r="D30" s="199"/>
      <c r="E30" s="192" t="s">
        <v>19</v>
      </c>
      <c r="F30" s="193" t="s">
        <v>116</v>
      </c>
      <c r="G30" s="194" t="s">
        <v>21</v>
      </c>
      <c r="H30" s="195">
        <f>'[65]Оценка от учреждения'!H29</f>
        <v>73.3</v>
      </c>
      <c r="I30" s="195">
        <f>'[65]Оценка от учреждения'!I29</f>
        <v>50</v>
      </c>
      <c r="J30" s="195">
        <f>'[65]7'!F21</f>
        <v>68.212824010914048</v>
      </c>
      <c r="K30" s="231"/>
      <c r="L30" s="232"/>
      <c r="M30" s="233"/>
      <c r="N30" s="49"/>
      <c r="O30" s="234"/>
    </row>
    <row r="31" spans="1:15" customFormat="1" ht="33" customHeight="1" x14ac:dyDescent="0.25">
      <c r="A31" s="223"/>
      <c r="B31" s="203"/>
      <c r="C31" s="204"/>
      <c r="D31" s="199"/>
      <c r="E31" s="192" t="s">
        <v>25</v>
      </c>
      <c r="F31" s="205" t="s">
        <v>26</v>
      </c>
      <c r="G31" s="194" t="s">
        <v>27</v>
      </c>
      <c r="H31" s="195">
        <f>'[65]Оценка от учреждения'!H30</f>
        <v>1</v>
      </c>
      <c r="I31" s="195">
        <f>'[65]Оценка от учреждения'!I30</f>
        <v>1.83</v>
      </c>
      <c r="J31" s="297">
        <f>'[65]7'!J22</f>
        <v>100</v>
      </c>
      <c r="K31" s="225">
        <f>J31</f>
        <v>100</v>
      </c>
      <c r="L31" s="232"/>
      <c r="M31" s="233"/>
      <c r="N31" s="57"/>
      <c r="O31" s="236"/>
    </row>
    <row r="32" spans="1:15" ht="54" customHeight="1" x14ac:dyDescent="0.25">
      <c r="A32" s="20"/>
      <c r="B32" s="189" t="s">
        <v>130</v>
      </c>
      <c r="C32" s="36" t="s">
        <v>131</v>
      </c>
      <c r="D32" s="37" t="s">
        <v>18</v>
      </c>
      <c r="E32" s="3" t="s">
        <v>19</v>
      </c>
      <c r="F32" s="38" t="s">
        <v>114</v>
      </c>
      <c r="G32" s="39" t="s">
        <v>21</v>
      </c>
      <c r="H32" s="195">
        <f>'[65]Оценка от учреждения'!H31</f>
        <v>9</v>
      </c>
      <c r="I32" s="195">
        <f>'[65]Оценка от учреждения'!I31</f>
        <v>4.8</v>
      </c>
      <c r="J32" s="196">
        <f>IF(H32/I32*100&gt;100,100,H32/I32*100)</f>
        <v>100</v>
      </c>
      <c r="K32" s="237">
        <f>(J32+J33+J34)/3</f>
        <v>93.178717598908591</v>
      </c>
      <c r="L32" s="227">
        <f>(K32+K35)/2</f>
        <v>96.420991452515523</v>
      </c>
      <c r="M32" s="243"/>
      <c r="N32" s="44"/>
      <c r="O32" s="238">
        <v>8</v>
      </c>
    </row>
    <row r="33" spans="1:15" ht="39" customHeight="1" x14ac:dyDescent="0.25">
      <c r="A33" s="20"/>
      <c r="B33" s="189"/>
      <c r="C33" s="36"/>
      <c r="D33" s="217"/>
      <c r="E33" s="3" t="s">
        <v>19</v>
      </c>
      <c r="F33" s="38" t="s">
        <v>115</v>
      </c>
      <c r="G33" s="39" t="s">
        <v>21</v>
      </c>
      <c r="H33" s="195">
        <f>'[65]Оценка от учреждения'!H32</f>
        <v>100</v>
      </c>
      <c r="I33" s="195">
        <f>'[65]Оценка от учреждения'!I32</f>
        <v>100</v>
      </c>
      <c r="J33" s="196">
        <f>IF(I33/H33*100&gt;100,100,I33/H33*100)</f>
        <v>100</v>
      </c>
      <c r="K33" s="239"/>
      <c r="L33" s="240"/>
      <c r="M33" s="243"/>
      <c r="N33" s="49"/>
      <c r="O33" s="241"/>
    </row>
    <row r="34" spans="1:15" ht="33.75" customHeight="1" x14ac:dyDescent="0.25">
      <c r="A34" s="20"/>
      <c r="B34" s="189"/>
      <c r="C34" s="36"/>
      <c r="D34" s="217"/>
      <c r="E34" s="3" t="s">
        <v>19</v>
      </c>
      <c r="F34" s="38" t="s">
        <v>116</v>
      </c>
      <c r="G34" s="39" t="s">
        <v>21</v>
      </c>
      <c r="H34" s="195">
        <f>'[65]Оценка от учреждения'!H33</f>
        <v>73.3</v>
      </c>
      <c r="I34" s="195">
        <f>'[65]Оценка от учреждения'!I33</f>
        <v>58.3</v>
      </c>
      <c r="J34" s="196">
        <f>IF(I34/H34*100&gt;100,100,I34/H34*100)</f>
        <v>79.536152796725773</v>
      </c>
      <c r="K34" s="239"/>
      <c r="L34" s="240"/>
      <c r="M34" s="243"/>
      <c r="N34" s="49"/>
      <c r="O34" s="241"/>
    </row>
    <row r="35" spans="1:15" ht="33" customHeight="1" x14ac:dyDescent="0.25">
      <c r="A35" s="20"/>
      <c r="B35" s="203"/>
      <c r="C35" s="53"/>
      <c r="D35" s="218"/>
      <c r="E35" s="3" t="s">
        <v>25</v>
      </c>
      <c r="F35" s="55" t="s">
        <v>26</v>
      </c>
      <c r="G35" s="39" t="s">
        <v>27</v>
      </c>
      <c r="H35" s="195">
        <f>'[65]Оценка от учреждения'!H34</f>
        <v>98</v>
      </c>
      <c r="I35" s="195">
        <f>'[65]Оценка от учреждения'!I34</f>
        <v>97.67</v>
      </c>
      <c r="J35" s="196">
        <f>IF(I35/H35*100&gt;100,100,I35/H35*100)</f>
        <v>99.663265306122454</v>
      </c>
      <c r="K35" s="196">
        <f>J35</f>
        <v>99.663265306122454</v>
      </c>
      <c r="L35" s="240"/>
      <c r="M35" s="243"/>
      <c r="N35" s="57"/>
      <c r="O35" s="242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33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33"/>
      <c r="N41" s="49"/>
      <c r="O41" s="241"/>
    </row>
    <row r="42" spans="1:15" ht="36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33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customHeight="1" x14ac:dyDescent="0.25">
      <c r="A56" s="223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>
        <f>'[65]Оценка от учреждения'!H55</f>
        <v>8</v>
      </c>
      <c r="I56" s="195">
        <f>'[65]Оценка от учреждения'!I55</f>
        <v>6.6</v>
      </c>
      <c r="J56" s="196">
        <f>IF(H56/I56*100&gt;100,100,H56/I56*100)</f>
        <v>100</v>
      </c>
      <c r="K56" s="237">
        <f>(J56+J57+J58)/3</f>
        <v>100</v>
      </c>
      <c r="L56" s="227">
        <f>(K56+K59)/2</f>
        <v>100</v>
      </c>
      <c r="M56" s="233"/>
      <c r="N56" s="44"/>
      <c r="O56" s="238">
        <v>14</v>
      </c>
    </row>
    <row r="57" spans="1:15" ht="39" customHeight="1" x14ac:dyDescent="0.25">
      <c r="A57" s="223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>
        <f>'[65]Оценка от учреждения'!H56</f>
        <v>100</v>
      </c>
      <c r="I57" s="195">
        <f>'[65]Оценка от учреждения'!I56</f>
        <v>100</v>
      </c>
      <c r="J57" s="196">
        <f>IF(I57/H57*100&gt;100,100,I57/H57*100)</f>
        <v>100</v>
      </c>
      <c r="K57" s="239"/>
      <c r="L57" s="240"/>
      <c r="M57" s="233"/>
      <c r="N57" s="49"/>
      <c r="O57" s="241"/>
    </row>
    <row r="58" spans="1:15" ht="36.75" customHeight="1" x14ac:dyDescent="0.25">
      <c r="A58" s="223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>
        <f>'[65]Оценка от учреждения'!H57</f>
        <v>73.3</v>
      </c>
      <c r="I58" s="195">
        <f>'[65]Оценка от учреждения'!I57</f>
        <v>77.8</v>
      </c>
      <c r="J58" s="196">
        <f>IF(I58/H58*100&gt;100,100,I58/H58*100)</f>
        <v>100</v>
      </c>
      <c r="K58" s="239"/>
      <c r="L58" s="240"/>
      <c r="M58" s="233"/>
      <c r="N58" s="49"/>
      <c r="O58" s="241"/>
    </row>
    <row r="59" spans="1:15" ht="33" customHeight="1" x14ac:dyDescent="0.25">
      <c r="A59" s="223"/>
      <c r="B59" s="203"/>
      <c r="C59" s="53"/>
      <c r="D59" s="209"/>
      <c r="E59" s="3" t="s">
        <v>25</v>
      </c>
      <c r="F59" s="55" t="s">
        <v>26</v>
      </c>
      <c r="G59" s="39" t="s">
        <v>27</v>
      </c>
      <c r="H59" s="195">
        <f>'[65]Оценка от учреждения'!H58</f>
        <v>4</v>
      </c>
      <c r="I59" s="195">
        <f>'[65]Оценка от учреждения'!I58</f>
        <v>4.17</v>
      </c>
      <c r="J59" s="196">
        <f>IF(I59/H59*100&gt;100,100,I59/H59*100)</f>
        <v>100</v>
      </c>
      <c r="K59" s="196">
        <f>J59</f>
        <v>100</v>
      </c>
      <c r="L59" s="240"/>
      <c r="M59" s="233"/>
      <c r="N59" s="57"/>
      <c r="O59" s="242"/>
    </row>
    <row r="60" spans="1:15" customFormat="1" ht="52.5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>
        <f>'[65]Оценка от учреждения'!H59</f>
        <v>7</v>
      </c>
      <c r="I60" s="195">
        <f>'[65]Оценка от учреждения'!I59</f>
        <v>7.4</v>
      </c>
      <c r="J60" s="225">
        <f>IF(H60/I60*100&gt;100,100,H60/I60*100)</f>
        <v>94.594594594594597</v>
      </c>
      <c r="K60" s="226">
        <f>(J60+J61+J62)/3</f>
        <v>98.198198198198199</v>
      </c>
      <c r="L60" s="227">
        <f>(K60+K63)/2</f>
        <v>97.099099099099107</v>
      </c>
      <c r="M60" s="233"/>
      <c r="N60" s="44"/>
      <c r="O60" s="229">
        <v>15</v>
      </c>
    </row>
    <row r="61" spans="1:15" customFormat="1" ht="39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>
        <f>'[65]Оценка от учреждения'!H60</f>
        <v>100</v>
      </c>
      <c r="I61" s="195">
        <f>'[65]Оценка от учреждения'!I60</f>
        <v>100</v>
      </c>
      <c r="J61" s="225">
        <f>IF(I61/H61*100&gt;100,100,I61/H61*100)</f>
        <v>100</v>
      </c>
      <c r="K61" s="231"/>
      <c r="L61" s="232"/>
      <c r="M61" s="233"/>
      <c r="N61" s="49"/>
      <c r="O61" s="234"/>
    </row>
    <row r="62" spans="1:15" customFormat="1" ht="33.75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>
        <f>'[65]Оценка от учреждения'!H61</f>
        <v>73.3</v>
      </c>
      <c r="I62" s="195">
        <f>'[65]Оценка от учреждения'!I61</f>
        <v>77.8</v>
      </c>
      <c r="J62" s="225">
        <f>IF(I62/H62*100&gt;100,100,I62/H62*100)</f>
        <v>100</v>
      </c>
      <c r="K62" s="231"/>
      <c r="L62" s="232"/>
      <c r="M62" s="233"/>
      <c r="N62" s="49"/>
      <c r="O62" s="234"/>
    </row>
    <row r="63" spans="1:15" customFormat="1" ht="33" customHeight="1" x14ac:dyDescent="0.25">
      <c r="A63" s="223"/>
      <c r="B63" s="203"/>
      <c r="C63" s="204"/>
      <c r="D63" s="199"/>
      <c r="E63" s="192" t="s">
        <v>25</v>
      </c>
      <c r="F63" s="205" t="s">
        <v>26</v>
      </c>
      <c r="G63" s="194" t="s">
        <v>27</v>
      </c>
      <c r="H63" s="195">
        <f>'[65]Оценка от учреждения'!H62</f>
        <v>2</v>
      </c>
      <c r="I63" s="195">
        <f>'[65]Оценка от учреждения'!I62</f>
        <v>1.92</v>
      </c>
      <c r="J63" s="225">
        <f>IF(I63/H63*100&gt;100,100,I63/H63*100)</f>
        <v>96</v>
      </c>
      <c r="K63" s="225">
        <f>J63</f>
        <v>96</v>
      </c>
      <c r="L63" s="232"/>
      <c r="M63" s="233"/>
      <c r="N63" s="57"/>
      <c r="O63" s="236"/>
    </row>
    <row r="64" spans="1:15" ht="5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>
        <f>'[65]Оценка от учреждения'!H63</f>
        <v>7</v>
      </c>
      <c r="I64" s="195">
        <f>'[65]Оценка от учреждения'!I63</f>
        <v>11</v>
      </c>
      <c r="J64" s="196">
        <f>IF(H64/I64*100&gt;100,100,H64/I64*100)</f>
        <v>63.636363636363633</v>
      </c>
      <c r="K64" s="237">
        <f>(J64+J65+J66)/3</f>
        <v>87.878787878787875</v>
      </c>
      <c r="L64" s="227">
        <f>(K64+K67)/2</f>
        <v>93.939393939393938</v>
      </c>
      <c r="M64" s="233"/>
      <c r="N64" s="44"/>
      <c r="O64" s="238">
        <v>16</v>
      </c>
    </row>
    <row r="65" spans="1:15" ht="39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>
        <f>'[65]Оценка от учреждения'!H64</f>
        <v>100</v>
      </c>
      <c r="I65" s="195">
        <f>'[65]Оценка от учреждения'!I64</f>
        <v>100</v>
      </c>
      <c r="J65" s="196">
        <f>IF(I65/H65*100&gt;100,100,I65/H65*100)</f>
        <v>100</v>
      </c>
      <c r="K65" s="239"/>
      <c r="L65" s="240"/>
      <c r="M65" s="233"/>
      <c r="N65" s="49"/>
      <c r="O65" s="241"/>
    </row>
    <row r="66" spans="1:15" ht="33.75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>
        <f>'[65]Оценка от учреждения'!H65</f>
        <v>73.3</v>
      </c>
      <c r="I66" s="195">
        <f>'[65]Оценка от учреждения'!I65</f>
        <v>77.8</v>
      </c>
      <c r="J66" s="196">
        <f>IF(I66/H66*100&gt;100,100,I66/H66*100)</f>
        <v>100</v>
      </c>
      <c r="K66" s="239"/>
      <c r="L66" s="240"/>
      <c r="M66" s="233"/>
      <c r="N66" s="49"/>
      <c r="O66" s="241"/>
    </row>
    <row r="67" spans="1:15" ht="33" customHeight="1" x14ac:dyDescent="0.25">
      <c r="A67" s="223"/>
      <c r="B67" s="203"/>
      <c r="C67" s="53"/>
      <c r="D67" s="209"/>
      <c r="E67" s="3" t="s">
        <v>25</v>
      </c>
      <c r="F67" s="55" t="s">
        <v>26</v>
      </c>
      <c r="G67" s="39" t="s">
        <v>27</v>
      </c>
      <c r="H67" s="195">
        <f>'[65]Оценка от учреждения'!H66</f>
        <v>17</v>
      </c>
      <c r="I67" s="195">
        <f>'[65]Оценка от учреждения'!I66</f>
        <v>17.079999999999998</v>
      </c>
      <c r="J67" s="196">
        <f>IF(I67/H67*100&gt;100,100,I67/H67*100)</f>
        <v>100</v>
      </c>
      <c r="K67" s="196">
        <f>J67</f>
        <v>100</v>
      </c>
      <c r="L67" s="240"/>
      <c r="M67" s="233"/>
      <c r="N67" s="57"/>
      <c r="O67" s="242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196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hidden="1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/>
      <c r="I72" s="195"/>
      <c r="J72" s="196"/>
      <c r="K72" s="237"/>
      <c r="L72" s="227"/>
      <c r="M72" s="233"/>
      <c r="N72" s="44"/>
      <c r="O72" s="238">
        <v>18</v>
      </c>
    </row>
    <row r="73" spans="1:15" ht="34.5" hidden="1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/>
      <c r="I73" s="195"/>
      <c r="J73" s="196"/>
      <c r="K73" s="239"/>
      <c r="L73" s="240"/>
      <c r="M73" s="233"/>
      <c r="N73" s="49"/>
      <c r="O73" s="241"/>
    </row>
    <row r="74" spans="1:15" ht="33.75" hidden="1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/>
      <c r="I74" s="195"/>
      <c r="J74" s="196"/>
      <c r="K74" s="239"/>
      <c r="L74" s="240"/>
      <c r="M74" s="233"/>
      <c r="N74" s="49"/>
      <c r="O74" s="241"/>
    </row>
    <row r="75" spans="1:15" ht="33" hidden="1" customHeight="1" x14ac:dyDescent="0.25">
      <c r="A75" s="223"/>
      <c r="B75" s="203"/>
      <c r="C75" s="53"/>
      <c r="D75" s="209"/>
      <c r="E75" s="3" t="s">
        <v>25</v>
      </c>
      <c r="F75" s="55" t="s">
        <v>117</v>
      </c>
      <c r="G75" s="39" t="s">
        <v>27</v>
      </c>
      <c r="H75" s="195"/>
      <c r="I75" s="195"/>
      <c r="J75" s="196"/>
      <c r="K75" s="196"/>
      <c r="L75" s="240"/>
      <c r="M75" s="233"/>
      <c r="N75" s="57"/>
      <c r="O75" s="242"/>
    </row>
    <row r="76" spans="1:15" customFormat="1" ht="36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>
        <f>'[65]Оценка от учреждения'!H75</f>
        <v>100</v>
      </c>
      <c r="I76" s="195">
        <f>'[65]Оценка от учреждения'!I75</f>
        <v>100</v>
      </c>
      <c r="J76" s="225">
        <f>IF(I76/H76*100&gt;100,100,I76/H76*100)</f>
        <v>100</v>
      </c>
      <c r="K76" s="226">
        <f>(J76+J77+J78)/3</f>
        <v>98.198198198198199</v>
      </c>
      <c r="L76" s="227">
        <f>(K76+K79)/2</f>
        <v>97.099099099099107</v>
      </c>
      <c r="M76" s="233"/>
      <c r="N76" s="44"/>
      <c r="O76" s="229">
        <v>19</v>
      </c>
    </row>
    <row r="77" spans="1:15" customFormat="1" ht="39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>
        <f>'[65]Оценка от учреждения'!H76</f>
        <v>7</v>
      </c>
      <c r="I77" s="195">
        <f>'[65]Оценка от учреждения'!I76</f>
        <v>7.4</v>
      </c>
      <c r="J77" s="225">
        <f>IF(H77/I77*100&gt;100,100,H77/I77*100)</f>
        <v>94.594594594594597</v>
      </c>
      <c r="K77" s="231"/>
      <c r="L77" s="232"/>
      <c r="M77" s="233"/>
      <c r="N77" s="49"/>
      <c r="O77" s="234"/>
    </row>
    <row r="78" spans="1:15" customFormat="1" ht="35.25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>
        <f>'[65]Оценка от учреждения'!H77</f>
        <v>100</v>
      </c>
      <c r="I78" s="195">
        <f>'[65]Оценка от учреждения'!I77</f>
        <v>100</v>
      </c>
      <c r="J78" s="225">
        <f>IF(I78/H78*100&gt;100,100,I78/H78*100)</f>
        <v>100</v>
      </c>
      <c r="K78" s="231"/>
      <c r="L78" s="232"/>
      <c r="M78" s="233"/>
      <c r="N78" s="49"/>
      <c r="O78" s="234"/>
    </row>
    <row r="79" spans="1:15" customFormat="1" ht="33" customHeight="1" x14ac:dyDescent="0.25">
      <c r="A79" s="223"/>
      <c r="B79" s="203"/>
      <c r="C79" s="204"/>
      <c r="D79" s="199"/>
      <c r="E79" s="192" t="s">
        <v>25</v>
      </c>
      <c r="F79" s="205" t="s">
        <v>26</v>
      </c>
      <c r="G79" s="194" t="s">
        <v>27</v>
      </c>
      <c r="H79" s="195">
        <f>'[65]Оценка от учреждения'!H78</f>
        <v>2</v>
      </c>
      <c r="I79" s="195">
        <f>'[65]Оценка от учреждения'!I78</f>
        <v>1.92</v>
      </c>
      <c r="J79" s="225">
        <f>IF(I79/H79*100&gt;100,100,I79/H79*100)</f>
        <v>96</v>
      </c>
      <c r="K79" s="225">
        <f>J79</f>
        <v>96</v>
      </c>
      <c r="L79" s="232"/>
      <c r="M79" s="233"/>
      <c r="N79" s="57"/>
      <c r="O79" s="236"/>
    </row>
    <row r="80" spans="1:15" ht="34.5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>
        <f>'[65]Оценка от учреждения'!H79</f>
        <v>100</v>
      </c>
      <c r="I80" s="195">
        <f>'[65]Оценка от учреждения'!I79</f>
        <v>100</v>
      </c>
      <c r="J80" s="196">
        <f>IF(I80/H80*100&gt;100,100,I80/H80*100)</f>
        <v>100</v>
      </c>
      <c r="K80" s="237">
        <f>(J80+J81+J82)/3</f>
        <v>87.878787878787875</v>
      </c>
      <c r="L80" s="227">
        <f>(K80+K83)/2</f>
        <v>93.939393939393938</v>
      </c>
      <c r="M80" s="233"/>
      <c r="N80" s="44"/>
      <c r="O80" s="238">
        <v>20</v>
      </c>
    </row>
    <row r="81" spans="1:15" ht="39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>
        <f>'[65]Оценка от учреждения'!H80</f>
        <v>7</v>
      </c>
      <c r="I81" s="195">
        <f>'[65]Оценка от учреждения'!I80</f>
        <v>11</v>
      </c>
      <c r="J81" s="196">
        <f>IF(H81/I81*100&gt;100,100,H81/I81*100)</f>
        <v>63.636363636363633</v>
      </c>
      <c r="K81" s="239"/>
      <c r="L81" s="240"/>
      <c r="M81" s="233"/>
      <c r="N81" s="49"/>
      <c r="O81" s="241"/>
    </row>
    <row r="82" spans="1:15" ht="33.75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>
        <f>'[65]Оценка от учреждения'!H81</f>
        <v>100</v>
      </c>
      <c r="I82" s="195">
        <f>'[65]Оценка от учреждения'!I81</f>
        <v>100</v>
      </c>
      <c r="J82" s="196">
        <f>IF(I82/H82*100&gt;100,100,I82/H82*100)</f>
        <v>100</v>
      </c>
      <c r="K82" s="239"/>
      <c r="L82" s="240"/>
      <c r="M82" s="233"/>
      <c r="N82" s="49"/>
      <c r="O82" s="241"/>
    </row>
    <row r="83" spans="1:15" ht="33" customHeight="1" x14ac:dyDescent="0.25">
      <c r="A83" s="223"/>
      <c r="B83" s="203"/>
      <c r="C83" s="53"/>
      <c r="D83" s="209"/>
      <c r="E83" s="3" t="s">
        <v>25</v>
      </c>
      <c r="F83" s="55" t="s">
        <v>26</v>
      </c>
      <c r="G83" s="39" t="s">
        <v>27</v>
      </c>
      <c r="H83" s="195">
        <f>'[65]Оценка от учреждения'!H82</f>
        <v>17</v>
      </c>
      <c r="I83" s="195">
        <f>'[65]Оценка от учреждения'!I82</f>
        <v>17.079999999999998</v>
      </c>
      <c r="J83" s="196">
        <f>IF(I83/H83*100&gt;100,100,I83/H83*100)</f>
        <v>100</v>
      </c>
      <c r="K83" s="196">
        <f>J83</f>
        <v>100</v>
      </c>
      <c r="L83" s="240"/>
      <c r="M83" s="233"/>
      <c r="N83" s="57"/>
      <c r="O83" s="242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4.5" hidden="1" customHeight="1" x14ac:dyDescent="0.25">
      <c r="A92" s="223"/>
      <c r="B92" s="189" t="s">
        <v>163</v>
      </c>
      <c r="C92" s="190" t="s">
        <v>164</v>
      </c>
      <c r="D92" s="191" t="s">
        <v>18</v>
      </c>
      <c r="E92" s="192" t="s">
        <v>19</v>
      </c>
      <c r="F92" s="193" t="s">
        <v>150</v>
      </c>
      <c r="G92" s="194" t="s">
        <v>21</v>
      </c>
      <c r="H92" s="195"/>
      <c r="I92" s="195"/>
      <c r="J92" s="225"/>
      <c r="K92" s="226"/>
      <c r="L92" s="227"/>
      <c r="M92" s="233"/>
      <c r="N92" s="44"/>
      <c r="O92" s="229">
        <v>23</v>
      </c>
    </row>
    <row r="93" spans="1:15" customFormat="1" ht="39" hidden="1" customHeight="1" x14ac:dyDescent="0.25">
      <c r="A93" s="223"/>
      <c r="B93" s="189"/>
      <c r="C93" s="190"/>
      <c r="D93" s="199"/>
      <c r="E93" s="192" t="s">
        <v>19</v>
      </c>
      <c r="F93" s="193" t="s">
        <v>151</v>
      </c>
      <c r="G93" s="194" t="s">
        <v>21</v>
      </c>
      <c r="H93" s="195"/>
      <c r="I93" s="195"/>
      <c r="J93" s="225"/>
      <c r="K93" s="231"/>
      <c r="L93" s="232"/>
      <c r="M93" s="233"/>
      <c r="N93" s="49"/>
      <c r="O93" s="234"/>
    </row>
    <row r="94" spans="1:15" customFormat="1" ht="32.25" hidden="1" customHeight="1" x14ac:dyDescent="0.25">
      <c r="A94" s="223"/>
      <c r="B94" s="189"/>
      <c r="C94" s="190"/>
      <c r="D94" s="199"/>
      <c r="E94" s="192" t="s">
        <v>19</v>
      </c>
      <c r="F94" s="220" t="s">
        <v>152</v>
      </c>
      <c r="G94" s="194" t="s">
        <v>21</v>
      </c>
      <c r="H94" s="195"/>
      <c r="I94" s="195"/>
      <c r="J94" s="225"/>
      <c r="K94" s="231"/>
      <c r="L94" s="232"/>
      <c r="M94" s="233"/>
      <c r="N94" s="49"/>
      <c r="O94" s="234"/>
    </row>
    <row r="95" spans="1:15" customFormat="1" ht="33" hidden="1" customHeight="1" x14ac:dyDescent="0.25">
      <c r="A95" s="223"/>
      <c r="B95" s="203"/>
      <c r="C95" s="204"/>
      <c r="D95" s="199"/>
      <c r="E95" s="192" t="s">
        <v>25</v>
      </c>
      <c r="F95" s="205" t="s">
        <v>117</v>
      </c>
      <c r="G95" s="194" t="s">
        <v>27</v>
      </c>
      <c r="H95" s="195"/>
      <c r="I95" s="195"/>
      <c r="J95" s="225"/>
      <c r="K95" s="225"/>
      <c r="L95" s="232"/>
      <c r="M95" s="233"/>
      <c r="N95" s="57"/>
      <c r="O95" s="236"/>
    </row>
    <row r="96" spans="1:15" ht="33" hidden="1" customHeight="1" x14ac:dyDescent="0.25">
      <c r="A96" s="223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/>
      <c r="I96" s="195"/>
      <c r="J96" s="196"/>
      <c r="K96" s="237"/>
      <c r="L96" s="227"/>
      <c r="M96" s="233"/>
      <c r="N96" s="44"/>
      <c r="O96" s="238">
        <v>24</v>
      </c>
    </row>
    <row r="97" spans="1:15" ht="39" hidden="1" customHeight="1" x14ac:dyDescent="0.25">
      <c r="A97" s="223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/>
      <c r="I97" s="195"/>
      <c r="J97" s="196"/>
      <c r="K97" s="239"/>
      <c r="L97" s="240"/>
      <c r="M97" s="233"/>
      <c r="N97" s="49"/>
      <c r="O97" s="241"/>
    </row>
    <row r="98" spans="1:15" ht="33.75" hidden="1" customHeight="1" x14ac:dyDescent="0.25">
      <c r="A98" s="223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/>
      <c r="I98" s="195"/>
      <c r="J98" s="196"/>
      <c r="K98" s="239"/>
      <c r="L98" s="240"/>
      <c r="M98" s="233"/>
      <c r="N98" s="49"/>
      <c r="O98" s="241"/>
    </row>
    <row r="99" spans="1:15" ht="33" hidden="1" customHeight="1" x14ac:dyDescent="0.25">
      <c r="A99" s="223"/>
      <c r="B99" s="203"/>
      <c r="C99" s="53"/>
      <c r="D99" s="209"/>
      <c r="E99" s="3" t="s">
        <v>25</v>
      </c>
      <c r="F99" s="55" t="s">
        <v>117</v>
      </c>
      <c r="G99" s="39" t="s">
        <v>27</v>
      </c>
      <c r="H99" s="195"/>
      <c r="I99" s="195"/>
      <c r="J99" s="196"/>
      <c r="K99" s="196"/>
      <c r="L99" s="240"/>
      <c r="M99" s="233"/>
      <c r="N99" s="57"/>
      <c r="O99" s="242"/>
    </row>
    <row r="100" spans="1:15" customFormat="1" ht="34.5" customHeight="1" x14ac:dyDescent="0.25">
      <c r="A100" s="223"/>
      <c r="B100" s="189" t="s">
        <v>167</v>
      </c>
      <c r="C100" s="190" t="s">
        <v>168</v>
      </c>
      <c r="D100" s="191" t="s">
        <v>18</v>
      </c>
      <c r="E100" s="192" t="s">
        <v>19</v>
      </c>
      <c r="F100" s="193" t="s">
        <v>150</v>
      </c>
      <c r="G100" s="194" t="s">
        <v>21</v>
      </c>
      <c r="H100" s="195">
        <f>'[65]Оценка от учреждения'!H99</f>
        <v>100</v>
      </c>
      <c r="I100" s="195">
        <f>'[65]Оценка от учреждения'!I99</f>
        <v>100</v>
      </c>
      <c r="J100" s="225">
        <f>IF(I100/H100*100&gt;100,100,I100/H100*100)</f>
        <v>100</v>
      </c>
      <c r="K100" s="226">
        <f>(J100+J101+J102)/3</f>
        <v>100</v>
      </c>
      <c r="L100" s="227">
        <f>(K100+K103)/2</f>
        <v>100</v>
      </c>
      <c r="M100" s="233"/>
      <c r="N100" s="44"/>
      <c r="O100" s="229">
        <v>25</v>
      </c>
    </row>
    <row r="101" spans="1:15" customFormat="1" ht="39" customHeight="1" x14ac:dyDescent="0.25">
      <c r="A101" s="223"/>
      <c r="B101" s="189"/>
      <c r="C101" s="190"/>
      <c r="D101" s="199"/>
      <c r="E101" s="192" t="s">
        <v>19</v>
      </c>
      <c r="F101" s="193" t="s">
        <v>151</v>
      </c>
      <c r="G101" s="194" t="s">
        <v>21</v>
      </c>
      <c r="H101" s="195">
        <f>'[65]Оценка от учреждения'!H100</f>
        <v>9</v>
      </c>
      <c r="I101" s="195">
        <f>'[65]Оценка от учреждения'!I100</f>
        <v>0</v>
      </c>
      <c r="J101" s="225">
        <v>100</v>
      </c>
      <c r="K101" s="231"/>
      <c r="L101" s="232"/>
      <c r="M101" s="233"/>
      <c r="N101" s="49"/>
      <c r="O101" s="234"/>
    </row>
    <row r="102" spans="1:15" customFormat="1" ht="35.25" customHeight="1" x14ac:dyDescent="0.25">
      <c r="A102" s="223"/>
      <c r="B102" s="189"/>
      <c r="C102" s="190"/>
      <c r="D102" s="199"/>
      <c r="E102" s="192" t="s">
        <v>19</v>
      </c>
      <c r="F102" s="220" t="s">
        <v>152</v>
      </c>
      <c r="G102" s="194" t="s">
        <v>21</v>
      </c>
      <c r="H102" s="195">
        <f>'[65]Оценка от учреждения'!H101</f>
        <v>100</v>
      </c>
      <c r="I102" s="195">
        <f>'[65]Оценка от учреждения'!I101</f>
        <v>100</v>
      </c>
      <c r="J102" s="225">
        <f>IF(I102/H102*100&gt;100,100,I102/H102*100)</f>
        <v>100</v>
      </c>
      <c r="K102" s="231"/>
      <c r="L102" s="232"/>
      <c r="M102" s="233"/>
      <c r="N102" s="49"/>
      <c r="O102" s="234"/>
    </row>
    <row r="103" spans="1:15" customFormat="1" ht="33" customHeight="1" x14ac:dyDescent="0.25">
      <c r="A103" s="223"/>
      <c r="B103" s="203"/>
      <c r="C103" s="204"/>
      <c r="D103" s="199"/>
      <c r="E103" s="192" t="s">
        <v>25</v>
      </c>
      <c r="F103" s="205" t="s">
        <v>26</v>
      </c>
      <c r="G103" s="194" t="s">
        <v>27</v>
      </c>
      <c r="H103" s="195">
        <f>'[65]Оценка от учреждения'!H102</f>
        <v>1</v>
      </c>
      <c r="I103" s="195">
        <f>'[65]Оценка от учреждения'!I102</f>
        <v>1.83</v>
      </c>
      <c r="J103" s="225">
        <f>IF(I103/H103*100&gt;100,100,I103/H103*100)</f>
        <v>100</v>
      </c>
      <c r="K103" s="225">
        <f>J103</f>
        <v>100</v>
      </c>
      <c r="L103" s="232"/>
      <c r="M103" s="233"/>
      <c r="N103" s="57"/>
      <c r="O103" s="236"/>
    </row>
    <row r="104" spans="1:15" ht="33" customHeight="1" x14ac:dyDescent="0.25">
      <c r="A104" s="20"/>
      <c r="B104" s="189" t="s">
        <v>169</v>
      </c>
      <c r="C104" s="36" t="s">
        <v>170</v>
      </c>
      <c r="D104" s="208" t="s">
        <v>18</v>
      </c>
      <c r="E104" s="3" t="s">
        <v>19</v>
      </c>
      <c r="F104" s="38" t="s">
        <v>150</v>
      </c>
      <c r="G104" s="39" t="s">
        <v>21</v>
      </c>
      <c r="H104" s="195">
        <f>'[65]Оценка от учреждения'!H103</f>
        <v>100</v>
      </c>
      <c r="I104" s="195">
        <f>'[65]Оценка от учреждения'!I103</f>
        <v>100</v>
      </c>
      <c r="J104" s="196">
        <f>IF(I104/H104*100&gt;100,100,I104/H104*100)</f>
        <v>100</v>
      </c>
      <c r="K104" s="237">
        <f>(J104+J105+J106)/3</f>
        <v>100</v>
      </c>
      <c r="L104" s="227">
        <f>(K104+K107)/2</f>
        <v>99.916666666666657</v>
      </c>
      <c r="M104" s="243"/>
      <c r="N104" s="44"/>
      <c r="O104" s="238">
        <v>26</v>
      </c>
    </row>
    <row r="105" spans="1:15" ht="39" customHeight="1" x14ac:dyDescent="0.25">
      <c r="A105" s="20"/>
      <c r="B105" s="189"/>
      <c r="C105" s="36"/>
      <c r="D105" s="209"/>
      <c r="E105" s="3" t="s">
        <v>19</v>
      </c>
      <c r="F105" s="38" t="s">
        <v>151</v>
      </c>
      <c r="G105" s="39" t="s">
        <v>21</v>
      </c>
      <c r="H105" s="195">
        <f>'[65]Оценка от учреждения'!H104</f>
        <v>9</v>
      </c>
      <c r="I105" s="195">
        <f>'[65]Оценка от учреждения'!I104</f>
        <v>4.8</v>
      </c>
      <c r="J105" s="196">
        <f>IF(H105/I105*100&gt;100,100,H105/I105*100)</f>
        <v>100</v>
      </c>
      <c r="K105" s="239"/>
      <c r="L105" s="240"/>
      <c r="M105" s="243"/>
      <c r="N105" s="49"/>
      <c r="O105" s="241"/>
    </row>
    <row r="106" spans="1:15" ht="32.25" customHeight="1" x14ac:dyDescent="0.25">
      <c r="A106" s="20"/>
      <c r="B106" s="189"/>
      <c r="C106" s="36"/>
      <c r="D106" s="209"/>
      <c r="E106" s="3" t="s">
        <v>19</v>
      </c>
      <c r="F106" s="219" t="s">
        <v>152</v>
      </c>
      <c r="G106" s="39" t="s">
        <v>21</v>
      </c>
      <c r="H106" s="195">
        <f>'[65]Оценка от учреждения'!H105</f>
        <v>100</v>
      </c>
      <c r="I106" s="195">
        <f>'[65]Оценка от учреждения'!I105</f>
        <v>100</v>
      </c>
      <c r="J106" s="196">
        <f>IF(I106/H106*100&gt;100,100,I106/H106*100)</f>
        <v>100</v>
      </c>
      <c r="K106" s="239"/>
      <c r="L106" s="240"/>
      <c r="M106" s="243"/>
      <c r="N106" s="49"/>
      <c r="O106" s="241"/>
    </row>
    <row r="107" spans="1:15" ht="33" customHeight="1" x14ac:dyDescent="0.25">
      <c r="A107" s="159"/>
      <c r="B107" s="203"/>
      <c r="C107" s="53"/>
      <c r="D107" s="209"/>
      <c r="E107" s="3" t="s">
        <v>25</v>
      </c>
      <c r="F107" s="55" t="s">
        <v>26</v>
      </c>
      <c r="G107" s="39" t="s">
        <v>27</v>
      </c>
      <c r="H107" s="195">
        <f>'[65]Оценка от учреждения'!H106</f>
        <v>102</v>
      </c>
      <c r="I107" s="195">
        <f>'[65]Оценка от учреждения'!I106</f>
        <v>101.83</v>
      </c>
      <c r="J107" s="196">
        <f>IF(I107/H107*100&gt;100,100,I107/H107*100)</f>
        <v>99.833333333333329</v>
      </c>
      <c r="K107" s="196">
        <f>J107</f>
        <v>99.833333333333329</v>
      </c>
      <c r="L107" s="240"/>
      <c r="M107" s="244"/>
      <c r="N107" s="57"/>
      <c r="O107" s="24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45"/>
      <c r="H109" s="246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16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8.570312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3" t="s">
        <v>1</v>
      </c>
      <c r="B2" s="3" t="s">
        <v>173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3</v>
      </c>
      <c r="D3" s="5">
        <v>4</v>
      </c>
      <c r="E3" s="4">
        <v>5</v>
      </c>
      <c r="F3" s="4">
        <v>6</v>
      </c>
      <c r="G3" s="5">
        <v>7</v>
      </c>
      <c r="H3" s="4">
        <v>8</v>
      </c>
      <c r="I3" s="4">
        <v>9</v>
      </c>
      <c r="J3" s="5">
        <v>10</v>
      </c>
      <c r="K3" s="4">
        <v>11</v>
      </c>
      <c r="L3" s="4">
        <v>12</v>
      </c>
      <c r="M3" s="5">
        <v>13</v>
      </c>
      <c r="N3" s="4">
        <v>14</v>
      </c>
    </row>
    <row r="4" spans="1:15" customFormat="1" ht="55.5" hidden="1" customHeight="1" x14ac:dyDescent="0.25">
      <c r="A4" s="228" t="s">
        <v>219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8.25" hidden="1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04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>
        <f>'[66]Оценка от учреждения'!H15</f>
        <v>8.5</v>
      </c>
      <c r="I16" s="195">
        <f>'[66]Оценка от учреждения'!I15</f>
        <v>4.9000000000000004</v>
      </c>
      <c r="J16" s="225">
        <f>IF(H16/I16*100&gt;100,100,H16/I16*100)</f>
        <v>100</v>
      </c>
      <c r="K16" s="226">
        <f>(J16+J17+J18)/3</f>
        <v>100</v>
      </c>
      <c r="L16" s="227">
        <f>(K16+K19)/2</f>
        <v>100</v>
      </c>
      <c r="M16" s="233"/>
      <c r="N16" s="44"/>
      <c r="O16" s="229">
        <v>4</v>
      </c>
    </row>
    <row r="17" spans="1:15" customFormat="1" ht="39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>
        <f>'[66]Оценка от учреждения'!H16</f>
        <v>100</v>
      </c>
      <c r="I17" s="195">
        <f>'[66]Оценка от учреждения'!I16</f>
        <v>100</v>
      </c>
      <c r="J17" s="225">
        <f>IF(I17/H17*100&gt;100,100,I17/H17*100)</f>
        <v>100</v>
      </c>
      <c r="K17" s="231"/>
      <c r="L17" s="232"/>
      <c r="M17" s="233"/>
      <c r="N17" s="49"/>
      <c r="O17" s="234"/>
    </row>
    <row r="18" spans="1:15" customFormat="1" ht="32.25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>
        <f>'[66]Оценка от учреждения'!H17</f>
        <v>55</v>
      </c>
      <c r="I18" s="195">
        <f>'[66]Оценка от учреждения'!I17</f>
        <v>60</v>
      </c>
      <c r="J18" s="225">
        <f>IF(I18/H18*100&gt;100,100,I18/H18*100)</f>
        <v>100</v>
      </c>
      <c r="K18" s="231"/>
      <c r="L18" s="232"/>
      <c r="M18" s="233"/>
      <c r="N18" s="49"/>
      <c r="O18" s="234"/>
    </row>
    <row r="19" spans="1:15" customFormat="1" ht="33" customHeight="1" x14ac:dyDescent="0.25">
      <c r="A19" s="223"/>
      <c r="B19" s="203"/>
      <c r="C19" s="204"/>
      <c r="D19" s="199"/>
      <c r="E19" s="192" t="s">
        <v>25</v>
      </c>
      <c r="F19" s="205" t="s">
        <v>26</v>
      </c>
      <c r="G19" s="194" t="s">
        <v>27</v>
      </c>
      <c r="H19" s="195">
        <f>'[66]Оценка от учреждения'!H18</f>
        <v>1</v>
      </c>
      <c r="I19" s="195">
        <f>'[66]Оценка от учреждения'!I18</f>
        <v>1</v>
      </c>
      <c r="J19" s="225">
        <f>IF(I19/H19*100&gt;100,100,I19/H19*100)</f>
        <v>100</v>
      </c>
      <c r="K19" s="225">
        <f>J19</f>
        <v>100</v>
      </c>
      <c r="L19" s="232"/>
      <c r="M19" s="233"/>
      <c r="N19" s="57"/>
      <c r="O19" s="236"/>
    </row>
    <row r="20" spans="1:15" customFormat="1" ht="52.5" customHeight="1" x14ac:dyDescent="0.25">
      <c r="A20" s="223"/>
      <c r="B20" s="189" t="s">
        <v>124</v>
      </c>
      <c r="C20" s="190" t="s">
        <v>125</v>
      </c>
      <c r="D20" s="191" t="s">
        <v>18</v>
      </c>
      <c r="E20" s="192" t="s">
        <v>19</v>
      </c>
      <c r="F20" s="193" t="s">
        <v>114</v>
      </c>
      <c r="G20" s="194" t="s">
        <v>21</v>
      </c>
      <c r="H20" s="195">
        <f>'[66]Оценка от учреждения'!H19</f>
        <v>8.5</v>
      </c>
      <c r="I20" s="195">
        <f>'[66]Оценка от учреждения'!I19</f>
        <v>5.7</v>
      </c>
      <c r="J20" s="225">
        <f>IF(H20/I20*100&gt;100,100,H20/I20*100)</f>
        <v>100</v>
      </c>
      <c r="K20" s="226">
        <f>(J20+J21+J22)/3</f>
        <v>100</v>
      </c>
      <c r="L20" s="227">
        <f>(K20+K23)/2</f>
        <v>100</v>
      </c>
      <c r="M20" s="233"/>
      <c r="N20" s="44"/>
      <c r="O20" s="229">
        <v>5</v>
      </c>
    </row>
    <row r="21" spans="1:15" customFormat="1" ht="39" customHeight="1" x14ac:dyDescent="0.25">
      <c r="A21" s="223"/>
      <c r="B21" s="189"/>
      <c r="C21" s="190"/>
      <c r="D21" s="199"/>
      <c r="E21" s="192" t="s">
        <v>19</v>
      </c>
      <c r="F21" s="193" t="s">
        <v>115</v>
      </c>
      <c r="G21" s="194" t="s">
        <v>21</v>
      </c>
      <c r="H21" s="195">
        <f>'[66]Оценка от учреждения'!H20</f>
        <v>100</v>
      </c>
      <c r="I21" s="195">
        <f>'[66]Оценка от учреждения'!I20</f>
        <v>100</v>
      </c>
      <c r="J21" s="225">
        <f>IF(I21/H21*100&gt;100,100,I21/H21*100)</f>
        <v>100</v>
      </c>
      <c r="K21" s="231"/>
      <c r="L21" s="232"/>
      <c r="M21" s="233"/>
      <c r="N21" s="49"/>
      <c r="O21" s="234"/>
    </row>
    <row r="22" spans="1:15" customFormat="1" ht="33.75" customHeight="1" x14ac:dyDescent="0.25">
      <c r="A22" s="223"/>
      <c r="B22" s="189"/>
      <c r="C22" s="190"/>
      <c r="D22" s="199"/>
      <c r="E22" s="192" t="s">
        <v>19</v>
      </c>
      <c r="F22" s="193" t="s">
        <v>116</v>
      </c>
      <c r="G22" s="194" t="s">
        <v>21</v>
      </c>
      <c r="H22" s="195">
        <f>'[66]Оценка от учреждения'!H21</f>
        <v>55</v>
      </c>
      <c r="I22" s="195">
        <f>'[66]Оценка от учреждения'!I21</f>
        <v>60</v>
      </c>
      <c r="J22" s="225">
        <f>IF(I22/H22*100&gt;100,100,I22/H22*100)</f>
        <v>100</v>
      </c>
      <c r="K22" s="231"/>
      <c r="L22" s="232"/>
      <c r="M22" s="233"/>
      <c r="N22" s="49"/>
      <c r="O22" s="234"/>
    </row>
    <row r="23" spans="1:15" customFormat="1" ht="33" customHeight="1" x14ac:dyDescent="0.25">
      <c r="A23" s="223"/>
      <c r="B23" s="203"/>
      <c r="C23" s="204"/>
      <c r="D23" s="199"/>
      <c r="E23" s="192" t="s">
        <v>25</v>
      </c>
      <c r="F23" s="205" t="s">
        <v>26</v>
      </c>
      <c r="G23" s="194" t="s">
        <v>27</v>
      </c>
      <c r="H23" s="195">
        <f>'[66]Оценка от учреждения'!H22</f>
        <v>1</v>
      </c>
      <c r="I23" s="195">
        <f>'[66]Оценка от учреждения'!I22</f>
        <v>1</v>
      </c>
      <c r="J23" s="225">
        <f>IF(I23/H23*100&gt;100,100,I23/H23*100)</f>
        <v>100</v>
      </c>
      <c r="K23" s="225">
        <f>J23</f>
        <v>100</v>
      </c>
      <c r="L23" s="232"/>
      <c r="M23" s="233"/>
      <c r="N23" s="57"/>
      <c r="O23" s="236"/>
    </row>
    <row r="24" spans="1:15" ht="52.5" customHeight="1" x14ac:dyDescent="0.25">
      <c r="A24" s="223"/>
      <c r="B24" s="189" t="s">
        <v>126</v>
      </c>
      <c r="C24" s="36" t="s">
        <v>127</v>
      </c>
      <c r="D24" s="208" t="s">
        <v>18</v>
      </c>
      <c r="E24" s="3" t="s">
        <v>19</v>
      </c>
      <c r="F24" s="38" t="s">
        <v>114</v>
      </c>
      <c r="G24" s="39" t="s">
        <v>21</v>
      </c>
      <c r="H24" s="195">
        <f>'[66]Оценка от учреждения'!H23</f>
        <v>8.5</v>
      </c>
      <c r="I24" s="195">
        <f>'[66]Оценка от учреждения'!I23</f>
        <v>1.3</v>
      </c>
      <c r="J24" s="196">
        <f>IF(H24/I24*100&gt;100,100,H24/I24*100)</f>
        <v>100</v>
      </c>
      <c r="K24" s="237">
        <f>(J24+J25+J26)/3</f>
        <v>100</v>
      </c>
      <c r="L24" s="227">
        <f>(K24+K27)/2</f>
        <v>99.55263157894737</v>
      </c>
      <c r="M24" s="233"/>
      <c r="N24" s="44"/>
      <c r="O24" s="238">
        <v>6</v>
      </c>
    </row>
    <row r="25" spans="1:15" ht="39" customHeight="1" x14ac:dyDescent="0.25">
      <c r="A25" s="223"/>
      <c r="B25" s="189"/>
      <c r="C25" s="36"/>
      <c r="D25" s="209"/>
      <c r="E25" s="3" t="s">
        <v>19</v>
      </c>
      <c r="F25" s="193" t="s">
        <v>115</v>
      </c>
      <c r="G25" s="39" t="s">
        <v>21</v>
      </c>
      <c r="H25" s="195">
        <f>'[66]Оценка от учреждения'!H24</f>
        <v>100</v>
      </c>
      <c r="I25" s="195">
        <f>'[66]Оценка от учреждения'!I24</f>
        <v>100</v>
      </c>
      <c r="J25" s="196">
        <f>IF(I25/H25*100&gt;100,100,I25/H25*100)</f>
        <v>100</v>
      </c>
      <c r="K25" s="239"/>
      <c r="L25" s="240"/>
      <c r="M25" s="233"/>
      <c r="N25" s="49"/>
      <c r="O25" s="241"/>
    </row>
    <row r="26" spans="1:15" ht="35.25" customHeight="1" x14ac:dyDescent="0.25">
      <c r="A26" s="223"/>
      <c r="B26" s="189"/>
      <c r="C26" s="36"/>
      <c r="D26" s="209"/>
      <c r="E26" s="3" t="s">
        <v>19</v>
      </c>
      <c r="F26" s="38" t="s">
        <v>116</v>
      </c>
      <c r="G26" s="39" t="s">
        <v>21</v>
      </c>
      <c r="H26" s="195">
        <f>'[66]Оценка от учреждения'!H25</f>
        <v>55</v>
      </c>
      <c r="I26" s="195">
        <f>'[66]Оценка от учреждения'!I25</f>
        <v>60</v>
      </c>
      <c r="J26" s="196">
        <f>IF(I26/H26*100&gt;100,100,I26/H26*100)</f>
        <v>100</v>
      </c>
      <c r="K26" s="239"/>
      <c r="L26" s="240"/>
      <c r="M26" s="233"/>
      <c r="N26" s="49"/>
      <c r="O26" s="241"/>
    </row>
    <row r="27" spans="1:15" ht="33" customHeight="1" x14ac:dyDescent="0.25">
      <c r="A27" s="223"/>
      <c r="B27" s="203"/>
      <c r="C27" s="53"/>
      <c r="D27" s="209"/>
      <c r="E27" s="3" t="s">
        <v>25</v>
      </c>
      <c r="F27" s="55" t="s">
        <v>26</v>
      </c>
      <c r="G27" s="39" t="s">
        <v>27</v>
      </c>
      <c r="H27" s="195">
        <f>'[66]Оценка от учреждения'!H26</f>
        <v>19</v>
      </c>
      <c r="I27" s="195">
        <f>'[66]Оценка от учреждения'!I26</f>
        <v>18.829999999999998</v>
      </c>
      <c r="J27" s="196">
        <f>IF(I27/H27*100&gt;100,100,I27/H27*100)</f>
        <v>99.105263157894726</v>
      </c>
      <c r="K27" s="196">
        <f>J27</f>
        <v>99.105263157894726</v>
      </c>
      <c r="L27" s="240"/>
      <c r="M27" s="233"/>
      <c r="N27" s="57"/>
      <c r="O27" s="242"/>
    </row>
    <row r="28" spans="1:15" customFormat="1" ht="51" customHeight="1" x14ac:dyDescent="0.25">
      <c r="A28" s="223"/>
      <c r="B28" s="189" t="s">
        <v>128</v>
      </c>
      <c r="C28" s="190" t="s">
        <v>129</v>
      </c>
      <c r="D28" s="191" t="s">
        <v>18</v>
      </c>
      <c r="E28" s="192" t="s">
        <v>19</v>
      </c>
      <c r="F28" s="193" t="s">
        <v>114</v>
      </c>
      <c r="G28" s="194" t="s">
        <v>21</v>
      </c>
      <c r="H28" s="195">
        <f>'[66]Оценка от учреждения'!H27</f>
        <v>8.5</v>
      </c>
      <c r="I28" s="195">
        <f>'[66]Оценка от учреждения'!I27</f>
        <v>0</v>
      </c>
      <c r="J28" s="225">
        <v>100</v>
      </c>
      <c r="K28" s="226">
        <f>(J28+J29+J30)/3</f>
        <v>100</v>
      </c>
      <c r="L28" s="227">
        <f>(K28+K31)/2</f>
        <v>91.5</v>
      </c>
      <c r="M28" s="233"/>
      <c r="N28" s="44"/>
      <c r="O28" s="229">
        <v>7</v>
      </c>
    </row>
    <row r="29" spans="1:15" customFormat="1" ht="39" customHeight="1" x14ac:dyDescent="0.25">
      <c r="A29" s="223"/>
      <c r="B29" s="189"/>
      <c r="C29" s="190"/>
      <c r="D29" s="199"/>
      <c r="E29" s="192" t="s">
        <v>19</v>
      </c>
      <c r="F29" s="193" t="s">
        <v>115</v>
      </c>
      <c r="G29" s="194" t="s">
        <v>21</v>
      </c>
      <c r="H29" s="195">
        <f>'[66]Оценка от учреждения'!H28</f>
        <v>100</v>
      </c>
      <c r="I29" s="195">
        <f>'[66]Оценка от учреждения'!I28</f>
        <v>100</v>
      </c>
      <c r="J29" s="225">
        <f>IF(I29/H29*100&gt;100,100,I29/H29*100)</f>
        <v>100</v>
      </c>
      <c r="K29" s="231"/>
      <c r="L29" s="232"/>
      <c r="M29" s="233"/>
      <c r="N29" s="49"/>
      <c r="O29" s="234"/>
    </row>
    <row r="30" spans="1:15" customFormat="1" ht="33.75" customHeight="1" x14ac:dyDescent="0.25">
      <c r="A30" s="223"/>
      <c r="B30" s="189"/>
      <c r="C30" s="190"/>
      <c r="D30" s="199"/>
      <c r="E30" s="192" t="s">
        <v>19</v>
      </c>
      <c r="F30" s="193" t="s">
        <v>116</v>
      </c>
      <c r="G30" s="194" t="s">
        <v>21</v>
      </c>
      <c r="H30" s="195">
        <f>'[66]Оценка от учреждения'!H29</f>
        <v>55</v>
      </c>
      <c r="I30" s="195">
        <f>'[66]Оценка от учреждения'!I29</f>
        <v>60</v>
      </c>
      <c r="J30" s="225">
        <f>IF(I30/H30*100&gt;100,100,I30/H30*100)</f>
        <v>100</v>
      </c>
      <c r="K30" s="231"/>
      <c r="L30" s="232"/>
      <c r="M30" s="233"/>
      <c r="N30" s="49"/>
      <c r="O30" s="234"/>
    </row>
    <row r="31" spans="1:15" customFormat="1" ht="33" customHeight="1" x14ac:dyDescent="0.25">
      <c r="A31" s="223"/>
      <c r="B31" s="203"/>
      <c r="C31" s="204"/>
      <c r="D31" s="199"/>
      <c r="E31" s="192" t="s">
        <v>25</v>
      </c>
      <c r="F31" s="205" t="s">
        <v>26</v>
      </c>
      <c r="G31" s="194" t="s">
        <v>27</v>
      </c>
      <c r="H31" s="195">
        <f>'[66]Оценка от учреждения'!H30</f>
        <v>1</v>
      </c>
      <c r="I31" s="195">
        <f>'[66]Оценка от учреждения'!I30</f>
        <v>0.83</v>
      </c>
      <c r="J31" s="225">
        <f>IF(I31/H31*100&gt;100,100,I31/H31*100)</f>
        <v>83</v>
      </c>
      <c r="K31" s="225">
        <f>J31</f>
        <v>83</v>
      </c>
      <c r="L31" s="232"/>
      <c r="M31" s="233"/>
      <c r="N31" s="57"/>
      <c r="O31" s="236"/>
    </row>
    <row r="32" spans="1:15" ht="54" customHeight="1" x14ac:dyDescent="0.25">
      <c r="A32" s="20"/>
      <c r="B32" s="189" t="s">
        <v>130</v>
      </c>
      <c r="C32" s="36" t="s">
        <v>131</v>
      </c>
      <c r="D32" s="37" t="s">
        <v>18</v>
      </c>
      <c r="E32" s="3" t="s">
        <v>19</v>
      </c>
      <c r="F32" s="38" t="s">
        <v>114</v>
      </c>
      <c r="G32" s="39" t="s">
        <v>21</v>
      </c>
      <c r="H32" s="195">
        <f>'[66]Оценка от учреждения'!H31</f>
        <v>8.5</v>
      </c>
      <c r="I32" s="195">
        <f>'[66]Оценка от учреждения'!I31</f>
        <v>2.9</v>
      </c>
      <c r="J32" s="196">
        <f>IF(H32/I32*100&gt;100,100,H32/I32*100)</f>
        <v>100</v>
      </c>
      <c r="K32" s="237">
        <f>(J32+J33+J34)/3</f>
        <v>94.242424242424249</v>
      </c>
      <c r="L32" s="227">
        <f>(K32+K35)/2</f>
        <v>96.740478176257994</v>
      </c>
      <c r="M32" s="243"/>
      <c r="N32" s="44"/>
      <c r="O32" s="238">
        <v>8</v>
      </c>
    </row>
    <row r="33" spans="1:15" ht="39" customHeight="1" x14ac:dyDescent="0.25">
      <c r="A33" s="20"/>
      <c r="B33" s="189"/>
      <c r="C33" s="36"/>
      <c r="D33" s="217"/>
      <c r="E33" s="3" t="s">
        <v>19</v>
      </c>
      <c r="F33" s="38" t="s">
        <v>115</v>
      </c>
      <c r="G33" s="39" t="s">
        <v>21</v>
      </c>
      <c r="H33" s="195">
        <f>'[66]Оценка от учреждения'!H32</f>
        <v>100</v>
      </c>
      <c r="I33" s="195">
        <f>'[66]Оценка от учреждения'!I32</f>
        <v>100</v>
      </c>
      <c r="J33" s="196">
        <f>IF(I33/H33*100&gt;100,100,I33/H33*100)</f>
        <v>100</v>
      </c>
      <c r="K33" s="239"/>
      <c r="L33" s="240"/>
      <c r="M33" s="243"/>
      <c r="N33" s="49"/>
      <c r="O33" s="241"/>
    </row>
    <row r="34" spans="1:15" ht="33.75" customHeight="1" x14ac:dyDescent="0.25">
      <c r="A34" s="20"/>
      <c r="B34" s="189"/>
      <c r="C34" s="36"/>
      <c r="D34" s="217"/>
      <c r="E34" s="3" t="s">
        <v>19</v>
      </c>
      <c r="F34" s="38" t="s">
        <v>116</v>
      </c>
      <c r="G34" s="39" t="s">
        <v>21</v>
      </c>
      <c r="H34" s="195">
        <f>'[66]Оценка от учреждения'!H33</f>
        <v>55</v>
      </c>
      <c r="I34" s="195">
        <f>'[66]Оценка от учреждения'!I33</f>
        <v>45.5</v>
      </c>
      <c r="J34" s="196">
        <f>IF(I34/H34*100&gt;100,100,I34/H34*100)</f>
        <v>82.727272727272734</v>
      </c>
      <c r="K34" s="239"/>
      <c r="L34" s="240"/>
      <c r="M34" s="243"/>
      <c r="N34" s="49"/>
      <c r="O34" s="241"/>
    </row>
    <row r="35" spans="1:15" ht="33" customHeight="1" x14ac:dyDescent="0.25">
      <c r="A35" s="20"/>
      <c r="B35" s="203"/>
      <c r="C35" s="53"/>
      <c r="D35" s="218"/>
      <c r="E35" s="3" t="s">
        <v>25</v>
      </c>
      <c r="F35" s="55" t="s">
        <v>26</v>
      </c>
      <c r="G35" s="39" t="s">
        <v>27</v>
      </c>
      <c r="H35" s="195">
        <f>'[66]Оценка от учреждения'!H34</f>
        <v>109</v>
      </c>
      <c r="I35" s="195">
        <f>'[66]Оценка от учреждения'!I34</f>
        <v>108.17</v>
      </c>
      <c r="J35" s="196">
        <f>IF(I35/H35*100&gt;100,100,I35/H35*100)</f>
        <v>99.238532110091754</v>
      </c>
      <c r="K35" s="196">
        <f>J35</f>
        <v>99.238532110091754</v>
      </c>
      <c r="L35" s="240"/>
      <c r="M35" s="243"/>
      <c r="N35" s="57"/>
      <c r="O35" s="242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33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33"/>
      <c r="N41" s="49"/>
      <c r="O41" s="241"/>
    </row>
    <row r="42" spans="1:15" ht="36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33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hidden="1" customHeight="1" x14ac:dyDescent="0.25">
      <c r="A56" s="223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/>
      <c r="I56" s="195"/>
      <c r="J56" s="196"/>
      <c r="K56" s="237"/>
      <c r="L56" s="227"/>
      <c r="M56" s="233"/>
      <c r="N56" s="44"/>
      <c r="O56" s="238">
        <v>14</v>
      </c>
    </row>
    <row r="57" spans="1:15" ht="39" hidden="1" customHeight="1" x14ac:dyDescent="0.25">
      <c r="A57" s="223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/>
      <c r="I57" s="195"/>
      <c r="J57" s="196"/>
      <c r="K57" s="239"/>
      <c r="L57" s="240"/>
      <c r="M57" s="233"/>
      <c r="N57" s="49"/>
      <c r="O57" s="241"/>
    </row>
    <row r="58" spans="1:15" ht="36.75" hidden="1" customHeight="1" x14ac:dyDescent="0.25">
      <c r="A58" s="223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/>
      <c r="I58" s="195"/>
      <c r="J58" s="196"/>
      <c r="K58" s="239"/>
      <c r="L58" s="240"/>
      <c r="M58" s="233"/>
      <c r="N58" s="49"/>
      <c r="O58" s="241"/>
    </row>
    <row r="59" spans="1:15" ht="33" hidden="1" customHeight="1" x14ac:dyDescent="0.25">
      <c r="A59" s="223"/>
      <c r="B59" s="203"/>
      <c r="C59" s="53"/>
      <c r="D59" s="209"/>
      <c r="E59" s="3" t="s">
        <v>25</v>
      </c>
      <c r="F59" s="55" t="s">
        <v>117</v>
      </c>
      <c r="G59" s="39" t="s">
        <v>27</v>
      </c>
      <c r="H59" s="195"/>
      <c r="I59" s="195"/>
      <c r="J59" s="196"/>
      <c r="K59" s="196"/>
      <c r="L59" s="240"/>
      <c r="M59" s="233"/>
      <c r="N59" s="57"/>
      <c r="O59" s="242"/>
    </row>
    <row r="60" spans="1:15" customFormat="1" ht="52.5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33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33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33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33"/>
      <c r="N63" s="57"/>
      <c r="O63" s="236"/>
    </row>
    <row r="64" spans="1:15" ht="51" hidden="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/>
      <c r="I64" s="195"/>
      <c r="J64" s="196"/>
      <c r="K64" s="237"/>
      <c r="L64" s="227"/>
      <c r="M64" s="233"/>
      <c r="N64" s="44"/>
      <c r="O64" s="238">
        <v>16</v>
      </c>
    </row>
    <row r="65" spans="1:15" ht="39" hidden="1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/>
      <c r="I65" s="195"/>
      <c r="J65" s="196"/>
      <c r="K65" s="239"/>
      <c r="L65" s="240"/>
      <c r="M65" s="233"/>
      <c r="N65" s="49"/>
      <c r="O65" s="241"/>
    </row>
    <row r="66" spans="1:15" ht="33.75" hidden="1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/>
      <c r="I66" s="195"/>
      <c r="J66" s="196"/>
      <c r="K66" s="239"/>
      <c r="L66" s="240"/>
      <c r="M66" s="233"/>
      <c r="N66" s="49"/>
      <c r="O66" s="241"/>
    </row>
    <row r="67" spans="1:15" ht="33" hidden="1" customHeight="1" x14ac:dyDescent="0.25">
      <c r="A67" s="223"/>
      <c r="B67" s="203"/>
      <c r="C67" s="53"/>
      <c r="D67" s="209"/>
      <c r="E67" s="3" t="s">
        <v>25</v>
      </c>
      <c r="F67" s="55" t="s">
        <v>117</v>
      </c>
      <c r="G67" s="39" t="s">
        <v>27</v>
      </c>
      <c r="H67" s="195"/>
      <c r="I67" s="195"/>
      <c r="J67" s="196"/>
      <c r="K67" s="196"/>
      <c r="L67" s="240"/>
      <c r="M67" s="233"/>
      <c r="N67" s="57"/>
      <c r="O67" s="242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196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hidden="1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/>
      <c r="I72" s="195"/>
      <c r="J72" s="196"/>
      <c r="K72" s="237"/>
      <c r="L72" s="227"/>
      <c r="M72" s="233"/>
      <c r="N72" s="44"/>
      <c r="O72" s="238">
        <v>18</v>
      </c>
    </row>
    <row r="73" spans="1:15" ht="34.5" hidden="1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/>
      <c r="I73" s="195"/>
      <c r="J73" s="196"/>
      <c r="K73" s="239"/>
      <c r="L73" s="240"/>
      <c r="M73" s="233"/>
      <c r="N73" s="49"/>
      <c r="O73" s="241"/>
    </row>
    <row r="74" spans="1:15" ht="33.75" hidden="1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/>
      <c r="I74" s="195"/>
      <c r="J74" s="196"/>
      <c r="K74" s="239"/>
      <c r="L74" s="240"/>
      <c r="M74" s="233"/>
      <c r="N74" s="49"/>
      <c r="O74" s="241"/>
    </row>
    <row r="75" spans="1:15" ht="33" hidden="1" customHeight="1" x14ac:dyDescent="0.25">
      <c r="A75" s="223"/>
      <c r="B75" s="203"/>
      <c r="C75" s="53"/>
      <c r="D75" s="209"/>
      <c r="E75" s="3" t="s">
        <v>25</v>
      </c>
      <c r="F75" s="55" t="s">
        <v>117</v>
      </c>
      <c r="G75" s="39" t="s">
        <v>27</v>
      </c>
      <c r="H75" s="195"/>
      <c r="I75" s="195"/>
      <c r="J75" s="196"/>
      <c r="K75" s="196"/>
      <c r="L75" s="240"/>
      <c r="M75" s="233"/>
      <c r="N75" s="57"/>
      <c r="O75" s="242"/>
    </row>
    <row r="76" spans="1:15" customFormat="1" ht="36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/>
      <c r="I76" s="195"/>
      <c r="J76" s="225"/>
      <c r="K76" s="226"/>
      <c r="L76" s="227"/>
      <c r="M76" s="233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/>
      <c r="I77" s="195"/>
      <c r="J77" s="225"/>
      <c r="K77" s="231"/>
      <c r="L77" s="232"/>
      <c r="M77" s="233"/>
      <c r="N77" s="49"/>
      <c r="O77" s="234"/>
    </row>
    <row r="78" spans="1:15" customFormat="1" ht="35.25" hidden="1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/>
      <c r="I78" s="195"/>
      <c r="J78" s="225"/>
      <c r="K78" s="231"/>
      <c r="L78" s="232"/>
      <c r="M78" s="233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/>
      <c r="L79" s="232"/>
      <c r="M79" s="233"/>
      <c r="N79" s="57"/>
      <c r="O79" s="236"/>
    </row>
    <row r="80" spans="1:15" ht="34.5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>
        <f>'[66]Оценка от учреждения'!H79</f>
        <v>100</v>
      </c>
      <c r="I80" s="195">
        <f>'[66]Оценка от учреждения'!I79</f>
        <v>100</v>
      </c>
      <c r="J80" s="196">
        <f>IF(I80/H80*100&gt;100,100,I80/H80*100)</f>
        <v>100</v>
      </c>
      <c r="K80" s="237">
        <f>(J80+J81+J82)/3</f>
        <v>100</v>
      </c>
      <c r="L80" s="227">
        <f>(K80+K83)/2</f>
        <v>100</v>
      </c>
      <c r="M80" s="233"/>
      <c r="N80" s="44"/>
      <c r="O80" s="238">
        <v>20</v>
      </c>
    </row>
    <row r="81" spans="1:15" ht="39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>
        <f>'[66]Оценка от учреждения'!H80</f>
        <v>8.5</v>
      </c>
      <c r="I81" s="195">
        <f>'[66]Оценка от учреждения'!I80</f>
        <v>4.9000000000000004</v>
      </c>
      <c r="J81" s="196">
        <f>IF(H81/I81*100&gt;100,100,H81/I81*100)</f>
        <v>100</v>
      </c>
      <c r="K81" s="239"/>
      <c r="L81" s="240"/>
      <c r="M81" s="233"/>
      <c r="N81" s="49"/>
      <c r="O81" s="241"/>
    </row>
    <row r="82" spans="1:15" ht="33.75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>
        <f>'[66]Оценка от учреждения'!H81</f>
        <v>100</v>
      </c>
      <c r="I82" s="195">
        <f>'[66]Оценка от учреждения'!I81</f>
        <v>100</v>
      </c>
      <c r="J82" s="196">
        <f>IF(I82/H82*100&gt;100,100,I82/H82*100)</f>
        <v>100</v>
      </c>
      <c r="K82" s="239"/>
      <c r="L82" s="240"/>
      <c r="M82" s="233"/>
      <c r="N82" s="49"/>
      <c r="O82" s="241"/>
    </row>
    <row r="83" spans="1:15" ht="33" customHeight="1" x14ac:dyDescent="0.25">
      <c r="A83" s="223"/>
      <c r="B83" s="203"/>
      <c r="C83" s="53"/>
      <c r="D83" s="209"/>
      <c r="E83" s="3" t="s">
        <v>25</v>
      </c>
      <c r="F83" s="55" t="s">
        <v>26</v>
      </c>
      <c r="G83" s="39" t="s">
        <v>27</v>
      </c>
      <c r="H83" s="195">
        <f>'[66]Оценка от учреждения'!H82</f>
        <v>1</v>
      </c>
      <c r="I83" s="195">
        <f>'[66]Оценка от учреждения'!I82</f>
        <v>1</v>
      </c>
      <c r="J83" s="196">
        <f>IF(I83/H83*100&gt;100,100,I83/H83*100)</f>
        <v>100</v>
      </c>
      <c r="K83" s="196">
        <f>J83</f>
        <v>100</v>
      </c>
      <c r="L83" s="240"/>
      <c r="M83" s="233"/>
      <c r="N83" s="57"/>
      <c r="O83" s="242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4.5" customHeight="1" x14ac:dyDescent="0.25">
      <c r="A92" s="223"/>
      <c r="B92" s="189" t="s">
        <v>163</v>
      </c>
      <c r="C92" s="190" t="s">
        <v>164</v>
      </c>
      <c r="D92" s="191" t="s">
        <v>18</v>
      </c>
      <c r="E92" s="192" t="s">
        <v>19</v>
      </c>
      <c r="F92" s="193" t="s">
        <v>150</v>
      </c>
      <c r="G92" s="194" t="s">
        <v>21</v>
      </c>
      <c r="H92" s="195">
        <f>'[66]Оценка от учреждения'!H91</f>
        <v>100</v>
      </c>
      <c r="I92" s="195">
        <f>'[66]Оценка от учреждения'!I91</f>
        <v>100</v>
      </c>
      <c r="J92" s="225">
        <f>IF(I92/H92*100&gt;100,100,I92/H92*100)</f>
        <v>100</v>
      </c>
      <c r="K92" s="226">
        <f>(J92+J93+J94)/3</f>
        <v>100</v>
      </c>
      <c r="L92" s="227">
        <f>(K92+K95)/2</f>
        <v>100</v>
      </c>
      <c r="M92" s="233"/>
      <c r="N92" s="44"/>
      <c r="O92" s="229">
        <v>23</v>
      </c>
    </row>
    <row r="93" spans="1:15" customFormat="1" ht="39" customHeight="1" x14ac:dyDescent="0.25">
      <c r="A93" s="223"/>
      <c r="B93" s="189"/>
      <c r="C93" s="190"/>
      <c r="D93" s="199"/>
      <c r="E93" s="192" t="s">
        <v>19</v>
      </c>
      <c r="F93" s="193" t="s">
        <v>151</v>
      </c>
      <c r="G93" s="194" t="s">
        <v>21</v>
      </c>
      <c r="H93" s="195">
        <f>'[66]Оценка от учреждения'!H92</f>
        <v>8.5</v>
      </c>
      <c r="I93" s="195">
        <f>'[66]Оценка от учреждения'!I92</f>
        <v>5.7</v>
      </c>
      <c r="J93" s="225">
        <f>IF(H93/I93*100&gt;100,100,H93/I93*100)</f>
        <v>100</v>
      </c>
      <c r="K93" s="231"/>
      <c r="L93" s="232"/>
      <c r="M93" s="233"/>
      <c r="N93" s="49"/>
      <c r="O93" s="234"/>
    </row>
    <row r="94" spans="1:15" customFormat="1" ht="32.25" customHeight="1" x14ac:dyDescent="0.25">
      <c r="A94" s="223"/>
      <c r="B94" s="189"/>
      <c r="C94" s="190"/>
      <c r="D94" s="199"/>
      <c r="E94" s="192" t="s">
        <v>19</v>
      </c>
      <c r="F94" s="220" t="s">
        <v>152</v>
      </c>
      <c r="G94" s="194" t="s">
        <v>21</v>
      </c>
      <c r="H94" s="195">
        <f>'[66]Оценка от учреждения'!H93</f>
        <v>100</v>
      </c>
      <c r="I94" s="195">
        <f>'[66]Оценка от учреждения'!I93</f>
        <v>100</v>
      </c>
      <c r="J94" s="225">
        <f>IF(I94/H94*100&gt;100,100,I94/H94*100)</f>
        <v>100</v>
      </c>
      <c r="K94" s="231"/>
      <c r="L94" s="232"/>
      <c r="M94" s="233"/>
      <c r="N94" s="49"/>
      <c r="O94" s="234"/>
    </row>
    <row r="95" spans="1:15" customFormat="1" ht="33" customHeight="1" x14ac:dyDescent="0.25">
      <c r="A95" s="223"/>
      <c r="B95" s="203"/>
      <c r="C95" s="204"/>
      <c r="D95" s="199"/>
      <c r="E95" s="192" t="s">
        <v>25</v>
      </c>
      <c r="F95" s="205" t="s">
        <v>26</v>
      </c>
      <c r="G95" s="194" t="s">
        <v>27</v>
      </c>
      <c r="H95" s="195">
        <f>'[66]Оценка от учреждения'!H94</f>
        <v>1</v>
      </c>
      <c r="I95" s="195">
        <f>'[66]Оценка от учреждения'!I94</f>
        <v>1</v>
      </c>
      <c r="J95" s="225">
        <f>IF(I95/H95*100&gt;100,100,I95/H95*100)</f>
        <v>100</v>
      </c>
      <c r="K95" s="225">
        <f>J95</f>
        <v>100</v>
      </c>
      <c r="L95" s="232"/>
      <c r="M95" s="233"/>
      <c r="N95" s="57"/>
      <c r="O95" s="236"/>
    </row>
    <row r="96" spans="1:15" ht="33" customHeight="1" x14ac:dyDescent="0.25">
      <c r="A96" s="223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>
        <f>'[66]Оценка от учреждения'!H95</f>
        <v>100</v>
      </c>
      <c r="I96" s="195">
        <f>'[66]Оценка от учреждения'!I95</f>
        <v>100</v>
      </c>
      <c r="J96" s="196">
        <f>IF(I96/H96*100&gt;100,100,I96/H96*100)</f>
        <v>100</v>
      </c>
      <c r="K96" s="237">
        <f>(J96+J97+J98)/3</f>
        <v>100</v>
      </c>
      <c r="L96" s="227">
        <f>(K96+K99)/2</f>
        <v>99.55263157894737</v>
      </c>
      <c r="M96" s="233"/>
      <c r="N96" s="44"/>
      <c r="O96" s="238">
        <v>24</v>
      </c>
    </row>
    <row r="97" spans="1:15" ht="39" customHeight="1" x14ac:dyDescent="0.25">
      <c r="A97" s="223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>
        <f>'[66]Оценка от учреждения'!H96</f>
        <v>8.5</v>
      </c>
      <c r="I97" s="195">
        <f>'[66]Оценка от учреждения'!I96</f>
        <v>1.3</v>
      </c>
      <c r="J97" s="196">
        <f>IF(H97/I97*100&gt;100,100,H97/I97*100)</f>
        <v>100</v>
      </c>
      <c r="K97" s="239"/>
      <c r="L97" s="240"/>
      <c r="M97" s="233"/>
      <c r="N97" s="49"/>
      <c r="O97" s="241"/>
    </row>
    <row r="98" spans="1:15" ht="33.75" customHeight="1" x14ac:dyDescent="0.25">
      <c r="A98" s="223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>
        <f>'[66]Оценка от учреждения'!H97</f>
        <v>100</v>
      </c>
      <c r="I98" s="195">
        <f>'[66]Оценка от учреждения'!I97</f>
        <v>100</v>
      </c>
      <c r="J98" s="196">
        <f>IF(I98/H98*100&gt;100,100,I98/H98*100)</f>
        <v>100</v>
      </c>
      <c r="K98" s="239"/>
      <c r="L98" s="240"/>
      <c r="M98" s="233"/>
      <c r="N98" s="49"/>
      <c r="O98" s="241"/>
    </row>
    <row r="99" spans="1:15" ht="33" customHeight="1" x14ac:dyDescent="0.25">
      <c r="A99" s="223"/>
      <c r="B99" s="203"/>
      <c r="C99" s="53"/>
      <c r="D99" s="209"/>
      <c r="E99" s="3" t="s">
        <v>25</v>
      </c>
      <c r="F99" s="55" t="s">
        <v>26</v>
      </c>
      <c r="G99" s="39" t="s">
        <v>27</v>
      </c>
      <c r="H99" s="195">
        <f>'[66]Оценка от учреждения'!H98</f>
        <v>19</v>
      </c>
      <c r="I99" s="195">
        <f>'[66]Оценка от учреждения'!I98</f>
        <v>18.829999999999998</v>
      </c>
      <c r="J99" s="196">
        <f>IF(I99/H99*100&gt;100,100,I99/H99*100)</f>
        <v>99.105263157894726</v>
      </c>
      <c r="K99" s="196">
        <f>J99</f>
        <v>99.105263157894726</v>
      </c>
      <c r="L99" s="240"/>
      <c r="M99" s="233"/>
      <c r="N99" s="57"/>
      <c r="O99" s="242"/>
    </row>
    <row r="100" spans="1:15" customFormat="1" ht="34.5" customHeight="1" x14ac:dyDescent="0.25">
      <c r="A100" s="223"/>
      <c r="B100" s="189" t="s">
        <v>167</v>
      </c>
      <c r="C100" s="190" t="s">
        <v>168</v>
      </c>
      <c r="D100" s="191" t="s">
        <v>18</v>
      </c>
      <c r="E100" s="192" t="s">
        <v>19</v>
      </c>
      <c r="F100" s="193" t="s">
        <v>150</v>
      </c>
      <c r="G100" s="194" t="s">
        <v>21</v>
      </c>
      <c r="H100" s="195">
        <f>'[66]Оценка от учреждения'!H99</f>
        <v>100</v>
      </c>
      <c r="I100" s="195">
        <f>'[66]Оценка от учреждения'!I99</f>
        <v>100</v>
      </c>
      <c r="J100" s="225">
        <f>IF(I100/H100*100&gt;100,100,I100/H100*100)</f>
        <v>100</v>
      </c>
      <c r="K100" s="226">
        <f>(J100+J101+J102)/3</f>
        <v>100</v>
      </c>
      <c r="L100" s="227">
        <f>(K100+K103)/2</f>
        <v>91.5</v>
      </c>
      <c r="M100" s="233"/>
      <c r="N100" s="44"/>
      <c r="O100" s="229">
        <v>25</v>
      </c>
    </row>
    <row r="101" spans="1:15" customFormat="1" ht="39" customHeight="1" x14ac:dyDescent="0.25">
      <c r="A101" s="223"/>
      <c r="B101" s="189"/>
      <c r="C101" s="190"/>
      <c r="D101" s="199"/>
      <c r="E101" s="192" t="s">
        <v>19</v>
      </c>
      <c r="F101" s="193" t="s">
        <v>151</v>
      </c>
      <c r="G101" s="194" t="s">
        <v>21</v>
      </c>
      <c r="H101" s="195">
        <f>'[66]Оценка от учреждения'!H100</f>
        <v>8.5</v>
      </c>
      <c r="I101" s="195">
        <f>'[66]Оценка от учреждения'!I100</f>
        <v>0</v>
      </c>
      <c r="J101" s="225">
        <v>100</v>
      </c>
      <c r="K101" s="231"/>
      <c r="L101" s="232"/>
      <c r="M101" s="233"/>
      <c r="N101" s="49"/>
      <c r="O101" s="234"/>
    </row>
    <row r="102" spans="1:15" customFormat="1" ht="35.25" customHeight="1" x14ac:dyDescent="0.25">
      <c r="A102" s="223"/>
      <c r="B102" s="189"/>
      <c r="C102" s="190"/>
      <c r="D102" s="199"/>
      <c r="E102" s="192" t="s">
        <v>19</v>
      </c>
      <c r="F102" s="220" t="s">
        <v>152</v>
      </c>
      <c r="G102" s="194" t="s">
        <v>21</v>
      </c>
      <c r="H102" s="195">
        <f>'[66]Оценка от учреждения'!H101</f>
        <v>100</v>
      </c>
      <c r="I102" s="195">
        <f>'[66]Оценка от учреждения'!I101</f>
        <v>100</v>
      </c>
      <c r="J102" s="225">
        <f>IF(I102/H102*100&gt;100,100,I102/H102*100)</f>
        <v>100</v>
      </c>
      <c r="K102" s="231"/>
      <c r="L102" s="232"/>
      <c r="M102" s="233"/>
      <c r="N102" s="49"/>
      <c r="O102" s="234"/>
    </row>
    <row r="103" spans="1:15" customFormat="1" ht="33" customHeight="1" x14ac:dyDescent="0.25">
      <c r="A103" s="223"/>
      <c r="B103" s="203"/>
      <c r="C103" s="204"/>
      <c r="D103" s="199"/>
      <c r="E103" s="192" t="s">
        <v>25</v>
      </c>
      <c r="F103" s="205" t="s">
        <v>26</v>
      </c>
      <c r="G103" s="194" t="s">
        <v>27</v>
      </c>
      <c r="H103" s="195">
        <f>'[66]Оценка от учреждения'!H102</f>
        <v>1</v>
      </c>
      <c r="I103" s="195">
        <f>'[66]Оценка от учреждения'!I102</f>
        <v>0.83</v>
      </c>
      <c r="J103" s="225">
        <f>IF(I103/H103*100&gt;100,100,I103/H103*100)</f>
        <v>83</v>
      </c>
      <c r="K103" s="225">
        <f>J103</f>
        <v>83</v>
      </c>
      <c r="L103" s="232"/>
      <c r="M103" s="233"/>
      <c r="N103" s="57"/>
      <c r="O103" s="236"/>
    </row>
    <row r="104" spans="1:15" ht="33" customHeight="1" x14ac:dyDescent="0.25">
      <c r="A104" s="20"/>
      <c r="B104" s="189" t="s">
        <v>169</v>
      </c>
      <c r="C104" s="36" t="s">
        <v>170</v>
      </c>
      <c r="D104" s="208" t="s">
        <v>18</v>
      </c>
      <c r="E104" s="3" t="s">
        <v>19</v>
      </c>
      <c r="F104" s="38" t="s">
        <v>150</v>
      </c>
      <c r="G104" s="39" t="s">
        <v>21</v>
      </c>
      <c r="H104" s="195">
        <f>'[66]Оценка от учреждения'!H103</f>
        <v>100</v>
      </c>
      <c r="I104" s="195">
        <f>'[66]Оценка от учреждения'!I103</f>
        <v>100</v>
      </c>
      <c r="J104" s="196">
        <f>IF(I104/H104*100&gt;100,100,I104/H104*100)</f>
        <v>100</v>
      </c>
      <c r="K104" s="237">
        <f>(J104+J105+J106)/3</f>
        <v>100</v>
      </c>
      <c r="L104" s="227">
        <f>(K104+K107)/2</f>
        <v>99.61926605504587</v>
      </c>
      <c r="M104" s="243"/>
      <c r="N104" s="44"/>
      <c r="O104" s="238">
        <v>26</v>
      </c>
    </row>
    <row r="105" spans="1:15" ht="39" customHeight="1" x14ac:dyDescent="0.25">
      <c r="A105" s="20"/>
      <c r="B105" s="189"/>
      <c r="C105" s="36"/>
      <c r="D105" s="209"/>
      <c r="E105" s="3" t="s">
        <v>19</v>
      </c>
      <c r="F105" s="38" t="s">
        <v>151</v>
      </c>
      <c r="G105" s="39" t="s">
        <v>21</v>
      </c>
      <c r="H105" s="195">
        <f>'[66]Оценка от учреждения'!H104</f>
        <v>8.5</v>
      </c>
      <c r="I105" s="195">
        <f>'[66]Оценка от учреждения'!I104</f>
        <v>2.9</v>
      </c>
      <c r="J105" s="196">
        <f>IF(H105/I105*100&gt;100,100,H105/I105*100)</f>
        <v>100</v>
      </c>
      <c r="K105" s="239"/>
      <c r="L105" s="240"/>
      <c r="M105" s="243"/>
      <c r="N105" s="49"/>
      <c r="O105" s="241"/>
    </row>
    <row r="106" spans="1:15" ht="32.25" customHeight="1" x14ac:dyDescent="0.25">
      <c r="A106" s="20"/>
      <c r="B106" s="189"/>
      <c r="C106" s="36"/>
      <c r="D106" s="209"/>
      <c r="E106" s="3" t="s">
        <v>19</v>
      </c>
      <c r="F106" s="219" t="s">
        <v>152</v>
      </c>
      <c r="G106" s="39" t="s">
        <v>21</v>
      </c>
      <c r="H106" s="195">
        <f>'[66]Оценка от учреждения'!H105</f>
        <v>100</v>
      </c>
      <c r="I106" s="195">
        <f>'[66]Оценка от учреждения'!I105</f>
        <v>100</v>
      </c>
      <c r="J106" s="196">
        <f>IF(I106/H106*100&gt;100,100,I106/H106*100)</f>
        <v>100</v>
      </c>
      <c r="K106" s="239"/>
      <c r="L106" s="240"/>
      <c r="M106" s="243"/>
      <c r="N106" s="49"/>
      <c r="O106" s="241"/>
    </row>
    <row r="107" spans="1:15" ht="33" customHeight="1" x14ac:dyDescent="0.25">
      <c r="A107" s="159"/>
      <c r="B107" s="203"/>
      <c r="C107" s="53"/>
      <c r="D107" s="209"/>
      <c r="E107" s="3" t="s">
        <v>25</v>
      </c>
      <c r="F107" s="55" t="s">
        <v>26</v>
      </c>
      <c r="G107" s="39" t="s">
        <v>27</v>
      </c>
      <c r="H107" s="195">
        <f>'[66]Оценка от учреждения'!H106</f>
        <v>109</v>
      </c>
      <c r="I107" s="195">
        <f>'[66]Оценка от учреждения'!I106</f>
        <v>108.17</v>
      </c>
      <c r="J107" s="196">
        <f>IF(I107/H107*100&gt;100,100,I107/H107*100)</f>
        <v>99.238532110091754</v>
      </c>
      <c r="K107" s="196">
        <f>J107</f>
        <v>99.238532110091754</v>
      </c>
      <c r="L107" s="240"/>
      <c r="M107" s="244"/>
      <c r="N107" s="57"/>
      <c r="O107" s="24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45"/>
      <c r="H109" s="246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20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3" t="s">
        <v>1</v>
      </c>
      <c r="B2" s="3" t="s">
        <v>173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3</v>
      </c>
      <c r="D3" s="5">
        <v>4</v>
      </c>
      <c r="E3" s="4">
        <v>5</v>
      </c>
      <c r="F3" s="4">
        <v>6</v>
      </c>
      <c r="G3" s="5">
        <v>7</v>
      </c>
      <c r="H3" s="4">
        <v>8</v>
      </c>
      <c r="I3" s="4">
        <v>9</v>
      </c>
      <c r="J3" s="5">
        <v>10</v>
      </c>
      <c r="K3" s="4">
        <v>11</v>
      </c>
      <c r="L3" s="4">
        <v>12</v>
      </c>
      <c r="M3" s="5">
        <v>13</v>
      </c>
      <c r="N3" s="4">
        <v>14</v>
      </c>
    </row>
    <row r="4" spans="1:15" customFormat="1" ht="55.5" hidden="1" customHeight="1" x14ac:dyDescent="0.25">
      <c r="A4" s="228" t="s">
        <v>220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8.25" hidden="1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04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hidden="1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/>
      <c r="I16" s="195"/>
      <c r="J16" s="225"/>
      <c r="K16" s="226"/>
      <c r="L16" s="227"/>
      <c r="M16" s="233"/>
      <c r="N16" s="44"/>
      <c r="O16" s="229">
        <v>4</v>
      </c>
    </row>
    <row r="17" spans="1:15" customFormat="1" ht="39" hidden="1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/>
      <c r="I17" s="195"/>
      <c r="J17" s="225"/>
      <c r="K17" s="231"/>
      <c r="L17" s="232"/>
      <c r="M17" s="233"/>
      <c r="N17" s="49"/>
      <c r="O17" s="234"/>
    </row>
    <row r="18" spans="1:15" customFormat="1" ht="32.25" hidden="1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/>
      <c r="I18" s="195"/>
      <c r="J18" s="225"/>
      <c r="K18" s="231"/>
      <c r="L18" s="232"/>
      <c r="M18" s="233"/>
      <c r="N18" s="49"/>
      <c r="O18" s="234"/>
    </row>
    <row r="19" spans="1:15" customFormat="1" ht="33" hidden="1" customHeight="1" x14ac:dyDescent="0.25">
      <c r="A19" s="223"/>
      <c r="B19" s="203"/>
      <c r="C19" s="204"/>
      <c r="D19" s="199"/>
      <c r="E19" s="192" t="s">
        <v>25</v>
      </c>
      <c r="F19" s="205" t="s">
        <v>117</v>
      </c>
      <c r="G19" s="194" t="s">
        <v>27</v>
      </c>
      <c r="H19" s="195"/>
      <c r="I19" s="195"/>
      <c r="J19" s="225"/>
      <c r="K19" s="225"/>
      <c r="L19" s="232"/>
      <c r="M19" s="233"/>
      <c r="N19" s="57"/>
      <c r="O19" s="236"/>
    </row>
    <row r="20" spans="1:15" customFormat="1" ht="52.5" customHeight="1" x14ac:dyDescent="0.25">
      <c r="A20" s="223"/>
      <c r="B20" s="189" t="s">
        <v>124</v>
      </c>
      <c r="C20" s="190" t="s">
        <v>125</v>
      </c>
      <c r="D20" s="191" t="s">
        <v>18</v>
      </c>
      <c r="E20" s="192" t="s">
        <v>19</v>
      </c>
      <c r="F20" s="193" t="s">
        <v>114</v>
      </c>
      <c r="G20" s="194" t="s">
        <v>21</v>
      </c>
      <c r="H20" s="195">
        <f>'[67]Оценка от учреждения'!H19</f>
        <v>8.3000000000000007</v>
      </c>
      <c r="I20" s="195">
        <f>'[67]Оценка от учреждения'!I19</f>
        <v>7.7</v>
      </c>
      <c r="J20" s="225">
        <f>IF(H20/I20*100&gt;100,100,H20/I20*100)</f>
        <v>100</v>
      </c>
      <c r="K20" s="226">
        <f>(J20+J21+J22)/3</f>
        <v>100</v>
      </c>
      <c r="L20" s="227">
        <f>(K20+K23)/2</f>
        <v>100</v>
      </c>
      <c r="M20" s="233"/>
      <c r="N20" s="44"/>
      <c r="O20" s="229">
        <v>5</v>
      </c>
    </row>
    <row r="21" spans="1:15" customFormat="1" ht="39" customHeight="1" x14ac:dyDescent="0.25">
      <c r="A21" s="223"/>
      <c r="B21" s="189"/>
      <c r="C21" s="190"/>
      <c r="D21" s="199"/>
      <c r="E21" s="192" t="s">
        <v>19</v>
      </c>
      <c r="F21" s="193" t="s">
        <v>115</v>
      </c>
      <c r="G21" s="194" t="s">
        <v>21</v>
      </c>
      <c r="H21" s="195">
        <f>'[67]Оценка от учреждения'!H20</f>
        <v>100</v>
      </c>
      <c r="I21" s="195">
        <f>'[67]Оценка от учреждения'!I20</f>
        <v>100</v>
      </c>
      <c r="J21" s="225">
        <f>IF(I21/H21*100&gt;100,100,I21/H21*100)</f>
        <v>100</v>
      </c>
      <c r="K21" s="231"/>
      <c r="L21" s="232"/>
      <c r="M21" s="233"/>
      <c r="N21" s="49"/>
      <c r="O21" s="234"/>
    </row>
    <row r="22" spans="1:15" customFormat="1" ht="33.75" customHeight="1" x14ac:dyDescent="0.25">
      <c r="A22" s="223"/>
      <c r="B22" s="189"/>
      <c r="C22" s="190"/>
      <c r="D22" s="199"/>
      <c r="E22" s="192" t="s">
        <v>19</v>
      </c>
      <c r="F22" s="193" t="s">
        <v>116</v>
      </c>
      <c r="G22" s="194" t="s">
        <v>21</v>
      </c>
      <c r="H22" s="195">
        <f>'[67]Оценка от учреждения'!H21</f>
        <v>55</v>
      </c>
      <c r="I22" s="195">
        <f>'[67]Оценка от учреждения'!I21</f>
        <v>60</v>
      </c>
      <c r="J22" s="225">
        <f>IF(I22/H22*100&gt;100,100,I22/H22*100)</f>
        <v>100</v>
      </c>
      <c r="K22" s="231"/>
      <c r="L22" s="232"/>
      <c r="M22" s="233"/>
      <c r="N22" s="49"/>
      <c r="O22" s="234"/>
    </row>
    <row r="23" spans="1:15" customFormat="1" ht="33" customHeight="1" x14ac:dyDescent="0.25">
      <c r="A23" s="223"/>
      <c r="B23" s="203"/>
      <c r="C23" s="204"/>
      <c r="D23" s="199"/>
      <c r="E23" s="192" t="s">
        <v>25</v>
      </c>
      <c r="F23" s="205" t="s">
        <v>26</v>
      </c>
      <c r="G23" s="194" t="s">
        <v>27</v>
      </c>
      <c r="H23" s="195">
        <f>'[67]Оценка от учреждения'!H22</f>
        <v>2</v>
      </c>
      <c r="I23" s="195">
        <f>'[67]Оценка от учреждения'!I22</f>
        <v>2</v>
      </c>
      <c r="J23" s="225">
        <f>IF(I23/H23*100&gt;100,100,I23/H23*100)</f>
        <v>100</v>
      </c>
      <c r="K23" s="225">
        <f>J23</f>
        <v>100</v>
      </c>
      <c r="L23" s="232"/>
      <c r="M23" s="233"/>
      <c r="N23" s="57"/>
      <c r="O23" s="236"/>
    </row>
    <row r="24" spans="1:15" ht="52.5" customHeight="1" x14ac:dyDescent="0.25">
      <c r="A24" s="223"/>
      <c r="B24" s="189" t="s">
        <v>126</v>
      </c>
      <c r="C24" s="36" t="s">
        <v>127</v>
      </c>
      <c r="D24" s="208" t="s">
        <v>18</v>
      </c>
      <c r="E24" s="3" t="s">
        <v>19</v>
      </c>
      <c r="F24" s="38" t="s">
        <v>114</v>
      </c>
      <c r="G24" s="39" t="s">
        <v>21</v>
      </c>
      <c r="H24" s="195">
        <f>'[67]Оценка от учреждения'!H23</f>
        <v>8.3000000000000007</v>
      </c>
      <c r="I24" s="195">
        <f>'[67]Оценка от учреждения'!I23</f>
        <v>8.1</v>
      </c>
      <c r="J24" s="196">
        <f>IF(H24/I24*100&gt;100,100,H24/I24*100)</f>
        <v>100</v>
      </c>
      <c r="K24" s="237">
        <f>(J24+J25+J26)/3</f>
        <v>100</v>
      </c>
      <c r="L24" s="227">
        <f>(K24+K27)/2</f>
        <v>100</v>
      </c>
      <c r="M24" s="233"/>
      <c r="N24" s="44"/>
      <c r="O24" s="238">
        <v>6</v>
      </c>
    </row>
    <row r="25" spans="1:15" ht="39" customHeight="1" x14ac:dyDescent="0.25">
      <c r="A25" s="223"/>
      <c r="B25" s="189"/>
      <c r="C25" s="36"/>
      <c r="D25" s="209"/>
      <c r="E25" s="3" t="s">
        <v>19</v>
      </c>
      <c r="F25" s="193" t="s">
        <v>115</v>
      </c>
      <c r="G25" s="39" t="s">
        <v>21</v>
      </c>
      <c r="H25" s="195">
        <f>'[67]Оценка от учреждения'!H24</f>
        <v>100</v>
      </c>
      <c r="I25" s="195">
        <f>'[67]Оценка от учреждения'!I24</f>
        <v>100</v>
      </c>
      <c r="J25" s="196">
        <f>IF(I25/H25*100&gt;100,100,I25/H25*100)</f>
        <v>100</v>
      </c>
      <c r="K25" s="239"/>
      <c r="L25" s="240"/>
      <c r="M25" s="233"/>
      <c r="N25" s="49"/>
      <c r="O25" s="241"/>
    </row>
    <row r="26" spans="1:15" ht="35.25" customHeight="1" x14ac:dyDescent="0.25">
      <c r="A26" s="223"/>
      <c r="B26" s="189"/>
      <c r="C26" s="36"/>
      <c r="D26" s="209"/>
      <c r="E26" s="3" t="s">
        <v>19</v>
      </c>
      <c r="F26" s="38" t="s">
        <v>116</v>
      </c>
      <c r="G26" s="39" t="s">
        <v>21</v>
      </c>
      <c r="H26" s="195">
        <f>'[67]Оценка от учреждения'!H25</f>
        <v>55</v>
      </c>
      <c r="I26" s="195">
        <f>'[67]Оценка от учреждения'!I25</f>
        <v>60</v>
      </c>
      <c r="J26" s="196">
        <f>IF(I26/H26*100&gt;100,100,I26/H26*100)</f>
        <v>100</v>
      </c>
      <c r="K26" s="239"/>
      <c r="L26" s="240"/>
      <c r="M26" s="233"/>
      <c r="N26" s="49"/>
      <c r="O26" s="241"/>
    </row>
    <row r="27" spans="1:15" ht="33" customHeight="1" x14ac:dyDescent="0.25">
      <c r="A27" s="223"/>
      <c r="B27" s="203"/>
      <c r="C27" s="53"/>
      <c r="D27" s="209"/>
      <c r="E27" s="3" t="s">
        <v>25</v>
      </c>
      <c r="F27" s="55" t="s">
        <v>26</v>
      </c>
      <c r="G27" s="39" t="s">
        <v>27</v>
      </c>
      <c r="H27" s="195">
        <f>'[67]Оценка от учреждения'!H26</f>
        <v>21</v>
      </c>
      <c r="I27" s="195">
        <f>'[67]Оценка от учреждения'!I26</f>
        <v>21.83</v>
      </c>
      <c r="J27" s="196">
        <f>IF(I27/H27*100&gt;100,100,I27/H27*100)</f>
        <v>100</v>
      </c>
      <c r="K27" s="196">
        <f>J27</f>
        <v>100</v>
      </c>
      <c r="L27" s="240"/>
      <c r="M27" s="233"/>
      <c r="N27" s="57"/>
      <c r="O27" s="242"/>
    </row>
    <row r="28" spans="1:15" customFormat="1" ht="51" customHeight="1" x14ac:dyDescent="0.25">
      <c r="A28" s="223"/>
      <c r="B28" s="189" t="s">
        <v>128</v>
      </c>
      <c r="C28" s="190" t="s">
        <v>129</v>
      </c>
      <c r="D28" s="191" t="s">
        <v>18</v>
      </c>
      <c r="E28" s="192" t="s">
        <v>19</v>
      </c>
      <c r="F28" s="193" t="s">
        <v>114</v>
      </c>
      <c r="G28" s="194" t="s">
        <v>21</v>
      </c>
      <c r="H28" s="195">
        <f>'[67]Оценка от учреждения'!H27</f>
        <v>8.3000000000000007</v>
      </c>
      <c r="I28" s="195">
        <f>'[67]Оценка от учреждения'!I27</f>
        <v>5.4</v>
      </c>
      <c r="J28" s="225">
        <f>IF(H28/I28*100&gt;100,100,H28/I28*100)</f>
        <v>100</v>
      </c>
      <c r="K28" s="226">
        <f>(J28+J29+J30)/3</f>
        <v>100</v>
      </c>
      <c r="L28" s="227">
        <f>(K28+K31)/2</f>
        <v>100</v>
      </c>
      <c r="M28" s="233"/>
      <c r="N28" s="44"/>
      <c r="O28" s="229">
        <v>7</v>
      </c>
    </row>
    <row r="29" spans="1:15" customFormat="1" ht="39" customHeight="1" x14ac:dyDescent="0.25">
      <c r="A29" s="223"/>
      <c r="B29" s="189"/>
      <c r="C29" s="190"/>
      <c r="D29" s="199"/>
      <c r="E29" s="192" t="s">
        <v>19</v>
      </c>
      <c r="F29" s="193" t="s">
        <v>115</v>
      </c>
      <c r="G29" s="194" t="s">
        <v>21</v>
      </c>
      <c r="H29" s="195">
        <f>'[67]Оценка от учреждения'!H28</f>
        <v>100</v>
      </c>
      <c r="I29" s="195">
        <f>'[67]Оценка от учреждения'!I28</f>
        <v>100</v>
      </c>
      <c r="J29" s="225">
        <f>IF(I29/H29*100&gt;100,100,I29/H29*100)</f>
        <v>100</v>
      </c>
      <c r="K29" s="231"/>
      <c r="L29" s="232"/>
      <c r="M29" s="233"/>
      <c r="N29" s="49"/>
      <c r="O29" s="234"/>
    </row>
    <row r="30" spans="1:15" customFormat="1" ht="33.75" customHeight="1" x14ac:dyDescent="0.25">
      <c r="A30" s="223"/>
      <c r="B30" s="189"/>
      <c r="C30" s="190"/>
      <c r="D30" s="199"/>
      <c r="E30" s="192" t="s">
        <v>19</v>
      </c>
      <c r="F30" s="193" t="s">
        <v>116</v>
      </c>
      <c r="G30" s="194" t="s">
        <v>21</v>
      </c>
      <c r="H30" s="195">
        <f>'[67]Оценка от учреждения'!H29</f>
        <v>55</v>
      </c>
      <c r="I30" s="195">
        <f>'[67]Оценка от учреждения'!I29</f>
        <v>60</v>
      </c>
      <c r="J30" s="225">
        <f>IF(I30/H30*100&gt;100,100,I30/H30*100)</f>
        <v>100</v>
      </c>
      <c r="K30" s="231"/>
      <c r="L30" s="232"/>
      <c r="M30" s="233"/>
      <c r="N30" s="49"/>
      <c r="O30" s="234"/>
    </row>
    <row r="31" spans="1:15" customFormat="1" ht="33" customHeight="1" x14ac:dyDescent="0.25">
      <c r="A31" s="223"/>
      <c r="B31" s="203"/>
      <c r="C31" s="204"/>
      <c r="D31" s="199"/>
      <c r="E31" s="192" t="s">
        <v>25</v>
      </c>
      <c r="F31" s="205" t="s">
        <v>26</v>
      </c>
      <c r="G31" s="194" t="s">
        <v>27</v>
      </c>
      <c r="H31" s="195">
        <f>'[67]Оценка от учреждения'!H30</f>
        <v>0.67</v>
      </c>
      <c r="I31" s="195">
        <f>'[67]Оценка от учреждения'!I30</f>
        <v>0.67</v>
      </c>
      <c r="J31" s="225">
        <f>IF(I31/H31*100&gt;100,100,I31/H31*100)</f>
        <v>100</v>
      </c>
      <c r="K31" s="225">
        <f>J31</f>
        <v>100</v>
      </c>
      <c r="L31" s="232"/>
      <c r="M31" s="233"/>
      <c r="N31" s="57"/>
      <c r="O31" s="236"/>
    </row>
    <row r="32" spans="1:15" ht="54" customHeight="1" x14ac:dyDescent="0.25">
      <c r="A32" s="20"/>
      <c r="B32" s="189" t="s">
        <v>130</v>
      </c>
      <c r="C32" s="36" t="s">
        <v>131</v>
      </c>
      <c r="D32" s="37" t="s">
        <v>18</v>
      </c>
      <c r="E32" s="3" t="s">
        <v>19</v>
      </c>
      <c r="F32" s="38" t="s">
        <v>114</v>
      </c>
      <c r="G32" s="39" t="s">
        <v>21</v>
      </c>
      <c r="H32" s="195">
        <f>'[67]Оценка от учреждения'!H31</f>
        <v>8.3000000000000007</v>
      </c>
      <c r="I32" s="195">
        <f>'[67]Оценка от учреждения'!I31</f>
        <v>7.8</v>
      </c>
      <c r="J32" s="196">
        <f>IF(H32/I32*100&gt;100,100,H32/I32*100)</f>
        <v>100</v>
      </c>
      <c r="K32" s="237">
        <f>(J32+J33+J34)/3</f>
        <v>100</v>
      </c>
      <c r="L32" s="227">
        <f>(K32+K35)/2</f>
        <v>100</v>
      </c>
      <c r="M32" s="243"/>
      <c r="N32" s="44"/>
      <c r="O32" s="238">
        <v>8</v>
      </c>
    </row>
    <row r="33" spans="1:15" ht="39" customHeight="1" x14ac:dyDescent="0.25">
      <c r="A33" s="20"/>
      <c r="B33" s="189"/>
      <c r="C33" s="36"/>
      <c r="D33" s="217"/>
      <c r="E33" s="3" t="s">
        <v>19</v>
      </c>
      <c r="F33" s="38" t="s">
        <v>115</v>
      </c>
      <c r="G33" s="39" t="s">
        <v>21</v>
      </c>
      <c r="H33" s="195">
        <f>'[67]Оценка от учреждения'!H32</f>
        <v>100</v>
      </c>
      <c r="I33" s="195">
        <f>'[67]Оценка от учреждения'!I32</f>
        <v>100</v>
      </c>
      <c r="J33" s="196">
        <f>IF(I33/H33*100&gt;100,100,I33/H33*100)</f>
        <v>100</v>
      </c>
      <c r="K33" s="239"/>
      <c r="L33" s="240"/>
      <c r="M33" s="243"/>
      <c r="N33" s="49"/>
      <c r="O33" s="241"/>
    </row>
    <row r="34" spans="1:15" ht="33.75" customHeight="1" x14ac:dyDescent="0.25">
      <c r="A34" s="20"/>
      <c r="B34" s="189"/>
      <c r="C34" s="36"/>
      <c r="D34" s="217"/>
      <c r="E34" s="3" t="s">
        <v>19</v>
      </c>
      <c r="F34" s="38" t="s">
        <v>116</v>
      </c>
      <c r="G34" s="39" t="s">
        <v>21</v>
      </c>
      <c r="H34" s="195">
        <f>'[67]Оценка от учреждения'!H33</f>
        <v>55</v>
      </c>
      <c r="I34" s="195">
        <f>'[67]Оценка от учреждения'!I33</f>
        <v>55</v>
      </c>
      <c r="J34" s="196">
        <f>IF(I34/H34*100&gt;100,100,I34/H34*100)</f>
        <v>100</v>
      </c>
      <c r="K34" s="239"/>
      <c r="L34" s="240"/>
      <c r="M34" s="243"/>
      <c r="N34" s="49"/>
      <c r="O34" s="241"/>
    </row>
    <row r="35" spans="1:15" ht="33" customHeight="1" x14ac:dyDescent="0.25">
      <c r="A35" s="20"/>
      <c r="B35" s="203"/>
      <c r="C35" s="53"/>
      <c r="D35" s="218"/>
      <c r="E35" s="3" t="s">
        <v>25</v>
      </c>
      <c r="F35" s="55" t="s">
        <v>26</v>
      </c>
      <c r="G35" s="39" t="s">
        <v>27</v>
      </c>
      <c r="H35" s="195">
        <f>'[67]Оценка от учреждения'!H34</f>
        <v>249</v>
      </c>
      <c r="I35" s="195">
        <f>'[67]Оценка от учреждения'!I34</f>
        <v>252.25</v>
      </c>
      <c r="J35" s="196">
        <f>IF(I35/H35*100&gt;100,100,I35/H35*100)</f>
        <v>100</v>
      </c>
      <c r="K35" s="196">
        <f>J35</f>
        <v>100</v>
      </c>
      <c r="L35" s="240"/>
      <c r="M35" s="243"/>
      <c r="N35" s="57"/>
      <c r="O35" s="242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33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33"/>
      <c r="N41" s="49"/>
      <c r="O41" s="241"/>
    </row>
    <row r="42" spans="1:15" ht="36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33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hidden="1" customHeight="1" x14ac:dyDescent="0.25">
      <c r="A56" s="223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/>
      <c r="I56" s="195"/>
      <c r="J56" s="196"/>
      <c r="K56" s="237"/>
      <c r="L56" s="227"/>
      <c r="M56" s="233"/>
      <c r="N56" s="44"/>
      <c r="O56" s="238">
        <v>14</v>
      </c>
    </row>
    <row r="57" spans="1:15" ht="39" hidden="1" customHeight="1" x14ac:dyDescent="0.25">
      <c r="A57" s="223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/>
      <c r="I57" s="195"/>
      <c r="J57" s="196"/>
      <c r="K57" s="239"/>
      <c r="L57" s="240"/>
      <c r="M57" s="233"/>
      <c r="N57" s="49"/>
      <c r="O57" s="241"/>
    </row>
    <row r="58" spans="1:15" ht="36.75" hidden="1" customHeight="1" x14ac:dyDescent="0.25">
      <c r="A58" s="223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/>
      <c r="I58" s="195"/>
      <c r="J58" s="196"/>
      <c r="K58" s="239"/>
      <c r="L58" s="240"/>
      <c r="M58" s="233"/>
      <c r="N58" s="49"/>
      <c r="O58" s="241"/>
    </row>
    <row r="59" spans="1:15" ht="33" hidden="1" customHeight="1" x14ac:dyDescent="0.25">
      <c r="A59" s="223"/>
      <c r="B59" s="203"/>
      <c r="C59" s="53"/>
      <c r="D59" s="209"/>
      <c r="E59" s="3" t="s">
        <v>25</v>
      </c>
      <c r="F59" s="55" t="s">
        <v>117</v>
      </c>
      <c r="G59" s="39" t="s">
        <v>27</v>
      </c>
      <c r="H59" s="195"/>
      <c r="I59" s="195"/>
      <c r="J59" s="196"/>
      <c r="K59" s="196"/>
      <c r="L59" s="240"/>
      <c r="M59" s="233"/>
      <c r="N59" s="57"/>
      <c r="O59" s="242"/>
    </row>
    <row r="60" spans="1:15" customFormat="1" ht="52.5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33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33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33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33"/>
      <c r="N63" s="57"/>
      <c r="O63" s="236"/>
    </row>
    <row r="64" spans="1:15" ht="5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>
        <f>'[67]Оценка от учреждения'!H63</f>
        <v>8.3000000000000007</v>
      </c>
      <c r="I64" s="195">
        <f>'[67]Оценка от учреждения'!I63</f>
        <v>8.5</v>
      </c>
      <c r="J64" s="196">
        <f>IF(H64/I64*100&gt;100,100,H64/I64*100)</f>
        <v>97.64705882352942</v>
      </c>
      <c r="K64" s="237">
        <f>(J64+J65+J66)/3</f>
        <v>96.185383244206776</v>
      </c>
      <c r="L64" s="227">
        <f>(K64+K67)/2</f>
        <v>98.092691622103388</v>
      </c>
      <c r="M64" s="233"/>
      <c r="N64" s="44"/>
      <c r="O64" s="238">
        <v>16</v>
      </c>
    </row>
    <row r="65" spans="1:15" ht="39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>
        <f>'[67]Оценка от учреждения'!H64</f>
        <v>100</v>
      </c>
      <c r="I65" s="195">
        <f>'[67]Оценка от учреждения'!I64</f>
        <v>100</v>
      </c>
      <c r="J65" s="196">
        <f>IF(I65/H65*100&gt;100,100,I65/H65*100)</f>
        <v>100</v>
      </c>
      <c r="K65" s="239"/>
      <c r="L65" s="240"/>
      <c r="M65" s="233"/>
      <c r="N65" s="49"/>
      <c r="O65" s="241"/>
    </row>
    <row r="66" spans="1:15" ht="33.75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>
        <f>'[67]Оценка от учреждения'!H65</f>
        <v>55</v>
      </c>
      <c r="I66" s="195">
        <f>'[67]Оценка от учреждения'!I65</f>
        <v>50</v>
      </c>
      <c r="J66" s="196">
        <f>IF(I66/H66*100&gt;100,100,I66/H66*100)</f>
        <v>90.909090909090907</v>
      </c>
      <c r="K66" s="239"/>
      <c r="L66" s="240"/>
      <c r="M66" s="233"/>
      <c r="N66" s="49"/>
      <c r="O66" s="241"/>
    </row>
    <row r="67" spans="1:15" ht="33" customHeight="1" x14ac:dyDescent="0.25">
      <c r="A67" s="223"/>
      <c r="B67" s="203"/>
      <c r="C67" s="53"/>
      <c r="D67" s="209"/>
      <c r="E67" s="3" t="s">
        <v>25</v>
      </c>
      <c r="F67" s="55" t="s">
        <v>26</v>
      </c>
      <c r="G67" s="39" t="s">
        <v>27</v>
      </c>
      <c r="H67" s="195">
        <f>'[67]Оценка от учреждения'!H66</f>
        <v>0.67</v>
      </c>
      <c r="I67" s="195">
        <f>'[67]Оценка от учреждения'!I66</f>
        <v>0.67</v>
      </c>
      <c r="J67" s="196">
        <f>IF(I67/H67*100&gt;100,100,I67/H67*100)</f>
        <v>100</v>
      </c>
      <c r="K67" s="196">
        <f>J67</f>
        <v>100</v>
      </c>
      <c r="L67" s="240"/>
      <c r="M67" s="233"/>
      <c r="N67" s="57"/>
      <c r="O67" s="242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225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hidden="1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/>
      <c r="I72" s="195"/>
      <c r="J72" s="196"/>
      <c r="K72" s="237"/>
      <c r="L72" s="227"/>
      <c r="M72" s="233"/>
      <c r="N72" s="44"/>
      <c r="O72" s="238">
        <v>18</v>
      </c>
    </row>
    <row r="73" spans="1:15" ht="34.5" hidden="1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/>
      <c r="I73" s="195"/>
      <c r="J73" s="196"/>
      <c r="K73" s="239"/>
      <c r="L73" s="240"/>
      <c r="M73" s="233"/>
      <c r="N73" s="49"/>
      <c r="O73" s="241"/>
    </row>
    <row r="74" spans="1:15" ht="33.75" hidden="1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/>
      <c r="I74" s="195"/>
      <c r="J74" s="196"/>
      <c r="K74" s="239"/>
      <c r="L74" s="240"/>
      <c r="M74" s="233"/>
      <c r="N74" s="49"/>
      <c r="O74" s="241"/>
    </row>
    <row r="75" spans="1:15" ht="33" hidden="1" customHeight="1" x14ac:dyDescent="0.25">
      <c r="A75" s="223"/>
      <c r="B75" s="203"/>
      <c r="C75" s="53"/>
      <c r="D75" s="209"/>
      <c r="E75" s="3" t="s">
        <v>25</v>
      </c>
      <c r="F75" s="55" t="s">
        <v>117</v>
      </c>
      <c r="G75" s="39" t="s">
        <v>27</v>
      </c>
      <c r="H75" s="195"/>
      <c r="I75" s="195"/>
      <c r="J75" s="196"/>
      <c r="K75" s="196"/>
      <c r="L75" s="240"/>
      <c r="M75" s="233"/>
      <c r="N75" s="57"/>
      <c r="O75" s="242"/>
    </row>
    <row r="76" spans="1:15" customFormat="1" ht="36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/>
      <c r="I76" s="195"/>
      <c r="J76" s="225"/>
      <c r="K76" s="226"/>
      <c r="L76" s="227"/>
      <c r="M76" s="233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/>
      <c r="I77" s="195"/>
      <c r="J77" s="225"/>
      <c r="K77" s="231"/>
      <c r="L77" s="232"/>
      <c r="M77" s="233"/>
      <c r="N77" s="49"/>
      <c r="O77" s="234"/>
    </row>
    <row r="78" spans="1:15" customFormat="1" ht="35.25" hidden="1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/>
      <c r="I78" s="195"/>
      <c r="J78" s="225"/>
      <c r="K78" s="231"/>
      <c r="L78" s="232"/>
      <c r="M78" s="233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/>
      <c r="L79" s="232"/>
      <c r="M79" s="233"/>
      <c r="N79" s="57"/>
      <c r="O79" s="236"/>
    </row>
    <row r="80" spans="1:15" ht="34.5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>
        <f>'[67]Оценка от учреждения'!H79</f>
        <v>100</v>
      </c>
      <c r="I80" s="195">
        <f>'[67]Оценка от учреждения'!I79</f>
        <v>100</v>
      </c>
      <c r="J80" s="196">
        <f>IF(I80/H80*100&gt;100,100,I80/H80*100)</f>
        <v>100</v>
      </c>
      <c r="K80" s="237">
        <f>(J80+J81+J82)/3</f>
        <v>99.215686274509792</v>
      </c>
      <c r="L80" s="227">
        <f>(K80+K83)/2</f>
        <v>99.607843137254889</v>
      </c>
      <c r="M80" s="233"/>
      <c r="N80" s="44"/>
      <c r="O80" s="238">
        <v>20</v>
      </c>
    </row>
    <row r="81" spans="1:15" ht="39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>
        <f>'[67]Оценка от учреждения'!H80</f>
        <v>8.3000000000000007</v>
      </c>
      <c r="I81" s="195">
        <f>'[67]Оценка от учреждения'!I80</f>
        <v>8.5</v>
      </c>
      <c r="J81" s="196">
        <f>IF(H81/I81*100&gt;100,100,H81/I81*100)</f>
        <v>97.64705882352942</v>
      </c>
      <c r="K81" s="239"/>
      <c r="L81" s="240"/>
      <c r="M81" s="233"/>
      <c r="N81" s="49"/>
      <c r="O81" s="241"/>
    </row>
    <row r="82" spans="1:15" ht="33.75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>
        <f>'[67]Оценка от учреждения'!H81</f>
        <v>100</v>
      </c>
      <c r="I82" s="195">
        <f>'[67]Оценка от учреждения'!I81</f>
        <v>100</v>
      </c>
      <c r="J82" s="196">
        <f>IF(I82/H82*100&gt;100,100,I82/H82*100)</f>
        <v>100</v>
      </c>
      <c r="K82" s="239"/>
      <c r="L82" s="240"/>
      <c r="M82" s="233"/>
      <c r="N82" s="49"/>
      <c r="O82" s="241"/>
    </row>
    <row r="83" spans="1:15" ht="33" customHeight="1" x14ac:dyDescent="0.25">
      <c r="A83" s="223"/>
      <c r="B83" s="203"/>
      <c r="C83" s="53"/>
      <c r="D83" s="209"/>
      <c r="E83" s="3" t="s">
        <v>25</v>
      </c>
      <c r="F83" s="55" t="s">
        <v>26</v>
      </c>
      <c r="G83" s="39" t="s">
        <v>27</v>
      </c>
      <c r="H83" s="195">
        <f>'[67]Оценка от учреждения'!H82</f>
        <v>0.67</v>
      </c>
      <c r="I83" s="195">
        <f>'[67]Оценка от учреждения'!I82</f>
        <v>0.67</v>
      </c>
      <c r="J83" s="196">
        <f>IF(I83/H83*100&gt;100,100,I83/H83*100)</f>
        <v>100</v>
      </c>
      <c r="K83" s="196">
        <f>J83</f>
        <v>100</v>
      </c>
      <c r="L83" s="240"/>
      <c r="M83" s="233"/>
      <c r="N83" s="57"/>
      <c r="O83" s="242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4.5" customHeight="1" x14ac:dyDescent="0.25">
      <c r="A92" s="223"/>
      <c r="B92" s="189" t="s">
        <v>163</v>
      </c>
      <c r="C92" s="190" t="s">
        <v>164</v>
      </c>
      <c r="D92" s="191" t="s">
        <v>18</v>
      </c>
      <c r="E92" s="192" t="s">
        <v>19</v>
      </c>
      <c r="F92" s="193" t="s">
        <v>150</v>
      </c>
      <c r="G92" s="194" t="s">
        <v>21</v>
      </c>
      <c r="H92" s="195">
        <f>'[67]Оценка от учреждения'!H91</f>
        <v>100</v>
      </c>
      <c r="I92" s="195">
        <f>'[67]Оценка от учреждения'!I91</f>
        <v>100</v>
      </c>
      <c r="J92" s="225">
        <f>IF(I92/H92*100&gt;100,100,I92/H92*100)</f>
        <v>100</v>
      </c>
      <c r="K92" s="226">
        <f>(J92+J93+J94)/3</f>
        <v>100</v>
      </c>
      <c r="L92" s="227">
        <f>(K92+K95)/2</f>
        <v>100</v>
      </c>
      <c r="M92" s="233"/>
      <c r="N92" s="44"/>
      <c r="O92" s="229">
        <v>23</v>
      </c>
    </row>
    <row r="93" spans="1:15" customFormat="1" ht="39" customHeight="1" x14ac:dyDescent="0.25">
      <c r="A93" s="223"/>
      <c r="B93" s="189"/>
      <c r="C93" s="190"/>
      <c r="D93" s="199"/>
      <c r="E93" s="192" t="s">
        <v>19</v>
      </c>
      <c r="F93" s="193" t="s">
        <v>151</v>
      </c>
      <c r="G93" s="194" t="s">
        <v>21</v>
      </c>
      <c r="H93" s="195">
        <f>'[67]Оценка от учреждения'!H92</f>
        <v>8.3000000000000007</v>
      </c>
      <c r="I93" s="195">
        <f>'[67]Оценка от учреждения'!I92</f>
        <v>7.7</v>
      </c>
      <c r="J93" s="225">
        <f>IF(H93/I93*100&gt;100,100,H93/I93*100)</f>
        <v>100</v>
      </c>
      <c r="K93" s="231"/>
      <c r="L93" s="232"/>
      <c r="M93" s="233"/>
      <c r="N93" s="49"/>
      <c r="O93" s="234"/>
    </row>
    <row r="94" spans="1:15" customFormat="1" ht="32.25" customHeight="1" x14ac:dyDescent="0.25">
      <c r="A94" s="223"/>
      <c r="B94" s="189"/>
      <c r="C94" s="190"/>
      <c r="D94" s="199"/>
      <c r="E94" s="192" t="s">
        <v>19</v>
      </c>
      <c r="F94" s="220" t="s">
        <v>152</v>
      </c>
      <c r="G94" s="194" t="s">
        <v>21</v>
      </c>
      <c r="H94" s="195">
        <f>'[67]Оценка от учреждения'!H93</f>
        <v>100</v>
      </c>
      <c r="I94" s="195">
        <f>'[67]Оценка от учреждения'!I93</f>
        <v>100</v>
      </c>
      <c r="J94" s="225">
        <f>IF(I94/H94*100&gt;100,100,I94/H94*100)</f>
        <v>100</v>
      </c>
      <c r="K94" s="231"/>
      <c r="L94" s="232"/>
      <c r="M94" s="233"/>
      <c r="N94" s="49"/>
      <c r="O94" s="234"/>
    </row>
    <row r="95" spans="1:15" customFormat="1" ht="33" customHeight="1" x14ac:dyDescent="0.25">
      <c r="A95" s="223"/>
      <c r="B95" s="203"/>
      <c r="C95" s="204"/>
      <c r="D95" s="199"/>
      <c r="E95" s="192" t="s">
        <v>25</v>
      </c>
      <c r="F95" s="205" t="s">
        <v>26</v>
      </c>
      <c r="G95" s="194" t="s">
        <v>27</v>
      </c>
      <c r="H95" s="195">
        <f>'[67]Оценка от учреждения'!H94</f>
        <v>2</v>
      </c>
      <c r="I95" s="195">
        <f>'[67]Оценка от учреждения'!I94</f>
        <v>2</v>
      </c>
      <c r="J95" s="225">
        <f>IF(I95/H95*100&gt;100,100,I95/H95*100)</f>
        <v>100</v>
      </c>
      <c r="K95" s="225">
        <f>J95</f>
        <v>100</v>
      </c>
      <c r="L95" s="232"/>
      <c r="M95" s="233"/>
      <c r="N95" s="57"/>
      <c r="O95" s="236"/>
    </row>
    <row r="96" spans="1:15" ht="33" customHeight="1" x14ac:dyDescent="0.25">
      <c r="A96" s="223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>
        <f>'[67]Оценка от учреждения'!H95</f>
        <v>100</v>
      </c>
      <c r="I96" s="195">
        <f>'[67]Оценка от учреждения'!I95</f>
        <v>100</v>
      </c>
      <c r="J96" s="196">
        <f>IF(I96/H96*100&gt;100,100,I96/H96*100)</f>
        <v>100</v>
      </c>
      <c r="K96" s="237">
        <f>(J96+J97+J98)/3</f>
        <v>100</v>
      </c>
      <c r="L96" s="227">
        <f>(K96+K99)/2</f>
        <v>100</v>
      </c>
      <c r="M96" s="233"/>
      <c r="N96" s="44"/>
      <c r="O96" s="238">
        <v>24</v>
      </c>
    </row>
    <row r="97" spans="1:15" ht="39" customHeight="1" x14ac:dyDescent="0.25">
      <c r="A97" s="223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>
        <f>'[67]Оценка от учреждения'!H96</f>
        <v>8.3000000000000007</v>
      </c>
      <c r="I97" s="195">
        <f>'[67]Оценка от учреждения'!I96</f>
        <v>8.1</v>
      </c>
      <c r="J97" s="196">
        <f>IF(H97/I97*100&gt;100,100,H97/I97*100)</f>
        <v>100</v>
      </c>
      <c r="K97" s="239"/>
      <c r="L97" s="240"/>
      <c r="M97" s="233"/>
      <c r="N97" s="49"/>
      <c r="O97" s="241"/>
    </row>
    <row r="98" spans="1:15" ht="33.75" customHeight="1" x14ac:dyDescent="0.25">
      <c r="A98" s="223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>
        <f>'[67]Оценка от учреждения'!H97</f>
        <v>100</v>
      </c>
      <c r="I98" s="195">
        <f>'[67]Оценка от учреждения'!I97</f>
        <v>100</v>
      </c>
      <c r="J98" s="196">
        <f>IF(I98/H98*100&gt;100,100,I98/H98*100)</f>
        <v>100</v>
      </c>
      <c r="K98" s="239"/>
      <c r="L98" s="240"/>
      <c r="M98" s="233"/>
      <c r="N98" s="49"/>
      <c r="O98" s="241"/>
    </row>
    <row r="99" spans="1:15" ht="33" customHeight="1" x14ac:dyDescent="0.25">
      <c r="A99" s="223"/>
      <c r="B99" s="203"/>
      <c r="C99" s="53"/>
      <c r="D99" s="209"/>
      <c r="E99" s="3" t="s">
        <v>25</v>
      </c>
      <c r="F99" s="55" t="s">
        <v>26</v>
      </c>
      <c r="G99" s="39" t="s">
        <v>27</v>
      </c>
      <c r="H99" s="195">
        <f>'[67]Оценка от учреждения'!H98</f>
        <v>21</v>
      </c>
      <c r="I99" s="195">
        <f>'[67]Оценка от учреждения'!I98</f>
        <v>21.83</v>
      </c>
      <c r="J99" s="196">
        <f>IF(I99/H99*100&gt;100,100,I99/H99*100)</f>
        <v>100</v>
      </c>
      <c r="K99" s="196">
        <f>J99</f>
        <v>100</v>
      </c>
      <c r="L99" s="240"/>
      <c r="M99" s="233"/>
      <c r="N99" s="57"/>
      <c r="O99" s="242"/>
    </row>
    <row r="100" spans="1:15" customFormat="1" ht="34.5" customHeight="1" x14ac:dyDescent="0.25">
      <c r="A100" s="223"/>
      <c r="B100" s="189" t="s">
        <v>167</v>
      </c>
      <c r="C100" s="190" t="s">
        <v>168</v>
      </c>
      <c r="D100" s="191" t="s">
        <v>18</v>
      </c>
      <c r="E100" s="192" t="s">
        <v>19</v>
      </c>
      <c r="F100" s="193" t="s">
        <v>150</v>
      </c>
      <c r="G100" s="194" t="s">
        <v>21</v>
      </c>
      <c r="H100" s="195">
        <f>'[67]Оценка от учреждения'!H99</f>
        <v>100</v>
      </c>
      <c r="I100" s="195">
        <f>'[67]Оценка от учреждения'!I99</f>
        <v>100</v>
      </c>
      <c r="J100" s="225">
        <f>IF(I100/H100*100&gt;100,100,I100/H100*100)</f>
        <v>100</v>
      </c>
      <c r="K100" s="226">
        <f>(J100+J101+J102)/3</f>
        <v>100</v>
      </c>
      <c r="L100" s="227">
        <f>(K100+K103)/2</f>
        <v>100</v>
      </c>
      <c r="M100" s="233"/>
      <c r="N100" s="44"/>
      <c r="O100" s="229">
        <v>25</v>
      </c>
    </row>
    <row r="101" spans="1:15" customFormat="1" ht="39" customHeight="1" x14ac:dyDescent="0.25">
      <c r="A101" s="223"/>
      <c r="B101" s="189"/>
      <c r="C101" s="190"/>
      <c r="D101" s="199"/>
      <c r="E101" s="192" t="s">
        <v>19</v>
      </c>
      <c r="F101" s="193" t="s">
        <v>151</v>
      </c>
      <c r="G101" s="194" t="s">
        <v>21</v>
      </c>
      <c r="H101" s="195">
        <f>'[67]Оценка от учреждения'!H100</f>
        <v>8.3000000000000007</v>
      </c>
      <c r="I101" s="195">
        <f>'[67]Оценка от учреждения'!I100</f>
        <v>5.4</v>
      </c>
      <c r="J101" s="225">
        <f>IF(H101/I101*100&gt;100,100,H101/I101*100)</f>
        <v>100</v>
      </c>
      <c r="K101" s="231"/>
      <c r="L101" s="232"/>
      <c r="M101" s="233"/>
      <c r="N101" s="49"/>
      <c r="O101" s="234"/>
    </row>
    <row r="102" spans="1:15" customFormat="1" ht="35.25" customHeight="1" x14ac:dyDescent="0.25">
      <c r="A102" s="223"/>
      <c r="B102" s="189"/>
      <c r="C102" s="190"/>
      <c r="D102" s="199"/>
      <c r="E102" s="192" t="s">
        <v>19</v>
      </c>
      <c r="F102" s="220" t="s">
        <v>152</v>
      </c>
      <c r="G102" s="194" t="s">
        <v>21</v>
      </c>
      <c r="H102" s="195">
        <f>'[67]Оценка от учреждения'!H101</f>
        <v>100</v>
      </c>
      <c r="I102" s="195">
        <f>'[67]Оценка от учреждения'!I101</f>
        <v>100</v>
      </c>
      <c r="J102" s="225">
        <f>IF(I102/H102*100&gt;100,100,I102/H102*100)</f>
        <v>100</v>
      </c>
      <c r="K102" s="231"/>
      <c r="L102" s="232"/>
      <c r="M102" s="233"/>
      <c r="N102" s="49"/>
      <c r="O102" s="234"/>
    </row>
    <row r="103" spans="1:15" customFormat="1" ht="33" customHeight="1" x14ac:dyDescent="0.25">
      <c r="A103" s="223"/>
      <c r="B103" s="203"/>
      <c r="C103" s="204"/>
      <c r="D103" s="199"/>
      <c r="E103" s="192" t="s">
        <v>25</v>
      </c>
      <c r="F103" s="205" t="s">
        <v>26</v>
      </c>
      <c r="G103" s="194" t="s">
        <v>27</v>
      </c>
      <c r="H103" s="195">
        <f>'[67]Оценка от учреждения'!H102</f>
        <v>0.67</v>
      </c>
      <c r="I103" s="195">
        <f>'[67]Оценка от учреждения'!I102</f>
        <v>0.67</v>
      </c>
      <c r="J103" s="225">
        <f>IF(I103/H103*100&gt;100,100,I103/H103*100)</f>
        <v>100</v>
      </c>
      <c r="K103" s="225">
        <f>J103</f>
        <v>100</v>
      </c>
      <c r="L103" s="232"/>
      <c r="M103" s="233"/>
      <c r="N103" s="57"/>
      <c r="O103" s="236"/>
    </row>
    <row r="104" spans="1:15" ht="33" customHeight="1" x14ac:dyDescent="0.25">
      <c r="A104" s="20"/>
      <c r="B104" s="189" t="s">
        <v>169</v>
      </c>
      <c r="C104" s="36" t="s">
        <v>170</v>
      </c>
      <c r="D104" s="208" t="s">
        <v>18</v>
      </c>
      <c r="E104" s="3" t="s">
        <v>19</v>
      </c>
      <c r="F104" s="38" t="s">
        <v>150</v>
      </c>
      <c r="G104" s="39" t="s">
        <v>21</v>
      </c>
      <c r="H104" s="195">
        <f>'[67]Оценка от учреждения'!H103</f>
        <v>100</v>
      </c>
      <c r="I104" s="195">
        <f>'[67]Оценка от учреждения'!I103</f>
        <v>100</v>
      </c>
      <c r="J104" s="196">
        <f>IF(I104/H104*100&gt;100,100,I104/H104*100)</f>
        <v>100</v>
      </c>
      <c r="K104" s="237">
        <f>(J104+J105+J106)/3</f>
        <v>100</v>
      </c>
      <c r="L104" s="227">
        <f>(K104+K107)/2</f>
        <v>98.042402826855124</v>
      </c>
      <c r="M104" s="243"/>
      <c r="N104" s="44"/>
      <c r="O104" s="238">
        <v>26</v>
      </c>
    </row>
    <row r="105" spans="1:15" ht="39" customHeight="1" x14ac:dyDescent="0.25">
      <c r="A105" s="20"/>
      <c r="B105" s="189"/>
      <c r="C105" s="36"/>
      <c r="D105" s="209"/>
      <c r="E105" s="3" t="s">
        <v>19</v>
      </c>
      <c r="F105" s="38" t="s">
        <v>151</v>
      </c>
      <c r="G105" s="39" t="s">
        <v>21</v>
      </c>
      <c r="H105" s="195">
        <f>'[67]Оценка от учреждения'!H104</f>
        <v>8.3000000000000007</v>
      </c>
      <c r="I105" s="195">
        <f>'[67]Оценка от учреждения'!I104</f>
        <v>8</v>
      </c>
      <c r="J105" s="196">
        <f>IF(H105/I105*100&gt;100,100,H105/I105*100)</f>
        <v>100</v>
      </c>
      <c r="K105" s="239"/>
      <c r="L105" s="240"/>
      <c r="M105" s="243"/>
      <c r="N105" s="49"/>
      <c r="O105" s="241"/>
    </row>
    <row r="106" spans="1:15" ht="32.25" customHeight="1" x14ac:dyDescent="0.25">
      <c r="A106" s="20"/>
      <c r="B106" s="189"/>
      <c r="C106" s="36"/>
      <c r="D106" s="209"/>
      <c r="E106" s="3" t="s">
        <v>19</v>
      </c>
      <c r="F106" s="219" t="s">
        <v>152</v>
      </c>
      <c r="G106" s="39" t="s">
        <v>21</v>
      </c>
      <c r="H106" s="195">
        <f>'[67]Оценка от учреждения'!H105</f>
        <v>100</v>
      </c>
      <c r="I106" s="195">
        <f>'[67]Оценка от учреждения'!I105</f>
        <v>100</v>
      </c>
      <c r="J106" s="196">
        <f>IF(I106/H106*100&gt;100,100,I106/H106*100)</f>
        <v>100</v>
      </c>
      <c r="K106" s="239"/>
      <c r="L106" s="240"/>
      <c r="M106" s="243"/>
      <c r="N106" s="49"/>
      <c r="O106" s="241"/>
    </row>
    <row r="107" spans="1:15" ht="33" customHeight="1" x14ac:dyDescent="0.25">
      <c r="A107" s="159"/>
      <c r="B107" s="203"/>
      <c r="C107" s="53"/>
      <c r="D107" s="209"/>
      <c r="E107" s="3" t="s">
        <v>25</v>
      </c>
      <c r="F107" s="55" t="s">
        <v>26</v>
      </c>
      <c r="G107" s="39" t="s">
        <v>27</v>
      </c>
      <c r="H107" s="195">
        <f>'[67]Оценка от учреждения'!H106</f>
        <v>283</v>
      </c>
      <c r="I107" s="195">
        <f>'[67]Оценка от учреждения'!I106</f>
        <v>271.92</v>
      </c>
      <c r="J107" s="196">
        <f>IF(I107/H107*100&gt;100,100,I107/H107*100)</f>
        <v>96.084805653710248</v>
      </c>
      <c r="K107" s="196">
        <f>J107</f>
        <v>96.084805653710248</v>
      </c>
      <c r="L107" s="240"/>
      <c r="M107" s="244"/>
      <c r="N107" s="57"/>
      <c r="O107" s="24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45"/>
      <c r="H109" s="246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20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3" t="s">
        <v>1</v>
      </c>
      <c r="B2" s="3" t="s">
        <v>173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3</v>
      </c>
      <c r="D3" s="5">
        <v>4</v>
      </c>
      <c r="E3" s="4">
        <v>5</v>
      </c>
      <c r="F3" s="4">
        <v>6</v>
      </c>
      <c r="G3" s="5">
        <v>7</v>
      </c>
      <c r="H3" s="4">
        <v>8</v>
      </c>
      <c r="I3" s="4">
        <v>9</v>
      </c>
      <c r="J3" s="5">
        <v>10</v>
      </c>
      <c r="K3" s="4">
        <v>11</v>
      </c>
      <c r="L3" s="4">
        <v>12</v>
      </c>
      <c r="M3" s="5">
        <v>13</v>
      </c>
      <c r="N3" s="4">
        <v>14</v>
      </c>
    </row>
    <row r="4" spans="1:15" customFormat="1" ht="55.5" hidden="1" customHeight="1" x14ac:dyDescent="0.25">
      <c r="A4" s="228" t="s">
        <v>221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8.25" hidden="1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04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hidden="1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/>
      <c r="I16" s="195"/>
      <c r="J16" s="225"/>
      <c r="K16" s="226"/>
      <c r="L16" s="227"/>
      <c r="M16" s="233"/>
      <c r="N16" s="44"/>
      <c r="O16" s="229">
        <v>4</v>
      </c>
    </row>
    <row r="17" spans="1:15" customFormat="1" ht="39" hidden="1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/>
      <c r="I17" s="195"/>
      <c r="J17" s="225"/>
      <c r="K17" s="231"/>
      <c r="L17" s="232"/>
      <c r="M17" s="233"/>
      <c r="N17" s="49"/>
      <c r="O17" s="234"/>
    </row>
    <row r="18" spans="1:15" customFormat="1" ht="32.25" hidden="1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/>
      <c r="I18" s="195"/>
      <c r="J18" s="225"/>
      <c r="K18" s="231"/>
      <c r="L18" s="232"/>
      <c r="M18" s="233"/>
      <c r="N18" s="49"/>
      <c r="O18" s="234"/>
    </row>
    <row r="19" spans="1:15" customFormat="1" ht="33" hidden="1" customHeight="1" x14ac:dyDescent="0.25">
      <c r="A19" s="223"/>
      <c r="B19" s="203"/>
      <c r="C19" s="204"/>
      <c r="D19" s="199"/>
      <c r="E19" s="192" t="s">
        <v>25</v>
      </c>
      <c r="F19" s="205" t="s">
        <v>117</v>
      </c>
      <c r="G19" s="194" t="s">
        <v>27</v>
      </c>
      <c r="H19" s="195"/>
      <c r="I19" s="195"/>
      <c r="J19" s="225"/>
      <c r="K19" s="225"/>
      <c r="L19" s="232"/>
      <c r="M19" s="233"/>
      <c r="N19" s="57"/>
      <c r="O19" s="236"/>
    </row>
    <row r="20" spans="1:15" customFormat="1" ht="52.5" customHeight="1" x14ac:dyDescent="0.25">
      <c r="A20" s="223"/>
      <c r="B20" s="189" t="s">
        <v>124</v>
      </c>
      <c r="C20" s="190" t="s">
        <v>125</v>
      </c>
      <c r="D20" s="191" t="s">
        <v>18</v>
      </c>
      <c r="E20" s="192" t="s">
        <v>19</v>
      </c>
      <c r="F20" s="193" t="s">
        <v>114</v>
      </c>
      <c r="G20" s="194" t="s">
        <v>21</v>
      </c>
      <c r="H20" s="195">
        <f>'[68]Оценка от учреждения'!H19</f>
        <v>2.9</v>
      </c>
      <c r="I20" s="195">
        <f>'[68]Оценка от учреждения'!I19</f>
        <v>2.8</v>
      </c>
      <c r="J20" s="225">
        <f>IF(H20/I20*100&gt;100,100,H20/I20*100)</f>
        <v>100</v>
      </c>
      <c r="K20" s="226">
        <f>(J20+J21+J22)/3</f>
        <v>96.550179211469526</v>
      </c>
      <c r="L20" s="227">
        <f>(K20+K23)/2</f>
        <v>95.580478827291657</v>
      </c>
      <c r="M20" s="233"/>
      <c r="N20" s="44"/>
      <c r="O20" s="229">
        <v>5</v>
      </c>
    </row>
    <row r="21" spans="1:15" customFormat="1" ht="39" customHeight="1" x14ac:dyDescent="0.25">
      <c r="A21" s="223"/>
      <c r="B21" s="189"/>
      <c r="C21" s="190"/>
      <c r="D21" s="199"/>
      <c r="E21" s="192" t="s">
        <v>19</v>
      </c>
      <c r="F21" s="193" t="s">
        <v>115</v>
      </c>
      <c r="G21" s="194" t="s">
        <v>21</v>
      </c>
      <c r="H21" s="195">
        <f>'[68]Оценка от учреждения'!H20</f>
        <v>100</v>
      </c>
      <c r="I21" s="195">
        <f>'[68]Оценка от учреждения'!I20</f>
        <v>100</v>
      </c>
      <c r="J21" s="225">
        <f>IF(I21/H21*100&gt;100,100,I21/H21*100)</f>
        <v>100</v>
      </c>
      <c r="K21" s="231"/>
      <c r="L21" s="232"/>
      <c r="M21" s="233"/>
      <c r="N21" s="49"/>
      <c r="O21" s="234"/>
    </row>
    <row r="22" spans="1:15" customFormat="1" ht="33.75" customHeight="1" x14ac:dyDescent="0.25">
      <c r="A22" s="223"/>
      <c r="B22" s="189"/>
      <c r="C22" s="190"/>
      <c r="D22" s="199"/>
      <c r="E22" s="192" t="s">
        <v>19</v>
      </c>
      <c r="F22" s="193" t="s">
        <v>116</v>
      </c>
      <c r="G22" s="194" t="s">
        <v>21</v>
      </c>
      <c r="H22" s="195">
        <f>'[68]Оценка от учреждения'!H21</f>
        <v>74.400000000000006</v>
      </c>
      <c r="I22" s="195">
        <f>'[68]Оценка от учреждения'!I21</f>
        <v>66.7</v>
      </c>
      <c r="J22" s="225">
        <f>IF(I22/H22*100&gt;100,100,I22/H22*100)</f>
        <v>89.650537634408607</v>
      </c>
      <c r="K22" s="231"/>
      <c r="L22" s="232"/>
      <c r="M22" s="233"/>
      <c r="N22" s="49"/>
      <c r="O22" s="234"/>
    </row>
    <row r="23" spans="1:15" customFormat="1" ht="33" customHeight="1" x14ac:dyDescent="0.25">
      <c r="A23" s="223"/>
      <c r="B23" s="203"/>
      <c r="C23" s="204"/>
      <c r="D23" s="199"/>
      <c r="E23" s="192" t="s">
        <v>25</v>
      </c>
      <c r="F23" s="205" t="s">
        <v>26</v>
      </c>
      <c r="G23" s="194" t="s">
        <v>27</v>
      </c>
      <c r="H23" s="195">
        <f>'[68]Оценка от учреждения'!H22</f>
        <v>1.67</v>
      </c>
      <c r="I23" s="195">
        <f>'[68]Оценка от учреждения'!I22</f>
        <v>1.58</v>
      </c>
      <c r="J23" s="225">
        <f>IF(I23/H23*100&gt;100,100,I23/H23*100)</f>
        <v>94.610778443113787</v>
      </c>
      <c r="K23" s="225">
        <f>J23</f>
        <v>94.610778443113787</v>
      </c>
      <c r="L23" s="232"/>
      <c r="M23" s="233"/>
      <c r="N23" s="57"/>
      <c r="O23" s="236"/>
    </row>
    <row r="24" spans="1:15" ht="52.5" customHeight="1" x14ac:dyDescent="0.25">
      <c r="A24" s="223"/>
      <c r="B24" s="189" t="s">
        <v>126</v>
      </c>
      <c r="C24" s="36" t="s">
        <v>127</v>
      </c>
      <c r="D24" s="208" t="s">
        <v>18</v>
      </c>
      <c r="E24" s="3" t="s">
        <v>19</v>
      </c>
      <c r="F24" s="38" t="s">
        <v>114</v>
      </c>
      <c r="G24" s="39" t="s">
        <v>21</v>
      </c>
      <c r="H24" s="195">
        <f>'[68]Оценка от учреждения'!H23</f>
        <v>2.9</v>
      </c>
      <c r="I24" s="195">
        <f>'[68]Оценка от учреждения'!I23</f>
        <v>2.9</v>
      </c>
      <c r="J24" s="196">
        <f>IF(H24/I24*100&gt;100,100,H24/I24*100)</f>
        <v>100</v>
      </c>
      <c r="K24" s="237">
        <f>(J24+J25+J26)/3</f>
        <v>96.550179211469526</v>
      </c>
      <c r="L24" s="227">
        <f>(K24+K27)/2</f>
        <v>96.358422939068092</v>
      </c>
      <c r="M24" s="233"/>
      <c r="N24" s="44"/>
      <c r="O24" s="238">
        <v>6</v>
      </c>
    </row>
    <row r="25" spans="1:15" ht="39" customHeight="1" x14ac:dyDescent="0.25">
      <c r="A25" s="223"/>
      <c r="B25" s="189"/>
      <c r="C25" s="36"/>
      <c r="D25" s="209"/>
      <c r="E25" s="3" t="s">
        <v>19</v>
      </c>
      <c r="F25" s="193" t="s">
        <v>115</v>
      </c>
      <c r="G25" s="39" t="s">
        <v>21</v>
      </c>
      <c r="H25" s="195">
        <f>'[68]Оценка от учреждения'!H24</f>
        <v>100</v>
      </c>
      <c r="I25" s="195">
        <f>'[68]Оценка от учреждения'!I24</f>
        <v>100</v>
      </c>
      <c r="J25" s="196">
        <f>IF(I25/H25*100&gt;100,100,I25/H25*100)</f>
        <v>100</v>
      </c>
      <c r="K25" s="239"/>
      <c r="L25" s="240"/>
      <c r="M25" s="233"/>
      <c r="N25" s="49"/>
      <c r="O25" s="241"/>
    </row>
    <row r="26" spans="1:15" ht="35.25" customHeight="1" x14ac:dyDescent="0.25">
      <c r="A26" s="223"/>
      <c r="B26" s="189"/>
      <c r="C26" s="36"/>
      <c r="D26" s="209"/>
      <c r="E26" s="3" t="s">
        <v>19</v>
      </c>
      <c r="F26" s="38" t="s">
        <v>116</v>
      </c>
      <c r="G26" s="39" t="s">
        <v>21</v>
      </c>
      <c r="H26" s="195">
        <f>'[68]Оценка от учреждения'!H25</f>
        <v>74.400000000000006</v>
      </c>
      <c r="I26" s="195">
        <f>'[68]Оценка от учреждения'!I25</f>
        <v>66.7</v>
      </c>
      <c r="J26" s="196">
        <f>IF(I26/H26*100&gt;100,100,I26/H26*100)</f>
        <v>89.650537634408607</v>
      </c>
      <c r="K26" s="239"/>
      <c r="L26" s="240"/>
      <c r="M26" s="233"/>
      <c r="N26" s="49"/>
      <c r="O26" s="241"/>
    </row>
    <row r="27" spans="1:15" ht="33" customHeight="1" x14ac:dyDescent="0.25">
      <c r="A27" s="223"/>
      <c r="B27" s="203"/>
      <c r="C27" s="53"/>
      <c r="D27" s="209"/>
      <c r="E27" s="3" t="s">
        <v>25</v>
      </c>
      <c r="F27" s="55" t="s">
        <v>26</v>
      </c>
      <c r="G27" s="39" t="s">
        <v>27</v>
      </c>
      <c r="H27" s="195">
        <f>'[68]Оценка от учреждения'!H26</f>
        <v>24</v>
      </c>
      <c r="I27" s="195">
        <f>'[68]Оценка от учреждения'!I26</f>
        <v>23.08</v>
      </c>
      <c r="J27" s="196">
        <f>IF(I27/H27*100&gt;100,100,I27/H27*100)</f>
        <v>96.166666666666657</v>
      </c>
      <c r="K27" s="196">
        <f>J27</f>
        <v>96.166666666666657</v>
      </c>
      <c r="L27" s="240"/>
      <c r="M27" s="233"/>
      <c r="N27" s="57"/>
      <c r="O27" s="242"/>
    </row>
    <row r="28" spans="1:15" customFormat="1" ht="51" customHeight="1" x14ac:dyDescent="0.25">
      <c r="A28" s="223"/>
      <c r="B28" s="189" t="s">
        <v>128</v>
      </c>
      <c r="C28" s="190" t="s">
        <v>129</v>
      </c>
      <c r="D28" s="191" t="s">
        <v>18</v>
      </c>
      <c r="E28" s="192" t="s">
        <v>19</v>
      </c>
      <c r="F28" s="193" t="s">
        <v>114</v>
      </c>
      <c r="G28" s="194" t="s">
        <v>21</v>
      </c>
      <c r="H28" s="195">
        <f>'[68]Оценка от учреждения'!H27</f>
        <v>2.9</v>
      </c>
      <c r="I28" s="195">
        <f>'[68]Оценка от учреждения'!I27</f>
        <v>3</v>
      </c>
      <c r="J28" s="196">
        <f>IF(H28/I28*100&gt;100,100,H28/I28*100)</f>
        <v>96.666666666666671</v>
      </c>
      <c r="K28" s="226">
        <f>(J28+J29+J30)/3</f>
        <v>95.43906810035844</v>
      </c>
      <c r="L28" s="227">
        <f>(K28+K31)/2</f>
        <v>97.71953405017922</v>
      </c>
      <c r="M28" s="233"/>
      <c r="N28" s="44"/>
      <c r="O28" s="229">
        <v>7</v>
      </c>
    </row>
    <row r="29" spans="1:15" customFormat="1" ht="39" customHeight="1" x14ac:dyDescent="0.25">
      <c r="A29" s="223"/>
      <c r="B29" s="189"/>
      <c r="C29" s="190"/>
      <c r="D29" s="199"/>
      <c r="E29" s="192" t="s">
        <v>19</v>
      </c>
      <c r="F29" s="193" t="s">
        <v>115</v>
      </c>
      <c r="G29" s="194" t="s">
        <v>21</v>
      </c>
      <c r="H29" s="195">
        <f>'[68]Оценка от учреждения'!H28</f>
        <v>100</v>
      </c>
      <c r="I29" s="195">
        <f>'[68]Оценка от учреждения'!I28</f>
        <v>100</v>
      </c>
      <c r="J29" s="225">
        <f>IF(I29/H29*100&gt;100,100,I29/H29*100)</f>
        <v>100</v>
      </c>
      <c r="K29" s="231"/>
      <c r="L29" s="232"/>
      <c r="M29" s="233"/>
      <c r="N29" s="49"/>
      <c r="O29" s="234"/>
    </row>
    <row r="30" spans="1:15" customFormat="1" ht="33.75" customHeight="1" x14ac:dyDescent="0.25">
      <c r="A30" s="223"/>
      <c r="B30" s="189"/>
      <c r="C30" s="190"/>
      <c r="D30" s="199"/>
      <c r="E30" s="192" t="s">
        <v>19</v>
      </c>
      <c r="F30" s="193" t="s">
        <v>116</v>
      </c>
      <c r="G30" s="194" t="s">
        <v>21</v>
      </c>
      <c r="H30" s="195">
        <f>'[68]Оценка от учреждения'!H29</f>
        <v>74.400000000000006</v>
      </c>
      <c r="I30" s="195">
        <f>'[68]Оценка от учреждения'!I29</f>
        <v>66.7</v>
      </c>
      <c r="J30" s="225">
        <f>IF(I30/H30*100&gt;100,100,I30/H30*100)</f>
        <v>89.650537634408607</v>
      </c>
      <c r="K30" s="231"/>
      <c r="L30" s="232"/>
      <c r="M30" s="233"/>
      <c r="N30" s="49"/>
      <c r="O30" s="234"/>
    </row>
    <row r="31" spans="1:15" customFormat="1" ht="33" customHeight="1" x14ac:dyDescent="0.25">
      <c r="A31" s="223"/>
      <c r="B31" s="203"/>
      <c r="C31" s="204"/>
      <c r="D31" s="199"/>
      <c r="E31" s="192" t="s">
        <v>25</v>
      </c>
      <c r="F31" s="205" t="s">
        <v>26</v>
      </c>
      <c r="G31" s="194" t="s">
        <v>27</v>
      </c>
      <c r="H31" s="195">
        <f>'[68]Оценка от учреждения'!H30</f>
        <v>0.67</v>
      </c>
      <c r="I31" s="195">
        <f>'[68]Оценка от учреждения'!I30</f>
        <v>0.67</v>
      </c>
      <c r="J31" s="225">
        <f>IF(I31/H31*100&gt;100,100,I31/H31*100)</f>
        <v>100</v>
      </c>
      <c r="K31" s="225">
        <f>J31</f>
        <v>100</v>
      </c>
      <c r="L31" s="232"/>
      <c r="M31" s="233"/>
      <c r="N31" s="57"/>
      <c r="O31" s="236"/>
    </row>
    <row r="32" spans="1:15" ht="54" customHeight="1" x14ac:dyDescent="0.25">
      <c r="A32" s="20"/>
      <c r="B32" s="189" t="s">
        <v>130</v>
      </c>
      <c r="C32" s="36" t="s">
        <v>131</v>
      </c>
      <c r="D32" s="37" t="s">
        <v>18</v>
      </c>
      <c r="E32" s="3" t="s">
        <v>19</v>
      </c>
      <c r="F32" s="38" t="s">
        <v>114</v>
      </c>
      <c r="G32" s="39" t="s">
        <v>21</v>
      </c>
      <c r="H32" s="195">
        <f>'[68]Оценка от учреждения'!H31</f>
        <v>3.2</v>
      </c>
      <c r="I32" s="195">
        <f>'[68]Оценка от учреждения'!I31</f>
        <v>3.1</v>
      </c>
      <c r="J32" s="196">
        <f>IF(H32/I32*100&gt;100,100,H32/I32*100)</f>
        <v>100</v>
      </c>
      <c r="K32" s="237">
        <f>(J32+J33+J34)/3</f>
        <v>100</v>
      </c>
      <c r="L32" s="227">
        <f>(K32+K35)/2</f>
        <v>100</v>
      </c>
      <c r="M32" s="243"/>
      <c r="N32" s="44"/>
      <c r="O32" s="238">
        <v>8</v>
      </c>
    </row>
    <row r="33" spans="1:15" ht="39" customHeight="1" x14ac:dyDescent="0.25">
      <c r="A33" s="20"/>
      <c r="B33" s="189"/>
      <c r="C33" s="36"/>
      <c r="D33" s="217"/>
      <c r="E33" s="3" t="s">
        <v>19</v>
      </c>
      <c r="F33" s="38" t="s">
        <v>115</v>
      </c>
      <c r="G33" s="39" t="s">
        <v>21</v>
      </c>
      <c r="H33" s="195">
        <f>'[68]Оценка от учреждения'!H32</f>
        <v>100</v>
      </c>
      <c r="I33" s="195">
        <f>'[68]Оценка от учреждения'!I32</f>
        <v>100</v>
      </c>
      <c r="J33" s="196">
        <f>IF(I33/H33*100&gt;100,100,I33/H33*100)</f>
        <v>100</v>
      </c>
      <c r="K33" s="239"/>
      <c r="L33" s="240"/>
      <c r="M33" s="243"/>
      <c r="N33" s="49"/>
      <c r="O33" s="241"/>
    </row>
    <row r="34" spans="1:15" ht="33.75" customHeight="1" x14ac:dyDescent="0.25">
      <c r="A34" s="20"/>
      <c r="B34" s="189"/>
      <c r="C34" s="36"/>
      <c r="D34" s="217"/>
      <c r="E34" s="3" t="s">
        <v>19</v>
      </c>
      <c r="F34" s="38" t="s">
        <v>116</v>
      </c>
      <c r="G34" s="39" t="s">
        <v>21</v>
      </c>
      <c r="H34" s="195">
        <f>'[68]Оценка от учреждения'!H33</f>
        <v>74.400000000000006</v>
      </c>
      <c r="I34" s="195">
        <f>'[68]Оценка от учреждения'!I33</f>
        <v>77.8</v>
      </c>
      <c r="J34" s="196">
        <f>IF(I34/H34*100&gt;100,100,I34/H34*100)</f>
        <v>100</v>
      </c>
      <c r="K34" s="239"/>
      <c r="L34" s="240"/>
      <c r="M34" s="243"/>
      <c r="N34" s="49"/>
      <c r="O34" s="241"/>
    </row>
    <row r="35" spans="1:15" ht="33" customHeight="1" x14ac:dyDescent="0.25">
      <c r="A35" s="20"/>
      <c r="B35" s="203"/>
      <c r="C35" s="53"/>
      <c r="D35" s="218"/>
      <c r="E35" s="3" t="s">
        <v>25</v>
      </c>
      <c r="F35" s="55" t="s">
        <v>26</v>
      </c>
      <c r="G35" s="39" t="s">
        <v>27</v>
      </c>
      <c r="H35" s="195">
        <f>'[68]Оценка от учреждения'!H34</f>
        <v>106</v>
      </c>
      <c r="I35" s="195">
        <f>'[68]Оценка от учреждения'!I34</f>
        <v>108.5</v>
      </c>
      <c r="J35" s="196">
        <f>IF(I35/H35*100&gt;100,100,I35/H35*100)</f>
        <v>100</v>
      </c>
      <c r="K35" s="196">
        <f>J35</f>
        <v>100</v>
      </c>
      <c r="L35" s="240"/>
      <c r="M35" s="243"/>
      <c r="N35" s="57"/>
      <c r="O35" s="242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>
        <f>'[68]Оценка от учреждения'!H39</f>
        <v>2.9</v>
      </c>
      <c r="I40" s="195">
        <f>'[68]Оценка от учреждения'!I39</f>
        <v>2.4</v>
      </c>
      <c r="J40" s="196">
        <f>IF(H40/I40*100&gt;100,100,H40/I40*100)</f>
        <v>100</v>
      </c>
      <c r="K40" s="237">
        <f>(J40+J41+J42)/3</f>
        <v>100</v>
      </c>
      <c r="L40" s="227">
        <f>(K40+K43)/2</f>
        <v>100</v>
      </c>
      <c r="M40" s="233"/>
      <c r="N40" s="44"/>
      <c r="O40" s="238">
        <v>10</v>
      </c>
    </row>
    <row r="41" spans="1:15" ht="39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>
        <f>'[68]Оценка от учреждения'!H40</f>
        <v>100</v>
      </c>
      <c r="I41" s="195">
        <f>'[68]Оценка от учреждения'!I40</f>
        <v>100</v>
      </c>
      <c r="J41" s="196">
        <f>IF(I41/H41*100&gt;100,100,I41/H41*100)</f>
        <v>100</v>
      </c>
      <c r="K41" s="239"/>
      <c r="L41" s="240"/>
      <c r="M41" s="233"/>
      <c r="N41" s="49"/>
      <c r="O41" s="241"/>
    </row>
    <row r="42" spans="1:15" ht="36.75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>
        <f>'[68]Оценка от учреждения'!H41</f>
        <v>74.599999999999994</v>
      </c>
      <c r="I42" s="195">
        <f>'[68]Оценка от учреждения'!I41</f>
        <v>75</v>
      </c>
      <c r="J42" s="196">
        <f>IF(I42/H42*100&gt;100,100,I42/H42*100)</f>
        <v>100</v>
      </c>
      <c r="K42" s="239"/>
      <c r="L42" s="240"/>
      <c r="M42" s="233"/>
      <c r="N42" s="49"/>
      <c r="O42" s="241"/>
    </row>
    <row r="43" spans="1:15" ht="33" customHeight="1" x14ac:dyDescent="0.25">
      <c r="A43" s="223"/>
      <c r="B43" s="203"/>
      <c r="C43" s="53"/>
      <c r="D43" s="209"/>
      <c r="E43" s="3" t="s">
        <v>25</v>
      </c>
      <c r="F43" s="55" t="s">
        <v>26</v>
      </c>
      <c r="G43" s="39" t="s">
        <v>27</v>
      </c>
      <c r="H43" s="195">
        <f>'[68]Оценка от учреждения'!H42</f>
        <v>0.67</v>
      </c>
      <c r="I43" s="195">
        <f>'[68]Оценка от учреждения'!I42</f>
        <v>0.67</v>
      </c>
      <c r="J43" s="196">
        <f>IF(I43/H43*100&gt;100,100,I43/H43*100)</f>
        <v>100</v>
      </c>
      <c r="K43" s="196">
        <f>J43</f>
        <v>100</v>
      </c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hidden="1" customHeight="1" x14ac:dyDescent="0.25">
      <c r="A56" s="223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/>
      <c r="I56" s="195"/>
      <c r="J56" s="196"/>
      <c r="K56" s="237"/>
      <c r="L56" s="227"/>
      <c r="M56" s="233"/>
      <c r="N56" s="44"/>
      <c r="O56" s="238">
        <v>14</v>
      </c>
    </row>
    <row r="57" spans="1:15" ht="39" hidden="1" customHeight="1" x14ac:dyDescent="0.25">
      <c r="A57" s="223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/>
      <c r="I57" s="195"/>
      <c r="J57" s="196"/>
      <c r="K57" s="239"/>
      <c r="L57" s="240"/>
      <c r="M57" s="233"/>
      <c r="N57" s="49"/>
      <c r="O57" s="241"/>
    </row>
    <row r="58" spans="1:15" ht="36.75" hidden="1" customHeight="1" x14ac:dyDescent="0.25">
      <c r="A58" s="223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/>
      <c r="I58" s="195"/>
      <c r="J58" s="196"/>
      <c r="K58" s="239"/>
      <c r="L58" s="240"/>
      <c r="M58" s="233"/>
      <c r="N58" s="49"/>
      <c r="O58" s="241"/>
    </row>
    <row r="59" spans="1:15" ht="33" hidden="1" customHeight="1" x14ac:dyDescent="0.25">
      <c r="A59" s="223"/>
      <c r="B59" s="203"/>
      <c r="C59" s="53"/>
      <c r="D59" s="209"/>
      <c r="E59" s="3" t="s">
        <v>25</v>
      </c>
      <c r="F59" s="55" t="s">
        <v>117</v>
      </c>
      <c r="G59" s="39" t="s">
        <v>27</v>
      </c>
      <c r="H59" s="195"/>
      <c r="I59" s="195"/>
      <c r="J59" s="196"/>
      <c r="K59" s="196"/>
      <c r="L59" s="240"/>
      <c r="M59" s="233"/>
      <c r="N59" s="57"/>
      <c r="O59" s="242"/>
    </row>
    <row r="60" spans="1:15" customFormat="1" ht="52.5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33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33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33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33"/>
      <c r="N63" s="57"/>
      <c r="O63" s="236"/>
    </row>
    <row r="64" spans="1:15" ht="5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>
        <f>'[68]Оценка от учреждения'!H63</f>
        <v>2.9</v>
      </c>
      <c r="I64" s="195">
        <f>'[68]Оценка от учреждения'!I63</f>
        <v>2.7</v>
      </c>
      <c r="J64" s="196">
        <f>IF(H64/I64*100&gt;100,100,H64/I64*100)</f>
        <v>100</v>
      </c>
      <c r="K64" s="237">
        <f>(J64+J65+J66)/3</f>
        <v>100</v>
      </c>
      <c r="L64" s="227">
        <f>(K64+K67)/2</f>
        <v>100</v>
      </c>
      <c r="M64" s="233"/>
      <c r="N64" s="44"/>
      <c r="O64" s="238">
        <v>16</v>
      </c>
    </row>
    <row r="65" spans="1:15" ht="39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>
        <f>'[68]Оценка от учреждения'!H64</f>
        <v>100</v>
      </c>
      <c r="I65" s="195">
        <f>'[68]Оценка от учреждения'!I64</f>
        <v>100</v>
      </c>
      <c r="J65" s="196">
        <f>IF(I65/H65*100&gt;100,100,I65/H65*100)</f>
        <v>100</v>
      </c>
      <c r="K65" s="239"/>
      <c r="L65" s="240"/>
      <c r="M65" s="233"/>
      <c r="N65" s="49"/>
      <c r="O65" s="241"/>
    </row>
    <row r="66" spans="1:15" ht="33.75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>
        <f>'[68]Оценка от учреждения'!H65</f>
        <v>74.599999999999994</v>
      </c>
      <c r="I66" s="195">
        <f>'[68]Оценка от учреждения'!I65</f>
        <v>77.8</v>
      </c>
      <c r="J66" s="196">
        <f>IF(I66/H66*100&gt;100,100,I66/H66*100)</f>
        <v>100</v>
      </c>
      <c r="K66" s="239"/>
      <c r="L66" s="240"/>
      <c r="M66" s="233"/>
      <c r="N66" s="49"/>
      <c r="O66" s="241"/>
    </row>
    <row r="67" spans="1:15" ht="33" customHeight="1" x14ac:dyDescent="0.25">
      <c r="A67" s="223"/>
      <c r="B67" s="203"/>
      <c r="C67" s="53"/>
      <c r="D67" s="209"/>
      <c r="E67" s="3" t="s">
        <v>25</v>
      </c>
      <c r="F67" s="55" t="s">
        <v>26</v>
      </c>
      <c r="G67" s="39" t="s">
        <v>27</v>
      </c>
      <c r="H67" s="195">
        <f>'[68]Оценка от учреждения'!H66</f>
        <v>2.67</v>
      </c>
      <c r="I67" s="195">
        <f>'[68]Оценка от учреждения'!I66</f>
        <v>2.67</v>
      </c>
      <c r="J67" s="196">
        <f>IF(I67/H67*100&gt;100,100,I67/H67*100)</f>
        <v>100</v>
      </c>
      <c r="K67" s="196">
        <f>J67</f>
        <v>100</v>
      </c>
      <c r="L67" s="240"/>
      <c r="M67" s="233"/>
      <c r="N67" s="57"/>
      <c r="O67" s="242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196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>
        <f>'[68]Оценка от учреждения'!H71</f>
        <v>100</v>
      </c>
      <c r="I72" s="195">
        <f>'[68]Оценка от учреждения'!I71</f>
        <v>100</v>
      </c>
      <c r="J72" s="196">
        <f>IF(I72/H72*100&gt;100,100,I72/H72*100)</f>
        <v>100</v>
      </c>
      <c r="K72" s="237">
        <f>(J72+J73+J74)/3</f>
        <v>100</v>
      </c>
      <c r="L72" s="227">
        <f>(K72+K75)/2</f>
        <v>100</v>
      </c>
      <c r="M72" s="233"/>
      <c r="N72" s="44"/>
      <c r="O72" s="238">
        <v>18</v>
      </c>
    </row>
    <row r="73" spans="1:15" ht="34.5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>
        <f>'[68]Оценка от учреждения'!H72</f>
        <v>2.9</v>
      </c>
      <c r="I73" s="195">
        <f>'[68]Оценка от учреждения'!I72</f>
        <v>2.4</v>
      </c>
      <c r="J73" s="196">
        <v>100</v>
      </c>
      <c r="K73" s="239"/>
      <c r="L73" s="240"/>
      <c r="M73" s="233"/>
      <c r="N73" s="49"/>
      <c r="O73" s="241"/>
    </row>
    <row r="74" spans="1:15" ht="33.75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>
        <f>'[68]Оценка от учреждения'!H73</f>
        <v>100</v>
      </c>
      <c r="I74" s="195">
        <f>'[68]Оценка от учреждения'!I73</f>
        <v>100</v>
      </c>
      <c r="J74" s="196">
        <f>IF(I74/H74*100&gt;100,100,I74/H74*100)</f>
        <v>100</v>
      </c>
      <c r="K74" s="239"/>
      <c r="L74" s="240"/>
      <c r="M74" s="233"/>
      <c r="N74" s="49"/>
      <c r="O74" s="241"/>
    </row>
    <row r="75" spans="1:15" ht="33" customHeight="1" x14ac:dyDescent="0.25">
      <c r="A75" s="223"/>
      <c r="B75" s="203"/>
      <c r="C75" s="53"/>
      <c r="D75" s="209"/>
      <c r="E75" s="3" t="s">
        <v>25</v>
      </c>
      <c r="F75" s="55" t="s">
        <v>26</v>
      </c>
      <c r="G75" s="39" t="s">
        <v>27</v>
      </c>
      <c r="H75" s="195">
        <f>'[68]Оценка от учреждения'!H74</f>
        <v>0.67</v>
      </c>
      <c r="I75" s="195">
        <f>'[68]Оценка от учреждения'!I74</f>
        <v>0.67</v>
      </c>
      <c r="J75" s="196">
        <f>IF(I75/H75*100&gt;100,100,I75/H75*100)</f>
        <v>100</v>
      </c>
      <c r="K75" s="196">
        <f>J75</f>
        <v>100</v>
      </c>
      <c r="L75" s="240"/>
      <c r="M75" s="233"/>
      <c r="N75" s="57"/>
      <c r="O75" s="242"/>
    </row>
    <row r="76" spans="1:15" customFormat="1" ht="36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/>
      <c r="I76" s="195"/>
      <c r="J76" s="225"/>
      <c r="K76" s="226"/>
      <c r="L76" s="227"/>
      <c r="M76" s="233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/>
      <c r="I77" s="195"/>
      <c r="J77" s="225"/>
      <c r="K77" s="231"/>
      <c r="L77" s="232"/>
      <c r="M77" s="233"/>
      <c r="N77" s="49"/>
      <c r="O77" s="234"/>
    </row>
    <row r="78" spans="1:15" customFormat="1" ht="35.25" hidden="1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/>
      <c r="I78" s="195"/>
      <c r="J78" s="225"/>
      <c r="K78" s="231"/>
      <c r="L78" s="232"/>
      <c r="M78" s="233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/>
      <c r="L79" s="232"/>
      <c r="M79" s="233"/>
      <c r="N79" s="57"/>
      <c r="O79" s="236"/>
    </row>
    <row r="80" spans="1:15" ht="34.5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>
        <f>'[68]Оценка от учреждения'!H79</f>
        <v>100</v>
      </c>
      <c r="I80" s="195">
        <f>'[68]Оценка от учреждения'!I79</f>
        <v>100</v>
      </c>
      <c r="J80" s="196">
        <f>IF(I80/H80*100&gt;100,100,I80/H80*100)</f>
        <v>100</v>
      </c>
      <c r="K80" s="237">
        <f>(J80+J81+J82)/3</f>
        <v>100</v>
      </c>
      <c r="L80" s="227">
        <f>(K80+K83)/2</f>
        <v>100</v>
      </c>
      <c r="M80" s="233"/>
      <c r="N80" s="44"/>
      <c r="O80" s="238">
        <v>20</v>
      </c>
    </row>
    <row r="81" spans="1:15" ht="39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>
        <f>'[68]Оценка от учреждения'!H80</f>
        <v>2.9</v>
      </c>
      <c r="I81" s="195">
        <f>'[68]Оценка от учреждения'!I80</f>
        <v>2.7</v>
      </c>
      <c r="J81" s="196">
        <f>IF(H81/I81*100&gt;100,100,H81/I81*100)</f>
        <v>100</v>
      </c>
      <c r="K81" s="239"/>
      <c r="L81" s="240"/>
      <c r="M81" s="233"/>
      <c r="N81" s="49"/>
      <c r="O81" s="241"/>
    </row>
    <row r="82" spans="1:15" ht="33.75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>
        <f>'[68]Оценка от учреждения'!H81</f>
        <v>100</v>
      </c>
      <c r="I82" s="195">
        <f>'[68]Оценка от учреждения'!I81</f>
        <v>100</v>
      </c>
      <c r="J82" s="196">
        <f>IF(I82/H82*100&gt;100,100,I82/H82*100)</f>
        <v>100</v>
      </c>
      <c r="K82" s="239"/>
      <c r="L82" s="240"/>
      <c r="M82" s="233"/>
      <c r="N82" s="49"/>
      <c r="O82" s="241"/>
    </row>
    <row r="83" spans="1:15" ht="33" customHeight="1" x14ac:dyDescent="0.25">
      <c r="A83" s="223"/>
      <c r="B83" s="203"/>
      <c r="C83" s="53"/>
      <c r="D83" s="209"/>
      <c r="E83" s="3" t="s">
        <v>25</v>
      </c>
      <c r="F83" s="55" t="s">
        <v>26</v>
      </c>
      <c r="G83" s="39" t="s">
        <v>27</v>
      </c>
      <c r="H83" s="195">
        <f>'[68]Оценка от учреждения'!H82</f>
        <v>2.67</v>
      </c>
      <c r="I83" s="195">
        <f>'[68]Оценка от учреждения'!I82</f>
        <v>2.67</v>
      </c>
      <c r="J83" s="196">
        <f>IF(I83/H83*100&gt;100,100,I83/H83*100)</f>
        <v>100</v>
      </c>
      <c r="K83" s="196">
        <f>J83</f>
        <v>100</v>
      </c>
      <c r="L83" s="240"/>
      <c r="M83" s="233"/>
      <c r="N83" s="57"/>
      <c r="O83" s="242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4.5" customHeight="1" x14ac:dyDescent="0.25">
      <c r="A92" s="223"/>
      <c r="B92" s="189" t="s">
        <v>163</v>
      </c>
      <c r="C92" s="190" t="s">
        <v>164</v>
      </c>
      <c r="D92" s="191" t="s">
        <v>18</v>
      </c>
      <c r="E92" s="192" t="s">
        <v>19</v>
      </c>
      <c r="F92" s="193" t="s">
        <v>150</v>
      </c>
      <c r="G92" s="194" t="s">
        <v>21</v>
      </c>
      <c r="H92" s="195">
        <f>'[68]Оценка от учреждения'!H91</f>
        <v>100</v>
      </c>
      <c r="I92" s="195">
        <f>'[68]Оценка от учреждения'!I91</f>
        <v>100</v>
      </c>
      <c r="J92" s="225">
        <f>IF(I92/H92*100&gt;100,100,I92/H92*100)</f>
        <v>100</v>
      </c>
      <c r="K92" s="226">
        <f>(J92+J93+J94)/3</f>
        <v>100</v>
      </c>
      <c r="L92" s="227">
        <f>(K92+K95)/2</f>
        <v>97.305389221556894</v>
      </c>
      <c r="M92" s="233"/>
      <c r="N92" s="44"/>
      <c r="O92" s="229">
        <v>23</v>
      </c>
    </row>
    <row r="93" spans="1:15" customFormat="1" ht="39" customHeight="1" x14ac:dyDescent="0.25">
      <c r="A93" s="223"/>
      <c r="B93" s="189"/>
      <c r="C93" s="190"/>
      <c r="D93" s="199"/>
      <c r="E93" s="192" t="s">
        <v>19</v>
      </c>
      <c r="F93" s="193" t="s">
        <v>151</v>
      </c>
      <c r="G93" s="194" t="s">
        <v>21</v>
      </c>
      <c r="H93" s="195">
        <f>'[68]Оценка от учреждения'!H92</f>
        <v>2.9</v>
      </c>
      <c r="I93" s="195">
        <f>'[68]Оценка от учреждения'!I92</f>
        <v>2.8</v>
      </c>
      <c r="J93" s="225">
        <f>IF(H93/I93*100&gt;100,100,H93/I93*100)</f>
        <v>100</v>
      </c>
      <c r="K93" s="231"/>
      <c r="L93" s="232"/>
      <c r="M93" s="233"/>
      <c r="N93" s="49"/>
      <c r="O93" s="234"/>
    </row>
    <row r="94" spans="1:15" customFormat="1" ht="32.25" customHeight="1" x14ac:dyDescent="0.25">
      <c r="A94" s="223"/>
      <c r="B94" s="189"/>
      <c r="C94" s="190"/>
      <c r="D94" s="199"/>
      <c r="E94" s="192" t="s">
        <v>19</v>
      </c>
      <c r="F94" s="220" t="s">
        <v>152</v>
      </c>
      <c r="G94" s="194" t="s">
        <v>21</v>
      </c>
      <c r="H94" s="195">
        <f>'[68]Оценка от учреждения'!H93</f>
        <v>100</v>
      </c>
      <c r="I94" s="195">
        <f>'[68]Оценка от учреждения'!I93</f>
        <v>100</v>
      </c>
      <c r="J94" s="225">
        <f>IF(I94/H94*100&gt;100,100,I94/H94*100)</f>
        <v>100</v>
      </c>
      <c r="K94" s="231"/>
      <c r="L94" s="232"/>
      <c r="M94" s="233"/>
      <c r="N94" s="49"/>
      <c r="O94" s="234"/>
    </row>
    <row r="95" spans="1:15" customFormat="1" ht="33" customHeight="1" x14ac:dyDescent="0.25">
      <c r="A95" s="223"/>
      <c r="B95" s="203"/>
      <c r="C95" s="204"/>
      <c r="D95" s="199"/>
      <c r="E95" s="192" t="s">
        <v>25</v>
      </c>
      <c r="F95" s="205" t="s">
        <v>26</v>
      </c>
      <c r="G95" s="194" t="s">
        <v>27</v>
      </c>
      <c r="H95" s="195">
        <f>'[68]Оценка от учреждения'!H94</f>
        <v>1.67</v>
      </c>
      <c r="I95" s="195">
        <f>'[68]Оценка от учреждения'!I94</f>
        <v>1.58</v>
      </c>
      <c r="J95" s="225">
        <f>IF(I95/H95*100&gt;100,100,I95/H95*100)</f>
        <v>94.610778443113787</v>
      </c>
      <c r="K95" s="225">
        <f>J95</f>
        <v>94.610778443113787</v>
      </c>
      <c r="L95" s="232"/>
      <c r="M95" s="233"/>
      <c r="N95" s="57"/>
      <c r="O95" s="236"/>
    </row>
    <row r="96" spans="1:15" ht="33" customHeight="1" x14ac:dyDescent="0.25">
      <c r="A96" s="223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>
        <f>'[68]Оценка от учреждения'!H95</f>
        <v>100</v>
      </c>
      <c r="I96" s="195">
        <f>'[68]Оценка от учреждения'!I95</f>
        <v>100</v>
      </c>
      <c r="J96" s="196">
        <f>IF(I96/H96*100&gt;100,100,I96/H96*100)</f>
        <v>100</v>
      </c>
      <c r="K96" s="237">
        <f>(J96+J97+J98)/3</f>
        <v>100</v>
      </c>
      <c r="L96" s="227">
        <f>(K96+K99)/2</f>
        <v>98.083333333333329</v>
      </c>
      <c r="M96" s="233"/>
      <c r="N96" s="44"/>
      <c r="O96" s="238">
        <v>24</v>
      </c>
    </row>
    <row r="97" spans="1:15" ht="39" customHeight="1" x14ac:dyDescent="0.25">
      <c r="A97" s="223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>
        <f>'[68]Оценка от учреждения'!H96</f>
        <v>2.9</v>
      </c>
      <c r="I97" s="195">
        <f>'[68]Оценка от учреждения'!I96</f>
        <v>2.9</v>
      </c>
      <c r="J97" s="196">
        <f>IF(H97/I97*100&gt;100,100,H97/I97*100)</f>
        <v>100</v>
      </c>
      <c r="K97" s="239"/>
      <c r="L97" s="240"/>
      <c r="M97" s="233"/>
      <c r="N97" s="49"/>
      <c r="O97" s="241"/>
    </row>
    <row r="98" spans="1:15" ht="33.75" customHeight="1" x14ac:dyDescent="0.25">
      <c r="A98" s="223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>
        <f>'[68]Оценка от учреждения'!H97</f>
        <v>100</v>
      </c>
      <c r="I98" s="195">
        <f>'[68]Оценка от учреждения'!I97</f>
        <v>100</v>
      </c>
      <c r="J98" s="196">
        <f>IF(I98/H98*100&gt;100,100,I98/H98*100)</f>
        <v>100</v>
      </c>
      <c r="K98" s="239"/>
      <c r="L98" s="240"/>
      <c r="M98" s="233"/>
      <c r="N98" s="49"/>
      <c r="O98" s="241"/>
    </row>
    <row r="99" spans="1:15" ht="33" customHeight="1" x14ac:dyDescent="0.25">
      <c r="A99" s="223"/>
      <c r="B99" s="203"/>
      <c r="C99" s="53"/>
      <c r="D99" s="209"/>
      <c r="E99" s="3" t="s">
        <v>25</v>
      </c>
      <c r="F99" s="55" t="s">
        <v>26</v>
      </c>
      <c r="G99" s="39" t="s">
        <v>27</v>
      </c>
      <c r="H99" s="195">
        <f>'[68]Оценка от учреждения'!H98</f>
        <v>24</v>
      </c>
      <c r="I99" s="195">
        <f>'[68]Оценка от учреждения'!I98</f>
        <v>23.08</v>
      </c>
      <c r="J99" s="196">
        <f>IF(I99/H99*100&gt;100,100,I99/H99*100)</f>
        <v>96.166666666666657</v>
      </c>
      <c r="K99" s="196">
        <f>J99</f>
        <v>96.166666666666657</v>
      </c>
      <c r="L99" s="240"/>
      <c r="M99" s="233"/>
      <c r="N99" s="57"/>
      <c r="O99" s="242"/>
    </row>
    <row r="100" spans="1:15" customFormat="1" ht="34.5" customHeight="1" x14ac:dyDescent="0.25">
      <c r="A100" s="223"/>
      <c r="B100" s="189" t="s">
        <v>167</v>
      </c>
      <c r="C100" s="190" t="s">
        <v>168</v>
      </c>
      <c r="D100" s="191" t="s">
        <v>18</v>
      </c>
      <c r="E100" s="192" t="s">
        <v>19</v>
      </c>
      <c r="F100" s="193" t="s">
        <v>150</v>
      </c>
      <c r="G100" s="194" t="s">
        <v>21</v>
      </c>
      <c r="H100" s="195">
        <f>'[68]Оценка от учреждения'!H99</f>
        <v>100</v>
      </c>
      <c r="I100" s="195">
        <f>'[68]Оценка от учреждения'!I99</f>
        <v>100</v>
      </c>
      <c r="J100" s="225">
        <f>IF(I100/H100*100&gt;100,100,I100/H100*100)</f>
        <v>100</v>
      </c>
      <c r="K100" s="226">
        <f>(J100+J101+J102)/3</f>
        <v>98.8888888888889</v>
      </c>
      <c r="L100" s="227">
        <f>(K100+K103)/2</f>
        <v>99.444444444444457</v>
      </c>
      <c r="M100" s="233"/>
      <c r="N100" s="44"/>
      <c r="O100" s="229">
        <v>25</v>
      </c>
    </row>
    <row r="101" spans="1:15" customFormat="1" ht="39" customHeight="1" x14ac:dyDescent="0.25">
      <c r="A101" s="223"/>
      <c r="B101" s="189"/>
      <c r="C101" s="190"/>
      <c r="D101" s="199"/>
      <c r="E101" s="192" t="s">
        <v>19</v>
      </c>
      <c r="F101" s="193" t="s">
        <v>151</v>
      </c>
      <c r="G101" s="194" t="s">
        <v>21</v>
      </c>
      <c r="H101" s="195">
        <f>'[68]Оценка от учреждения'!H100</f>
        <v>2.9</v>
      </c>
      <c r="I101" s="195">
        <f>'[68]Оценка от учреждения'!I100</f>
        <v>3</v>
      </c>
      <c r="J101" s="196">
        <f>IF(H101/I101*100&gt;100,100,H101/I101*100)</f>
        <v>96.666666666666671</v>
      </c>
      <c r="K101" s="231"/>
      <c r="L101" s="232"/>
      <c r="M101" s="233"/>
      <c r="N101" s="49"/>
      <c r="O101" s="234"/>
    </row>
    <row r="102" spans="1:15" customFormat="1" ht="35.25" customHeight="1" x14ac:dyDescent="0.25">
      <c r="A102" s="223"/>
      <c r="B102" s="189"/>
      <c r="C102" s="190"/>
      <c r="D102" s="199"/>
      <c r="E102" s="192" t="s">
        <v>19</v>
      </c>
      <c r="F102" s="220" t="s">
        <v>152</v>
      </c>
      <c r="G102" s="194" t="s">
        <v>21</v>
      </c>
      <c r="H102" s="195">
        <f>'[68]Оценка от учреждения'!H101</f>
        <v>100</v>
      </c>
      <c r="I102" s="195">
        <f>'[68]Оценка от учреждения'!I101</f>
        <v>100</v>
      </c>
      <c r="J102" s="225">
        <f>IF(I102/H102*100&gt;100,100,I102/H102*100)</f>
        <v>100</v>
      </c>
      <c r="K102" s="231"/>
      <c r="L102" s="232"/>
      <c r="M102" s="233"/>
      <c r="N102" s="49"/>
      <c r="O102" s="234"/>
    </row>
    <row r="103" spans="1:15" customFormat="1" ht="33" customHeight="1" x14ac:dyDescent="0.25">
      <c r="A103" s="223"/>
      <c r="B103" s="203"/>
      <c r="C103" s="204"/>
      <c r="D103" s="199"/>
      <c r="E103" s="192" t="s">
        <v>25</v>
      </c>
      <c r="F103" s="205" t="s">
        <v>26</v>
      </c>
      <c r="G103" s="194" t="s">
        <v>27</v>
      </c>
      <c r="H103" s="195">
        <f>'[68]Оценка от учреждения'!H102</f>
        <v>0.67</v>
      </c>
      <c r="I103" s="195">
        <f>'[68]Оценка от учреждения'!I102</f>
        <v>0.67</v>
      </c>
      <c r="J103" s="225">
        <f>IF(I103/H103*100&gt;100,100,I103/H103*100)</f>
        <v>100</v>
      </c>
      <c r="K103" s="225">
        <f>J103</f>
        <v>100</v>
      </c>
      <c r="L103" s="232"/>
      <c r="M103" s="233"/>
      <c r="N103" s="57"/>
      <c r="O103" s="236"/>
    </row>
    <row r="104" spans="1:15" ht="33" customHeight="1" x14ac:dyDescent="0.25">
      <c r="A104" s="20"/>
      <c r="B104" s="189" t="s">
        <v>169</v>
      </c>
      <c r="C104" s="36" t="s">
        <v>170</v>
      </c>
      <c r="D104" s="208" t="s">
        <v>18</v>
      </c>
      <c r="E104" s="3" t="s">
        <v>19</v>
      </c>
      <c r="F104" s="38" t="s">
        <v>150</v>
      </c>
      <c r="G104" s="39" t="s">
        <v>21</v>
      </c>
      <c r="H104" s="195">
        <f>'[68]Оценка от учреждения'!H103</f>
        <v>100</v>
      </c>
      <c r="I104" s="195">
        <f>'[68]Оценка от учреждения'!I103</f>
        <v>100</v>
      </c>
      <c r="J104" s="196">
        <f>IF(I104/H104*100&gt;100,100,I104/H104*100)</f>
        <v>100</v>
      </c>
      <c r="K104" s="237">
        <f>(J104+J105+J106)/3</f>
        <v>100</v>
      </c>
      <c r="L104" s="227">
        <f>(K104+K107)/2</f>
        <v>100</v>
      </c>
      <c r="M104" s="243"/>
      <c r="N104" s="44"/>
      <c r="O104" s="238">
        <v>26</v>
      </c>
    </row>
    <row r="105" spans="1:15" ht="39" customHeight="1" x14ac:dyDescent="0.25">
      <c r="A105" s="20"/>
      <c r="B105" s="189"/>
      <c r="C105" s="36"/>
      <c r="D105" s="209"/>
      <c r="E105" s="3" t="s">
        <v>19</v>
      </c>
      <c r="F105" s="38" t="s">
        <v>151</v>
      </c>
      <c r="G105" s="39" t="s">
        <v>21</v>
      </c>
      <c r="H105" s="195">
        <f>'[68]Оценка от учреждения'!H104</f>
        <v>3.2</v>
      </c>
      <c r="I105" s="195">
        <f>'[68]Оценка от учреждения'!I104</f>
        <v>3.1</v>
      </c>
      <c r="J105" s="196">
        <f>IF(H105/I105*100&gt;100,100,H105/I105*100)</f>
        <v>100</v>
      </c>
      <c r="K105" s="239"/>
      <c r="L105" s="240"/>
      <c r="M105" s="243"/>
      <c r="N105" s="49"/>
      <c r="O105" s="241"/>
    </row>
    <row r="106" spans="1:15" ht="32.25" customHeight="1" x14ac:dyDescent="0.25">
      <c r="A106" s="20"/>
      <c r="B106" s="189"/>
      <c r="C106" s="36"/>
      <c r="D106" s="209"/>
      <c r="E106" s="3" t="s">
        <v>19</v>
      </c>
      <c r="F106" s="219" t="s">
        <v>152</v>
      </c>
      <c r="G106" s="39" t="s">
        <v>21</v>
      </c>
      <c r="H106" s="195">
        <f>'[68]Оценка от учреждения'!H105</f>
        <v>100</v>
      </c>
      <c r="I106" s="195">
        <f>'[68]Оценка от учреждения'!I105</f>
        <v>100</v>
      </c>
      <c r="J106" s="196">
        <f>IF(I106/H106*100&gt;100,100,I106/H106*100)</f>
        <v>100</v>
      </c>
      <c r="K106" s="239"/>
      <c r="L106" s="240"/>
      <c r="M106" s="243"/>
      <c r="N106" s="49"/>
      <c r="O106" s="241"/>
    </row>
    <row r="107" spans="1:15" ht="33" customHeight="1" x14ac:dyDescent="0.25">
      <c r="A107" s="159"/>
      <c r="B107" s="203"/>
      <c r="C107" s="53"/>
      <c r="D107" s="209"/>
      <c r="E107" s="3" t="s">
        <v>25</v>
      </c>
      <c r="F107" s="55" t="s">
        <v>26</v>
      </c>
      <c r="G107" s="39" t="s">
        <v>27</v>
      </c>
      <c r="H107" s="195">
        <f>'[68]Оценка от учреждения'!H106</f>
        <v>106</v>
      </c>
      <c r="I107" s="195">
        <f>'[68]Оценка от учреждения'!I106</f>
        <v>108.5</v>
      </c>
      <c r="J107" s="196">
        <f>IF(I107/H107*100&gt;100,100,I107/H107*100)</f>
        <v>100</v>
      </c>
      <c r="K107" s="196">
        <f>J107</f>
        <v>100</v>
      </c>
      <c r="L107" s="240"/>
      <c r="M107" s="244"/>
      <c r="N107" s="57"/>
      <c r="O107" s="24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45"/>
      <c r="H109" s="246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16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273" t="s">
        <v>1</v>
      </c>
      <c r="B2" s="273" t="s">
        <v>173</v>
      </c>
      <c r="C2" s="273" t="s">
        <v>3</v>
      </c>
      <c r="D2" s="273" t="s">
        <v>4</v>
      </c>
      <c r="E2" s="273" t="s">
        <v>5</v>
      </c>
      <c r="F2" s="273" t="s">
        <v>6</v>
      </c>
      <c r="G2" s="273" t="s">
        <v>7</v>
      </c>
      <c r="H2" s="3" t="s">
        <v>8</v>
      </c>
      <c r="I2" s="4" t="s">
        <v>9</v>
      </c>
      <c r="J2" s="273" t="s">
        <v>10</v>
      </c>
      <c r="K2" s="273" t="s">
        <v>11</v>
      </c>
      <c r="L2" s="273" t="s">
        <v>12</v>
      </c>
      <c r="M2" s="273" t="s">
        <v>13</v>
      </c>
      <c r="N2" s="273" t="s">
        <v>14</v>
      </c>
      <c r="O2" s="272"/>
    </row>
    <row r="3" spans="1:15" ht="24" customHeight="1" x14ac:dyDescent="0.25">
      <c r="A3" s="274">
        <v>1</v>
      </c>
      <c r="B3" s="275">
        <v>2</v>
      </c>
      <c r="C3" s="275">
        <v>3</v>
      </c>
      <c r="D3" s="274">
        <v>4</v>
      </c>
      <c r="E3" s="275">
        <v>5</v>
      </c>
      <c r="F3" s="275">
        <v>6</v>
      </c>
      <c r="G3" s="274">
        <v>7</v>
      </c>
      <c r="H3" s="4">
        <v>8</v>
      </c>
      <c r="I3" s="4">
        <v>9</v>
      </c>
      <c r="J3" s="274">
        <v>10</v>
      </c>
      <c r="K3" s="275">
        <v>11</v>
      </c>
      <c r="L3" s="275">
        <v>12</v>
      </c>
      <c r="M3" s="274">
        <v>13</v>
      </c>
      <c r="N3" s="275">
        <v>14</v>
      </c>
      <c r="O3" s="272"/>
    </row>
    <row r="4" spans="1:15" customFormat="1" ht="55.5" hidden="1" customHeight="1" x14ac:dyDescent="0.25">
      <c r="A4" s="228" t="s">
        <v>222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8.25" hidden="1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04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customHeight="1" x14ac:dyDescent="0.25">
      <c r="A16" s="293"/>
      <c r="B16" s="189" t="s">
        <v>122</v>
      </c>
      <c r="C16" s="276" t="s">
        <v>123</v>
      </c>
      <c r="D16" s="277" t="s">
        <v>18</v>
      </c>
      <c r="E16" s="273" t="s">
        <v>19</v>
      </c>
      <c r="F16" s="256" t="s">
        <v>114</v>
      </c>
      <c r="G16" s="278" t="s">
        <v>21</v>
      </c>
      <c r="H16" s="195">
        <f>'[69]Оценка от учреждения'!H15</f>
        <v>4.5999999999999996</v>
      </c>
      <c r="I16" s="195">
        <f>'[69]Оценка от учреждения'!I15</f>
        <v>4.4000000000000004</v>
      </c>
      <c r="J16" s="279">
        <f>IF(H16/I16*100&gt;100,100,H16/I16*100)</f>
        <v>100</v>
      </c>
      <c r="K16" s="237">
        <f>(J16+J17+J18)/3</f>
        <v>100</v>
      </c>
      <c r="L16" s="261">
        <f>(K16+K19)/2</f>
        <v>91.75</v>
      </c>
      <c r="M16" s="294"/>
      <c r="N16" s="280"/>
      <c r="O16" s="281">
        <v>4</v>
      </c>
    </row>
    <row r="17" spans="1:15" customFormat="1" ht="39" customHeight="1" x14ac:dyDescent="0.25">
      <c r="A17" s="293"/>
      <c r="B17" s="189"/>
      <c r="C17" s="276"/>
      <c r="D17" s="282"/>
      <c r="E17" s="273" t="s">
        <v>19</v>
      </c>
      <c r="F17" s="256" t="s">
        <v>115</v>
      </c>
      <c r="G17" s="278" t="s">
        <v>21</v>
      </c>
      <c r="H17" s="195">
        <f>'[69]Оценка от учреждения'!H16</f>
        <v>100</v>
      </c>
      <c r="I17" s="195">
        <f>'[69]Оценка от учреждения'!I16</f>
        <v>100</v>
      </c>
      <c r="J17" s="279">
        <f>IF(I17/H17*100&gt;100,100,I17/H17*100)</f>
        <v>100</v>
      </c>
      <c r="K17" s="283"/>
      <c r="L17" s="262"/>
      <c r="M17" s="294"/>
      <c r="N17" s="284"/>
      <c r="O17" s="285"/>
    </row>
    <row r="18" spans="1:15" customFormat="1" ht="32.25" customHeight="1" x14ac:dyDescent="0.25">
      <c r="A18" s="293"/>
      <c r="B18" s="189"/>
      <c r="C18" s="276"/>
      <c r="D18" s="282"/>
      <c r="E18" s="273" t="s">
        <v>19</v>
      </c>
      <c r="F18" s="256" t="s">
        <v>116</v>
      </c>
      <c r="G18" s="278" t="s">
        <v>21</v>
      </c>
      <c r="H18" s="195">
        <f>'[69]Оценка от учреждения'!H17</f>
        <v>57.3</v>
      </c>
      <c r="I18" s="195">
        <f>'[69]Оценка от учреждения'!I17</f>
        <v>60</v>
      </c>
      <c r="J18" s="279">
        <f>IF(I18/H18*100&gt;100,100,I18/H18*100)</f>
        <v>100</v>
      </c>
      <c r="K18" s="283"/>
      <c r="L18" s="262"/>
      <c r="M18" s="294"/>
      <c r="N18" s="284"/>
      <c r="O18" s="285"/>
    </row>
    <row r="19" spans="1:15" customFormat="1" ht="33" customHeight="1" x14ac:dyDescent="0.25">
      <c r="A19" s="293"/>
      <c r="B19" s="203"/>
      <c r="C19" s="276"/>
      <c r="D19" s="282"/>
      <c r="E19" s="273" t="s">
        <v>25</v>
      </c>
      <c r="F19" s="55" t="s">
        <v>26</v>
      </c>
      <c r="G19" s="278" t="s">
        <v>27</v>
      </c>
      <c r="H19" s="195">
        <f>'[69]Оценка от учреждения'!H18</f>
        <v>2</v>
      </c>
      <c r="I19" s="195">
        <f>'[69]Оценка от учреждения'!I18</f>
        <v>1.67</v>
      </c>
      <c r="J19" s="279">
        <f>IF(I19/H19*100&gt;100,100,I19/H19*100)</f>
        <v>83.5</v>
      </c>
      <c r="K19" s="279">
        <f>J19</f>
        <v>83.5</v>
      </c>
      <c r="L19" s="262"/>
      <c r="M19" s="294"/>
      <c r="N19" s="286"/>
      <c r="O19" s="287"/>
    </row>
    <row r="20" spans="1:15" customFormat="1" ht="52.5" customHeight="1" x14ac:dyDescent="0.25">
      <c r="A20" s="293"/>
      <c r="B20" s="189" t="s">
        <v>124</v>
      </c>
      <c r="C20" s="276" t="s">
        <v>125</v>
      </c>
      <c r="D20" s="277" t="s">
        <v>18</v>
      </c>
      <c r="E20" s="273" t="s">
        <v>19</v>
      </c>
      <c r="F20" s="256" t="s">
        <v>114</v>
      </c>
      <c r="G20" s="278" t="s">
        <v>21</v>
      </c>
      <c r="H20" s="195">
        <f>'[69]Оценка от учреждения'!H19</f>
        <v>11</v>
      </c>
      <c r="I20" s="195">
        <f>'[69]Оценка от учреждения'!I19</f>
        <v>14.1</v>
      </c>
      <c r="J20" s="279">
        <f>IF(H20/I20*100&gt;100,100,H20/I20*100)</f>
        <v>78.01418439716312</v>
      </c>
      <c r="K20" s="237">
        <f>(J20+J21+J22)/3</f>
        <v>92.671394799054383</v>
      </c>
      <c r="L20" s="261">
        <f>(K20+K23)/2</f>
        <v>91.914644767948246</v>
      </c>
      <c r="M20" s="294"/>
      <c r="N20" s="280"/>
      <c r="O20" s="281">
        <v>5</v>
      </c>
    </row>
    <row r="21" spans="1:15" customFormat="1" ht="39" customHeight="1" x14ac:dyDescent="0.25">
      <c r="A21" s="293"/>
      <c r="B21" s="189"/>
      <c r="C21" s="276"/>
      <c r="D21" s="282"/>
      <c r="E21" s="273" t="s">
        <v>19</v>
      </c>
      <c r="F21" s="256" t="s">
        <v>115</v>
      </c>
      <c r="G21" s="278" t="s">
        <v>21</v>
      </c>
      <c r="H21" s="195">
        <f>'[69]Оценка от учреждения'!H20</f>
        <v>100</v>
      </c>
      <c r="I21" s="195">
        <f>'[69]Оценка от учреждения'!I20</f>
        <v>100</v>
      </c>
      <c r="J21" s="279">
        <f>IF(I21/H21*100&gt;100,100,I21/H21*100)</f>
        <v>100</v>
      </c>
      <c r="K21" s="283"/>
      <c r="L21" s="262"/>
      <c r="M21" s="294"/>
      <c r="N21" s="284"/>
      <c r="O21" s="285"/>
    </row>
    <row r="22" spans="1:15" customFormat="1" ht="33.75" customHeight="1" x14ac:dyDescent="0.25">
      <c r="A22" s="293"/>
      <c r="B22" s="189"/>
      <c r="C22" s="276"/>
      <c r="D22" s="282"/>
      <c r="E22" s="273" t="s">
        <v>19</v>
      </c>
      <c r="F22" s="256" t="s">
        <v>116</v>
      </c>
      <c r="G22" s="278" t="s">
        <v>21</v>
      </c>
      <c r="H22" s="195">
        <f>'[69]Оценка от учреждения'!H21</f>
        <v>57.3</v>
      </c>
      <c r="I22" s="195">
        <f>'[69]Оценка от учреждения'!I21</f>
        <v>60</v>
      </c>
      <c r="J22" s="279">
        <f>IF(I22/H22*100&gt;100,100,I22/H22*100)</f>
        <v>100</v>
      </c>
      <c r="K22" s="283"/>
      <c r="L22" s="262"/>
      <c r="M22" s="294"/>
      <c r="N22" s="284"/>
      <c r="O22" s="285"/>
    </row>
    <row r="23" spans="1:15" customFormat="1" ht="33" customHeight="1" x14ac:dyDescent="0.25">
      <c r="A23" s="293"/>
      <c r="B23" s="203"/>
      <c r="C23" s="276"/>
      <c r="D23" s="282"/>
      <c r="E23" s="273" t="s">
        <v>25</v>
      </c>
      <c r="F23" s="55" t="s">
        <v>26</v>
      </c>
      <c r="G23" s="278" t="s">
        <v>27</v>
      </c>
      <c r="H23" s="195">
        <f>'[69]Оценка от учреждения'!H22</f>
        <v>4.75</v>
      </c>
      <c r="I23" s="195">
        <f>'[69]Оценка от учреждения'!I22</f>
        <v>4.33</v>
      </c>
      <c r="J23" s="279">
        <f>IF(I23/H23*100&gt;100,100,I23/H23*100)</f>
        <v>91.15789473684211</v>
      </c>
      <c r="K23" s="279">
        <f>J23</f>
        <v>91.15789473684211</v>
      </c>
      <c r="L23" s="262"/>
      <c r="M23" s="294"/>
      <c r="N23" s="286"/>
      <c r="O23" s="287"/>
    </row>
    <row r="24" spans="1:15" ht="52.5" customHeight="1" x14ac:dyDescent="0.25">
      <c r="A24" s="293"/>
      <c r="B24" s="189" t="s">
        <v>126</v>
      </c>
      <c r="C24" s="276" t="s">
        <v>127</v>
      </c>
      <c r="D24" s="277" t="s">
        <v>18</v>
      </c>
      <c r="E24" s="273" t="s">
        <v>19</v>
      </c>
      <c r="F24" s="256" t="s">
        <v>114</v>
      </c>
      <c r="G24" s="278" t="s">
        <v>21</v>
      </c>
      <c r="H24" s="195">
        <f>'[69]Оценка от учреждения'!H23</f>
        <v>11</v>
      </c>
      <c r="I24" s="195">
        <f>'[69]Оценка от учреждения'!I23</f>
        <v>10.9</v>
      </c>
      <c r="J24" s="279">
        <f>IF(H24/I24*100&gt;100,100,H24/I24*100)</f>
        <v>100</v>
      </c>
      <c r="K24" s="237">
        <f>(J24+J25+J26)/3</f>
        <v>100</v>
      </c>
      <c r="L24" s="261">
        <f>(K24+K27)/2</f>
        <v>100</v>
      </c>
      <c r="M24" s="294"/>
      <c r="N24" s="280"/>
      <c r="O24" s="281">
        <v>6</v>
      </c>
    </row>
    <row r="25" spans="1:15" ht="39" customHeight="1" x14ac:dyDescent="0.25">
      <c r="A25" s="293"/>
      <c r="B25" s="189"/>
      <c r="C25" s="276"/>
      <c r="D25" s="282"/>
      <c r="E25" s="273" t="s">
        <v>19</v>
      </c>
      <c r="F25" s="256" t="s">
        <v>115</v>
      </c>
      <c r="G25" s="278" t="s">
        <v>21</v>
      </c>
      <c r="H25" s="195">
        <f>'[69]Оценка от учреждения'!H24</f>
        <v>100</v>
      </c>
      <c r="I25" s="195">
        <f>'[69]Оценка от учреждения'!I24</f>
        <v>100</v>
      </c>
      <c r="J25" s="279">
        <f>IF(I25/H25*100&gt;100,100,I25/H25*100)</f>
        <v>100</v>
      </c>
      <c r="K25" s="283"/>
      <c r="L25" s="262"/>
      <c r="M25" s="294"/>
      <c r="N25" s="284"/>
      <c r="O25" s="285"/>
    </row>
    <row r="26" spans="1:15" ht="35.25" customHeight="1" x14ac:dyDescent="0.25">
      <c r="A26" s="293"/>
      <c r="B26" s="189"/>
      <c r="C26" s="276"/>
      <c r="D26" s="282"/>
      <c r="E26" s="273" t="s">
        <v>19</v>
      </c>
      <c r="F26" s="256" t="s">
        <v>116</v>
      </c>
      <c r="G26" s="278" t="s">
        <v>21</v>
      </c>
      <c r="H26" s="195">
        <f>'[69]Оценка от учреждения'!H25</f>
        <v>57.3</v>
      </c>
      <c r="I26" s="195">
        <f>'[69]Оценка от учреждения'!I25</f>
        <v>60</v>
      </c>
      <c r="J26" s="279">
        <f>IF(I26/H26*100&gt;100,100,I26/H26*100)</f>
        <v>100</v>
      </c>
      <c r="K26" s="283"/>
      <c r="L26" s="262"/>
      <c r="M26" s="294"/>
      <c r="N26" s="284"/>
      <c r="O26" s="285"/>
    </row>
    <row r="27" spans="1:15" ht="33" customHeight="1" x14ac:dyDescent="0.25">
      <c r="A27" s="293"/>
      <c r="B27" s="203"/>
      <c r="C27" s="276"/>
      <c r="D27" s="282"/>
      <c r="E27" s="273" t="s">
        <v>25</v>
      </c>
      <c r="F27" s="55" t="s">
        <v>26</v>
      </c>
      <c r="G27" s="278" t="s">
        <v>27</v>
      </c>
      <c r="H27" s="195">
        <f>'[69]Оценка от учреждения'!H26</f>
        <v>21</v>
      </c>
      <c r="I27" s="195">
        <f>'[69]Оценка от учреждения'!I26</f>
        <v>21.5</v>
      </c>
      <c r="J27" s="279">
        <f>IF(I27/H27*100&gt;100,100,I27/H27*100)</f>
        <v>100</v>
      </c>
      <c r="K27" s="279">
        <f>J27</f>
        <v>100</v>
      </c>
      <c r="L27" s="262"/>
      <c r="M27" s="294"/>
      <c r="N27" s="286"/>
      <c r="O27" s="287"/>
    </row>
    <row r="28" spans="1:15" customFormat="1" ht="51" hidden="1" customHeight="1" x14ac:dyDescent="0.25">
      <c r="A28" s="293"/>
      <c r="B28" s="189" t="s">
        <v>128</v>
      </c>
      <c r="C28" s="276" t="s">
        <v>129</v>
      </c>
      <c r="D28" s="277" t="s">
        <v>18</v>
      </c>
      <c r="E28" s="273" t="s">
        <v>19</v>
      </c>
      <c r="F28" s="256" t="s">
        <v>114</v>
      </c>
      <c r="G28" s="278" t="s">
        <v>21</v>
      </c>
      <c r="H28" s="195"/>
      <c r="I28" s="195"/>
      <c r="J28" s="279"/>
      <c r="K28" s="237"/>
      <c r="L28" s="261"/>
      <c r="M28" s="294"/>
      <c r="N28" s="280"/>
      <c r="O28" s="281">
        <v>7</v>
      </c>
    </row>
    <row r="29" spans="1:15" customFormat="1" ht="39" hidden="1" customHeight="1" x14ac:dyDescent="0.25">
      <c r="A29" s="293"/>
      <c r="B29" s="189"/>
      <c r="C29" s="276"/>
      <c r="D29" s="282"/>
      <c r="E29" s="273" t="s">
        <v>19</v>
      </c>
      <c r="F29" s="256" t="s">
        <v>115</v>
      </c>
      <c r="G29" s="278" t="s">
        <v>21</v>
      </c>
      <c r="H29" s="195"/>
      <c r="I29" s="195"/>
      <c r="J29" s="279"/>
      <c r="K29" s="283"/>
      <c r="L29" s="262"/>
      <c r="M29" s="294"/>
      <c r="N29" s="284"/>
      <c r="O29" s="285"/>
    </row>
    <row r="30" spans="1:15" customFormat="1" ht="33.75" hidden="1" customHeight="1" x14ac:dyDescent="0.25">
      <c r="A30" s="293"/>
      <c r="B30" s="189"/>
      <c r="C30" s="276"/>
      <c r="D30" s="282"/>
      <c r="E30" s="273" t="s">
        <v>19</v>
      </c>
      <c r="F30" s="256" t="s">
        <v>116</v>
      </c>
      <c r="G30" s="278" t="s">
        <v>21</v>
      </c>
      <c r="H30" s="195"/>
      <c r="I30" s="195"/>
      <c r="J30" s="279"/>
      <c r="K30" s="283"/>
      <c r="L30" s="262"/>
      <c r="M30" s="294"/>
      <c r="N30" s="284"/>
      <c r="O30" s="285"/>
    </row>
    <row r="31" spans="1:15" customFormat="1" ht="33" hidden="1" customHeight="1" x14ac:dyDescent="0.25">
      <c r="A31" s="293"/>
      <c r="B31" s="203"/>
      <c r="C31" s="276"/>
      <c r="D31" s="282"/>
      <c r="E31" s="273" t="s">
        <v>25</v>
      </c>
      <c r="F31" s="55" t="s">
        <v>117</v>
      </c>
      <c r="G31" s="278" t="s">
        <v>27</v>
      </c>
      <c r="H31" s="195"/>
      <c r="I31" s="195"/>
      <c r="J31" s="279"/>
      <c r="K31" s="279"/>
      <c r="L31" s="262"/>
      <c r="M31" s="294"/>
      <c r="N31" s="286"/>
      <c r="O31" s="287"/>
    </row>
    <row r="32" spans="1:15" ht="54" customHeight="1" x14ac:dyDescent="0.25">
      <c r="A32" s="293"/>
      <c r="B32" s="189" t="s">
        <v>130</v>
      </c>
      <c r="C32" s="276" t="s">
        <v>131</v>
      </c>
      <c r="D32" s="288" t="s">
        <v>18</v>
      </c>
      <c r="E32" s="273" t="s">
        <v>19</v>
      </c>
      <c r="F32" s="256" t="s">
        <v>114</v>
      </c>
      <c r="G32" s="278" t="s">
        <v>21</v>
      </c>
      <c r="H32" s="195">
        <f>'[69]Оценка от учреждения'!H31</f>
        <v>4.5999999999999996</v>
      </c>
      <c r="I32" s="195">
        <f>'[69]Оценка от учреждения'!I31</f>
        <v>5.9</v>
      </c>
      <c r="J32" s="279">
        <f>IF(H32/I32*100&gt;100,100,H32/I32*100)</f>
        <v>77.966101694915253</v>
      </c>
      <c r="K32" s="237">
        <f>(J32+J33+J34)/3</f>
        <v>91.899113595803627</v>
      </c>
      <c r="L32" s="261">
        <f>(K32+K35)/2</f>
        <v>94.648978763219731</v>
      </c>
      <c r="M32" s="294"/>
      <c r="N32" s="280"/>
      <c r="O32" s="281">
        <v>8</v>
      </c>
    </row>
    <row r="33" spans="1:15" ht="39" customHeight="1" x14ac:dyDescent="0.25">
      <c r="A33" s="293"/>
      <c r="B33" s="189"/>
      <c r="C33" s="276"/>
      <c r="D33" s="289"/>
      <c r="E33" s="273" t="s">
        <v>19</v>
      </c>
      <c r="F33" s="256" t="s">
        <v>115</v>
      </c>
      <c r="G33" s="278" t="s">
        <v>21</v>
      </c>
      <c r="H33" s="195">
        <f>'[69]Оценка от учреждения'!H32</f>
        <v>100</v>
      </c>
      <c r="I33" s="195">
        <f>'[69]Оценка от учреждения'!I32</f>
        <v>100</v>
      </c>
      <c r="J33" s="279">
        <f>IF(I33/H33*100&gt;100,100,I33/H33*100)</f>
        <v>100</v>
      </c>
      <c r="K33" s="283"/>
      <c r="L33" s="262"/>
      <c r="M33" s="294"/>
      <c r="N33" s="284"/>
      <c r="O33" s="285"/>
    </row>
    <row r="34" spans="1:15" ht="33.75" customHeight="1" x14ac:dyDescent="0.25">
      <c r="A34" s="293"/>
      <c r="B34" s="189"/>
      <c r="C34" s="276"/>
      <c r="D34" s="289"/>
      <c r="E34" s="273" t="s">
        <v>19</v>
      </c>
      <c r="F34" s="256" t="s">
        <v>116</v>
      </c>
      <c r="G34" s="278" t="s">
        <v>21</v>
      </c>
      <c r="H34" s="195">
        <f>'[69]Оценка от учреждения'!H33</f>
        <v>57.3</v>
      </c>
      <c r="I34" s="195">
        <f>'[69]Оценка от учреждения'!I33</f>
        <v>56</v>
      </c>
      <c r="J34" s="279">
        <f>IF(I34/H34*100&gt;100,100,I34/H34*100)</f>
        <v>97.731239092495642</v>
      </c>
      <c r="K34" s="283"/>
      <c r="L34" s="262"/>
      <c r="M34" s="294"/>
      <c r="N34" s="284"/>
      <c r="O34" s="285"/>
    </row>
    <row r="35" spans="1:15" ht="33" customHeight="1" x14ac:dyDescent="0.25">
      <c r="A35" s="293"/>
      <c r="B35" s="203"/>
      <c r="C35" s="276"/>
      <c r="D35" s="290"/>
      <c r="E35" s="273" t="s">
        <v>25</v>
      </c>
      <c r="F35" s="55" t="s">
        <v>26</v>
      </c>
      <c r="G35" s="278" t="s">
        <v>27</v>
      </c>
      <c r="H35" s="195">
        <f>'[69]Оценка от учреждения'!H34</f>
        <v>173</v>
      </c>
      <c r="I35" s="195">
        <f>'[69]Оценка от учреждения'!I34</f>
        <v>168.5</v>
      </c>
      <c r="J35" s="279">
        <f>IF(I35/H35*100&gt;100,100,I35/H35*100)</f>
        <v>97.398843930635834</v>
      </c>
      <c r="K35" s="279">
        <f>J35</f>
        <v>97.398843930635834</v>
      </c>
      <c r="L35" s="262"/>
      <c r="M35" s="294"/>
      <c r="N35" s="286"/>
      <c r="O35" s="287"/>
    </row>
    <row r="36" spans="1:15" customFormat="1" ht="49.5" hidden="1" customHeight="1" x14ac:dyDescent="0.25">
      <c r="A36" s="293"/>
      <c r="B36" s="189" t="s">
        <v>132</v>
      </c>
      <c r="C36" s="276" t="s">
        <v>133</v>
      </c>
      <c r="D36" s="277" t="s">
        <v>18</v>
      </c>
      <c r="E36" s="273" t="s">
        <v>19</v>
      </c>
      <c r="F36" s="256" t="s">
        <v>114</v>
      </c>
      <c r="G36" s="278" t="s">
        <v>21</v>
      </c>
      <c r="H36" s="195"/>
      <c r="I36" s="195"/>
      <c r="J36" s="279"/>
      <c r="K36" s="237"/>
      <c r="L36" s="261"/>
      <c r="M36" s="294"/>
      <c r="N36" s="280"/>
      <c r="O36" s="281">
        <v>9</v>
      </c>
    </row>
    <row r="37" spans="1:15" customFormat="1" ht="39" hidden="1" customHeight="1" x14ac:dyDescent="0.25">
      <c r="A37" s="293"/>
      <c r="B37" s="189"/>
      <c r="C37" s="276"/>
      <c r="D37" s="282"/>
      <c r="E37" s="273" t="s">
        <v>19</v>
      </c>
      <c r="F37" s="256" t="s">
        <v>115</v>
      </c>
      <c r="G37" s="278" t="s">
        <v>21</v>
      </c>
      <c r="H37" s="195"/>
      <c r="I37" s="195"/>
      <c r="J37" s="279"/>
      <c r="K37" s="283"/>
      <c r="L37" s="262"/>
      <c r="M37" s="294"/>
      <c r="N37" s="284"/>
      <c r="O37" s="285"/>
    </row>
    <row r="38" spans="1:15" customFormat="1" ht="36.75" hidden="1" customHeight="1" x14ac:dyDescent="0.25">
      <c r="A38" s="293"/>
      <c r="B38" s="189"/>
      <c r="C38" s="276"/>
      <c r="D38" s="282"/>
      <c r="E38" s="273" t="s">
        <v>19</v>
      </c>
      <c r="F38" s="256" t="s">
        <v>116</v>
      </c>
      <c r="G38" s="278" t="s">
        <v>21</v>
      </c>
      <c r="H38" s="195"/>
      <c r="I38" s="195"/>
      <c r="J38" s="279"/>
      <c r="K38" s="283"/>
      <c r="L38" s="262"/>
      <c r="M38" s="294"/>
      <c r="N38" s="284"/>
      <c r="O38" s="285"/>
    </row>
    <row r="39" spans="1:15" customFormat="1" ht="33" hidden="1" customHeight="1" x14ac:dyDescent="0.25">
      <c r="A39" s="293"/>
      <c r="B39" s="203"/>
      <c r="C39" s="276"/>
      <c r="D39" s="282"/>
      <c r="E39" s="273" t="s">
        <v>25</v>
      </c>
      <c r="F39" s="55" t="s">
        <v>117</v>
      </c>
      <c r="G39" s="278" t="s">
        <v>27</v>
      </c>
      <c r="H39" s="195"/>
      <c r="I39" s="195"/>
      <c r="J39" s="279"/>
      <c r="K39" s="279"/>
      <c r="L39" s="262"/>
      <c r="M39" s="294"/>
      <c r="N39" s="286"/>
      <c r="O39" s="287"/>
    </row>
    <row r="40" spans="1:15" ht="51" hidden="1" customHeight="1" x14ac:dyDescent="0.25">
      <c r="A40" s="293"/>
      <c r="B40" s="189" t="s">
        <v>134</v>
      </c>
      <c r="C40" s="276" t="s">
        <v>135</v>
      </c>
      <c r="D40" s="277" t="s">
        <v>18</v>
      </c>
      <c r="E40" s="273" t="s">
        <v>19</v>
      </c>
      <c r="F40" s="256" t="s">
        <v>114</v>
      </c>
      <c r="G40" s="278" t="s">
        <v>21</v>
      </c>
      <c r="H40" s="195"/>
      <c r="I40" s="195"/>
      <c r="J40" s="279"/>
      <c r="K40" s="237"/>
      <c r="L40" s="261"/>
      <c r="M40" s="294"/>
      <c r="N40" s="280"/>
      <c r="O40" s="281">
        <v>10</v>
      </c>
    </row>
    <row r="41" spans="1:15" ht="39" hidden="1" customHeight="1" x14ac:dyDescent="0.25">
      <c r="A41" s="293"/>
      <c r="B41" s="189"/>
      <c r="C41" s="276"/>
      <c r="D41" s="282"/>
      <c r="E41" s="273" t="s">
        <v>19</v>
      </c>
      <c r="F41" s="256" t="s">
        <v>115</v>
      </c>
      <c r="G41" s="278" t="s">
        <v>21</v>
      </c>
      <c r="H41" s="195"/>
      <c r="I41" s="195"/>
      <c r="J41" s="279"/>
      <c r="K41" s="283"/>
      <c r="L41" s="262"/>
      <c r="M41" s="294"/>
      <c r="N41" s="284"/>
      <c r="O41" s="285"/>
    </row>
    <row r="42" spans="1:15" ht="36.75" hidden="1" customHeight="1" x14ac:dyDescent="0.25">
      <c r="A42" s="293"/>
      <c r="B42" s="189"/>
      <c r="C42" s="276"/>
      <c r="D42" s="282"/>
      <c r="E42" s="273" t="s">
        <v>19</v>
      </c>
      <c r="F42" s="256" t="s">
        <v>116</v>
      </c>
      <c r="G42" s="278" t="s">
        <v>21</v>
      </c>
      <c r="H42" s="195"/>
      <c r="I42" s="195"/>
      <c r="J42" s="279"/>
      <c r="K42" s="283"/>
      <c r="L42" s="262"/>
      <c r="M42" s="294"/>
      <c r="N42" s="284"/>
      <c r="O42" s="285"/>
    </row>
    <row r="43" spans="1:15" ht="33" hidden="1" customHeight="1" x14ac:dyDescent="0.25">
      <c r="A43" s="293"/>
      <c r="B43" s="203"/>
      <c r="C43" s="276"/>
      <c r="D43" s="282"/>
      <c r="E43" s="273" t="s">
        <v>25</v>
      </c>
      <c r="F43" s="55" t="s">
        <v>117</v>
      </c>
      <c r="G43" s="278" t="s">
        <v>27</v>
      </c>
      <c r="H43" s="195"/>
      <c r="I43" s="195"/>
      <c r="J43" s="279"/>
      <c r="K43" s="279"/>
      <c r="L43" s="262"/>
      <c r="M43" s="294"/>
      <c r="N43" s="286"/>
      <c r="O43" s="287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customHeight="1" x14ac:dyDescent="0.25">
      <c r="A56" s="293"/>
      <c r="B56" s="189" t="s">
        <v>142</v>
      </c>
      <c r="C56" s="276" t="s">
        <v>143</v>
      </c>
      <c r="D56" s="277" t="s">
        <v>18</v>
      </c>
      <c r="E56" s="273" t="s">
        <v>19</v>
      </c>
      <c r="F56" s="256" t="s">
        <v>114</v>
      </c>
      <c r="G56" s="278" t="s">
        <v>21</v>
      </c>
      <c r="H56" s="195">
        <f>'[69]Оценка от учреждения'!H55</f>
        <v>11</v>
      </c>
      <c r="I56" s="195">
        <f>'[69]Оценка от учреждения'!I55</f>
        <v>4.5</v>
      </c>
      <c r="J56" s="279">
        <f>IF(H56/I56*100&gt;100,100,H56/I56*100)</f>
        <v>100</v>
      </c>
      <c r="K56" s="237">
        <f>(J56+J57+J58)/3</f>
        <v>100</v>
      </c>
      <c r="L56" s="261">
        <f>(K56+K59)/2</f>
        <v>98.537499999999994</v>
      </c>
      <c r="M56" s="294"/>
      <c r="N56" s="280"/>
      <c r="O56" s="281">
        <v>14</v>
      </c>
    </row>
    <row r="57" spans="1:15" ht="39" customHeight="1" x14ac:dyDescent="0.25">
      <c r="A57" s="293"/>
      <c r="B57" s="189"/>
      <c r="C57" s="276"/>
      <c r="D57" s="282"/>
      <c r="E57" s="273" t="s">
        <v>19</v>
      </c>
      <c r="F57" s="256" t="s">
        <v>115</v>
      </c>
      <c r="G57" s="278" t="s">
        <v>21</v>
      </c>
      <c r="H57" s="195">
        <f>'[69]Оценка от учреждения'!H56</f>
        <v>100</v>
      </c>
      <c r="I57" s="195">
        <f>'[69]Оценка от учреждения'!I56</f>
        <v>100</v>
      </c>
      <c r="J57" s="279">
        <f>IF(I57/H57*100&gt;100,100,I57/H57*100)</f>
        <v>100</v>
      </c>
      <c r="K57" s="283"/>
      <c r="L57" s="262"/>
      <c r="M57" s="294"/>
      <c r="N57" s="284"/>
      <c r="O57" s="285"/>
    </row>
    <row r="58" spans="1:15" ht="36.75" customHeight="1" x14ac:dyDescent="0.25">
      <c r="A58" s="293"/>
      <c r="B58" s="189"/>
      <c r="C58" s="276"/>
      <c r="D58" s="282"/>
      <c r="E58" s="273" t="s">
        <v>19</v>
      </c>
      <c r="F58" s="256" t="s">
        <v>116</v>
      </c>
      <c r="G58" s="278" t="s">
        <v>21</v>
      </c>
      <c r="H58" s="195">
        <f>'[69]Оценка от учреждения'!H57</f>
        <v>57.3</v>
      </c>
      <c r="I58" s="195">
        <f>'[69]Оценка от учреждения'!I57</f>
        <v>60</v>
      </c>
      <c r="J58" s="279">
        <f>IF(I58/H58*100&gt;100,100,I58/H58*100)</f>
        <v>100</v>
      </c>
      <c r="K58" s="283"/>
      <c r="L58" s="262"/>
      <c r="M58" s="294"/>
      <c r="N58" s="284"/>
      <c r="O58" s="285"/>
    </row>
    <row r="59" spans="1:15" ht="33" customHeight="1" x14ac:dyDescent="0.25">
      <c r="A59" s="293"/>
      <c r="B59" s="203"/>
      <c r="C59" s="276"/>
      <c r="D59" s="282"/>
      <c r="E59" s="273" t="s">
        <v>25</v>
      </c>
      <c r="F59" s="55" t="s">
        <v>26</v>
      </c>
      <c r="G59" s="278" t="s">
        <v>27</v>
      </c>
      <c r="H59" s="195">
        <f>'[69]Оценка от учреждения'!H58</f>
        <v>40</v>
      </c>
      <c r="I59" s="195">
        <f>'[69]Оценка от учреждения'!I58</f>
        <v>38.83</v>
      </c>
      <c r="J59" s="279">
        <f>IF(I59/H59*100&gt;100,100,I59/H59*100)</f>
        <v>97.075000000000003</v>
      </c>
      <c r="K59" s="279">
        <f>J59</f>
        <v>97.075000000000003</v>
      </c>
      <c r="L59" s="262"/>
      <c r="M59" s="294"/>
      <c r="N59" s="286"/>
      <c r="O59" s="287"/>
    </row>
    <row r="60" spans="1:15" customFormat="1" ht="52.5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33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33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33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33"/>
      <c r="N63" s="57"/>
      <c r="O63" s="236"/>
    </row>
    <row r="64" spans="1:15" ht="51" hidden="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/>
      <c r="I64" s="195"/>
      <c r="J64" s="196"/>
      <c r="K64" s="237"/>
      <c r="L64" s="227"/>
      <c r="M64" s="233"/>
      <c r="N64" s="44"/>
      <c r="O64" s="238">
        <v>16</v>
      </c>
    </row>
    <row r="65" spans="1:15" ht="39" hidden="1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/>
      <c r="I65" s="195"/>
      <c r="J65" s="196"/>
      <c r="K65" s="239"/>
      <c r="L65" s="240"/>
      <c r="M65" s="233"/>
      <c r="N65" s="49"/>
      <c r="O65" s="241"/>
    </row>
    <row r="66" spans="1:15" ht="33.75" hidden="1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/>
      <c r="I66" s="195"/>
      <c r="J66" s="196"/>
      <c r="K66" s="239"/>
      <c r="L66" s="240"/>
      <c r="M66" s="233"/>
      <c r="N66" s="49"/>
      <c r="O66" s="241"/>
    </row>
    <row r="67" spans="1:15" ht="33" hidden="1" customHeight="1" x14ac:dyDescent="0.25">
      <c r="A67" s="223"/>
      <c r="B67" s="203"/>
      <c r="C67" s="53"/>
      <c r="D67" s="209"/>
      <c r="E67" s="3" t="s">
        <v>25</v>
      </c>
      <c r="F67" s="55" t="s">
        <v>117</v>
      </c>
      <c r="G67" s="39" t="s">
        <v>27</v>
      </c>
      <c r="H67" s="195"/>
      <c r="I67" s="195"/>
      <c r="J67" s="196"/>
      <c r="K67" s="196"/>
      <c r="L67" s="240"/>
      <c r="M67" s="233"/>
      <c r="N67" s="57"/>
      <c r="O67" s="242"/>
    </row>
    <row r="68" spans="1:15" customFormat="1" ht="34.5" hidden="1" customHeight="1" x14ac:dyDescent="0.25">
      <c r="A68" s="293"/>
      <c r="B68" s="189" t="s">
        <v>148</v>
      </c>
      <c r="C68" s="276" t="s">
        <v>149</v>
      </c>
      <c r="D68" s="277" t="s">
        <v>18</v>
      </c>
      <c r="E68" s="273" t="s">
        <v>19</v>
      </c>
      <c r="F68" s="256" t="s">
        <v>150</v>
      </c>
      <c r="G68" s="278" t="s">
        <v>21</v>
      </c>
      <c r="H68" s="195"/>
      <c r="I68" s="195"/>
      <c r="J68" s="279"/>
      <c r="K68" s="237"/>
      <c r="L68" s="261"/>
      <c r="M68" s="294"/>
      <c r="N68" s="280"/>
      <c r="O68" s="281">
        <v>17</v>
      </c>
    </row>
    <row r="69" spans="1:15" customFormat="1" ht="37.5" hidden="1" customHeight="1" x14ac:dyDescent="0.25">
      <c r="A69" s="293"/>
      <c r="B69" s="189"/>
      <c r="C69" s="276"/>
      <c r="D69" s="282"/>
      <c r="E69" s="273" t="s">
        <v>19</v>
      </c>
      <c r="F69" s="256" t="s">
        <v>151</v>
      </c>
      <c r="G69" s="278" t="s">
        <v>21</v>
      </c>
      <c r="H69" s="195"/>
      <c r="I69" s="195"/>
      <c r="J69" s="279"/>
      <c r="K69" s="283"/>
      <c r="L69" s="262"/>
      <c r="M69" s="294"/>
      <c r="N69" s="284"/>
      <c r="O69" s="285"/>
    </row>
    <row r="70" spans="1:15" customFormat="1" ht="35.25" hidden="1" customHeight="1" x14ac:dyDescent="0.25">
      <c r="A70" s="293"/>
      <c r="B70" s="189"/>
      <c r="C70" s="276"/>
      <c r="D70" s="282"/>
      <c r="E70" s="273" t="s">
        <v>19</v>
      </c>
      <c r="F70" s="256" t="s">
        <v>152</v>
      </c>
      <c r="G70" s="278" t="s">
        <v>21</v>
      </c>
      <c r="H70" s="195"/>
      <c r="I70" s="195"/>
      <c r="J70" s="279"/>
      <c r="K70" s="283"/>
      <c r="L70" s="262"/>
      <c r="M70" s="294"/>
      <c r="N70" s="284"/>
      <c r="O70" s="285"/>
    </row>
    <row r="71" spans="1:15" customFormat="1" ht="34.5" hidden="1" customHeight="1" x14ac:dyDescent="0.25">
      <c r="A71" s="293"/>
      <c r="B71" s="203"/>
      <c r="C71" s="276"/>
      <c r="D71" s="282"/>
      <c r="E71" s="273" t="s">
        <v>25</v>
      </c>
      <c r="F71" s="55" t="s">
        <v>117</v>
      </c>
      <c r="G71" s="278" t="s">
        <v>27</v>
      </c>
      <c r="H71" s="195"/>
      <c r="I71" s="195"/>
      <c r="J71" s="279"/>
      <c r="K71" s="279"/>
      <c r="L71" s="262"/>
      <c r="M71" s="294"/>
      <c r="N71" s="286"/>
      <c r="O71" s="287"/>
    </row>
    <row r="72" spans="1:15" ht="36" hidden="1" customHeight="1" x14ac:dyDescent="0.25">
      <c r="A72" s="293"/>
      <c r="B72" s="189" t="s">
        <v>153</v>
      </c>
      <c r="C72" s="276" t="s">
        <v>154</v>
      </c>
      <c r="D72" s="277" t="s">
        <v>18</v>
      </c>
      <c r="E72" s="273" t="s">
        <v>19</v>
      </c>
      <c r="F72" s="256" t="s">
        <v>150</v>
      </c>
      <c r="G72" s="278" t="s">
        <v>21</v>
      </c>
      <c r="H72" s="195"/>
      <c r="I72" s="195"/>
      <c r="J72" s="279"/>
      <c r="K72" s="237"/>
      <c r="L72" s="261"/>
      <c r="M72" s="294"/>
      <c r="N72" s="280"/>
      <c r="O72" s="281">
        <v>18</v>
      </c>
    </row>
    <row r="73" spans="1:15" ht="34.5" hidden="1" customHeight="1" x14ac:dyDescent="0.25">
      <c r="A73" s="293"/>
      <c r="B73" s="189"/>
      <c r="C73" s="276"/>
      <c r="D73" s="282"/>
      <c r="E73" s="273" t="s">
        <v>19</v>
      </c>
      <c r="F73" s="256" t="s">
        <v>151</v>
      </c>
      <c r="G73" s="278" t="s">
        <v>21</v>
      </c>
      <c r="H73" s="195"/>
      <c r="I73" s="195"/>
      <c r="J73" s="279"/>
      <c r="K73" s="283"/>
      <c r="L73" s="262"/>
      <c r="M73" s="294"/>
      <c r="N73" s="284"/>
      <c r="O73" s="285"/>
    </row>
    <row r="74" spans="1:15" ht="33.75" hidden="1" customHeight="1" x14ac:dyDescent="0.25">
      <c r="A74" s="293"/>
      <c r="B74" s="189"/>
      <c r="C74" s="276"/>
      <c r="D74" s="282"/>
      <c r="E74" s="273" t="s">
        <v>19</v>
      </c>
      <c r="F74" s="291" t="s">
        <v>152</v>
      </c>
      <c r="G74" s="278" t="s">
        <v>21</v>
      </c>
      <c r="H74" s="195"/>
      <c r="I74" s="195"/>
      <c r="J74" s="279"/>
      <c r="K74" s="283"/>
      <c r="L74" s="262"/>
      <c r="M74" s="294"/>
      <c r="N74" s="284"/>
      <c r="O74" s="285"/>
    </row>
    <row r="75" spans="1:15" ht="33" hidden="1" customHeight="1" x14ac:dyDescent="0.25">
      <c r="A75" s="293"/>
      <c r="B75" s="203"/>
      <c r="C75" s="276"/>
      <c r="D75" s="282"/>
      <c r="E75" s="273" t="s">
        <v>25</v>
      </c>
      <c r="F75" s="55" t="s">
        <v>117</v>
      </c>
      <c r="G75" s="278" t="s">
        <v>27</v>
      </c>
      <c r="H75" s="195"/>
      <c r="I75" s="195"/>
      <c r="J75" s="279"/>
      <c r="K75" s="279"/>
      <c r="L75" s="262"/>
      <c r="M75" s="294"/>
      <c r="N75" s="286"/>
      <c r="O75" s="287"/>
    </row>
    <row r="76" spans="1:15" customFormat="1" ht="36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/>
      <c r="I76" s="195"/>
      <c r="J76" s="225"/>
      <c r="K76" s="226"/>
      <c r="L76" s="227"/>
      <c r="M76" s="233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/>
      <c r="I77" s="195"/>
      <c r="J77" s="225"/>
      <c r="K77" s="231"/>
      <c r="L77" s="232"/>
      <c r="M77" s="233"/>
      <c r="N77" s="49"/>
      <c r="O77" s="234"/>
    </row>
    <row r="78" spans="1:15" customFormat="1" ht="35.25" hidden="1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/>
      <c r="I78" s="195"/>
      <c r="J78" s="225"/>
      <c r="K78" s="231"/>
      <c r="L78" s="232"/>
      <c r="M78" s="233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/>
      <c r="L79" s="232"/>
      <c r="M79" s="233"/>
      <c r="N79" s="57"/>
      <c r="O79" s="236"/>
    </row>
    <row r="80" spans="1:15" ht="34.5" customHeight="1" x14ac:dyDescent="0.25">
      <c r="A80" s="293"/>
      <c r="B80" s="189" t="s">
        <v>157</v>
      </c>
      <c r="C80" s="276" t="s">
        <v>158</v>
      </c>
      <c r="D80" s="277" t="s">
        <v>18</v>
      </c>
      <c r="E80" s="273" t="s">
        <v>19</v>
      </c>
      <c r="F80" s="256" t="s">
        <v>150</v>
      </c>
      <c r="G80" s="278" t="s">
        <v>21</v>
      </c>
      <c r="H80" s="195">
        <f>'[69]Оценка от учреждения'!H79</f>
        <v>100</v>
      </c>
      <c r="I80" s="195">
        <f>'[69]Оценка от учреждения'!I79</f>
        <v>100</v>
      </c>
      <c r="J80" s="279">
        <f>IF(I80/H80*100&gt;100,100,I80/H80*100)</f>
        <v>100</v>
      </c>
      <c r="K80" s="237">
        <f>(J80+J81+J82)/3</f>
        <v>100</v>
      </c>
      <c r="L80" s="261">
        <f>(K80+K83)/2</f>
        <v>91.75</v>
      </c>
      <c r="M80" s="294"/>
      <c r="N80" s="280"/>
      <c r="O80" s="281">
        <v>20</v>
      </c>
    </row>
    <row r="81" spans="1:15" ht="39" customHeight="1" x14ac:dyDescent="0.25">
      <c r="A81" s="293"/>
      <c r="B81" s="189"/>
      <c r="C81" s="276"/>
      <c r="D81" s="282"/>
      <c r="E81" s="273" t="s">
        <v>19</v>
      </c>
      <c r="F81" s="256" t="s">
        <v>151</v>
      </c>
      <c r="G81" s="278" t="s">
        <v>21</v>
      </c>
      <c r="H81" s="195">
        <f>'[69]Оценка от учреждения'!H80</f>
        <v>4.5999999999999996</v>
      </c>
      <c r="I81" s="195">
        <f>'[69]Оценка от учреждения'!I80</f>
        <v>4.4000000000000004</v>
      </c>
      <c r="J81" s="279">
        <f>IF(H81/I81*100&gt;100,100,H81/I81*100)</f>
        <v>100</v>
      </c>
      <c r="K81" s="283"/>
      <c r="L81" s="262"/>
      <c r="M81" s="294"/>
      <c r="N81" s="284"/>
      <c r="O81" s="285"/>
    </row>
    <row r="82" spans="1:15" ht="33.75" customHeight="1" x14ac:dyDescent="0.25">
      <c r="A82" s="293"/>
      <c r="B82" s="189"/>
      <c r="C82" s="276"/>
      <c r="D82" s="282"/>
      <c r="E82" s="273" t="s">
        <v>19</v>
      </c>
      <c r="F82" s="291" t="s">
        <v>152</v>
      </c>
      <c r="G82" s="278" t="s">
        <v>21</v>
      </c>
      <c r="H82" s="195">
        <f>'[69]Оценка от учреждения'!H81</f>
        <v>100</v>
      </c>
      <c r="I82" s="195">
        <f>'[69]Оценка от учреждения'!I81</f>
        <v>100</v>
      </c>
      <c r="J82" s="279">
        <f>IF(I82/H82*100&gt;100,100,I82/H82*100)</f>
        <v>100</v>
      </c>
      <c r="K82" s="283"/>
      <c r="L82" s="262"/>
      <c r="M82" s="294"/>
      <c r="N82" s="284"/>
      <c r="O82" s="285"/>
    </row>
    <row r="83" spans="1:15" ht="33" customHeight="1" x14ac:dyDescent="0.25">
      <c r="A83" s="293"/>
      <c r="B83" s="203"/>
      <c r="C83" s="276"/>
      <c r="D83" s="282"/>
      <c r="E83" s="273" t="s">
        <v>25</v>
      </c>
      <c r="F83" s="55" t="s">
        <v>26</v>
      </c>
      <c r="G83" s="278" t="s">
        <v>27</v>
      </c>
      <c r="H83" s="195">
        <f>'[69]Оценка от учреждения'!H82</f>
        <v>2</v>
      </c>
      <c r="I83" s="195">
        <f>'[69]Оценка от учреждения'!I82</f>
        <v>1.67</v>
      </c>
      <c r="J83" s="279">
        <f>IF(I83/H83*100&gt;100,100,I83/H83*100)</f>
        <v>83.5</v>
      </c>
      <c r="K83" s="279">
        <f>J83</f>
        <v>83.5</v>
      </c>
      <c r="L83" s="262"/>
      <c r="M83" s="294"/>
      <c r="N83" s="286"/>
      <c r="O83" s="287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4.5" customHeight="1" x14ac:dyDescent="0.25">
      <c r="A92" s="293"/>
      <c r="B92" s="189" t="s">
        <v>163</v>
      </c>
      <c r="C92" s="276" t="s">
        <v>164</v>
      </c>
      <c r="D92" s="277" t="s">
        <v>18</v>
      </c>
      <c r="E92" s="273" t="s">
        <v>19</v>
      </c>
      <c r="F92" s="256" t="s">
        <v>150</v>
      </c>
      <c r="G92" s="278" t="s">
        <v>21</v>
      </c>
      <c r="H92" s="195">
        <f>'[69]Оценка от учреждения'!H91</f>
        <v>100</v>
      </c>
      <c r="I92" s="195">
        <f>'[69]Оценка от учреждения'!I91</f>
        <v>100</v>
      </c>
      <c r="J92" s="279">
        <f>IF(I92/H92*100&gt;100,100,I92/H92*100)</f>
        <v>100</v>
      </c>
      <c r="K92" s="237">
        <f>(J92+J93+J94)/3</f>
        <v>92.671394799054383</v>
      </c>
      <c r="L92" s="261">
        <f>(K92+K95)/2</f>
        <v>91.914644767948246</v>
      </c>
      <c r="M92" s="294"/>
      <c r="N92" s="280"/>
      <c r="O92" s="281">
        <v>23</v>
      </c>
    </row>
    <row r="93" spans="1:15" customFormat="1" ht="39" customHeight="1" x14ac:dyDescent="0.25">
      <c r="A93" s="293"/>
      <c r="B93" s="189"/>
      <c r="C93" s="276"/>
      <c r="D93" s="282"/>
      <c r="E93" s="273" t="s">
        <v>19</v>
      </c>
      <c r="F93" s="256" t="s">
        <v>151</v>
      </c>
      <c r="G93" s="278" t="s">
        <v>21</v>
      </c>
      <c r="H93" s="195">
        <f>'[69]Оценка от учреждения'!H92</f>
        <v>11</v>
      </c>
      <c r="I93" s="195">
        <f>'[69]Оценка от учреждения'!I92</f>
        <v>14.1</v>
      </c>
      <c r="J93" s="279">
        <f>IF(H93/I93*100&gt;100,100,H93/I93*100)</f>
        <v>78.01418439716312</v>
      </c>
      <c r="K93" s="283"/>
      <c r="L93" s="262"/>
      <c r="M93" s="294"/>
      <c r="N93" s="284"/>
      <c r="O93" s="285"/>
    </row>
    <row r="94" spans="1:15" customFormat="1" ht="32.25" customHeight="1" x14ac:dyDescent="0.25">
      <c r="A94" s="293"/>
      <c r="B94" s="189"/>
      <c r="C94" s="276"/>
      <c r="D94" s="282"/>
      <c r="E94" s="273" t="s">
        <v>19</v>
      </c>
      <c r="F94" s="291" t="s">
        <v>152</v>
      </c>
      <c r="G94" s="278" t="s">
        <v>21</v>
      </c>
      <c r="H94" s="195">
        <f>'[69]Оценка от учреждения'!H93</f>
        <v>100</v>
      </c>
      <c r="I94" s="195">
        <f>'[69]Оценка от учреждения'!I93</f>
        <v>100</v>
      </c>
      <c r="J94" s="279">
        <f>IF(I94/H94*100&gt;100,100,I94/H94*100)</f>
        <v>100</v>
      </c>
      <c r="K94" s="283"/>
      <c r="L94" s="262"/>
      <c r="M94" s="294"/>
      <c r="N94" s="284"/>
      <c r="O94" s="285"/>
    </row>
    <row r="95" spans="1:15" customFormat="1" ht="33" customHeight="1" x14ac:dyDescent="0.25">
      <c r="A95" s="293"/>
      <c r="B95" s="203"/>
      <c r="C95" s="276"/>
      <c r="D95" s="282"/>
      <c r="E95" s="273" t="s">
        <v>25</v>
      </c>
      <c r="F95" s="55" t="s">
        <v>26</v>
      </c>
      <c r="G95" s="278" t="s">
        <v>27</v>
      </c>
      <c r="H95" s="195">
        <f>'[69]Оценка от учреждения'!H94</f>
        <v>4.75</v>
      </c>
      <c r="I95" s="195">
        <f>'[69]Оценка от учреждения'!I94</f>
        <v>4.33</v>
      </c>
      <c r="J95" s="279">
        <f>IF(I95/H95*100&gt;100,100,I95/H95*100)</f>
        <v>91.15789473684211</v>
      </c>
      <c r="K95" s="279">
        <f>J95</f>
        <v>91.15789473684211</v>
      </c>
      <c r="L95" s="262"/>
      <c r="M95" s="294"/>
      <c r="N95" s="286"/>
      <c r="O95" s="287"/>
    </row>
    <row r="96" spans="1:15" ht="33" customHeight="1" x14ac:dyDescent="0.25">
      <c r="A96" s="293"/>
      <c r="B96" s="189" t="s">
        <v>165</v>
      </c>
      <c r="C96" s="276" t="s">
        <v>166</v>
      </c>
      <c r="D96" s="277" t="s">
        <v>18</v>
      </c>
      <c r="E96" s="273" t="s">
        <v>19</v>
      </c>
      <c r="F96" s="256" t="s">
        <v>150</v>
      </c>
      <c r="G96" s="278" t="s">
        <v>21</v>
      </c>
      <c r="H96" s="195">
        <f>'[69]Оценка от учреждения'!H95</f>
        <v>100</v>
      </c>
      <c r="I96" s="195">
        <f>'[69]Оценка от учреждения'!I95</f>
        <v>100</v>
      </c>
      <c r="J96" s="279">
        <f>IF(I96/H96*100&gt;100,100,I96/H96*100)</f>
        <v>100</v>
      </c>
      <c r="K96" s="237">
        <f>(J96+J97+J98)/3</f>
        <v>100</v>
      </c>
      <c r="L96" s="261">
        <f>(K96+K99)/2</f>
        <v>100</v>
      </c>
      <c r="M96" s="294"/>
      <c r="N96" s="280"/>
      <c r="O96" s="281">
        <v>24</v>
      </c>
    </row>
    <row r="97" spans="1:15" ht="39" customHeight="1" x14ac:dyDescent="0.25">
      <c r="A97" s="293"/>
      <c r="B97" s="189"/>
      <c r="C97" s="276"/>
      <c r="D97" s="282"/>
      <c r="E97" s="273" t="s">
        <v>19</v>
      </c>
      <c r="F97" s="256" t="s">
        <v>151</v>
      </c>
      <c r="G97" s="278" t="s">
        <v>21</v>
      </c>
      <c r="H97" s="195">
        <f>'[69]Оценка от учреждения'!H96</f>
        <v>11</v>
      </c>
      <c r="I97" s="195">
        <f>'[69]Оценка от учреждения'!I96</f>
        <v>10.9</v>
      </c>
      <c r="J97" s="279">
        <f>IF(H97/I97*100&gt;100,100,H97/I97*100)</f>
        <v>100</v>
      </c>
      <c r="K97" s="283"/>
      <c r="L97" s="262"/>
      <c r="M97" s="294"/>
      <c r="N97" s="284"/>
      <c r="O97" s="285"/>
    </row>
    <row r="98" spans="1:15" ht="33.75" customHeight="1" x14ac:dyDescent="0.25">
      <c r="A98" s="293"/>
      <c r="B98" s="189"/>
      <c r="C98" s="276"/>
      <c r="D98" s="282"/>
      <c r="E98" s="273" t="s">
        <v>19</v>
      </c>
      <c r="F98" s="291" t="s">
        <v>152</v>
      </c>
      <c r="G98" s="278" t="s">
        <v>21</v>
      </c>
      <c r="H98" s="195">
        <f>'[69]Оценка от учреждения'!H97</f>
        <v>100</v>
      </c>
      <c r="I98" s="195">
        <f>'[69]Оценка от учреждения'!I97</f>
        <v>100</v>
      </c>
      <c r="J98" s="279">
        <f>IF(I98/H98*100&gt;100,100,I98/H98*100)</f>
        <v>100</v>
      </c>
      <c r="K98" s="283"/>
      <c r="L98" s="262"/>
      <c r="M98" s="294"/>
      <c r="N98" s="284"/>
      <c r="O98" s="285"/>
    </row>
    <row r="99" spans="1:15" ht="33" customHeight="1" x14ac:dyDescent="0.25">
      <c r="A99" s="293"/>
      <c r="B99" s="203"/>
      <c r="C99" s="276"/>
      <c r="D99" s="282"/>
      <c r="E99" s="273" t="s">
        <v>25</v>
      </c>
      <c r="F99" s="55" t="s">
        <v>26</v>
      </c>
      <c r="G99" s="278" t="s">
        <v>27</v>
      </c>
      <c r="H99" s="195">
        <f>'[69]Оценка от учреждения'!H98</f>
        <v>21</v>
      </c>
      <c r="I99" s="195">
        <f>'[69]Оценка от учреждения'!I98</f>
        <v>21.5</v>
      </c>
      <c r="J99" s="279">
        <f>IF(I99/H99*100&gt;100,100,I99/H99*100)</f>
        <v>100</v>
      </c>
      <c r="K99" s="279">
        <f>J99</f>
        <v>100</v>
      </c>
      <c r="L99" s="262"/>
      <c r="M99" s="294"/>
      <c r="N99" s="286"/>
      <c r="O99" s="287"/>
    </row>
    <row r="100" spans="1:15" customFormat="1" ht="34.5" hidden="1" customHeight="1" x14ac:dyDescent="0.25">
      <c r="A100" s="293"/>
      <c r="B100" s="189" t="s">
        <v>167</v>
      </c>
      <c r="C100" s="276" t="s">
        <v>168</v>
      </c>
      <c r="D100" s="277" t="s">
        <v>18</v>
      </c>
      <c r="E100" s="273" t="s">
        <v>19</v>
      </c>
      <c r="F100" s="256" t="s">
        <v>150</v>
      </c>
      <c r="G100" s="278" t="s">
        <v>21</v>
      </c>
      <c r="H100" s="195"/>
      <c r="I100" s="195"/>
      <c r="J100" s="279"/>
      <c r="K100" s="237"/>
      <c r="L100" s="261"/>
      <c r="M100" s="294"/>
      <c r="N100" s="280"/>
      <c r="O100" s="281">
        <v>25</v>
      </c>
    </row>
    <row r="101" spans="1:15" customFormat="1" ht="39" hidden="1" customHeight="1" x14ac:dyDescent="0.25">
      <c r="A101" s="293"/>
      <c r="B101" s="189"/>
      <c r="C101" s="276"/>
      <c r="D101" s="282"/>
      <c r="E101" s="273" t="s">
        <v>19</v>
      </c>
      <c r="F101" s="256" t="s">
        <v>151</v>
      </c>
      <c r="G101" s="278" t="s">
        <v>21</v>
      </c>
      <c r="H101" s="195"/>
      <c r="I101" s="195"/>
      <c r="J101" s="279"/>
      <c r="K101" s="283"/>
      <c r="L101" s="262"/>
      <c r="M101" s="294"/>
      <c r="N101" s="284"/>
      <c r="O101" s="285"/>
    </row>
    <row r="102" spans="1:15" customFormat="1" ht="35.25" hidden="1" customHeight="1" x14ac:dyDescent="0.25">
      <c r="A102" s="293"/>
      <c r="B102" s="189"/>
      <c r="C102" s="276"/>
      <c r="D102" s="282"/>
      <c r="E102" s="273" t="s">
        <v>19</v>
      </c>
      <c r="F102" s="291" t="s">
        <v>152</v>
      </c>
      <c r="G102" s="278" t="s">
        <v>21</v>
      </c>
      <c r="H102" s="195"/>
      <c r="I102" s="195"/>
      <c r="J102" s="279"/>
      <c r="K102" s="283"/>
      <c r="L102" s="262"/>
      <c r="M102" s="294"/>
      <c r="N102" s="284"/>
      <c r="O102" s="285"/>
    </row>
    <row r="103" spans="1:15" customFormat="1" ht="33" hidden="1" customHeight="1" x14ac:dyDescent="0.25">
      <c r="A103" s="293"/>
      <c r="B103" s="203"/>
      <c r="C103" s="276"/>
      <c r="D103" s="282"/>
      <c r="E103" s="273" t="s">
        <v>25</v>
      </c>
      <c r="F103" s="55" t="s">
        <v>117</v>
      </c>
      <c r="G103" s="278" t="s">
        <v>27</v>
      </c>
      <c r="H103" s="195"/>
      <c r="I103" s="195"/>
      <c r="J103" s="279"/>
      <c r="K103" s="279"/>
      <c r="L103" s="262"/>
      <c r="M103" s="294"/>
      <c r="N103" s="286"/>
      <c r="O103" s="287"/>
    </row>
    <row r="104" spans="1:15" ht="33" customHeight="1" x14ac:dyDescent="0.25">
      <c r="A104" s="293"/>
      <c r="B104" s="189" t="s">
        <v>169</v>
      </c>
      <c r="C104" s="276" t="s">
        <v>170</v>
      </c>
      <c r="D104" s="277" t="s">
        <v>18</v>
      </c>
      <c r="E104" s="273" t="s">
        <v>19</v>
      </c>
      <c r="F104" s="256" t="s">
        <v>150</v>
      </c>
      <c r="G104" s="278" t="s">
        <v>21</v>
      </c>
      <c r="H104" s="195">
        <f>'[69]Оценка от учреждения'!H103</f>
        <v>100</v>
      </c>
      <c r="I104" s="195">
        <f>'[69]Оценка от учреждения'!I103</f>
        <v>100</v>
      </c>
      <c r="J104" s="279">
        <f>IF(I104/H104*100&gt;100,100,I104/H104*100)</f>
        <v>100</v>
      </c>
      <c r="K104" s="237">
        <f>(J104+J105+J106)/3</f>
        <v>100</v>
      </c>
      <c r="L104" s="261">
        <f>(K104+K107)/2</f>
        <v>98.66901408450704</v>
      </c>
      <c r="M104" s="294"/>
      <c r="N104" s="280"/>
      <c r="O104" s="281">
        <v>26</v>
      </c>
    </row>
    <row r="105" spans="1:15" ht="39" customHeight="1" x14ac:dyDescent="0.25">
      <c r="A105" s="293"/>
      <c r="B105" s="189"/>
      <c r="C105" s="276"/>
      <c r="D105" s="282"/>
      <c r="E105" s="273" t="s">
        <v>19</v>
      </c>
      <c r="F105" s="256" t="s">
        <v>151</v>
      </c>
      <c r="G105" s="278" t="s">
        <v>21</v>
      </c>
      <c r="H105" s="195">
        <f>'[69]Оценка от учреждения'!H104</f>
        <v>7</v>
      </c>
      <c r="I105" s="195">
        <f>'[69]Оценка от учреждения'!I104</f>
        <v>5.7</v>
      </c>
      <c r="J105" s="279">
        <f>IF(H105/I105*100&gt;100,100,H105/I105*100)</f>
        <v>100</v>
      </c>
      <c r="K105" s="283"/>
      <c r="L105" s="262"/>
      <c r="M105" s="294"/>
      <c r="N105" s="284"/>
      <c r="O105" s="285"/>
    </row>
    <row r="106" spans="1:15" ht="32.25" customHeight="1" x14ac:dyDescent="0.25">
      <c r="A106" s="293"/>
      <c r="B106" s="189"/>
      <c r="C106" s="276"/>
      <c r="D106" s="282"/>
      <c r="E106" s="273" t="s">
        <v>19</v>
      </c>
      <c r="F106" s="291" t="s">
        <v>152</v>
      </c>
      <c r="G106" s="278" t="s">
        <v>21</v>
      </c>
      <c r="H106" s="195">
        <f>'[69]Оценка от учреждения'!H105</f>
        <v>100</v>
      </c>
      <c r="I106" s="195">
        <f>'[69]Оценка от учреждения'!I105</f>
        <v>100</v>
      </c>
      <c r="J106" s="279">
        <f>IF(I106/H106*100&gt;100,100,I106/H106*100)</f>
        <v>100</v>
      </c>
      <c r="K106" s="283"/>
      <c r="L106" s="262"/>
      <c r="M106" s="294"/>
      <c r="N106" s="284"/>
      <c r="O106" s="285"/>
    </row>
    <row r="107" spans="1:15" ht="33" customHeight="1" x14ac:dyDescent="0.25">
      <c r="A107" s="295"/>
      <c r="B107" s="203"/>
      <c r="C107" s="276"/>
      <c r="D107" s="282"/>
      <c r="E107" s="273" t="s">
        <v>25</v>
      </c>
      <c r="F107" s="55" t="s">
        <v>26</v>
      </c>
      <c r="G107" s="278" t="s">
        <v>27</v>
      </c>
      <c r="H107" s="195">
        <f>'[69]Оценка от учреждения'!H106</f>
        <v>213</v>
      </c>
      <c r="I107" s="195">
        <f>'[69]Оценка от учреждения'!I106</f>
        <v>207.33</v>
      </c>
      <c r="J107" s="279">
        <f>IF(I107/H107*100&gt;100,100,I107/H107*100)</f>
        <v>97.338028169014095</v>
      </c>
      <c r="K107" s="279">
        <f>J107</f>
        <v>97.338028169014095</v>
      </c>
      <c r="L107" s="262"/>
      <c r="M107" s="296"/>
      <c r="N107" s="286"/>
      <c r="O107" s="287"/>
    </row>
    <row r="108" spans="1:15" x14ac:dyDescent="0.25">
      <c r="A108" s="272"/>
      <c r="B108" s="272"/>
      <c r="C108" s="272"/>
      <c r="D108" s="272"/>
      <c r="E108" s="272"/>
      <c r="F108" s="272"/>
      <c r="G108" s="272"/>
      <c r="J108" s="272"/>
      <c r="K108" s="272"/>
      <c r="L108" s="272"/>
      <c r="M108" s="272"/>
      <c r="N108" s="272"/>
      <c r="O108" s="27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92"/>
      <c r="H109" s="246"/>
      <c r="J109" s="272"/>
      <c r="K109" s="272"/>
      <c r="L109" s="272"/>
      <c r="M109" s="272"/>
      <c r="N109" s="272"/>
      <c r="O109" s="272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2"/>
  <sheetViews>
    <sheetView view="pageBreakPreview" zoomScale="70" zoomScaleNormal="60" zoomScaleSheetLayoutView="70" workbookViewId="0">
      <pane xSplit="5" ySplit="3" topLeftCell="F20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273" t="s">
        <v>1</v>
      </c>
      <c r="B2" s="273" t="s">
        <v>173</v>
      </c>
      <c r="C2" s="273" t="s">
        <v>3</v>
      </c>
      <c r="D2" s="273" t="s">
        <v>4</v>
      </c>
      <c r="E2" s="273" t="s">
        <v>5</v>
      </c>
      <c r="F2" s="273" t="s">
        <v>6</v>
      </c>
      <c r="G2" s="273" t="s">
        <v>7</v>
      </c>
      <c r="H2" s="3" t="s">
        <v>8</v>
      </c>
      <c r="I2" s="4" t="s">
        <v>9</v>
      </c>
      <c r="J2" s="273" t="s">
        <v>10</v>
      </c>
      <c r="K2" s="273" t="s">
        <v>11</v>
      </c>
      <c r="L2" s="273" t="s">
        <v>12</v>
      </c>
      <c r="M2" s="273" t="s">
        <v>13</v>
      </c>
      <c r="N2" s="273" t="s">
        <v>14</v>
      </c>
      <c r="O2" s="272"/>
    </row>
    <row r="3" spans="1:15" ht="24" customHeight="1" x14ac:dyDescent="0.25">
      <c r="A3" s="274">
        <v>1</v>
      </c>
      <c r="B3" s="275">
        <v>2</v>
      </c>
      <c r="C3" s="275">
        <v>3</v>
      </c>
      <c r="D3" s="274">
        <v>4</v>
      </c>
      <c r="E3" s="275">
        <v>5</v>
      </c>
      <c r="F3" s="275">
        <v>6</v>
      </c>
      <c r="G3" s="274">
        <v>7</v>
      </c>
      <c r="H3" s="4">
        <v>8</v>
      </c>
      <c r="I3" s="4">
        <v>9</v>
      </c>
      <c r="J3" s="274">
        <v>10</v>
      </c>
      <c r="K3" s="275">
        <v>11</v>
      </c>
      <c r="L3" s="275">
        <v>12</v>
      </c>
      <c r="M3" s="274">
        <v>13</v>
      </c>
      <c r="N3" s="275">
        <v>14</v>
      </c>
      <c r="O3" s="272"/>
    </row>
    <row r="4" spans="1:15" customFormat="1" ht="55.5" hidden="1" customHeight="1" x14ac:dyDescent="0.25">
      <c r="A4" s="228" t="s">
        <v>223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8.25" hidden="1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04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hidden="1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/>
      <c r="I16" s="195"/>
      <c r="J16" s="225"/>
      <c r="K16" s="226"/>
      <c r="L16" s="227"/>
      <c r="M16" s="233"/>
      <c r="N16" s="44"/>
      <c r="O16" s="229">
        <v>4</v>
      </c>
    </row>
    <row r="17" spans="1:15" customFormat="1" ht="39" hidden="1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/>
      <c r="I17" s="195"/>
      <c r="J17" s="225"/>
      <c r="K17" s="231"/>
      <c r="L17" s="232"/>
      <c r="M17" s="233"/>
      <c r="N17" s="49"/>
      <c r="O17" s="234"/>
    </row>
    <row r="18" spans="1:15" customFormat="1" ht="32.25" hidden="1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/>
      <c r="I18" s="195"/>
      <c r="J18" s="225"/>
      <c r="K18" s="231"/>
      <c r="L18" s="232"/>
      <c r="M18" s="233"/>
      <c r="N18" s="49"/>
      <c r="O18" s="234"/>
    </row>
    <row r="19" spans="1:15" customFormat="1" ht="33" hidden="1" customHeight="1" x14ac:dyDescent="0.25">
      <c r="A19" s="223"/>
      <c r="B19" s="203"/>
      <c r="C19" s="204"/>
      <c r="D19" s="199"/>
      <c r="E19" s="192" t="s">
        <v>25</v>
      </c>
      <c r="F19" s="205" t="s">
        <v>117</v>
      </c>
      <c r="G19" s="194" t="s">
        <v>27</v>
      </c>
      <c r="H19" s="195"/>
      <c r="I19" s="195"/>
      <c r="J19" s="225"/>
      <c r="K19" s="225"/>
      <c r="L19" s="232"/>
      <c r="M19" s="233"/>
      <c r="N19" s="57"/>
      <c r="O19" s="236"/>
    </row>
    <row r="20" spans="1:15" customFormat="1" ht="52.5" customHeight="1" x14ac:dyDescent="0.25">
      <c r="A20" s="223"/>
      <c r="B20" s="189" t="s">
        <v>124</v>
      </c>
      <c r="C20" s="190" t="s">
        <v>125</v>
      </c>
      <c r="D20" s="191" t="s">
        <v>18</v>
      </c>
      <c r="E20" s="192" t="s">
        <v>19</v>
      </c>
      <c r="F20" s="193" t="s">
        <v>114</v>
      </c>
      <c r="G20" s="194" t="s">
        <v>21</v>
      </c>
      <c r="H20" s="195">
        <f>'[70]Оценка от учреждения'!H19</f>
        <v>12</v>
      </c>
      <c r="I20" s="195">
        <f>'[70]Оценка от учреждения'!I19</f>
        <v>10.3</v>
      </c>
      <c r="J20" s="225">
        <f>IF(H20/I20*100&gt;100,100,H20/I20*100)</f>
        <v>100</v>
      </c>
      <c r="K20" s="226">
        <f>(J20+J21+J22)/3</f>
        <v>100</v>
      </c>
      <c r="L20" s="227">
        <f>(K20+K23)/2</f>
        <v>91.066666666666663</v>
      </c>
      <c r="M20" s="233"/>
      <c r="N20" s="44"/>
      <c r="O20" s="229">
        <v>5</v>
      </c>
    </row>
    <row r="21" spans="1:15" customFormat="1" ht="39" customHeight="1" x14ac:dyDescent="0.25">
      <c r="A21" s="223"/>
      <c r="B21" s="189"/>
      <c r="C21" s="190"/>
      <c r="D21" s="199"/>
      <c r="E21" s="192" t="s">
        <v>19</v>
      </c>
      <c r="F21" s="193" t="s">
        <v>115</v>
      </c>
      <c r="G21" s="194" t="s">
        <v>21</v>
      </c>
      <c r="H21" s="195">
        <f>'[70]Оценка от учреждения'!H20</f>
        <v>100</v>
      </c>
      <c r="I21" s="195">
        <f>'[70]Оценка от учреждения'!I20</f>
        <v>100</v>
      </c>
      <c r="J21" s="225">
        <f>IF(I21/H21*100&gt;100,100,I21/H21*100)</f>
        <v>100</v>
      </c>
      <c r="K21" s="231"/>
      <c r="L21" s="232"/>
      <c r="M21" s="233"/>
      <c r="N21" s="49"/>
      <c r="O21" s="234"/>
    </row>
    <row r="22" spans="1:15" customFormat="1" ht="33.75" customHeight="1" x14ac:dyDescent="0.25">
      <c r="A22" s="223"/>
      <c r="B22" s="189"/>
      <c r="C22" s="190"/>
      <c r="D22" s="199"/>
      <c r="E22" s="192" t="s">
        <v>19</v>
      </c>
      <c r="F22" s="193" t="s">
        <v>116</v>
      </c>
      <c r="G22" s="194" t="s">
        <v>21</v>
      </c>
      <c r="H22" s="195">
        <f>'[70]Оценка от учреждения'!H21</f>
        <v>70</v>
      </c>
      <c r="I22" s="195">
        <f>'[70]Оценка от учреждения'!I21</f>
        <v>80</v>
      </c>
      <c r="J22" s="225">
        <f>IF(I22/H22*100&gt;100,100,I22/H22*100)</f>
        <v>100</v>
      </c>
      <c r="K22" s="231"/>
      <c r="L22" s="232"/>
      <c r="M22" s="233"/>
      <c r="N22" s="49"/>
      <c r="O22" s="234"/>
    </row>
    <row r="23" spans="1:15" customFormat="1" ht="33" customHeight="1" x14ac:dyDescent="0.25">
      <c r="A23" s="223"/>
      <c r="B23" s="203"/>
      <c r="C23" s="204"/>
      <c r="D23" s="199"/>
      <c r="E23" s="192" t="s">
        <v>25</v>
      </c>
      <c r="F23" s="205" t="s">
        <v>26</v>
      </c>
      <c r="G23" s="194" t="s">
        <v>27</v>
      </c>
      <c r="H23" s="195">
        <f>'[70]Оценка от учреждения'!H22</f>
        <v>3.75</v>
      </c>
      <c r="I23" s="195">
        <f>'[70]Оценка от учреждения'!I22</f>
        <v>3.08</v>
      </c>
      <c r="J23" s="225">
        <f>IF(I23/H23*100&gt;100,100,I23/H23*100)</f>
        <v>82.13333333333334</v>
      </c>
      <c r="K23" s="225">
        <f>J23</f>
        <v>82.13333333333334</v>
      </c>
      <c r="L23" s="232"/>
      <c r="M23" s="233"/>
      <c r="N23" s="57"/>
      <c r="O23" s="236"/>
    </row>
    <row r="24" spans="1:15" ht="52.5" customHeight="1" x14ac:dyDescent="0.25">
      <c r="A24" s="293"/>
      <c r="B24" s="189" t="s">
        <v>126</v>
      </c>
      <c r="C24" s="276" t="s">
        <v>127</v>
      </c>
      <c r="D24" s="277" t="s">
        <v>18</v>
      </c>
      <c r="E24" s="273" t="s">
        <v>19</v>
      </c>
      <c r="F24" s="256" t="s">
        <v>114</v>
      </c>
      <c r="G24" s="278" t="s">
        <v>21</v>
      </c>
      <c r="H24" s="195">
        <f>'[70]Оценка от учреждения'!H23</f>
        <v>12</v>
      </c>
      <c r="I24" s="195">
        <f>'[70]Оценка от учреждения'!I23</f>
        <v>12.8</v>
      </c>
      <c r="J24" s="279">
        <f>IF(H24/I24*100&gt;100,100,H24/I24*100)</f>
        <v>93.75</v>
      </c>
      <c r="K24" s="237">
        <f>(J24+J25+J26)/3</f>
        <v>97.916666666666671</v>
      </c>
      <c r="L24" s="261">
        <f>(K24+K27)/2</f>
        <v>98.958333333333343</v>
      </c>
      <c r="M24" s="294"/>
      <c r="N24" s="280"/>
      <c r="O24" s="281">
        <v>6</v>
      </c>
    </row>
    <row r="25" spans="1:15" ht="39" customHeight="1" x14ac:dyDescent="0.25">
      <c r="A25" s="293"/>
      <c r="B25" s="189"/>
      <c r="C25" s="276"/>
      <c r="D25" s="282"/>
      <c r="E25" s="273" t="s">
        <v>19</v>
      </c>
      <c r="F25" s="193" t="s">
        <v>115</v>
      </c>
      <c r="G25" s="278" t="s">
        <v>21</v>
      </c>
      <c r="H25" s="195">
        <f>'[70]Оценка от учреждения'!H24</f>
        <v>100</v>
      </c>
      <c r="I25" s="195">
        <f>'[70]Оценка от учреждения'!I24</f>
        <v>100</v>
      </c>
      <c r="J25" s="279">
        <f>IF(I25/H25*100&gt;100,100,I25/H25*100)</f>
        <v>100</v>
      </c>
      <c r="K25" s="283"/>
      <c r="L25" s="262"/>
      <c r="M25" s="294"/>
      <c r="N25" s="284"/>
      <c r="O25" s="285"/>
    </row>
    <row r="26" spans="1:15" ht="35.25" customHeight="1" x14ac:dyDescent="0.25">
      <c r="A26" s="293"/>
      <c r="B26" s="189"/>
      <c r="C26" s="276"/>
      <c r="D26" s="282"/>
      <c r="E26" s="273" t="s">
        <v>19</v>
      </c>
      <c r="F26" s="256" t="s">
        <v>116</v>
      </c>
      <c r="G26" s="278" t="s">
        <v>21</v>
      </c>
      <c r="H26" s="195">
        <f>'[70]Оценка от учреждения'!H25</f>
        <v>70</v>
      </c>
      <c r="I26" s="195">
        <f>'[70]Оценка от учреждения'!I25</f>
        <v>80</v>
      </c>
      <c r="J26" s="279">
        <f>IF(I26/H26*100&gt;100,100,I26/H26*100)</f>
        <v>100</v>
      </c>
      <c r="K26" s="283"/>
      <c r="L26" s="262"/>
      <c r="M26" s="294"/>
      <c r="N26" s="284"/>
      <c r="O26" s="285"/>
    </row>
    <row r="27" spans="1:15" ht="33" customHeight="1" x14ac:dyDescent="0.25">
      <c r="A27" s="293"/>
      <c r="B27" s="203"/>
      <c r="C27" s="276"/>
      <c r="D27" s="282"/>
      <c r="E27" s="273" t="s">
        <v>25</v>
      </c>
      <c r="F27" s="55" t="s">
        <v>26</v>
      </c>
      <c r="G27" s="278" t="s">
        <v>27</v>
      </c>
      <c r="H27" s="195">
        <f>'[70]Оценка от учреждения'!H26</f>
        <v>16</v>
      </c>
      <c r="I27" s="195">
        <f>'[70]Оценка от учреждения'!I26</f>
        <v>24.17</v>
      </c>
      <c r="J27" s="279">
        <f>IF(I27/H27*100&gt;100,100,I27/H27*100)</f>
        <v>100</v>
      </c>
      <c r="K27" s="279">
        <f>J27</f>
        <v>100</v>
      </c>
      <c r="L27" s="262"/>
      <c r="M27" s="294"/>
      <c r="N27" s="286"/>
      <c r="O27" s="287"/>
    </row>
    <row r="28" spans="1:15" customFormat="1" ht="51" customHeight="1" x14ac:dyDescent="0.25">
      <c r="A28" s="223"/>
      <c r="B28" s="189" t="s">
        <v>128</v>
      </c>
      <c r="C28" s="190" t="s">
        <v>129</v>
      </c>
      <c r="D28" s="191" t="s">
        <v>18</v>
      </c>
      <c r="E28" s="192" t="s">
        <v>19</v>
      </c>
      <c r="F28" s="193" t="s">
        <v>114</v>
      </c>
      <c r="G28" s="194" t="s">
        <v>21</v>
      </c>
      <c r="H28" s="195">
        <f>'[70]Оценка от учреждения'!H27</f>
        <v>2.9</v>
      </c>
      <c r="I28" s="195">
        <f>'[70]Оценка от учреждения'!I27</f>
        <v>0.4</v>
      </c>
      <c r="J28" s="225">
        <f>IF(H28/I28*100&gt;100,100,H28/I28*100)</f>
        <v>100</v>
      </c>
      <c r="K28" s="226">
        <f>(J28+J29+J30)/3</f>
        <v>98.428571428571431</v>
      </c>
      <c r="L28" s="227">
        <f>(K28+K31)/2</f>
        <v>99.214285714285722</v>
      </c>
      <c r="M28" s="233"/>
      <c r="N28" s="44"/>
      <c r="O28" s="229">
        <v>7</v>
      </c>
    </row>
    <row r="29" spans="1:15" customFormat="1" ht="39" customHeight="1" x14ac:dyDescent="0.25">
      <c r="A29" s="223"/>
      <c r="B29" s="189"/>
      <c r="C29" s="190"/>
      <c r="D29" s="199"/>
      <c r="E29" s="192" t="s">
        <v>19</v>
      </c>
      <c r="F29" s="193" t="s">
        <v>115</v>
      </c>
      <c r="G29" s="194" t="s">
        <v>21</v>
      </c>
      <c r="H29" s="195">
        <f>'[70]Оценка от учреждения'!H28</f>
        <v>100</v>
      </c>
      <c r="I29" s="195">
        <f>'[70]Оценка от учреждения'!I28</f>
        <v>100</v>
      </c>
      <c r="J29" s="225">
        <f>IF(I29/H29*100&gt;100,100,I29/H29*100)</f>
        <v>100</v>
      </c>
      <c r="K29" s="231"/>
      <c r="L29" s="232"/>
      <c r="M29" s="233"/>
      <c r="N29" s="49"/>
      <c r="O29" s="234"/>
    </row>
    <row r="30" spans="1:15" customFormat="1" ht="33.75" customHeight="1" x14ac:dyDescent="0.25">
      <c r="A30" s="223"/>
      <c r="B30" s="189"/>
      <c r="C30" s="190"/>
      <c r="D30" s="199"/>
      <c r="E30" s="192" t="s">
        <v>19</v>
      </c>
      <c r="F30" s="193" t="s">
        <v>116</v>
      </c>
      <c r="G30" s="194" t="s">
        <v>21</v>
      </c>
      <c r="H30" s="195">
        <f>'[70]Оценка от учреждения'!H29</f>
        <v>70</v>
      </c>
      <c r="I30" s="195">
        <f>'[70]Оценка от учреждения'!I29</f>
        <v>66.7</v>
      </c>
      <c r="J30" s="225">
        <f>IF(I30/H30*100&gt;100,100,I30/H30*100)</f>
        <v>95.285714285714278</v>
      </c>
      <c r="K30" s="231"/>
      <c r="L30" s="232"/>
      <c r="M30" s="233"/>
      <c r="N30" s="49"/>
      <c r="O30" s="234"/>
    </row>
    <row r="31" spans="1:15" customFormat="1" ht="33" customHeight="1" x14ac:dyDescent="0.25">
      <c r="A31" s="223"/>
      <c r="B31" s="203"/>
      <c r="C31" s="204"/>
      <c r="D31" s="199"/>
      <c r="E31" s="192" t="s">
        <v>25</v>
      </c>
      <c r="F31" s="205" t="s">
        <v>26</v>
      </c>
      <c r="G31" s="194" t="s">
        <v>27</v>
      </c>
      <c r="H31" s="195">
        <f>'[70]Оценка от учреждения'!H30</f>
        <v>1</v>
      </c>
      <c r="I31" s="195">
        <f>'[70]Оценка от учреждения'!I30</f>
        <v>1.08</v>
      </c>
      <c r="J31" s="225">
        <f>IF(I31/H31*100&gt;100,100,I31/H31*100)</f>
        <v>100</v>
      </c>
      <c r="K31" s="225">
        <f>J31</f>
        <v>100</v>
      </c>
      <c r="L31" s="232"/>
      <c r="M31" s="233"/>
      <c r="N31" s="57"/>
      <c r="O31" s="236"/>
    </row>
    <row r="32" spans="1:15" ht="54" customHeight="1" x14ac:dyDescent="0.25">
      <c r="A32" s="293"/>
      <c r="B32" s="189" t="s">
        <v>130</v>
      </c>
      <c r="C32" s="276" t="s">
        <v>131</v>
      </c>
      <c r="D32" s="288" t="s">
        <v>18</v>
      </c>
      <c r="E32" s="273" t="s">
        <v>19</v>
      </c>
      <c r="F32" s="256" t="s">
        <v>114</v>
      </c>
      <c r="G32" s="278" t="s">
        <v>21</v>
      </c>
      <c r="H32" s="195">
        <f>'[70]Оценка от учреждения'!H31</f>
        <v>9.3000000000000007</v>
      </c>
      <c r="I32" s="195">
        <f>'[70]Оценка от учреждения'!I31</f>
        <v>8.4</v>
      </c>
      <c r="J32" s="279">
        <f>IF(H32/I32*100&gt;100,100,H32/I32*100)</f>
        <v>100</v>
      </c>
      <c r="K32" s="237">
        <f>(J32+J33+J34)/3</f>
        <v>99.619047619047635</v>
      </c>
      <c r="L32" s="261">
        <f>(K32+K35)/2</f>
        <v>99.809523809523824</v>
      </c>
      <c r="M32" s="294"/>
      <c r="N32" s="280"/>
      <c r="O32" s="281">
        <v>8</v>
      </c>
    </row>
    <row r="33" spans="1:15" ht="39" customHeight="1" x14ac:dyDescent="0.25">
      <c r="A33" s="293"/>
      <c r="B33" s="189"/>
      <c r="C33" s="276"/>
      <c r="D33" s="289"/>
      <c r="E33" s="273" t="s">
        <v>19</v>
      </c>
      <c r="F33" s="256" t="s">
        <v>115</v>
      </c>
      <c r="G33" s="278" t="s">
        <v>21</v>
      </c>
      <c r="H33" s="195">
        <f>'[70]Оценка от учреждения'!H32</f>
        <v>100</v>
      </c>
      <c r="I33" s="195">
        <f>'[70]Оценка от учреждения'!I32</f>
        <v>100</v>
      </c>
      <c r="J33" s="279">
        <f>IF(I33/H33*100&gt;100,100,I33/H33*100)</f>
        <v>100</v>
      </c>
      <c r="K33" s="283"/>
      <c r="L33" s="262"/>
      <c r="M33" s="294"/>
      <c r="N33" s="284"/>
      <c r="O33" s="285"/>
    </row>
    <row r="34" spans="1:15" ht="33.75" customHeight="1" x14ac:dyDescent="0.25">
      <c r="A34" s="293"/>
      <c r="B34" s="189"/>
      <c r="C34" s="276"/>
      <c r="D34" s="289"/>
      <c r="E34" s="273" t="s">
        <v>19</v>
      </c>
      <c r="F34" s="256" t="s">
        <v>116</v>
      </c>
      <c r="G34" s="278" t="s">
        <v>21</v>
      </c>
      <c r="H34" s="195">
        <f>'[70]Оценка от учреждения'!H33</f>
        <v>70</v>
      </c>
      <c r="I34" s="195">
        <f>'[70]Оценка от учреждения'!I33</f>
        <v>69.2</v>
      </c>
      <c r="J34" s="279">
        <f>IF(I34/H34*100&gt;100,100,I34/H34*100)</f>
        <v>98.857142857142861</v>
      </c>
      <c r="K34" s="283"/>
      <c r="L34" s="262"/>
      <c r="M34" s="294"/>
      <c r="N34" s="284"/>
      <c r="O34" s="285"/>
    </row>
    <row r="35" spans="1:15" ht="33" customHeight="1" x14ac:dyDescent="0.25">
      <c r="A35" s="293"/>
      <c r="B35" s="203"/>
      <c r="C35" s="276"/>
      <c r="D35" s="290"/>
      <c r="E35" s="273" t="s">
        <v>25</v>
      </c>
      <c r="F35" s="55" t="s">
        <v>26</v>
      </c>
      <c r="G35" s="278" t="s">
        <v>27</v>
      </c>
      <c r="H35" s="195">
        <f>'[70]Оценка от учреждения'!H34</f>
        <v>233</v>
      </c>
      <c r="I35" s="195">
        <f>'[70]Оценка от учреждения'!I34</f>
        <v>235.33</v>
      </c>
      <c r="J35" s="279">
        <f>IF(I35/H35*100&gt;100,100,I35/H35*100)</f>
        <v>100</v>
      </c>
      <c r="K35" s="279">
        <f>J35</f>
        <v>100</v>
      </c>
      <c r="L35" s="262"/>
      <c r="M35" s="294"/>
      <c r="N35" s="286"/>
      <c r="O35" s="287"/>
    </row>
    <row r="36" spans="1:15" customFormat="1" ht="49.5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>
        <f>'[70]Оценка от учреждения'!H35</f>
        <v>12</v>
      </c>
      <c r="I36" s="195">
        <f>'[70]Оценка от учреждения'!I35</f>
        <v>15.7</v>
      </c>
      <c r="J36" s="225">
        <f>IF(H36/I36*100&gt;100,100,H36/I36*100)</f>
        <v>76.433121019108285</v>
      </c>
      <c r="K36" s="226">
        <f>(J36+J37+J38)/3</f>
        <v>92.1443736730361</v>
      </c>
      <c r="L36" s="227">
        <f>(K36+K39)/2</f>
        <v>90.738853503184714</v>
      </c>
      <c r="M36" s="233"/>
      <c r="N36" s="44"/>
      <c r="O36" s="229">
        <v>9</v>
      </c>
    </row>
    <row r="37" spans="1:15" customFormat="1" ht="39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>
        <f>'[70]Оценка от учреждения'!H36</f>
        <v>100</v>
      </c>
      <c r="I37" s="195">
        <f>'[70]Оценка от учреждения'!I36</f>
        <v>100</v>
      </c>
      <c r="J37" s="225">
        <f>IF(I37/H37*100&gt;100,100,I37/H37*100)</f>
        <v>100</v>
      </c>
      <c r="K37" s="231"/>
      <c r="L37" s="232"/>
      <c r="M37" s="233"/>
      <c r="N37" s="49"/>
      <c r="O37" s="234"/>
    </row>
    <row r="38" spans="1:15" customFormat="1" ht="36.75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>
        <f>'[70]Оценка от учреждения'!H37</f>
        <v>70</v>
      </c>
      <c r="I38" s="195">
        <f>'[70]Оценка от учреждения'!I37</f>
        <v>80</v>
      </c>
      <c r="J38" s="225">
        <f>IF(I38/H38*100&gt;100,100,I38/H38*100)</f>
        <v>100</v>
      </c>
      <c r="K38" s="231"/>
      <c r="L38" s="232"/>
      <c r="M38" s="233"/>
      <c r="N38" s="49"/>
      <c r="O38" s="234"/>
    </row>
    <row r="39" spans="1:15" customFormat="1" ht="33" customHeight="1" x14ac:dyDescent="0.25">
      <c r="A39" s="223"/>
      <c r="B39" s="203"/>
      <c r="C39" s="204"/>
      <c r="D39" s="199"/>
      <c r="E39" s="192" t="s">
        <v>25</v>
      </c>
      <c r="F39" s="205" t="s">
        <v>26</v>
      </c>
      <c r="G39" s="194" t="s">
        <v>27</v>
      </c>
      <c r="H39" s="195">
        <f>'[70]Оценка от учреждения'!H38</f>
        <v>0.75</v>
      </c>
      <c r="I39" s="195">
        <f>'[70]Оценка от учреждения'!I38</f>
        <v>0.67</v>
      </c>
      <c r="J39" s="225">
        <f>IF(I39/H39*100&gt;100,100,I39/H39*100)</f>
        <v>89.333333333333343</v>
      </c>
      <c r="K39" s="225">
        <f>J39</f>
        <v>89.333333333333343</v>
      </c>
      <c r="L39" s="232"/>
      <c r="M39" s="233"/>
      <c r="N39" s="57"/>
      <c r="O39" s="236"/>
    </row>
    <row r="40" spans="1:15" ht="5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>
        <f>'[70]Оценка от учреждения'!H39</f>
        <v>9.3000000000000007</v>
      </c>
      <c r="I40" s="195">
        <f>'[70]Оценка от учреждения'!I39</f>
        <v>12.1</v>
      </c>
      <c r="J40" s="196">
        <f>IF(H40/I40*100&gt;100,100,H40/I40*100)</f>
        <v>76.859504132231422</v>
      </c>
      <c r="K40" s="237">
        <f>(J40+J41+J42)/3</f>
        <v>90.71507280598189</v>
      </c>
      <c r="L40" s="227">
        <f>(K40+K43)/2</f>
        <v>90.024203069657617</v>
      </c>
      <c r="M40" s="233"/>
      <c r="N40" s="44"/>
      <c r="O40" s="238">
        <v>10</v>
      </c>
    </row>
    <row r="41" spans="1:15" ht="39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>
        <f>'[70]Оценка от учреждения'!H40</f>
        <v>100</v>
      </c>
      <c r="I41" s="195">
        <f>'[70]Оценка от учреждения'!I40</f>
        <v>100</v>
      </c>
      <c r="J41" s="196">
        <f>IF(I41/H41*100&gt;100,100,I41/H41*100)</f>
        <v>100</v>
      </c>
      <c r="K41" s="239"/>
      <c r="L41" s="240"/>
      <c r="M41" s="233"/>
      <c r="N41" s="49"/>
      <c r="O41" s="241"/>
    </row>
    <row r="42" spans="1:15" ht="36.75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>
        <f>'[70]Оценка от учреждения'!H41</f>
        <v>70</v>
      </c>
      <c r="I42" s="195">
        <f>'[70]Оценка от учреждения'!I41</f>
        <v>66.7</v>
      </c>
      <c r="J42" s="196">
        <f>IF(I42/H42*100&gt;100,100,I42/H42*100)</f>
        <v>95.285714285714278</v>
      </c>
      <c r="K42" s="239"/>
      <c r="L42" s="240"/>
      <c r="M42" s="233"/>
      <c r="N42" s="49"/>
      <c r="O42" s="241"/>
    </row>
    <row r="43" spans="1:15" ht="33" customHeight="1" x14ac:dyDescent="0.25">
      <c r="A43" s="223"/>
      <c r="B43" s="203"/>
      <c r="C43" s="53"/>
      <c r="D43" s="209"/>
      <c r="E43" s="3" t="s">
        <v>25</v>
      </c>
      <c r="F43" s="55" t="s">
        <v>26</v>
      </c>
      <c r="G43" s="39" t="s">
        <v>27</v>
      </c>
      <c r="H43" s="195">
        <f>'[70]Оценка от учреждения'!H42</f>
        <v>0.75</v>
      </c>
      <c r="I43" s="195">
        <f>'[70]Оценка от учреждения'!I42</f>
        <v>0.67</v>
      </c>
      <c r="J43" s="196">
        <f>IF(I43/H43*100&gt;100,100,I43/H43*100)</f>
        <v>89.333333333333343</v>
      </c>
      <c r="K43" s="196">
        <f>J43</f>
        <v>89.333333333333343</v>
      </c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customHeight="1" x14ac:dyDescent="0.25">
      <c r="A56" s="293"/>
      <c r="B56" s="189" t="s">
        <v>142</v>
      </c>
      <c r="C56" s="276" t="s">
        <v>143</v>
      </c>
      <c r="D56" s="277" t="s">
        <v>18</v>
      </c>
      <c r="E56" s="273" t="s">
        <v>19</v>
      </c>
      <c r="F56" s="256" t="s">
        <v>114</v>
      </c>
      <c r="G56" s="278" t="s">
        <v>21</v>
      </c>
      <c r="H56" s="195">
        <f>'[70]Оценка от учреждения'!H55</f>
        <v>9.3000000000000007</v>
      </c>
      <c r="I56" s="195">
        <f>'[70]Оценка от учреждения'!I55</f>
        <v>4.9000000000000004</v>
      </c>
      <c r="J56" s="279">
        <f>IF(H56/I56*100&gt;100,100,H56/I56*100)</f>
        <v>100</v>
      </c>
      <c r="K56" s="237">
        <f>(J56+J57+J58)/3</f>
        <v>98.428571428571431</v>
      </c>
      <c r="L56" s="261">
        <f>(K56+K59)/2</f>
        <v>99.214285714285722</v>
      </c>
      <c r="M56" s="294"/>
      <c r="N56" s="280"/>
      <c r="O56" s="281">
        <v>14</v>
      </c>
    </row>
    <row r="57" spans="1:15" ht="39" customHeight="1" x14ac:dyDescent="0.25">
      <c r="A57" s="293"/>
      <c r="B57" s="189"/>
      <c r="C57" s="276"/>
      <c r="D57" s="282"/>
      <c r="E57" s="273" t="s">
        <v>19</v>
      </c>
      <c r="F57" s="256" t="s">
        <v>115</v>
      </c>
      <c r="G57" s="278" t="s">
        <v>21</v>
      </c>
      <c r="H57" s="195">
        <f>'[70]Оценка от учреждения'!H56</f>
        <v>100</v>
      </c>
      <c r="I57" s="195">
        <f>'[70]Оценка от учреждения'!I56</f>
        <v>100</v>
      </c>
      <c r="J57" s="279">
        <f>IF(I57/H57*100&gt;100,100,I57/H57*100)</f>
        <v>100</v>
      </c>
      <c r="K57" s="283"/>
      <c r="L57" s="262"/>
      <c r="M57" s="294"/>
      <c r="N57" s="284"/>
      <c r="O57" s="285"/>
    </row>
    <row r="58" spans="1:15" ht="36.75" customHeight="1" x14ac:dyDescent="0.25">
      <c r="A58" s="293"/>
      <c r="B58" s="189"/>
      <c r="C58" s="276"/>
      <c r="D58" s="282"/>
      <c r="E58" s="273" t="s">
        <v>19</v>
      </c>
      <c r="F58" s="256" t="s">
        <v>116</v>
      </c>
      <c r="G58" s="278" t="s">
        <v>21</v>
      </c>
      <c r="H58" s="195">
        <f>'[70]Оценка от учреждения'!H57</f>
        <v>70</v>
      </c>
      <c r="I58" s="195">
        <f>'[70]Оценка от учреждения'!I57</f>
        <v>66.7</v>
      </c>
      <c r="J58" s="279">
        <f>IF(I58/H58*100&gt;100,100,I58/H58*100)</f>
        <v>95.285714285714278</v>
      </c>
      <c r="K58" s="283"/>
      <c r="L58" s="262"/>
      <c r="M58" s="294"/>
      <c r="N58" s="284"/>
      <c r="O58" s="285"/>
    </row>
    <row r="59" spans="1:15" ht="33" customHeight="1" x14ac:dyDescent="0.25">
      <c r="A59" s="293"/>
      <c r="B59" s="203"/>
      <c r="C59" s="276"/>
      <c r="D59" s="282"/>
      <c r="E59" s="273" t="s">
        <v>25</v>
      </c>
      <c r="F59" s="55" t="s">
        <v>26</v>
      </c>
      <c r="G59" s="278" t="s">
        <v>27</v>
      </c>
      <c r="H59" s="195">
        <f>'[70]Оценка от учреждения'!H58</f>
        <v>31</v>
      </c>
      <c r="I59" s="195">
        <f>'[70]Оценка от учреждения'!I58</f>
        <v>35.75</v>
      </c>
      <c r="J59" s="279">
        <f>IF(I59/H59*100&gt;100,100,I59/H59*100)</f>
        <v>100</v>
      </c>
      <c r="K59" s="279">
        <f>J59</f>
        <v>100</v>
      </c>
      <c r="L59" s="262"/>
      <c r="M59" s="294"/>
      <c r="N59" s="286"/>
      <c r="O59" s="287"/>
    </row>
    <row r="60" spans="1:15" customFormat="1" ht="52.5" customHeight="1" x14ac:dyDescent="0.25">
      <c r="A60" s="293"/>
      <c r="B60" s="189" t="s">
        <v>144</v>
      </c>
      <c r="C60" s="276" t="s">
        <v>145</v>
      </c>
      <c r="D60" s="277" t="s">
        <v>18</v>
      </c>
      <c r="E60" s="273" t="s">
        <v>19</v>
      </c>
      <c r="F60" s="256" t="s">
        <v>114</v>
      </c>
      <c r="G60" s="278" t="s">
        <v>21</v>
      </c>
      <c r="H60" s="195">
        <f>'[70]Оценка от учреждения'!H59</f>
        <v>12</v>
      </c>
      <c r="I60" s="195">
        <f>'[70]Оценка от учреждения'!I59</f>
        <v>0.4</v>
      </c>
      <c r="J60" s="279">
        <f>IF(H60/I60*100&gt;100,100,H60/I60*100)</f>
        <v>100</v>
      </c>
      <c r="K60" s="237">
        <f>(J60+J61+J62)/3</f>
        <v>100</v>
      </c>
      <c r="L60" s="261">
        <f>(K60+K63)/2</f>
        <v>100</v>
      </c>
      <c r="M60" s="294"/>
      <c r="N60" s="280"/>
      <c r="O60" s="281">
        <v>15</v>
      </c>
    </row>
    <row r="61" spans="1:15" customFormat="1" ht="39" customHeight="1" x14ac:dyDescent="0.25">
      <c r="A61" s="293"/>
      <c r="B61" s="189"/>
      <c r="C61" s="276"/>
      <c r="D61" s="282"/>
      <c r="E61" s="273" t="s">
        <v>19</v>
      </c>
      <c r="F61" s="256" t="s">
        <v>115</v>
      </c>
      <c r="G61" s="278" t="s">
        <v>21</v>
      </c>
      <c r="H61" s="195">
        <f>'[70]Оценка от учреждения'!H60</f>
        <v>100</v>
      </c>
      <c r="I61" s="195">
        <f>'[70]Оценка от учреждения'!I60</f>
        <v>100</v>
      </c>
      <c r="J61" s="279">
        <f>IF(I61/H61*100&gt;100,100,I61/H61*100)</f>
        <v>100</v>
      </c>
      <c r="K61" s="283"/>
      <c r="L61" s="262"/>
      <c r="M61" s="294"/>
      <c r="N61" s="284"/>
      <c r="O61" s="285"/>
    </row>
    <row r="62" spans="1:15" customFormat="1" ht="33.75" customHeight="1" x14ac:dyDescent="0.25">
      <c r="A62" s="293"/>
      <c r="B62" s="189"/>
      <c r="C62" s="276"/>
      <c r="D62" s="282"/>
      <c r="E62" s="273" t="s">
        <v>19</v>
      </c>
      <c r="F62" s="256" t="s">
        <v>116</v>
      </c>
      <c r="G62" s="278" t="s">
        <v>21</v>
      </c>
      <c r="H62" s="195">
        <f>'[70]Оценка от учреждения'!H61</f>
        <v>70</v>
      </c>
      <c r="I62" s="195">
        <f>'[70]Оценка от учреждения'!I61</f>
        <v>80</v>
      </c>
      <c r="J62" s="279">
        <f>IF(I62/H62*100&gt;100,100,I62/H62*100)</f>
        <v>100</v>
      </c>
      <c r="K62" s="283"/>
      <c r="L62" s="262"/>
      <c r="M62" s="294"/>
      <c r="N62" s="284"/>
      <c r="O62" s="285"/>
    </row>
    <row r="63" spans="1:15" customFormat="1" ht="33" customHeight="1" x14ac:dyDescent="0.25">
      <c r="A63" s="293"/>
      <c r="B63" s="203"/>
      <c r="C63" s="276"/>
      <c r="D63" s="282"/>
      <c r="E63" s="273" t="s">
        <v>25</v>
      </c>
      <c r="F63" s="55" t="s">
        <v>26</v>
      </c>
      <c r="G63" s="278" t="s">
        <v>27</v>
      </c>
      <c r="H63" s="195">
        <f>'[70]Оценка от учреждения'!H62</f>
        <v>2</v>
      </c>
      <c r="I63" s="195">
        <f>'[70]Оценка от учреждения'!I62</f>
        <v>2.17</v>
      </c>
      <c r="J63" s="279">
        <f>IF(I63/H63*100&gt;100,100,I63/H63*100)</f>
        <v>100</v>
      </c>
      <c r="K63" s="279">
        <f>J63</f>
        <v>100</v>
      </c>
      <c r="L63" s="262"/>
      <c r="M63" s="294"/>
      <c r="N63" s="286"/>
      <c r="O63" s="287"/>
    </row>
    <row r="64" spans="1:15" ht="51" customHeight="1" x14ac:dyDescent="0.25">
      <c r="A64" s="293"/>
      <c r="B64" s="189" t="s">
        <v>146</v>
      </c>
      <c r="C64" s="276" t="s">
        <v>147</v>
      </c>
      <c r="D64" s="277" t="s">
        <v>18</v>
      </c>
      <c r="E64" s="273" t="s">
        <v>19</v>
      </c>
      <c r="F64" s="256" t="s">
        <v>114</v>
      </c>
      <c r="G64" s="278" t="s">
        <v>21</v>
      </c>
      <c r="H64" s="195">
        <f>'[70]Оценка от учреждения'!H63</f>
        <v>12</v>
      </c>
      <c r="I64" s="195">
        <f>'[70]Оценка от учреждения'!I63</f>
        <v>7.5</v>
      </c>
      <c r="J64" s="279">
        <f>IF(H64/I64*100&gt;100,100,H64/I64*100)</f>
        <v>100</v>
      </c>
      <c r="K64" s="237">
        <f>(J64+J65+J66)/3</f>
        <v>98.428571428571431</v>
      </c>
      <c r="L64" s="261">
        <f>(K64+K67)/2</f>
        <v>99.214285714285722</v>
      </c>
      <c r="M64" s="294"/>
      <c r="N64" s="280"/>
      <c r="O64" s="281">
        <v>16</v>
      </c>
    </row>
    <row r="65" spans="1:15" ht="39" customHeight="1" x14ac:dyDescent="0.25">
      <c r="A65" s="293"/>
      <c r="B65" s="189"/>
      <c r="C65" s="276"/>
      <c r="D65" s="282"/>
      <c r="E65" s="273" t="s">
        <v>19</v>
      </c>
      <c r="F65" s="256" t="s">
        <v>115</v>
      </c>
      <c r="G65" s="278" t="s">
        <v>21</v>
      </c>
      <c r="H65" s="195">
        <f>'[70]Оценка от учреждения'!H64</f>
        <v>100</v>
      </c>
      <c r="I65" s="195">
        <f>'[70]Оценка от учреждения'!I64</f>
        <v>100</v>
      </c>
      <c r="J65" s="279">
        <f>IF(I65/H65*100&gt;100,100,I65/H65*100)</f>
        <v>100</v>
      </c>
      <c r="K65" s="283"/>
      <c r="L65" s="262"/>
      <c r="M65" s="294"/>
      <c r="N65" s="284"/>
      <c r="O65" s="285"/>
    </row>
    <row r="66" spans="1:15" ht="33.75" customHeight="1" x14ac:dyDescent="0.25">
      <c r="A66" s="293"/>
      <c r="B66" s="189"/>
      <c r="C66" s="276"/>
      <c r="D66" s="282"/>
      <c r="E66" s="273" t="s">
        <v>19</v>
      </c>
      <c r="F66" s="256" t="s">
        <v>116</v>
      </c>
      <c r="G66" s="278" t="s">
        <v>21</v>
      </c>
      <c r="H66" s="195">
        <f>'[70]Оценка от учреждения'!H65</f>
        <v>70</v>
      </c>
      <c r="I66" s="195">
        <f>'[70]Оценка от учреждения'!I65</f>
        <v>66.7</v>
      </c>
      <c r="J66" s="279">
        <f>IF(I66/H66*100&gt;100,100,I66/H66*100)</f>
        <v>95.285714285714278</v>
      </c>
      <c r="K66" s="283"/>
      <c r="L66" s="262"/>
      <c r="M66" s="294"/>
      <c r="N66" s="284"/>
      <c r="O66" s="285"/>
    </row>
    <row r="67" spans="1:15" ht="33" customHeight="1" x14ac:dyDescent="0.25">
      <c r="A67" s="293"/>
      <c r="B67" s="203"/>
      <c r="C67" s="276"/>
      <c r="D67" s="282"/>
      <c r="E67" s="273" t="s">
        <v>25</v>
      </c>
      <c r="F67" s="55" t="s">
        <v>26</v>
      </c>
      <c r="G67" s="278" t="s">
        <v>27</v>
      </c>
      <c r="H67" s="195">
        <f>'[70]Оценка от учреждения'!H66</f>
        <v>1</v>
      </c>
      <c r="I67" s="195">
        <f>'[70]Оценка от учреждения'!I66</f>
        <v>2</v>
      </c>
      <c r="J67" s="279">
        <f>IF(I67/H67*100&gt;100,100,I67/H67*100)</f>
        <v>100</v>
      </c>
      <c r="K67" s="279">
        <f>J67</f>
        <v>100</v>
      </c>
      <c r="L67" s="262"/>
      <c r="M67" s="294"/>
      <c r="N67" s="286"/>
      <c r="O67" s="287"/>
    </row>
    <row r="68" spans="1:15" customFormat="1" ht="34.5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>
        <f>'[70]Оценка от учреждения'!H67</f>
        <v>100</v>
      </c>
      <c r="I68" s="195">
        <f>'[70]Оценка от учреждения'!I67</f>
        <v>100</v>
      </c>
      <c r="J68" s="225">
        <f>IF(I68/H68*100&gt;100,100,I68/H68*100)</f>
        <v>100</v>
      </c>
      <c r="K68" s="226">
        <f>(J68+J69+J70)/3</f>
        <v>92.1443736730361</v>
      </c>
      <c r="L68" s="227">
        <f>(K68+K71)/2</f>
        <v>96.072186836518057</v>
      </c>
      <c r="M68" s="233"/>
      <c r="N68" s="44"/>
      <c r="O68" s="229">
        <v>17</v>
      </c>
    </row>
    <row r="69" spans="1:15" customFormat="1" ht="37.5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>
        <f>'[70]Оценка от учреждения'!H68</f>
        <v>12</v>
      </c>
      <c r="I69" s="195">
        <f>'[70]Оценка от учреждения'!I68</f>
        <v>15.7</v>
      </c>
      <c r="J69" s="279">
        <f>IF(H69/I69*100&gt;100,100,H69/I69*100)</f>
        <v>76.433121019108285</v>
      </c>
      <c r="K69" s="231"/>
      <c r="L69" s="232"/>
      <c r="M69" s="233"/>
      <c r="N69" s="49"/>
      <c r="O69" s="234"/>
    </row>
    <row r="70" spans="1:15" customFormat="1" ht="35.25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>
        <f>'[70]Оценка от учреждения'!H69</f>
        <v>100</v>
      </c>
      <c r="I70" s="195">
        <f>'[70]Оценка от учреждения'!I69</f>
        <v>100</v>
      </c>
      <c r="J70" s="225">
        <f>IF(I70/H70*100&gt;100,100,I70/H70*100)</f>
        <v>100</v>
      </c>
      <c r="K70" s="231"/>
      <c r="L70" s="232"/>
      <c r="M70" s="233"/>
      <c r="N70" s="49"/>
      <c r="O70" s="234"/>
    </row>
    <row r="71" spans="1:15" customFormat="1" ht="34.5" customHeight="1" x14ac:dyDescent="0.25">
      <c r="A71" s="223"/>
      <c r="B71" s="203"/>
      <c r="C71" s="204"/>
      <c r="D71" s="199"/>
      <c r="E71" s="192" t="s">
        <v>25</v>
      </c>
      <c r="F71" s="205" t="s">
        <v>26</v>
      </c>
      <c r="G71" s="194" t="s">
        <v>27</v>
      </c>
      <c r="H71" s="195">
        <f>'[70]Оценка от учреждения'!H70</f>
        <v>0.75</v>
      </c>
      <c r="I71" s="195">
        <f>'[70]Оценка от учреждения'!I70</f>
        <v>9</v>
      </c>
      <c r="J71" s="225">
        <f>IF(I71/H71*100&gt;100,100,I71/H71*100)</f>
        <v>100</v>
      </c>
      <c r="K71" s="225">
        <f>J71</f>
        <v>100</v>
      </c>
      <c r="L71" s="232"/>
      <c r="M71" s="233"/>
      <c r="N71" s="57"/>
      <c r="O71" s="236"/>
    </row>
    <row r="72" spans="1:15" ht="36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>
        <f>'[70]Оценка от учреждения'!H71</f>
        <v>100</v>
      </c>
      <c r="I72" s="195">
        <f>'[70]Оценка от учреждения'!I71</f>
        <v>100</v>
      </c>
      <c r="J72" s="196">
        <f>IF(I72/H72*100&gt;100,100,I72/H72*100)</f>
        <v>100</v>
      </c>
      <c r="K72" s="237">
        <f>(J72+J73+J74)/3</f>
        <v>99.724517906336089</v>
      </c>
      <c r="L72" s="227">
        <f>(K72+K75)/2</f>
        <v>94.528925619834723</v>
      </c>
      <c r="M72" s="233"/>
      <c r="N72" s="44"/>
      <c r="O72" s="238">
        <v>18</v>
      </c>
    </row>
    <row r="73" spans="1:15" ht="34.5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>
        <f>'[70]Оценка от учреждения'!H72</f>
        <v>12</v>
      </c>
      <c r="I73" s="195">
        <f>'[70]Оценка от учреждения'!I72</f>
        <v>12.1</v>
      </c>
      <c r="J73" s="196">
        <f>IF(H73/I73*100&gt;100,100,H73/I73*100)</f>
        <v>99.173553719008268</v>
      </c>
      <c r="K73" s="239"/>
      <c r="L73" s="240"/>
      <c r="M73" s="233"/>
      <c r="N73" s="49"/>
      <c r="O73" s="241"/>
    </row>
    <row r="74" spans="1:15" ht="33.75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>
        <f>'[70]Оценка от учреждения'!H73</f>
        <v>100</v>
      </c>
      <c r="I74" s="195">
        <f>'[70]Оценка от учреждения'!I73</f>
        <v>100</v>
      </c>
      <c r="J74" s="196">
        <f>IF(I74/H74*100&gt;100,100,I74/H74*100)</f>
        <v>100</v>
      </c>
      <c r="K74" s="239"/>
      <c r="L74" s="240"/>
      <c r="M74" s="233"/>
      <c r="N74" s="49"/>
      <c r="O74" s="241"/>
    </row>
    <row r="75" spans="1:15" ht="33" customHeight="1" x14ac:dyDescent="0.25">
      <c r="A75" s="223"/>
      <c r="B75" s="203"/>
      <c r="C75" s="53"/>
      <c r="D75" s="209"/>
      <c r="E75" s="3" t="s">
        <v>25</v>
      </c>
      <c r="F75" s="55" t="s">
        <v>26</v>
      </c>
      <c r="G75" s="39" t="s">
        <v>27</v>
      </c>
      <c r="H75" s="195">
        <f>'[70]Оценка от учреждения'!H74</f>
        <v>0.75</v>
      </c>
      <c r="I75" s="195">
        <f>'[70]Оценка от учреждения'!I74</f>
        <v>0.67</v>
      </c>
      <c r="J75" s="196">
        <f>IF(I75/H75*100&gt;100,100,I75/H75*100)</f>
        <v>89.333333333333343</v>
      </c>
      <c r="K75" s="196">
        <f>J75</f>
        <v>89.333333333333343</v>
      </c>
      <c r="L75" s="240"/>
      <c r="M75" s="233"/>
      <c r="N75" s="57"/>
      <c r="O75" s="242"/>
    </row>
    <row r="76" spans="1:15" customFormat="1" ht="36" customHeight="1" x14ac:dyDescent="0.25">
      <c r="A76" s="293"/>
      <c r="B76" s="189" t="s">
        <v>155</v>
      </c>
      <c r="C76" s="276" t="s">
        <v>156</v>
      </c>
      <c r="D76" s="277" t="s">
        <v>18</v>
      </c>
      <c r="E76" s="273" t="s">
        <v>19</v>
      </c>
      <c r="F76" s="256" t="s">
        <v>150</v>
      </c>
      <c r="G76" s="278" t="s">
        <v>21</v>
      </c>
      <c r="H76" s="195">
        <f>'[70]Оценка от учреждения'!H75</f>
        <v>100</v>
      </c>
      <c r="I76" s="195">
        <f>'[70]Оценка от учреждения'!I75</f>
        <v>100</v>
      </c>
      <c r="J76" s="279">
        <f>IF(I76/H76*100&gt;100,100,I76/H76*100)</f>
        <v>100</v>
      </c>
      <c r="K76" s="237">
        <f>(J76+J77+J78)/3</f>
        <v>100</v>
      </c>
      <c r="L76" s="261">
        <f>(K76+K79)/2</f>
        <v>100</v>
      </c>
      <c r="M76" s="294"/>
      <c r="N76" s="280"/>
      <c r="O76" s="281">
        <v>19</v>
      </c>
    </row>
    <row r="77" spans="1:15" customFormat="1" ht="39" customHeight="1" x14ac:dyDescent="0.25">
      <c r="A77" s="293"/>
      <c r="B77" s="189"/>
      <c r="C77" s="276"/>
      <c r="D77" s="282"/>
      <c r="E77" s="273" t="s">
        <v>19</v>
      </c>
      <c r="F77" s="256" t="s">
        <v>151</v>
      </c>
      <c r="G77" s="278" t="s">
        <v>21</v>
      </c>
      <c r="H77" s="195">
        <f>'[70]Оценка от учреждения'!H76</f>
        <v>12</v>
      </c>
      <c r="I77" s="195">
        <f>'[70]Оценка от учреждения'!I76</f>
        <v>0.4</v>
      </c>
      <c r="J77" s="279">
        <f>IF(H77/I77*100&gt;100,100,H77/I77*100)</f>
        <v>100</v>
      </c>
      <c r="K77" s="283"/>
      <c r="L77" s="262"/>
      <c r="M77" s="294"/>
      <c r="N77" s="284"/>
      <c r="O77" s="285"/>
    </row>
    <row r="78" spans="1:15" customFormat="1" ht="35.25" customHeight="1" x14ac:dyDescent="0.25">
      <c r="A78" s="293"/>
      <c r="B78" s="189"/>
      <c r="C78" s="276"/>
      <c r="D78" s="282"/>
      <c r="E78" s="273" t="s">
        <v>19</v>
      </c>
      <c r="F78" s="291" t="s">
        <v>152</v>
      </c>
      <c r="G78" s="278" t="s">
        <v>21</v>
      </c>
      <c r="H78" s="195">
        <f>'[70]Оценка от учреждения'!H77</f>
        <v>100</v>
      </c>
      <c r="I78" s="195">
        <f>'[70]Оценка от учреждения'!I77</f>
        <v>100</v>
      </c>
      <c r="J78" s="279">
        <f>IF(I78/H78*100&gt;100,100,I78/H78*100)</f>
        <v>100</v>
      </c>
      <c r="K78" s="283"/>
      <c r="L78" s="262"/>
      <c r="M78" s="294"/>
      <c r="N78" s="284"/>
      <c r="O78" s="285"/>
    </row>
    <row r="79" spans="1:15" customFormat="1" ht="33" customHeight="1" x14ac:dyDescent="0.25">
      <c r="A79" s="293"/>
      <c r="B79" s="203"/>
      <c r="C79" s="276"/>
      <c r="D79" s="282"/>
      <c r="E79" s="273" t="s">
        <v>25</v>
      </c>
      <c r="F79" s="55" t="s">
        <v>26</v>
      </c>
      <c r="G79" s="278" t="s">
        <v>27</v>
      </c>
      <c r="H79" s="195">
        <f>'[70]Оценка от учреждения'!H78</f>
        <v>2</v>
      </c>
      <c r="I79" s="195">
        <f>'[70]Оценка от учреждения'!I78</f>
        <v>2.17</v>
      </c>
      <c r="J79" s="279">
        <f>IF(I79/H79*100&gt;100,100,I79/H79*100)</f>
        <v>100</v>
      </c>
      <c r="K79" s="279">
        <f>J79</f>
        <v>100</v>
      </c>
      <c r="L79" s="262"/>
      <c r="M79" s="294"/>
      <c r="N79" s="286"/>
      <c r="O79" s="287"/>
    </row>
    <row r="80" spans="1:15" ht="34.5" customHeight="1" x14ac:dyDescent="0.25">
      <c r="A80" s="293"/>
      <c r="B80" s="189" t="s">
        <v>157</v>
      </c>
      <c r="C80" s="276" t="s">
        <v>158</v>
      </c>
      <c r="D80" s="277" t="s">
        <v>18</v>
      </c>
      <c r="E80" s="273" t="s">
        <v>19</v>
      </c>
      <c r="F80" s="256" t="s">
        <v>150</v>
      </c>
      <c r="G80" s="278" t="s">
        <v>21</v>
      </c>
      <c r="H80" s="195">
        <f>'[70]Оценка от учреждения'!H79</f>
        <v>100</v>
      </c>
      <c r="I80" s="195">
        <f>'[70]Оценка от учреждения'!I79</f>
        <v>100</v>
      </c>
      <c r="J80" s="279">
        <f>IF(I80/H80*100&gt;100,100,I80/H80*100)</f>
        <v>100</v>
      </c>
      <c r="K80" s="237">
        <f>(J80+J81+J82)/3</f>
        <v>100</v>
      </c>
      <c r="L80" s="261">
        <f>(K80+K83)/2</f>
        <v>100</v>
      </c>
      <c r="M80" s="294"/>
      <c r="N80" s="280"/>
      <c r="O80" s="281">
        <v>20</v>
      </c>
    </row>
    <row r="81" spans="1:15" ht="39" customHeight="1" x14ac:dyDescent="0.25">
      <c r="A81" s="293"/>
      <c r="B81" s="189"/>
      <c r="C81" s="276"/>
      <c r="D81" s="282"/>
      <c r="E81" s="273" t="s">
        <v>19</v>
      </c>
      <c r="F81" s="256" t="s">
        <v>151</v>
      </c>
      <c r="G81" s="278" t="s">
        <v>21</v>
      </c>
      <c r="H81" s="195">
        <f>'[70]Оценка от учреждения'!H80</f>
        <v>12</v>
      </c>
      <c r="I81" s="195">
        <f>'[70]Оценка от учреждения'!I80</f>
        <v>7.5</v>
      </c>
      <c r="J81" s="279">
        <f>IF(H81/I81*100&gt;100,100,H81/I81*100)</f>
        <v>100</v>
      </c>
      <c r="K81" s="283"/>
      <c r="L81" s="262"/>
      <c r="M81" s="294"/>
      <c r="N81" s="284"/>
      <c r="O81" s="285"/>
    </row>
    <row r="82" spans="1:15" ht="33.75" customHeight="1" x14ac:dyDescent="0.25">
      <c r="A82" s="293"/>
      <c r="B82" s="189"/>
      <c r="C82" s="276"/>
      <c r="D82" s="282"/>
      <c r="E82" s="273" t="s">
        <v>19</v>
      </c>
      <c r="F82" s="291" t="s">
        <v>152</v>
      </c>
      <c r="G82" s="278" t="s">
        <v>21</v>
      </c>
      <c r="H82" s="195">
        <f>'[70]Оценка от учреждения'!H81</f>
        <v>100</v>
      </c>
      <c r="I82" s="195">
        <f>'[70]Оценка от учреждения'!I81</f>
        <v>100</v>
      </c>
      <c r="J82" s="279">
        <f>IF(I82/H82*100&gt;100,100,I82/H82*100)</f>
        <v>100</v>
      </c>
      <c r="K82" s="283"/>
      <c r="L82" s="262"/>
      <c r="M82" s="294"/>
      <c r="N82" s="284"/>
      <c r="O82" s="285"/>
    </row>
    <row r="83" spans="1:15" ht="33" customHeight="1" x14ac:dyDescent="0.25">
      <c r="A83" s="293"/>
      <c r="B83" s="203"/>
      <c r="C83" s="276"/>
      <c r="D83" s="282"/>
      <c r="E83" s="273" t="s">
        <v>25</v>
      </c>
      <c r="F83" s="55" t="s">
        <v>26</v>
      </c>
      <c r="G83" s="278" t="s">
        <v>27</v>
      </c>
      <c r="H83" s="195">
        <f>'[70]Оценка от учреждения'!H82</f>
        <v>1</v>
      </c>
      <c r="I83" s="195">
        <f>'[70]Оценка от учреждения'!I82</f>
        <v>2</v>
      </c>
      <c r="J83" s="279">
        <f>IF(I83/H83*100&gt;100,100,I83/H83*100)</f>
        <v>100</v>
      </c>
      <c r="K83" s="279">
        <f>J83</f>
        <v>100</v>
      </c>
      <c r="L83" s="262"/>
      <c r="M83" s="294"/>
      <c r="N83" s="286"/>
      <c r="O83" s="287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4.5" customHeight="1" x14ac:dyDescent="0.25">
      <c r="A92" s="223"/>
      <c r="B92" s="189" t="s">
        <v>163</v>
      </c>
      <c r="C92" s="190" t="s">
        <v>164</v>
      </c>
      <c r="D92" s="191" t="s">
        <v>18</v>
      </c>
      <c r="E92" s="192" t="s">
        <v>19</v>
      </c>
      <c r="F92" s="193" t="s">
        <v>150</v>
      </c>
      <c r="G92" s="194" t="s">
        <v>21</v>
      </c>
      <c r="H92" s="195">
        <f>'[70]Оценка от учреждения'!H91</f>
        <v>100</v>
      </c>
      <c r="I92" s="195">
        <f>'[70]Оценка от учреждения'!I91</f>
        <v>100</v>
      </c>
      <c r="J92" s="225">
        <f>IF(I92/H92*100&gt;100,100,I92/H92*100)</f>
        <v>100</v>
      </c>
      <c r="K92" s="226">
        <f>(J92+J93+J94)/3</f>
        <v>100</v>
      </c>
      <c r="L92" s="227">
        <f>(K92+K95)/2</f>
        <v>91.066666666666663</v>
      </c>
      <c r="M92" s="233"/>
      <c r="N92" s="44"/>
      <c r="O92" s="229">
        <v>23</v>
      </c>
    </row>
    <row r="93" spans="1:15" customFormat="1" ht="39" customHeight="1" x14ac:dyDescent="0.25">
      <c r="A93" s="223"/>
      <c r="B93" s="189"/>
      <c r="C93" s="190"/>
      <c r="D93" s="199"/>
      <c r="E93" s="192" t="s">
        <v>19</v>
      </c>
      <c r="F93" s="193" t="s">
        <v>151</v>
      </c>
      <c r="G93" s="194" t="s">
        <v>21</v>
      </c>
      <c r="H93" s="195">
        <f>'[70]Оценка от учреждения'!H92</f>
        <v>12</v>
      </c>
      <c r="I93" s="195">
        <f>'[70]Оценка от учреждения'!I92</f>
        <v>10.3</v>
      </c>
      <c r="J93" s="225">
        <f>IF(H93/I93*100&gt;100,100,H93/I93*100)</f>
        <v>100</v>
      </c>
      <c r="K93" s="231"/>
      <c r="L93" s="232"/>
      <c r="M93" s="233"/>
      <c r="N93" s="49"/>
      <c r="O93" s="234"/>
    </row>
    <row r="94" spans="1:15" customFormat="1" ht="32.25" customHeight="1" x14ac:dyDescent="0.25">
      <c r="A94" s="223"/>
      <c r="B94" s="189"/>
      <c r="C94" s="190"/>
      <c r="D94" s="199"/>
      <c r="E94" s="192" t="s">
        <v>19</v>
      </c>
      <c r="F94" s="220" t="s">
        <v>152</v>
      </c>
      <c r="G94" s="194" t="s">
        <v>21</v>
      </c>
      <c r="H94" s="195">
        <f>'[70]Оценка от учреждения'!H93</f>
        <v>100</v>
      </c>
      <c r="I94" s="195">
        <f>'[70]Оценка от учреждения'!I93</f>
        <v>100</v>
      </c>
      <c r="J94" s="225">
        <f>IF(I94/H94*100&gt;100,100,I94/H94*100)</f>
        <v>100</v>
      </c>
      <c r="K94" s="231"/>
      <c r="L94" s="232"/>
      <c r="M94" s="233"/>
      <c r="N94" s="49"/>
      <c r="O94" s="234"/>
    </row>
    <row r="95" spans="1:15" customFormat="1" ht="33" customHeight="1" x14ac:dyDescent="0.25">
      <c r="A95" s="223"/>
      <c r="B95" s="203"/>
      <c r="C95" s="204"/>
      <c r="D95" s="199"/>
      <c r="E95" s="192" t="s">
        <v>25</v>
      </c>
      <c r="F95" s="205" t="s">
        <v>26</v>
      </c>
      <c r="G95" s="194" t="s">
        <v>27</v>
      </c>
      <c r="H95" s="195">
        <f>'[70]Оценка от учреждения'!H94</f>
        <v>3.75</v>
      </c>
      <c r="I95" s="195">
        <f>'[70]Оценка от учреждения'!I94</f>
        <v>3.08</v>
      </c>
      <c r="J95" s="225">
        <f>IF(I95/H95*100&gt;100,100,I95/H95*100)</f>
        <v>82.13333333333334</v>
      </c>
      <c r="K95" s="225">
        <f>J95</f>
        <v>82.13333333333334</v>
      </c>
      <c r="L95" s="232"/>
      <c r="M95" s="233"/>
      <c r="N95" s="57"/>
      <c r="O95" s="236"/>
    </row>
    <row r="96" spans="1:15" ht="33" customHeight="1" x14ac:dyDescent="0.25">
      <c r="A96" s="293"/>
      <c r="B96" s="189" t="s">
        <v>165</v>
      </c>
      <c r="C96" s="276" t="s">
        <v>166</v>
      </c>
      <c r="D96" s="277" t="s">
        <v>18</v>
      </c>
      <c r="E96" s="273" t="s">
        <v>19</v>
      </c>
      <c r="F96" s="256" t="s">
        <v>150</v>
      </c>
      <c r="G96" s="278" t="s">
        <v>21</v>
      </c>
      <c r="H96" s="195">
        <f>'[70]Оценка от учреждения'!H95</f>
        <v>100</v>
      </c>
      <c r="I96" s="195">
        <f>'[70]Оценка от учреждения'!I95</f>
        <v>100</v>
      </c>
      <c r="J96" s="279">
        <f>IF(I96/H96*100&gt;100,100,I96/H96*100)</f>
        <v>100</v>
      </c>
      <c r="K96" s="237">
        <f>(J96+J97+J98)/3</f>
        <v>97.916666666666671</v>
      </c>
      <c r="L96" s="261">
        <f>(K96+K99)/2</f>
        <v>98.958333333333343</v>
      </c>
      <c r="M96" s="294"/>
      <c r="N96" s="280"/>
      <c r="O96" s="281">
        <v>24</v>
      </c>
    </row>
    <row r="97" spans="1:15" ht="39" customHeight="1" x14ac:dyDescent="0.25">
      <c r="A97" s="293"/>
      <c r="B97" s="189"/>
      <c r="C97" s="276"/>
      <c r="D97" s="282"/>
      <c r="E97" s="273" t="s">
        <v>19</v>
      </c>
      <c r="F97" s="256" t="s">
        <v>151</v>
      </c>
      <c r="G97" s="278" t="s">
        <v>21</v>
      </c>
      <c r="H97" s="195">
        <f>'[70]Оценка от учреждения'!H96</f>
        <v>12</v>
      </c>
      <c r="I97" s="195">
        <f>'[70]Оценка от учреждения'!I96</f>
        <v>12.8</v>
      </c>
      <c r="J97" s="279">
        <f>IF(H97/I97*100&gt;100,100,H97/I97*100)</f>
        <v>93.75</v>
      </c>
      <c r="K97" s="283"/>
      <c r="L97" s="262"/>
      <c r="M97" s="294"/>
      <c r="N97" s="284"/>
      <c r="O97" s="285"/>
    </row>
    <row r="98" spans="1:15" ht="33.75" customHeight="1" x14ac:dyDescent="0.25">
      <c r="A98" s="293"/>
      <c r="B98" s="189"/>
      <c r="C98" s="276"/>
      <c r="D98" s="282"/>
      <c r="E98" s="273" t="s">
        <v>19</v>
      </c>
      <c r="F98" s="291" t="s">
        <v>152</v>
      </c>
      <c r="G98" s="278" t="s">
        <v>21</v>
      </c>
      <c r="H98" s="195">
        <f>'[70]Оценка от учреждения'!H97</f>
        <v>100</v>
      </c>
      <c r="I98" s="195">
        <f>'[70]Оценка от учреждения'!I97</f>
        <v>100</v>
      </c>
      <c r="J98" s="279">
        <f>IF(I98/H98*100&gt;100,100,I98/H98*100)</f>
        <v>100</v>
      </c>
      <c r="K98" s="283"/>
      <c r="L98" s="262"/>
      <c r="M98" s="294"/>
      <c r="N98" s="284"/>
      <c r="O98" s="285"/>
    </row>
    <row r="99" spans="1:15" ht="33" customHeight="1" x14ac:dyDescent="0.25">
      <c r="A99" s="293"/>
      <c r="B99" s="203"/>
      <c r="C99" s="276"/>
      <c r="D99" s="282"/>
      <c r="E99" s="273" t="s">
        <v>25</v>
      </c>
      <c r="F99" s="55" t="s">
        <v>26</v>
      </c>
      <c r="G99" s="278" t="s">
        <v>27</v>
      </c>
      <c r="H99" s="195">
        <f>'[70]Оценка от учреждения'!H98</f>
        <v>16</v>
      </c>
      <c r="I99" s="195">
        <f>'[70]Оценка от учреждения'!I98</f>
        <v>24.17</v>
      </c>
      <c r="J99" s="279">
        <f>IF(I99/H99*100&gt;100,100,I99/H99*100)</f>
        <v>100</v>
      </c>
      <c r="K99" s="279">
        <f>J99</f>
        <v>100</v>
      </c>
      <c r="L99" s="262"/>
      <c r="M99" s="294"/>
      <c r="N99" s="286"/>
      <c r="O99" s="287"/>
    </row>
    <row r="100" spans="1:15" customFormat="1" ht="34.5" customHeight="1" x14ac:dyDescent="0.25">
      <c r="A100" s="223"/>
      <c r="B100" s="189" t="s">
        <v>167</v>
      </c>
      <c r="C100" s="190" t="s">
        <v>168</v>
      </c>
      <c r="D100" s="191" t="s">
        <v>18</v>
      </c>
      <c r="E100" s="192" t="s">
        <v>19</v>
      </c>
      <c r="F100" s="193" t="s">
        <v>150</v>
      </c>
      <c r="G100" s="194" t="s">
        <v>21</v>
      </c>
      <c r="H100" s="195">
        <f>'[70]Оценка от учреждения'!H99</f>
        <v>100</v>
      </c>
      <c r="I100" s="195">
        <f>'[70]Оценка от учреждения'!I99</f>
        <v>100</v>
      </c>
      <c r="J100" s="225">
        <f>IF(I100/H100*100&gt;100,100,I100/H100*100)</f>
        <v>100</v>
      </c>
      <c r="K100" s="226">
        <f>(J100+J101+J102)/3</f>
        <v>100</v>
      </c>
      <c r="L100" s="227">
        <f>(K100+K103)/2</f>
        <v>100</v>
      </c>
      <c r="M100" s="233"/>
      <c r="N100" s="44"/>
      <c r="O100" s="229">
        <v>25</v>
      </c>
    </row>
    <row r="101" spans="1:15" customFormat="1" ht="39" customHeight="1" x14ac:dyDescent="0.25">
      <c r="A101" s="223"/>
      <c r="B101" s="189"/>
      <c r="C101" s="190"/>
      <c r="D101" s="199"/>
      <c r="E101" s="192" t="s">
        <v>19</v>
      </c>
      <c r="F101" s="193" t="s">
        <v>151</v>
      </c>
      <c r="G101" s="194" t="s">
        <v>21</v>
      </c>
      <c r="H101" s="195">
        <f>'[70]Оценка от учреждения'!H100</f>
        <v>12</v>
      </c>
      <c r="I101" s="195">
        <f>'[70]Оценка от учреждения'!I100</f>
        <v>0.4</v>
      </c>
      <c r="J101" s="225">
        <f>IF(H101/I101*100&gt;100,100,H101/I101*100)</f>
        <v>100</v>
      </c>
      <c r="K101" s="231"/>
      <c r="L101" s="232"/>
      <c r="M101" s="233"/>
      <c r="N101" s="49"/>
      <c r="O101" s="234"/>
    </row>
    <row r="102" spans="1:15" customFormat="1" ht="35.25" customHeight="1" x14ac:dyDescent="0.25">
      <c r="A102" s="223"/>
      <c r="B102" s="189"/>
      <c r="C102" s="190"/>
      <c r="D102" s="199"/>
      <c r="E102" s="192" t="s">
        <v>19</v>
      </c>
      <c r="F102" s="220" t="s">
        <v>152</v>
      </c>
      <c r="G102" s="194" t="s">
        <v>21</v>
      </c>
      <c r="H102" s="195">
        <f>'[70]Оценка от учреждения'!H101</f>
        <v>100</v>
      </c>
      <c r="I102" s="195">
        <f>'[70]Оценка от учреждения'!I101</f>
        <v>100</v>
      </c>
      <c r="J102" s="225">
        <f>IF(I102/H102*100&gt;100,100,I102/H102*100)</f>
        <v>100</v>
      </c>
      <c r="K102" s="231"/>
      <c r="L102" s="232"/>
      <c r="M102" s="233"/>
      <c r="N102" s="49"/>
      <c r="O102" s="234"/>
    </row>
    <row r="103" spans="1:15" customFormat="1" ht="33" customHeight="1" x14ac:dyDescent="0.25">
      <c r="A103" s="223"/>
      <c r="B103" s="203"/>
      <c r="C103" s="204"/>
      <c r="D103" s="199"/>
      <c r="E103" s="192" t="s">
        <v>25</v>
      </c>
      <c r="F103" s="205" t="s">
        <v>26</v>
      </c>
      <c r="G103" s="194" t="s">
        <v>27</v>
      </c>
      <c r="H103" s="195">
        <f>'[70]Оценка от учреждения'!H102</f>
        <v>1</v>
      </c>
      <c r="I103" s="195">
        <f>'[70]Оценка от учреждения'!I102</f>
        <v>1.08</v>
      </c>
      <c r="J103" s="225">
        <f>IF(I103/H103*100&gt;100,100,I103/H103*100)</f>
        <v>100</v>
      </c>
      <c r="K103" s="225">
        <f>J103</f>
        <v>100</v>
      </c>
      <c r="L103" s="232"/>
      <c r="M103" s="233"/>
      <c r="N103" s="57"/>
      <c r="O103" s="236"/>
    </row>
    <row r="104" spans="1:15" ht="33" customHeight="1" x14ac:dyDescent="0.25">
      <c r="A104" s="293"/>
      <c r="B104" s="189" t="s">
        <v>169</v>
      </c>
      <c r="C104" s="276" t="s">
        <v>170</v>
      </c>
      <c r="D104" s="277" t="s">
        <v>18</v>
      </c>
      <c r="E104" s="273" t="s">
        <v>19</v>
      </c>
      <c r="F104" s="256" t="s">
        <v>150</v>
      </c>
      <c r="G104" s="278" t="s">
        <v>21</v>
      </c>
      <c r="H104" s="195">
        <f>'[70]Оценка от учреждения'!H103</f>
        <v>100</v>
      </c>
      <c r="I104" s="195">
        <f>'[70]Оценка от учреждения'!I103</f>
        <v>100</v>
      </c>
      <c r="J104" s="279">
        <f>IF(I104/H104*100&gt;100,100,I104/H104*100)</f>
        <v>100</v>
      </c>
      <c r="K104" s="237">
        <f>(J104+J105+J106)/3</f>
        <v>100</v>
      </c>
      <c r="L104" s="261">
        <f>(K104+K107)/2</f>
        <v>100</v>
      </c>
      <c r="M104" s="294"/>
      <c r="N104" s="280"/>
      <c r="O104" s="281">
        <v>26</v>
      </c>
    </row>
    <row r="105" spans="1:15" ht="39" customHeight="1" x14ac:dyDescent="0.25">
      <c r="A105" s="293"/>
      <c r="B105" s="189"/>
      <c r="C105" s="276"/>
      <c r="D105" s="282"/>
      <c r="E105" s="273" t="s">
        <v>19</v>
      </c>
      <c r="F105" s="256" t="s">
        <v>151</v>
      </c>
      <c r="G105" s="278" t="s">
        <v>21</v>
      </c>
      <c r="H105" s="195">
        <f>'[70]Оценка от учреждения'!H104</f>
        <v>9.3000000000000007</v>
      </c>
      <c r="I105" s="195">
        <f>'[70]Оценка от учреждения'!I104</f>
        <v>8</v>
      </c>
      <c r="J105" s="279">
        <f>IF(H105/I105*100&gt;100,100,H105/I105*100)</f>
        <v>100</v>
      </c>
      <c r="K105" s="283"/>
      <c r="L105" s="262"/>
      <c r="M105" s="294"/>
      <c r="N105" s="284"/>
      <c r="O105" s="285"/>
    </row>
    <row r="106" spans="1:15" ht="32.25" customHeight="1" x14ac:dyDescent="0.25">
      <c r="A106" s="293"/>
      <c r="B106" s="189"/>
      <c r="C106" s="276"/>
      <c r="D106" s="282"/>
      <c r="E106" s="273" t="s">
        <v>19</v>
      </c>
      <c r="F106" s="291" t="s">
        <v>152</v>
      </c>
      <c r="G106" s="278" t="s">
        <v>21</v>
      </c>
      <c r="H106" s="195">
        <f>'[70]Оценка от учреждения'!H105</f>
        <v>100</v>
      </c>
      <c r="I106" s="195">
        <f>'[70]Оценка от учреждения'!I105</f>
        <v>100</v>
      </c>
      <c r="J106" s="279">
        <f>IF(I106/H106*100&gt;100,100,I106/H106*100)</f>
        <v>100</v>
      </c>
      <c r="K106" s="283"/>
      <c r="L106" s="262"/>
      <c r="M106" s="294"/>
      <c r="N106" s="284"/>
      <c r="O106" s="285"/>
    </row>
    <row r="107" spans="1:15" ht="33" customHeight="1" x14ac:dyDescent="0.25">
      <c r="A107" s="295"/>
      <c r="B107" s="203"/>
      <c r="C107" s="276"/>
      <c r="D107" s="282"/>
      <c r="E107" s="273" t="s">
        <v>25</v>
      </c>
      <c r="F107" s="55" t="s">
        <v>26</v>
      </c>
      <c r="G107" s="278" t="s">
        <v>27</v>
      </c>
      <c r="H107" s="195">
        <f>'[70]Оценка от учреждения'!H106</f>
        <v>264</v>
      </c>
      <c r="I107" s="195">
        <f>'[70]Оценка от учреждения'!I106</f>
        <v>271.08</v>
      </c>
      <c r="J107" s="279">
        <f>IF(I107/H107*100&gt;100,100,I107/H107*100)</f>
        <v>100</v>
      </c>
      <c r="K107" s="279">
        <f>J107</f>
        <v>100</v>
      </c>
      <c r="L107" s="262"/>
      <c r="M107" s="296"/>
      <c r="N107" s="286"/>
      <c r="O107" s="287"/>
    </row>
    <row r="108" spans="1:15" x14ac:dyDescent="0.25">
      <c r="A108" s="272"/>
      <c r="B108" s="272"/>
      <c r="C108" s="272"/>
      <c r="D108" s="272"/>
      <c r="E108" s="272"/>
      <c r="F108" s="272"/>
      <c r="G108" s="272"/>
      <c r="J108" s="272"/>
      <c r="K108" s="272"/>
      <c r="L108" s="272"/>
      <c r="M108" s="272"/>
      <c r="N108" s="272"/>
      <c r="O108" s="272"/>
    </row>
    <row r="109" spans="1:15" x14ac:dyDescent="0.25">
      <c r="A109" s="272"/>
      <c r="B109" s="272"/>
      <c r="C109" s="272"/>
      <c r="D109" s="272"/>
      <c r="E109" s="272"/>
      <c r="F109" s="272"/>
      <c r="G109" s="292"/>
      <c r="H109" s="246"/>
      <c r="J109" s="272"/>
      <c r="K109" s="272"/>
      <c r="L109" s="272"/>
      <c r="M109" s="272"/>
      <c r="N109" s="272"/>
      <c r="O109" s="272"/>
    </row>
    <row r="110" spans="1:15" ht="15.75" x14ac:dyDescent="0.25">
      <c r="A110" s="172" t="s">
        <v>81</v>
      </c>
      <c r="B110" s="172"/>
      <c r="C110" s="172"/>
      <c r="D110" s="172"/>
      <c r="E110" s="172"/>
      <c r="F110" s="173" t="s">
        <v>176</v>
      </c>
      <c r="G110" s="292"/>
      <c r="H110" s="246"/>
      <c r="J110" s="272"/>
      <c r="K110" s="272"/>
      <c r="L110" s="272"/>
      <c r="M110" s="272"/>
      <c r="N110" s="272"/>
      <c r="O110" s="272"/>
    </row>
    <row r="111" spans="1:15" ht="15.75" x14ac:dyDescent="0.25">
      <c r="A111" s="172"/>
      <c r="B111" s="172"/>
      <c r="C111" s="172"/>
      <c r="D111" s="172"/>
      <c r="E111" s="172"/>
      <c r="F111" s="172"/>
      <c r="H111" s="246"/>
    </row>
    <row r="112" spans="1:15" ht="15.75" x14ac:dyDescent="0.25">
      <c r="A112" s="172" t="s">
        <v>83</v>
      </c>
      <c r="B112" s="172"/>
      <c r="C112" s="172"/>
      <c r="D112" s="172"/>
      <c r="E112" s="172"/>
      <c r="F112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07"/>
  <sheetViews>
    <sheetView view="pageBreakPreview" zoomScale="70" zoomScaleNormal="60" zoomScaleSheetLayoutView="70" workbookViewId="0">
      <pane xSplit="4" ySplit="3" topLeftCell="E4" activePane="bottomRight" state="frozen"/>
      <selection activeCell="E16" sqref="E16"/>
      <selection pane="topRight" activeCell="E16" sqref="E16"/>
      <selection pane="bottomLeft" activeCell="E16" sqref="E16"/>
      <selection pane="bottomRight" activeCell="E16" sqref="E16"/>
    </sheetView>
  </sheetViews>
  <sheetFormatPr defaultColWidth="8.85546875" defaultRowHeight="15" x14ac:dyDescent="0.25"/>
  <cols>
    <col min="1" max="1" width="19.140625" style="1" customWidth="1"/>
    <col min="2" max="2" width="20" style="1" customWidth="1"/>
    <col min="3" max="3" width="39.5703125" style="1" customWidth="1"/>
    <col min="4" max="4" width="10.140625" style="1" customWidth="1"/>
    <col min="5" max="5" width="17.85546875" style="1" customWidth="1"/>
    <col min="6" max="6" width="77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8.85546875" style="1"/>
  </cols>
  <sheetData>
    <row r="1" spans="1:15" ht="33.75" customHeight="1" x14ac:dyDescent="0.45">
      <c r="C1" s="2" t="s">
        <v>0</v>
      </c>
      <c r="D1" s="2"/>
      <c r="E1" s="2"/>
      <c r="F1" s="2"/>
    </row>
    <row r="2" spans="1:15" ht="195.75" customHeight="1" x14ac:dyDescent="0.25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2</v>
      </c>
      <c r="D3" s="5">
        <v>3</v>
      </c>
      <c r="E3" s="4">
        <v>4</v>
      </c>
      <c r="F3" s="5">
        <v>5</v>
      </c>
      <c r="G3" s="4">
        <v>6</v>
      </c>
      <c r="H3" s="5">
        <v>7</v>
      </c>
      <c r="I3" s="4">
        <v>8</v>
      </c>
      <c r="J3" s="5">
        <v>9</v>
      </c>
      <c r="K3" s="4">
        <v>10</v>
      </c>
      <c r="L3" s="5">
        <v>11</v>
      </c>
      <c r="M3" s="4">
        <v>12</v>
      </c>
      <c r="N3" s="5">
        <v>13</v>
      </c>
    </row>
    <row r="4" spans="1:15" customFormat="1" ht="56.25" hidden="1" customHeight="1" x14ac:dyDescent="0.25">
      <c r="A4" s="6" t="s">
        <v>89</v>
      </c>
      <c r="B4" s="7" t="s">
        <v>16</v>
      </c>
      <c r="C4" s="8" t="s">
        <v>17</v>
      </c>
      <c r="D4" s="9" t="s">
        <v>18</v>
      </c>
      <c r="E4" s="10" t="s">
        <v>19</v>
      </c>
      <c r="F4" s="11" t="s">
        <v>20</v>
      </c>
      <c r="G4" s="12" t="s">
        <v>21</v>
      </c>
      <c r="H4" s="13"/>
      <c r="I4" s="13"/>
      <c r="J4" s="14"/>
      <c r="K4" s="15"/>
      <c r="L4" s="16"/>
      <c r="M4" s="17" t="s">
        <v>22</v>
      </c>
      <c r="N4" s="18"/>
      <c r="O4" s="19">
        <v>1</v>
      </c>
    </row>
    <row r="5" spans="1:15" customFormat="1" ht="56.25" hidden="1" customHeight="1" x14ac:dyDescent="0.25">
      <c r="A5" s="20"/>
      <c r="B5" s="7"/>
      <c r="C5" s="8"/>
      <c r="D5" s="21"/>
      <c r="E5" s="10" t="s">
        <v>19</v>
      </c>
      <c r="F5" s="11" t="s">
        <v>23</v>
      </c>
      <c r="G5" s="12" t="s">
        <v>21</v>
      </c>
      <c r="H5" s="13"/>
      <c r="I5" s="13"/>
      <c r="J5" s="14"/>
      <c r="K5" s="22"/>
      <c r="L5" s="23"/>
      <c r="M5" s="17"/>
      <c r="N5" s="24"/>
      <c r="O5" s="25"/>
    </row>
    <row r="6" spans="1:15" customFormat="1" ht="87" hidden="1" customHeight="1" x14ac:dyDescent="0.25">
      <c r="A6" s="20"/>
      <c r="B6" s="7"/>
      <c r="C6" s="8"/>
      <c r="D6" s="21"/>
      <c r="E6" s="10" t="s">
        <v>19</v>
      </c>
      <c r="F6" s="11" t="s">
        <v>24</v>
      </c>
      <c r="G6" s="12" t="s">
        <v>21</v>
      </c>
      <c r="H6" s="13"/>
      <c r="I6" s="13"/>
      <c r="J6" s="14"/>
      <c r="K6" s="26"/>
      <c r="L6" s="23"/>
      <c r="M6" s="17"/>
      <c r="N6" s="24"/>
      <c r="O6" s="25"/>
    </row>
    <row r="7" spans="1:15" customFormat="1" ht="33" hidden="1" customHeight="1" x14ac:dyDescent="0.25">
      <c r="A7" s="20"/>
      <c r="B7" s="27"/>
      <c r="C7" s="28"/>
      <c r="D7" s="29"/>
      <c r="E7" s="10" t="s">
        <v>25</v>
      </c>
      <c r="F7" s="30" t="s">
        <v>26</v>
      </c>
      <c r="G7" s="12" t="s">
        <v>27</v>
      </c>
      <c r="H7" s="13"/>
      <c r="I7" s="13"/>
      <c r="J7" s="14"/>
      <c r="K7" s="14"/>
      <c r="L7" s="31"/>
      <c r="M7" s="17"/>
      <c r="N7" s="32"/>
      <c r="O7" s="33"/>
    </row>
    <row r="8" spans="1:15" customFormat="1" ht="56.25" hidden="1" customHeight="1" x14ac:dyDescent="0.25">
      <c r="A8" s="20"/>
      <c r="B8" s="7" t="s">
        <v>28</v>
      </c>
      <c r="C8" s="8" t="s">
        <v>29</v>
      </c>
      <c r="D8" s="9" t="s">
        <v>18</v>
      </c>
      <c r="E8" s="10" t="s">
        <v>19</v>
      </c>
      <c r="F8" s="11" t="s">
        <v>20</v>
      </c>
      <c r="G8" s="12" t="s">
        <v>21</v>
      </c>
      <c r="H8" s="13"/>
      <c r="I8" s="13"/>
      <c r="J8" s="14"/>
      <c r="K8" s="15"/>
      <c r="L8" s="16"/>
      <c r="M8" s="17"/>
      <c r="N8" s="34"/>
      <c r="O8" s="19">
        <v>2</v>
      </c>
    </row>
    <row r="9" spans="1:15" customFormat="1" ht="56.25" hidden="1" customHeight="1" x14ac:dyDescent="0.25">
      <c r="A9" s="20"/>
      <c r="B9" s="7"/>
      <c r="C9" s="8"/>
      <c r="D9" s="21"/>
      <c r="E9" s="10" t="s">
        <v>19</v>
      </c>
      <c r="F9" s="11" t="s">
        <v>23</v>
      </c>
      <c r="G9" s="12" t="s">
        <v>21</v>
      </c>
      <c r="H9" s="13"/>
      <c r="I9" s="13"/>
      <c r="J9" s="14"/>
      <c r="K9" s="22"/>
      <c r="L9" s="23"/>
      <c r="M9" s="17"/>
      <c r="N9" s="34"/>
      <c r="O9" s="25"/>
    </row>
    <row r="10" spans="1:15" customFormat="1" ht="87" hidden="1" customHeight="1" x14ac:dyDescent="0.25">
      <c r="A10" s="20"/>
      <c r="B10" s="7"/>
      <c r="C10" s="8"/>
      <c r="D10" s="21"/>
      <c r="E10" s="10" t="s">
        <v>19</v>
      </c>
      <c r="F10" s="11" t="s">
        <v>24</v>
      </c>
      <c r="G10" s="12" t="s">
        <v>21</v>
      </c>
      <c r="H10" s="13"/>
      <c r="I10" s="13"/>
      <c r="J10" s="14"/>
      <c r="K10" s="26"/>
      <c r="L10" s="23"/>
      <c r="M10" s="17"/>
      <c r="N10" s="34"/>
      <c r="O10" s="25"/>
    </row>
    <row r="11" spans="1:15" customFormat="1" ht="33" hidden="1" customHeight="1" x14ac:dyDescent="0.25">
      <c r="A11" s="20"/>
      <c r="B11" s="27"/>
      <c r="C11" s="28"/>
      <c r="D11" s="29"/>
      <c r="E11" s="10" t="s">
        <v>25</v>
      </c>
      <c r="F11" s="30" t="s">
        <v>26</v>
      </c>
      <c r="G11" s="12" t="s">
        <v>27</v>
      </c>
      <c r="H11" s="13"/>
      <c r="I11" s="13"/>
      <c r="J11" s="14"/>
      <c r="K11" s="14"/>
      <c r="L11" s="31"/>
      <c r="M11" s="17"/>
      <c r="N11" s="14"/>
      <c r="O11" s="33"/>
    </row>
    <row r="12" spans="1:15" customFormat="1" ht="56.25" hidden="1" customHeight="1" x14ac:dyDescent="0.25">
      <c r="A12" s="20"/>
      <c r="B12" s="7" t="s">
        <v>30</v>
      </c>
      <c r="C12" s="8" t="s">
        <v>31</v>
      </c>
      <c r="D12" s="9" t="s">
        <v>18</v>
      </c>
      <c r="E12" s="10" t="s">
        <v>19</v>
      </c>
      <c r="F12" s="11" t="s">
        <v>20</v>
      </c>
      <c r="G12" s="12" t="s">
        <v>21</v>
      </c>
      <c r="H12" s="13"/>
      <c r="I12" s="13"/>
      <c r="J12" s="14"/>
      <c r="K12" s="15"/>
      <c r="L12" s="16"/>
      <c r="M12" s="17"/>
      <c r="N12" s="34"/>
      <c r="O12" s="19">
        <v>3</v>
      </c>
    </row>
    <row r="13" spans="1:15" customFormat="1" ht="56.25" hidden="1" customHeight="1" x14ac:dyDescent="0.25">
      <c r="A13" s="20"/>
      <c r="B13" s="7"/>
      <c r="C13" s="8"/>
      <c r="D13" s="21"/>
      <c r="E13" s="10" t="s">
        <v>19</v>
      </c>
      <c r="F13" s="11" t="s">
        <v>23</v>
      </c>
      <c r="G13" s="12" t="s">
        <v>21</v>
      </c>
      <c r="H13" s="13"/>
      <c r="I13" s="13"/>
      <c r="J13" s="14"/>
      <c r="K13" s="22"/>
      <c r="L13" s="23"/>
      <c r="M13" s="17"/>
      <c r="N13" s="34"/>
      <c r="O13" s="25"/>
    </row>
    <row r="14" spans="1:15" customFormat="1" ht="87" hidden="1" customHeight="1" x14ac:dyDescent="0.25">
      <c r="A14" s="20"/>
      <c r="B14" s="7"/>
      <c r="C14" s="8"/>
      <c r="D14" s="21"/>
      <c r="E14" s="10" t="s">
        <v>19</v>
      </c>
      <c r="F14" s="11" t="s">
        <v>24</v>
      </c>
      <c r="G14" s="12" t="s">
        <v>21</v>
      </c>
      <c r="H14" s="13"/>
      <c r="I14" s="13"/>
      <c r="J14" s="14"/>
      <c r="K14" s="26"/>
      <c r="L14" s="23"/>
      <c r="M14" s="17"/>
      <c r="N14" s="34"/>
      <c r="O14" s="25"/>
    </row>
    <row r="15" spans="1:15" customFormat="1" ht="33" hidden="1" customHeight="1" x14ac:dyDescent="0.25">
      <c r="A15" s="20"/>
      <c r="B15" s="27"/>
      <c r="C15" s="28"/>
      <c r="D15" s="29"/>
      <c r="E15" s="10" t="s">
        <v>25</v>
      </c>
      <c r="F15" s="30" t="s">
        <v>26</v>
      </c>
      <c r="G15" s="12" t="s">
        <v>27</v>
      </c>
      <c r="H15" s="13"/>
      <c r="I15" s="13"/>
      <c r="J15" s="14"/>
      <c r="K15" s="14"/>
      <c r="L15" s="31"/>
      <c r="M15" s="17"/>
      <c r="N15" s="14"/>
      <c r="O15" s="33"/>
    </row>
    <row r="16" spans="1:15" ht="56.25" customHeight="1" x14ac:dyDescent="0.25">
      <c r="A16" s="20"/>
      <c r="B16" s="35" t="s">
        <v>32</v>
      </c>
      <c r="C16" s="36" t="s">
        <v>33</v>
      </c>
      <c r="D16" s="37" t="s">
        <v>18</v>
      </c>
      <c r="E16" s="3" t="s">
        <v>19</v>
      </c>
      <c r="F16" s="38" t="s">
        <v>20</v>
      </c>
      <c r="G16" s="39" t="s">
        <v>21</v>
      </c>
      <c r="H16" s="40">
        <f>'[7]оценка Учреждения'!$H$15</f>
        <v>100</v>
      </c>
      <c r="I16" s="40">
        <f>'[7]оценка Учреждения'!$I$15</f>
        <v>100</v>
      </c>
      <c r="J16" s="41">
        <f t="shared" ref="J16:J49" si="0">IF(I16/H16*100&gt;100,100,I16/H16*100)</f>
        <v>100</v>
      </c>
      <c r="K16" s="42">
        <f>(J16+J17+J18)/3</f>
        <v>100</v>
      </c>
      <c r="L16" s="43">
        <f>(K16+K19)/2</f>
        <v>100</v>
      </c>
      <c r="M16" s="17"/>
      <c r="N16" s="44"/>
      <c r="O16" s="45">
        <v>4</v>
      </c>
    </row>
    <row r="17" spans="1:15" ht="56.25" customHeight="1" x14ac:dyDescent="0.25">
      <c r="A17" s="20"/>
      <c r="B17" s="35"/>
      <c r="C17" s="36"/>
      <c r="D17" s="46"/>
      <c r="E17" s="3" t="s">
        <v>19</v>
      </c>
      <c r="F17" s="38" t="s">
        <v>23</v>
      </c>
      <c r="G17" s="39" t="s">
        <v>21</v>
      </c>
      <c r="H17" s="40">
        <f>'[7]оценка Учреждения'!$H$16</f>
        <v>95.5</v>
      </c>
      <c r="I17" s="40">
        <f>'[7]оценка Учреждения'!$I$16</f>
        <v>95.5</v>
      </c>
      <c r="J17" s="41">
        <f t="shared" si="0"/>
        <v>100</v>
      </c>
      <c r="K17" s="47"/>
      <c r="L17" s="48"/>
      <c r="M17" s="17"/>
      <c r="N17" s="49"/>
      <c r="O17" s="50"/>
    </row>
    <row r="18" spans="1:15" ht="87" customHeight="1" x14ac:dyDescent="0.25">
      <c r="A18" s="20"/>
      <c r="B18" s="35"/>
      <c r="C18" s="36"/>
      <c r="D18" s="46"/>
      <c r="E18" s="3" t="s">
        <v>19</v>
      </c>
      <c r="F18" s="38" t="s">
        <v>24</v>
      </c>
      <c r="G18" s="39" t="s">
        <v>21</v>
      </c>
      <c r="H18" s="40">
        <f>'[7]оценка Учреждения'!$H$17</f>
        <v>100</v>
      </c>
      <c r="I18" s="40">
        <f>'[7]оценка Учреждения'!$I$17</f>
        <v>100</v>
      </c>
      <c r="J18" s="41">
        <f t="shared" si="0"/>
        <v>100</v>
      </c>
      <c r="K18" s="51"/>
      <c r="L18" s="48"/>
      <c r="M18" s="17"/>
      <c r="N18" s="49"/>
      <c r="O18" s="50"/>
    </row>
    <row r="19" spans="1:15" ht="33" customHeight="1" x14ac:dyDescent="0.25">
      <c r="A19" s="20"/>
      <c r="B19" s="52"/>
      <c r="C19" s="53"/>
      <c r="D19" s="54"/>
      <c r="E19" s="3" t="s">
        <v>25</v>
      </c>
      <c r="F19" s="55" t="s">
        <v>26</v>
      </c>
      <c r="G19" s="39" t="s">
        <v>27</v>
      </c>
      <c r="H19" s="40">
        <f>'[7]оценка Учреждения'!$H$18</f>
        <v>35.44</v>
      </c>
      <c r="I19" s="40">
        <f>'[7]оценка Учреждения'!$I$18</f>
        <v>37.67</v>
      </c>
      <c r="J19" s="41">
        <f t="shared" si="0"/>
        <v>100</v>
      </c>
      <c r="K19" s="41">
        <f>J19</f>
        <v>100</v>
      </c>
      <c r="L19" s="56"/>
      <c r="M19" s="17"/>
      <c r="N19" s="57"/>
      <c r="O19" s="58"/>
    </row>
    <row r="20" spans="1:15" ht="56.25" customHeight="1" x14ac:dyDescent="0.25">
      <c r="A20" s="20"/>
      <c r="B20" s="35" t="s">
        <v>34</v>
      </c>
      <c r="C20" s="36" t="s">
        <v>35</v>
      </c>
      <c r="D20" s="37" t="s">
        <v>18</v>
      </c>
      <c r="E20" s="3" t="s">
        <v>19</v>
      </c>
      <c r="F20" s="38" t="s">
        <v>20</v>
      </c>
      <c r="G20" s="39" t="s">
        <v>21</v>
      </c>
      <c r="H20" s="40">
        <f>'[7]оценка Учреждения'!$H$19</f>
        <v>100</v>
      </c>
      <c r="I20" s="40">
        <f>'[7]оценка Учреждения'!$I$19</f>
        <v>100</v>
      </c>
      <c r="J20" s="41">
        <f t="shared" si="0"/>
        <v>100</v>
      </c>
      <c r="K20" s="42">
        <f>(J20+J21+J22)/3</f>
        <v>100</v>
      </c>
      <c r="L20" s="43">
        <f>(K20+K23)/2</f>
        <v>100</v>
      </c>
      <c r="M20" s="17"/>
      <c r="N20" s="59"/>
      <c r="O20" s="45">
        <v>5</v>
      </c>
    </row>
    <row r="21" spans="1:15" ht="56.25" customHeight="1" x14ac:dyDescent="0.25">
      <c r="A21" s="20"/>
      <c r="B21" s="35"/>
      <c r="C21" s="36"/>
      <c r="D21" s="46"/>
      <c r="E21" s="3" t="s">
        <v>19</v>
      </c>
      <c r="F21" s="38" t="s">
        <v>23</v>
      </c>
      <c r="G21" s="39" t="s">
        <v>21</v>
      </c>
      <c r="H21" s="40">
        <f>'[7]оценка Учреждения'!$H$20</f>
        <v>66.7</v>
      </c>
      <c r="I21" s="40">
        <f>'[7]оценка Учреждения'!$I$20</f>
        <v>66.7</v>
      </c>
      <c r="J21" s="41">
        <f t="shared" si="0"/>
        <v>100</v>
      </c>
      <c r="K21" s="47"/>
      <c r="L21" s="48"/>
      <c r="M21" s="17"/>
      <c r="N21" s="59"/>
      <c r="O21" s="50"/>
    </row>
    <row r="22" spans="1:15" ht="87" customHeight="1" x14ac:dyDescent="0.25">
      <c r="A22" s="20"/>
      <c r="B22" s="35"/>
      <c r="C22" s="36"/>
      <c r="D22" s="46"/>
      <c r="E22" s="3" t="s">
        <v>19</v>
      </c>
      <c r="F22" s="38" t="s">
        <v>24</v>
      </c>
      <c r="G22" s="39" t="s">
        <v>21</v>
      </c>
      <c r="H22" s="40">
        <f>'[7]оценка Учреждения'!$H$21</f>
        <v>100</v>
      </c>
      <c r="I22" s="40">
        <f>'[7]оценка Учреждения'!$I$21</f>
        <v>100</v>
      </c>
      <c r="J22" s="41">
        <f t="shared" si="0"/>
        <v>100</v>
      </c>
      <c r="K22" s="51"/>
      <c r="L22" s="48"/>
      <c r="M22" s="17"/>
      <c r="N22" s="59"/>
      <c r="O22" s="50"/>
    </row>
    <row r="23" spans="1:15" ht="33" customHeight="1" x14ac:dyDescent="0.25">
      <c r="A23" s="20"/>
      <c r="B23" s="52"/>
      <c r="C23" s="53"/>
      <c r="D23" s="54"/>
      <c r="E23" s="3" t="s">
        <v>25</v>
      </c>
      <c r="F23" s="55" t="s">
        <v>26</v>
      </c>
      <c r="G23" s="39" t="s">
        <v>27</v>
      </c>
      <c r="H23" s="40">
        <f>'[7]оценка Учреждения'!$H$22</f>
        <v>3</v>
      </c>
      <c r="I23" s="40">
        <f>'[7]оценка Учреждения'!$I$22</f>
        <v>3.44</v>
      </c>
      <c r="J23" s="41">
        <f t="shared" si="0"/>
        <v>100</v>
      </c>
      <c r="K23" s="41">
        <f>J23</f>
        <v>100</v>
      </c>
      <c r="L23" s="56"/>
      <c r="M23" s="17"/>
      <c r="N23" s="41"/>
      <c r="O23" s="58"/>
    </row>
    <row r="24" spans="1:15" ht="56.25" customHeight="1" x14ac:dyDescent="0.25">
      <c r="A24" s="20"/>
      <c r="B24" s="35" t="s">
        <v>36</v>
      </c>
      <c r="C24" s="36" t="s">
        <v>37</v>
      </c>
      <c r="D24" s="37" t="s">
        <v>18</v>
      </c>
      <c r="E24" s="3" t="s">
        <v>19</v>
      </c>
      <c r="F24" s="38" t="s">
        <v>20</v>
      </c>
      <c r="G24" s="39" t="s">
        <v>21</v>
      </c>
      <c r="H24" s="40">
        <f>'[7]оценка Учреждения'!$H$23</f>
        <v>100</v>
      </c>
      <c r="I24" s="40">
        <f>'[7]оценка Учреждения'!$I$23</f>
        <v>100</v>
      </c>
      <c r="J24" s="41">
        <f t="shared" si="0"/>
        <v>100</v>
      </c>
      <c r="K24" s="42">
        <f>(J24+J25+J26)/3</f>
        <v>97.553191489361708</v>
      </c>
      <c r="L24" s="43">
        <f>(K24+K27)/2</f>
        <v>98.776595744680861</v>
      </c>
      <c r="M24" s="17"/>
      <c r="N24" s="59"/>
      <c r="O24" s="45">
        <v>6</v>
      </c>
    </row>
    <row r="25" spans="1:15" ht="56.25" customHeight="1" x14ac:dyDescent="0.25">
      <c r="A25" s="20"/>
      <c r="B25" s="35"/>
      <c r="C25" s="36"/>
      <c r="D25" s="46"/>
      <c r="E25" s="3" t="s">
        <v>19</v>
      </c>
      <c r="F25" s="38" t="s">
        <v>23</v>
      </c>
      <c r="G25" s="39" t="s">
        <v>21</v>
      </c>
      <c r="H25" s="40">
        <f>'[7]оценка Учреждения'!$H$24</f>
        <v>94</v>
      </c>
      <c r="I25" s="40">
        <f>'[7]оценка Учреждения'!$I$24</f>
        <v>87.1</v>
      </c>
      <c r="J25" s="41">
        <f t="shared" si="0"/>
        <v>92.659574468085111</v>
      </c>
      <c r="K25" s="47"/>
      <c r="L25" s="48"/>
      <c r="M25" s="17"/>
      <c r="N25" s="59"/>
      <c r="O25" s="50"/>
    </row>
    <row r="26" spans="1:15" ht="87" customHeight="1" x14ac:dyDescent="0.25">
      <c r="A26" s="20"/>
      <c r="B26" s="35"/>
      <c r="C26" s="36"/>
      <c r="D26" s="46"/>
      <c r="E26" s="3" t="s">
        <v>19</v>
      </c>
      <c r="F26" s="38" t="s">
        <v>24</v>
      </c>
      <c r="G26" s="39" t="s">
        <v>21</v>
      </c>
      <c r="H26" s="40">
        <f>'[7]оценка Учреждения'!$H$25</f>
        <v>100</v>
      </c>
      <c r="I26" s="40">
        <f>'[7]оценка Учреждения'!$I$25</f>
        <v>100</v>
      </c>
      <c r="J26" s="41">
        <f t="shared" si="0"/>
        <v>100</v>
      </c>
      <c r="K26" s="51"/>
      <c r="L26" s="48"/>
      <c r="M26" s="17"/>
      <c r="N26" s="59"/>
      <c r="O26" s="50"/>
    </row>
    <row r="27" spans="1:15" ht="33" customHeight="1" x14ac:dyDescent="0.25">
      <c r="A27" s="20"/>
      <c r="B27" s="52"/>
      <c r="C27" s="53"/>
      <c r="D27" s="54"/>
      <c r="E27" s="3" t="s">
        <v>25</v>
      </c>
      <c r="F27" s="55" t="s">
        <v>26</v>
      </c>
      <c r="G27" s="39" t="s">
        <v>27</v>
      </c>
      <c r="H27" s="40">
        <f>'[7]оценка Учреждения'!$H$26</f>
        <v>745</v>
      </c>
      <c r="I27" s="40">
        <f>'[7]оценка Учреждения'!$I$26</f>
        <v>746.33</v>
      </c>
      <c r="J27" s="41">
        <f t="shared" si="0"/>
        <v>100</v>
      </c>
      <c r="K27" s="41">
        <f>J27</f>
        <v>100</v>
      </c>
      <c r="L27" s="56"/>
      <c r="M27" s="17"/>
      <c r="N27" s="41"/>
      <c r="O27" s="58"/>
    </row>
    <row r="28" spans="1:15" ht="56.25" customHeight="1" x14ac:dyDescent="0.25">
      <c r="A28" s="20"/>
      <c r="B28" s="35" t="s">
        <v>38</v>
      </c>
      <c r="C28" s="36" t="s">
        <v>39</v>
      </c>
      <c r="D28" s="37" t="s">
        <v>18</v>
      </c>
      <c r="E28" s="3" t="s">
        <v>19</v>
      </c>
      <c r="F28" s="38" t="s">
        <v>20</v>
      </c>
      <c r="G28" s="39" t="s">
        <v>21</v>
      </c>
      <c r="H28" s="40">
        <f>'[7]оценка Учреждения'!$H$27</f>
        <v>100</v>
      </c>
      <c r="I28" s="40">
        <f>'[7]оценка Учреждения'!$I$27</f>
        <v>100</v>
      </c>
      <c r="J28" s="41">
        <f t="shared" si="0"/>
        <v>100</v>
      </c>
      <c r="K28" s="42">
        <f>(J28+J29+J30)/3</f>
        <v>85.80176042862611</v>
      </c>
      <c r="L28" s="43">
        <f>(K28+K31)/2</f>
        <v>92.900880214313048</v>
      </c>
      <c r="M28" s="17"/>
      <c r="N28" s="59"/>
      <c r="O28" s="45">
        <v>7</v>
      </c>
    </row>
    <row r="29" spans="1:15" ht="56.25" customHeight="1" x14ac:dyDescent="0.25">
      <c r="A29" s="20"/>
      <c r="B29" s="35"/>
      <c r="C29" s="36"/>
      <c r="D29" s="46"/>
      <c r="E29" s="3" t="s">
        <v>19</v>
      </c>
      <c r="F29" s="38" t="s">
        <v>23</v>
      </c>
      <c r="G29" s="39" t="s">
        <v>21</v>
      </c>
      <c r="H29" s="40">
        <f>'[7]оценка Учреждения'!$H$28</f>
        <v>87.1</v>
      </c>
      <c r="I29" s="40">
        <f>'[7]оценка Учреждения'!$I$28</f>
        <v>50</v>
      </c>
      <c r="J29" s="41">
        <f t="shared" si="0"/>
        <v>57.40528128587831</v>
      </c>
      <c r="K29" s="47"/>
      <c r="L29" s="48"/>
      <c r="M29" s="17"/>
      <c r="N29" s="59"/>
      <c r="O29" s="50"/>
    </row>
    <row r="30" spans="1:15" ht="87" customHeight="1" x14ac:dyDescent="0.25">
      <c r="A30" s="20"/>
      <c r="B30" s="35"/>
      <c r="C30" s="36"/>
      <c r="D30" s="46"/>
      <c r="E30" s="3" t="s">
        <v>19</v>
      </c>
      <c r="F30" s="38" t="s">
        <v>24</v>
      </c>
      <c r="G30" s="39" t="s">
        <v>21</v>
      </c>
      <c r="H30" s="40">
        <f>'[7]оценка Учреждения'!$H$29</f>
        <v>100</v>
      </c>
      <c r="I30" s="40">
        <f>'[7]оценка Учреждения'!$I$29</f>
        <v>100</v>
      </c>
      <c r="J30" s="41">
        <f t="shared" si="0"/>
        <v>100</v>
      </c>
      <c r="K30" s="51"/>
      <c r="L30" s="48"/>
      <c r="M30" s="17"/>
      <c r="N30" s="59"/>
      <c r="O30" s="50"/>
    </row>
    <row r="31" spans="1:15" ht="33" customHeight="1" x14ac:dyDescent="0.25">
      <c r="A31" s="20"/>
      <c r="B31" s="52"/>
      <c r="C31" s="53"/>
      <c r="D31" s="54"/>
      <c r="E31" s="3" t="s">
        <v>25</v>
      </c>
      <c r="F31" s="55" t="s">
        <v>26</v>
      </c>
      <c r="G31" s="39" t="s">
        <v>27</v>
      </c>
      <c r="H31" s="40">
        <f>'[7]оценка Учреждения'!$H$30</f>
        <v>1.1100000000000001</v>
      </c>
      <c r="I31" s="40">
        <f>'[7]оценка Учреждения'!$I$30</f>
        <v>1.67</v>
      </c>
      <c r="J31" s="41">
        <f t="shared" si="0"/>
        <v>100</v>
      </c>
      <c r="K31" s="41">
        <f>J31</f>
        <v>100</v>
      </c>
      <c r="L31" s="56"/>
      <c r="M31" s="17"/>
      <c r="N31" s="41"/>
      <c r="O31" s="58"/>
    </row>
    <row r="32" spans="1:15" ht="56.25" customHeight="1" x14ac:dyDescent="0.25">
      <c r="A32" s="20"/>
      <c r="B32" s="35" t="s">
        <v>40</v>
      </c>
      <c r="C32" s="36" t="s">
        <v>41</v>
      </c>
      <c r="D32" s="37" t="s">
        <v>18</v>
      </c>
      <c r="E32" s="3" t="s">
        <v>19</v>
      </c>
      <c r="F32" s="38" t="s">
        <v>20</v>
      </c>
      <c r="G32" s="39" t="s">
        <v>21</v>
      </c>
      <c r="H32" s="40">
        <f>'[7]оценка Учреждения'!$H$31</f>
        <v>100</v>
      </c>
      <c r="I32" s="40">
        <f>'[7]оценка Учреждения'!$I$31</f>
        <v>100</v>
      </c>
      <c r="J32" s="41">
        <f t="shared" si="0"/>
        <v>100</v>
      </c>
      <c r="K32" s="42">
        <f>(J32+J33+J34)/2</f>
        <v>100</v>
      </c>
      <c r="L32" s="43">
        <f>(K32+K35)/2</f>
        <v>98.69668246445498</v>
      </c>
      <c r="M32" s="17"/>
      <c r="N32" s="59"/>
      <c r="O32" s="45">
        <v>8</v>
      </c>
    </row>
    <row r="33" spans="1:15" ht="56.25" customHeight="1" x14ac:dyDescent="0.25">
      <c r="A33" s="20"/>
      <c r="B33" s="35"/>
      <c r="C33" s="36"/>
      <c r="D33" s="46"/>
      <c r="E33" s="3" t="s">
        <v>19</v>
      </c>
      <c r="F33" s="38" t="s">
        <v>42</v>
      </c>
      <c r="G33" s="39" t="s">
        <v>21</v>
      </c>
      <c r="H33" s="40">
        <f>'[7]оценка Учреждения'!$H$32</f>
        <v>100</v>
      </c>
      <c r="I33" s="40">
        <f>'[7]оценка Учреждения'!$I$32</f>
        <v>100</v>
      </c>
      <c r="J33" s="41">
        <f t="shared" si="0"/>
        <v>100</v>
      </c>
      <c r="K33" s="47"/>
      <c r="L33" s="48"/>
      <c r="M33" s="17"/>
      <c r="N33" s="59"/>
      <c r="O33" s="50"/>
    </row>
    <row r="34" spans="1:15" ht="66.75" customHeight="1" x14ac:dyDescent="0.25">
      <c r="A34" s="20"/>
      <c r="B34" s="35"/>
      <c r="C34" s="36"/>
      <c r="D34" s="46"/>
      <c r="E34" s="3" t="s">
        <v>19</v>
      </c>
      <c r="F34" s="38" t="s">
        <v>43</v>
      </c>
      <c r="G34" s="39" t="s">
        <v>21</v>
      </c>
      <c r="H34" s="40">
        <f>'[7]оценка Учреждения'!$H$33</f>
        <v>0</v>
      </c>
      <c r="I34" s="40">
        <f>'[7]оценка Учреждения'!$I$33</f>
        <v>0</v>
      </c>
      <c r="J34" s="41">
        <v>0</v>
      </c>
      <c r="K34" s="51"/>
      <c r="L34" s="48"/>
      <c r="M34" s="17"/>
      <c r="N34" s="59"/>
      <c r="O34" s="50"/>
    </row>
    <row r="35" spans="1:15" ht="33" customHeight="1" x14ac:dyDescent="0.25">
      <c r="A35" s="20"/>
      <c r="B35" s="52"/>
      <c r="C35" s="53"/>
      <c r="D35" s="54"/>
      <c r="E35" s="3" t="s">
        <v>25</v>
      </c>
      <c r="F35" s="55" t="s">
        <v>26</v>
      </c>
      <c r="G35" s="39" t="s">
        <v>27</v>
      </c>
      <c r="H35" s="40">
        <f>'[7]оценка Учреждения'!$H$34</f>
        <v>4.22</v>
      </c>
      <c r="I35" s="40">
        <f>'[7]оценка Учреждения'!$I$34</f>
        <v>4.1100000000000003</v>
      </c>
      <c r="J35" s="41">
        <f t="shared" si="0"/>
        <v>97.393364928909961</v>
      </c>
      <c r="K35" s="41">
        <f>J35</f>
        <v>97.393364928909961</v>
      </c>
      <c r="L35" s="56"/>
      <c r="M35" s="17"/>
      <c r="N35" s="41"/>
      <c r="O35" s="58"/>
    </row>
    <row r="36" spans="1:15" customFormat="1" ht="56.25" hidden="1" customHeight="1" x14ac:dyDescent="0.25">
      <c r="A36" s="20"/>
      <c r="B36" s="83" t="s">
        <v>44</v>
      </c>
      <c r="C36" s="84" t="s">
        <v>45</v>
      </c>
      <c r="D36" s="85" t="s">
        <v>18</v>
      </c>
      <c r="E36" s="86" t="s">
        <v>19</v>
      </c>
      <c r="F36" s="87" t="s">
        <v>20</v>
      </c>
      <c r="G36" s="88" t="s">
        <v>21</v>
      </c>
      <c r="H36" s="89"/>
      <c r="I36" s="89"/>
      <c r="J36" s="90"/>
      <c r="K36" s="91"/>
      <c r="L36" s="92"/>
      <c r="M36" s="17"/>
      <c r="N36" s="93"/>
      <c r="O36" s="94">
        <v>9</v>
      </c>
    </row>
    <row r="37" spans="1:15" customFormat="1" ht="56.25" hidden="1" customHeight="1" x14ac:dyDescent="0.25">
      <c r="A37" s="20"/>
      <c r="B37" s="83"/>
      <c r="C37" s="84"/>
      <c r="D37" s="95"/>
      <c r="E37" s="86" t="s">
        <v>19</v>
      </c>
      <c r="F37" s="87" t="s">
        <v>42</v>
      </c>
      <c r="G37" s="88" t="s">
        <v>21</v>
      </c>
      <c r="H37" s="89"/>
      <c r="I37" s="89"/>
      <c r="J37" s="90"/>
      <c r="K37" s="96"/>
      <c r="L37" s="97"/>
      <c r="M37" s="17"/>
      <c r="N37" s="93"/>
      <c r="O37" s="98"/>
    </row>
    <row r="38" spans="1:15" customFormat="1" ht="66.75" hidden="1" customHeight="1" x14ac:dyDescent="0.25">
      <c r="A38" s="20"/>
      <c r="B38" s="83"/>
      <c r="C38" s="84"/>
      <c r="D38" s="95"/>
      <c r="E38" s="86" t="s">
        <v>19</v>
      </c>
      <c r="F38" s="87" t="s">
        <v>43</v>
      </c>
      <c r="G38" s="88" t="s">
        <v>21</v>
      </c>
      <c r="H38" s="89"/>
      <c r="I38" s="89"/>
      <c r="J38" s="90"/>
      <c r="K38" s="99"/>
      <c r="L38" s="97"/>
      <c r="M38" s="17"/>
      <c r="N38" s="93"/>
      <c r="O38" s="98"/>
    </row>
    <row r="39" spans="1:15" customFormat="1" ht="33" hidden="1" customHeight="1" x14ac:dyDescent="0.25">
      <c r="A39" s="20"/>
      <c r="B39" s="100"/>
      <c r="C39" s="101"/>
      <c r="D39" s="102"/>
      <c r="E39" s="86" t="s">
        <v>25</v>
      </c>
      <c r="F39" s="103" t="s">
        <v>26</v>
      </c>
      <c r="G39" s="88" t="s">
        <v>27</v>
      </c>
      <c r="H39" s="89"/>
      <c r="I39" s="89"/>
      <c r="J39" s="90"/>
      <c r="K39" s="90"/>
      <c r="L39" s="104"/>
      <c r="M39" s="17"/>
      <c r="N39" s="90"/>
      <c r="O39" s="105"/>
    </row>
    <row r="40" spans="1:15" ht="56.25" customHeight="1" x14ac:dyDescent="0.25">
      <c r="A40" s="20"/>
      <c r="B40" s="35" t="s">
        <v>46</v>
      </c>
      <c r="C40" s="36" t="s">
        <v>47</v>
      </c>
      <c r="D40" s="37" t="s">
        <v>18</v>
      </c>
      <c r="E40" s="3" t="s">
        <v>19</v>
      </c>
      <c r="F40" s="38" t="s">
        <v>20</v>
      </c>
      <c r="G40" s="39" t="s">
        <v>21</v>
      </c>
      <c r="H40" s="40">
        <f>'[7]оценка Учреждения'!$H$39</f>
        <v>100</v>
      </c>
      <c r="I40" s="40">
        <f>'[7]оценка Учреждения'!$I$39</f>
        <v>100</v>
      </c>
      <c r="J40" s="41">
        <f t="shared" si="0"/>
        <v>100</v>
      </c>
      <c r="K40" s="42">
        <f>(J40+J41+J42)/3</f>
        <v>100</v>
      </c>
      <c r="L40" s="43">
        <f>(K40+K43)/2</f>
        <v>100</v>
      </c>
      <c r="M40" s="17"/>
      <c r="N40" s="59"/>
      <c r="O40" s="45">
        <v>10</v>
      </c>
    </row>
    <row r="41" spans="1:15" ht="56.25" customHeight="1" x14ac:dyDescent="0.25">
      <c r="A41" s="20"/>
      <c r="B41" s="35"/>
      <c r="C41" s="36"/>
      <c r="D41" s="46"/>
      <c r="E41" s="3" t="s">
        <v>19</v>
      </c>
      <c r="F41" s="38" t="s">
        <v>42</v>
      </c>
      <c r="G41" s="39" t="s">
        <v>21</v>
      </c>
      <c r="H41" s="40">
        <f>'[7]оценка Учреждения'!$H$40</f>
        <v>100</v>
      </c>
      <c r="I41" s="40">
        <f>'[7]оценка Учреждения'!$I$40</f>
        <v>100</v>
      </c>
      <c r="J41" s="41">
        <f t="shared" si="0"/>
        <v>100</v>
      </c>
      <c r="K41" s="47"/>
      <c r="L41" s="48"/>
      <c r="M41" s="17"/>
      <c r="N41" s="59"/>
      <c r="O41" s="50"/>
    </row>
    <row r="42" spans="1:15" ht="66.75" customHeight="1" x14ac:dyDescent="0.25">
      <c r="A42" s="20"/>
      <c r="B42" s="35"/>
      <c r="C42" s="36"/>
      <c r="D42" s="46"/>
      <c r="E42" s="3" t="s">
        <v>19</v>
      </c>
      <c r="F42" s="38" t="s">
        <v>43</v>
      </c>
      <c r="G42" s="39" t="s">
        <v>21</v>
      </c>
      <c r="H42" s="40">
        <f>'[7]оценка Учреждения'!$H$41</f>
        <v>100</v>
      </c>
      <c r="I42" s="40">
        <f>'[7]оценка Учреждения'!$I$41</f>
        <v>100</v>
      </c>
      <c r="J42" s="41">
        <f t="shared" si="0"/>
        <v>100</v>
      </c>
      <c r="K42" s="51"/>
      <c r="L42" s="48"/>
      <c r="M42" s="17"/>
      <c r="N42" s="59"/>
      <c r="O42" s="50"/>
    </row>
    <row r="43" spans="1:15" ht="33" customHeight="1" x14ac:dyDescent="0.25">
      <c r="A43" s="20"/>
      <c r="B43" s="52"/>
      <c r="C43" s="53"/>
      <c r="D43" s="54"/>
      <c r="E43" s="3" t="s">
        <v>25</v>
      </c>
      <c r="F43" s="55" t="s">
        <v>26</v>
      </c>
      <c r="G43" s="39" t="s">
        <v>27</v>
      </c>
      <c r="H43" s="40">
        <f>'[7]оценка Учреждения'!$H$42</f>
        <v>2</v>
      </c>
      <c r="I43" s="40">
        <f>'[7]оценка Учреждения'!$I$42</f>
        <v>2</v>
      </c>
      <c r="J43" s="41">
        <f t="shared" si="0"/>
        <v>100</v>
      </c>
      <c r="K43" s="41">
        <f>J43</f>
        <v>100</v>
      </c>
      <c r="L43" s="56"/>
      <c r="M43" s="17"/>
      <c r="N43" s="41"/>
      <c r="O43" s="58"/>
    </row>
    <row r="44" spans="1:15" ht="56.25" customHeight="1" x14ac:dyDescent="0.25">
      <c r="A44" s="20"/>
      <c r="B44" s="106" t="s">
        <v>48</v>
      </c>
      <c r="C44" s="107" t="s">
        <v>49</v>
      </c>
      <c r="D44" s="37" t="s">
        <v>18</v>
      </c>
      <c r="E44" s="3" t="s">
        <v>19</v>
      </c>
      <c r="F44" s="38" t="s">
        <v>20</v>
      </c>
      <c r="G44" s="39" t="s">
        <v>21</v>
      </c>
      <c r="H44" s="40">
        <f>'[7]оценка Учреждения'!$H$43</f>
        <v>100</v>
      </c>
      <c r="I44" s="40">
        <f>'[7]оценка Учреждения'!$I$43</f>
        <v>100</v>
      </c>
      <c r="J44" s="41">
        <f t="shared" si="0"/>
        <v>100</v>
      </c>
      <c r="K44" s="42">
        <f>(J44+J45+J46)/3</f>
        <v>99.066666666666663</v>
      </c>
      <c r="L44" s="43">
        <f>(K44+K47)/2</f>
        <v>99.342689946190092</v>
      </c>
      <c r="M44" s="17"/>
      <c r="N44" s="59"/>
      <c r="O44" s="45">
        <v>11</v>
      </c>
    </row>
    <row r="45" spans="1:15" ht="56.25" customHeight="1" x14ac:dyDescent="0.25">
      <c r="A45" s="20"/>
      <c r="B45" s="108"/>
      <c r="C45" s="109"/>
      <c r="D45" s="46"/>
      <c r="E45" s="3" t="s">
        <v>19</v>
      </c>
      <c r="F45" s="38" t="s">
        <v>42</v>
      </c>
      <c r="G45" s="39" t="s">
        <v>21</v>
      </c>
      <c r="H45" s="40">
        <f>'[7]оценка Учреждения'!$H$44</f>
        <v>100</v>
      </c>
      <c r="I45" s="40">
        <f>'[7]оценка Учреждения'!$I$44</f>
        <v>100</v>
      </c>
      <c r="J45" s="41">
        <f t="shared" si="0"/>
        <v>100</v>
      </c>
      <c r="K45" s="47"/>
      <c r="L45" s="48"/>
      <c r="M45" s="17"/>
      <c r="N45" s="59"/>
      <c r="O45" s="50"/>
    </row>
    <row r="46" spans="1:15" ht="66.75" customHeight="1" x14ac:dyDescent="0.25">
      <c r="A46" s="20"/>
      <c r="B46" s="108"/>
      <c r="C46" s="109"/>
      <c r="D46" s="46"/>
      <c r="E46" s="3" t="s">
        <v>19</v>
      </c>
      <c r="F46" s="38" t="s">
        <v>43</v>
      </c>
      <c r="G46" s="39" t="s">
        <v>21</v>
      </c>
      <c r="H46" s="40">
        <f>'[7]оценка Учреждения'!$H$45</f>
        <v>100</v>
      </c>
      <c r="I46" s="40">
        <f>'[7]оценка Учреждения'!$I$45</f>
        <v>97.2</v>
      </c>
      <c r="J46" s="41">
        <f t="shared" si="0"/>
        <v>97.2</v>
      </c>
      <c r="K46" s="51"/>
      <c r="L46" s="48"/>
      <c r="M46" s="17"/>
      <c r="N46" s="59"/>
      <c r="O46" s="50"/>
    </row>
    <row r="47" spans="1:15" ht="33" customHeight="1" x14ac:dyDescent="0.25">
      <c r="A47" s="20"/>
      <c r="B47" s="110"/>
      <c r="C47" s="111"/>
      <c r="D47" s="54"/>
      <c r="E47" s="3" t="s">
        <v>25</v>
      </c>
      <c r="F47" s="55" t="s">
        <v>26</v>
      </c>
      <c r="G47" s="39" t="s">
        <v>27</v>
      </c>
      <c r="H47" s="40">
        <f>'[7]оценка Учреждения'!$H$46</f>
        <v>729.11</v>
      </c>
      <c r="I47" s="40">
        <f>'[7]оценка Учреждения'!$I$46</f>
        <v>726.33</v>
      </c>
      <c r="J47" s="41">
        <f t="shared" si="0"/>
        <v>99.618713225713535</v>
      </c>
      <c r="K47" s="41">
        <f>J47</f>
        <v>99.618713225713535</v>
      </c>
      <c r="L47" s="56"/>
      <c r="M47" s="17"/>
      <c r="N47" s="41"/>
      <c r="O47" s="58"/>
    </row>
    <row r="48" spans="1:15" ht="56.25" customHeight="1" x14ac:dyDescent="0.25">
      <c r="A48" s="20"/>
      <c r="B48" s="106" t="s">
        <v>50</v>
      </c>
      <c r="C48" s="107" t="s">
        <v>51</v>
      </c>
      <c r="D48" s="37" t="s">
        <v>18</v>
      </c>
      <c r="E48" s="3" t="s">
        <v>19</v>
      </c>
      <c r="F48" s="38" t="s">
        <v>20</v>
      </c>
      <c r="G48" s="39" t="s">
        <v>21</v>
      </c>
      <c r="H48" s="40">
        <f>'[7]оценка Учреждения'!$H$47</f>
        <v>100</v>
      </c>
      <c r="I48" s="40">
        <f>'[7]оценка Учреждения'!$I$47</f>
        <v>100</v>
      </c>
      <c r="J48" s="41">
        <f t="shared" si="0"/>
        <v>100</v>
      </c>
      <c r="K48" s="42">
        <f>(J48+J49+J50)/2</f>
        <v>100</v>
      </c>
      <c r="L48" s="43">
        <f>(K48+K51)/2</f>
        <v>100</v>
      </c>
      <c r="M48" s="17"/>
      <c r="N48" s="59"/>
      <c r="O48" s="45">
        <v>12</v>
      </c>
    </row>
    <row r="49" spans="1:15" ht="56.25" customHeight="1" x14ac:dyDescent="0.25">
      <c r="A49" s="20"/>
      <c r="B49" s="108"/>
      <c r="C49" s="109"/>
      <c r="D49" s="46"/>
      <c r="E49" s="3" t="s">
        <v>19</v>
      </c>
      <c r="F49" s="38" t="s">
        <v>42</v>
      </c>
      <c r="G49" s="39" t="s">
        <v>21</v>
      </c>
      <c r="H49" s="40">
        <f>'[7]оценка Учреждения'!$H$48</f>
        <v>100</v>
      </c>
      <c r="I49" s="40">
        <f>'[7]оценка Учреждения'!$I$48</f>
        <v>100</v>
      </c>
      <c r="J49" s="41">
        <f t="shared" si="0"/>
        <v>100</v>
      </c>
      <c r="K49" s="47"/>
      <c r="L49" s="48"/>
      <c r="M49" s="17"/>
      <c r="N49" s="59"/>
      <c r="O49" s="50"/>
    </row>
    <row r="50" spans="1:15" ht="66.75" customHeight="1" x14ac:dyDescent="0.25">
      <c r="A50" s="20"/>
      <c r="B50" s="108"/>
      <c r="C50" s="109"/>
      <c r="D50" s="46"/>
      <c r="E50" s="3" t="s">
        <v>19</v>
      </c>
      <c r="F50" s="38" t="s">
        <v>43</v>
      </c>
      <c r="G50" s="39" t="s">
        <v>21</v>
      </c>
      <c r="H50" s="40">
        <f>'[7]оценка Учреждения'!$H$49</f>
        <v>0</v>
      </c>
      <c r="I50" s="40">
        <f>'[7]оценка Учреждения'!$I$49</f>
        <v>0</v>
      </c>
      <c r="J50" s="41">
        <v>0</v>
      </c>
      <c r="K50" s="51"/>
      <c r="L50" s="48"/>
      <c r="M50" s="17"/>
      <c r="N50" s="59"/>
      <c r="O50" s="50"/>
    </row>
    <row r="51" spans="1:15" ht="33" customHeight="1" x14ac:dyDescent="0.25">
      <c r="A51" s="20"/>
      <c r="B51" s="110"/>
      <c r="C51" s="111"/>
      <c r="D51" s="54"/>
      <c r="E51" s="3" t="s">
        <v>25</v>
      </c>
      <c r="F51" s="55" t="s">
        <v>26</v>
      </c>
      <c r="G51" s="39" t="s">
        <v>27</v>
      </c>
      <c r="H51" s="40">
        <f>'[7]оценка Учреждения'!$H$50</f>
        <v>1.44</v>
      </c>
      <c r="I51" s="40">
        <f>'[7]оценка Учреждения'!$I$50</f>
        <v>2.44</v>
      </c>
      <c r="J51" s="41">
        <f t="shared" ref="J51:J96" si="1">IF(H51=0,100,IF(I51/H51*100&gt;100,100,I51/H51*100))</f>
        <v>100</v>
      </c>
      <c r="K51" s="41">
        <f>J51</f>
        <v>100</v>
      </c>
      <c r="L51" s="56"/>
      <c r="M51" s="17"/>
      <c r="N51" s="41"/>
      <c r="O51" s="58"/>
    </row>
    <row r="52" spans="1:15" ht="47.25" x14ac:dyDescent="0.25">
      <c r="A52" s="20"/>
      <c r="B52" s="35" t="s">
        <v>52</v>
      </c>
      <c r="C52" s="36" t="s">
        <v>53</v>
      </c>
      <c r="D52" s="37" t="s">
        <v>18</v>
      </c>
      <c r="E52" s="3" t="s">
        <v>19</v>
      </c>
      <c r="F52" s="38" t="s">
        <v>20</v>
      </c>
      <c r="G52" s="39" t="s">
        <v>21</v>
      </c>
      <c r="H52" s="40">
        <f>'[7]оценка Учреждения'!$H$51</f>
        <v>100</v>
      </c>
      <c r="I52" s="40">
        <f>'[7]оценка Учреждения'!$I$51</f>
        <v>100</v>
      </c>
      <c r="J52" s="41">
        <f t="shared" si="1"/>
        <v>100</v>
      </c>
      <c r="K52" s="42">
        <f>(J52+J53+J54)/2</f>
        <v>100</v>
      </c>
      <c r="L52" s="43">
        <f>(K52+K55)/2</f>
        <v>100</v>
      </c>
      <c r="M52" s="17"/>
      <c r="N52" s="59"/>
      <c r="O52" s="45">
        <v>13</v>
      </c>
    </row>
    <row r="53" spans="1:15" ht="47.25" x14ac:dyDescent="0.25">
      <c r="A53" s="20"/>
      <c r="B53" s="35"/>
      <c r="C53" s="36"/>
      <c r="D53" s="46"/>
      <c r="E53" s="3" t="s">
        <v>19</v>
      </c>
      <c r="F53" s="38" t="s">
        <v>42</v>
      </c>
      <c r="G53" s="39" t="s">
        <v>21</v>
      </c>
      <c r="H53" s="40">
        <f>'[7]оценка Учреждения'!$H$52</f>
        <v>100</v>
      </c>
      <c r="I53" s="40">
        <f>'[7]оценка Учреждения'!$I$52</f>
        <v>100</v>
      </c>
      <c r="J53" s="41">
        <f t="shared" si="1"/>
        <v>100</v>
      </c>
      <c r="K53" s="47"/>
      <c r="L53" s="48"/>
      <c r="M53" s="17"/>
      <c r="N53" s="59"/>
      <c r="O53" s="50"/>
    </row>
    <row r="54" spans="1:15" ht="47.25" x14ac:dyDescent="0.25">
      <c r="A54" s="20"/>
      <c r="B54" s="35"/>
      <c r="C54" s="36"/>
      <c r="D54" s="46"/>
      <c r="E54" s="3" t="s">
        <v>19</v>
      </c>
      <c r="F54" s="38" t="s">
        <v>54</v>
      </c>
      <c r="G54" s="39" t="s">
        <v>21</v>
      </c>
      <c r="H54" s="40">
        <f>'[7]оценка Учреждения'!$H$53</f>
        <v>0</v>
      </c>
      <c r="I54" s="40">
        <f>'[7]оценка Учреждения'!$I$53</f>
        <v>0</v>
      </c>
      <c r="J54" s="41">
        <v>0</v>
      </c>
      <c r="K54" s="51"/>
      <c r="L54" s="48"/>
      <c r="M54" s="17"/>
      <c r="N54" s="59"/>
      <c r="O54" s="50"/>
    </row>
    <row r="55" spans="1:15" ht="31.5" x14ac:dyDescent="0.25">
      <c r="A55" s="20"/>
      <c r="B55" s="52"/>
      <c r="C55" s="53"/>
      <c r="D55" s="54"/>
      <c r="E55" s="3" t="s">
        <v>25</v>
      </c>
      <c r="F55" s="55" t="s">
        <v>26</v>
      </c>
      <c r="G55" s="39" t="s">
        <v>27</v>
      </c>
      <c r="H55" s="40">
        <f>'[7]оценка Учреждения'!$H$54</f>
        <v>1.44</v>
      </c>
      <c r="I55" s="40">
        <f>'[7]оценка Учреждения'!$I$54</f>
        <v>1.78</v>
      </c>
      <c r="J55" s="41">
        <f t="shared" si="1"/>
        <v>100</v>
      </c>
      <c r="K55" s="41">
        <f>J55</f>
        <v>100</v>
      </c>
      <c r="L55" s="56"/>
      <c r="M55" s="17"/>
      <c r="N55" s="41"/>
      <c r="O55" s="58"/>
    </row>
    <row r="56" spans="1:15" customFormat="1" ht="47.25" hidden="1" x14ac:dyDescent="0.25">
      <c r="A56" s="20"/>
      <c r="B56" s="112" t="s">
        <v>55</v>
      </c>
      <c r="C56" s="113" t="s">
        <v>56</v>
      </c>
      <c r="D56" s="114" t="s">
        <v>18</v>
      </c>
      <c r="E56" s="115" t="s">
        <v>19</v>
      </c>
      <c r="F56" s="116" t="s">
        <v>20</v>
      </c>
      <c r="G56" s="117" t="s">
        <v>21</v>
      </c>
      <c r="H56" s="118"/>
      <c r="I56" s="118"/>
      <c r="J56" s="119"/>
      <c r="K56" s="120"/>
      <c r="L56" s="121"/>
      <c r="M56" s="17"/>
      <c r="N56" s="122"/>
      <c r="O56" s="123">
        <v>14</v>
      </c>
    </row>
    <row r="57" spans="1:15" customFormat="1" ht="47.25" hidden="1" x14ac:dyDescent="0.25">
      <c r="A57" s="20"/>
      <c r="B57" s="112"/>
      <c r="C57" s="113"/>
      <c r="D57" s="124"/>
      <c r="E57" s="115" t="s">
        <v>19</v>
      </c>
      <c r="F57" s="116" t="s">
        <v>42</v>
      </c>
      <c r="G57" s="117" t="s">
        <v>21</v>
      </c>
      <c r="H57" s="118"/>
      <c r="I57" s="118"/>
      <c r="J57" s="119"/>
      <c r="K57" s="125"/>
      <c r="L57" s="126"/>
      <c r="M57" s="17"/>
      <c r="N57" s="122"/>
      <c r="O57" s="127"/>
    </row>
    <row r="58" spans="1:15" customFormat="1" ht="47.25" hidden="1" x14ac:dyDescent="0.25">
      <c r="A58" s="20"/>
      <c r="B58" s="112"/>
      <c r="C58" s="113"/>
      <c r="D58" s="124"/>
      <c r="E58" s="115" t="s">
        <v>19</v>
      </c>
      <c r="F58" s="116" t="s">
        <v>54</v>
      </c>
      <c r="G58" s="117" t="s">
        <v>21</v>
      </c>
      <c r="H58" s="118"/>
      <c r="I58" s="118"/>
      <c r="J58" s="119"/>
      <c r="K58" s="128"/>
      <c r="L58" s="126"/>
      <c r="M58" s="17"/>
      <c r="N58" s="122"/>
      <c r="O58" s="127"/>
    </row>
    <row r="59" spans="1:15" customFormat="1" ht="31.5" hidden="1" x14ac:dyDescent="0.25">
      <c r="A59" s="20"/>
      <c r="B59" s="129"/>
      <c r="C59" s="130"/>
      <c r="D59" s="131"/>
      <c r="E59" s="115" t="s">
        <v>25</v>
      </c>
      <c r="F59" s="132" t="s">
        <v>26</v>
      </c>
      <c r="G59" s="117" t="s">
        <v>27</v>
      </c>
      <c r="H59" s="118"/>
      <c r="I59" s="118"/>
      <c r="J59" s="119"/>
      <c r="K59" s="119"/>
      <c r="L59" s="133"/>
      <c r="M59" s="17"/>
      <c r="N59" s="119"/>
      <c r="O59" s="134"/>
    </row>
    <row r="60" spans="1:15" ht="47.25" x14ac:dyDescent="0.25">
      <c r="A60" s="20"/>
      <c r="B60" s="35" t="s">
        <v>57</v>
      </c>
      <c r="C60" s="36" t="s">
        <v>58</v>
      </c>
      <c r="D60" s="37" t="s">
        <v>18</v>
      </c>
      <c r="E60" s="3" t="s">
        <v>19</v>
      </c>
      <c r="F60" s="38" t="s">
        <v>20</v>
      </c>
      <c r="G60" s="39" t="s">
        <v>21</v>
      </c>
      <c r="H60" s="40">
        <f>'[7]оценка Учреждения'!$H$59</f>
        <v>100</v>
      </c>
      <c r="I60" s="40">
        <f>'[7]оценка Учреждения'!$I$59</f>
        <v>100</v>
      </c>
      <c r="J60" s="41">
        <f t="shared" si="1"/>
        <v>100</v>
      </c>
      <c r="K60" s="42">
        <f>(J60+J61+J62)/2</f>
        <v>100</v>
      </c>
      <c r="L60" s="43">
        <f>(K60+K63)/2</f>
        <v>100</v>
      </c>
      <c r="M60" s="17"/>
      <c r="N60" s="59"/>
      <c r="O60" s="45">
        <v>15</v>
      </c>
    </row>
    <row r="61" spans="1:15" ht="47.25" x14ac:dyDescent="0.25">
      <c r="A61" s="20"/>
      <c r="B61" s="35"/>
      <c r="C61" s="36"/>
      <c r="D61" s="46"/>
      <c r="E61" s="3" t="s">
        <v>19</v>
      </c>
      <c r="F61" s="38" t="s">
        <v>42</v>
      </c>
      <c r="G61" s="39" t="s">
        <v>21</v>
      </c>
      <c r="H61" s="40">
        <f>'[7]оценка Учреждения'!$H$60</f>
        <v>100</v>
      </c>
      <c r="I61" s="40">
        <f>'[7]оценка Учреждения'!$I$60</f>
        <v>100</v>
      </c>
      <c r="J61" s="41">
        <f t="shared" si="1"/>
        <v>100</v>
      </c>
      <c r="K61" s="47"/>
      <c r="L61" s="48"/>
      <c r="M61" s="17"/>
      <c r="N61" s="59"/>
      <c r="O61" s="50"/>
    </row>
    <row r="62" spans="1:15" ht="47.25" x14ac:dyDescent="0.25">
      <c r="A62" s="20"/>
      <c r="B62" s="35"/>
      <c r="C62" s="36"/>
      <c r="D62" s="46"/>
      <c r="E62" s="3" t="s">
        <v>19</v>
      </c>
      <c r="F62" s="38" t="s">
        <v>54</v>
      </c>
      <c r="G62" s="39" t="s">
        <v>21</v>
      </c>
      <c r="H62" s="40">
        <f>'[7]оценка Учреждения'!$H$61</f>
        <v>0</v>
      </c>
      <c r="I62" s="40">
        <f>'[7]оценка Учреждения'!$I$61</f>
        <v>0</v>
      </c>
      <c r="J62" s="41">
        <v>0</v>
      </c>
      <c r="K62" s="51"/>
      <c r="L62" s="48"/>
      <c r="M62" s="17"/>
      <c r="N62" s="59"/>
      <c r="O62" s="50"/>
    </row>
    <row r="63" spans="1:15" ht="31.5" x14ac:dyDescent="0.25">
      <c r="A63" s="20"/>
      <c r="B63" s="52"/>
      <c r="C63" s="53"/>
      <c r="D63" s="54"/>
      <c r="E63" s="3" t="s">
        <v>25</v>
      </c>
      <c r="F63" s="55" t="s">
        <v>26</v>
      </c>
      <c r="G63" s="39" t="s">
        <v>27</v>
      </c>
      <c r="H63" s="40">
        <f>'[7]оценка Учреждения'!$H$62</f>
        <v>0.56000000000000005</v>
      </c>
      <c r="I63" s="40">
        <f>'[7]оценка Учреждения'!$I$62</f>
        <v>0.56000000000000005</v>
      </c>
      <c r="J63" s="41">
        <f t="shared" si="1"/>
        <v>100</v>
      </c>
      <c r="K63" s="41">
        <f>J63</f>
        <v>100</v>
      </c>
      <c r="L63" s="56"/>
      <c r="M63" s="17"/>
      <c r="N63" s="41"/>
      <c r="O63" s="58"/>
    </row>
    <row r="64" spans="1:15" ht="47.25" x14ac:dyDescent="0.25">
      <c r="A64" s="20"/>
      <c r="B64" s="35" t="s">
        <v>59</v>
      </c>
      <c r="C64" s="36" t="s">
        <v>60</v>
      </c>
      <c r="D64" s="37" t="s">
        <v>18</v>
      </c>
      <c r="E64" s="3" t="s">
        <v>19</v>
      </c>
      <c r="F64" s="38" t="s">
        <v>20</v>
      </c>
      <c r="G64" s="39" t="s">
        <v>21</v>
      </c>
      <c r="H64" s="40">
        <f>'[7]оценка Учреждения'!$H$63</f>
        <v>100</v>
      </c>
      <c r="I64" s="40">
        <f>'[7]оценка Учреждения'!$I$63</f>
        <v>100</v>
      </c>
      <c r="J64" s="41">
        <f t="shared" si="1"/>
        <v>100</v>
      </c>
      <c r="K64" s="42">
        <f>(J64+J65+J66)/3</f>
        <v>100</v>
      </c>
      <c r="L64" s="43">
        <f>(K64+K67)/2</f>
        <v>100</v>
      </c>
      <c r="M64" s="17"/>
      <c r="N64" s="59"/>
      <c r="O64" s="45">
        <v>16</v>
      </c>
    </row>
    <row r="65" spans="1:15" ht="47.25" x14ac:dyDescent="0.25">
      <c r="A65" s="20"/>
      <c r="B65" s="35"/>
      <c r="C65" s="36"/>
      <c r="D65" s="46"/>
      <c r="E65" s="3" t="s">
        <v>19</v>
      </c>
      <c r="F65" s="38" t="s">
        <v>42</v>
      </c>
      <c r="G65" s="39" t="s">
        <v>21</v>
      </c>
      <c r="H65" s="40">
        <f>'[7]оценка Учреждения'!$H$64</f>
        <v>100</v>
      </c>
      <c r="I65" s="40">
        <f>'[7]оценка Учреждения'!$I$64</f>
        <v>100</v>
      </c>
      <c r="J65" s="41">
        <f t="shared" si="1"/>
        <v>100</v>
      </c>
      <c r="K65" s="47"/>
      <c r="L65" s="48"/>
      <c r="M65" s="17"/>
      <c r="N65" s="59"/>
      <c r="O65" s="50"/>
    </row>
    <row r="66" spans="1:15" ht="47.25" x14ac:dyDescent="0.25">
      <c r="A66" s="20"/>
      <c r="B66" s="35"/>
      <c r="C66" s="36"/>
      <c r="D66" s="46"/>
      <c r="E66" s="3" t="s">
        <v>19</v>
      </c>
      <c r="F66" s="38" t="s">
        <v>54</v>
      </c>
      <c r="G66" s="39" t="s">
        <v>21</v>
      </c>
      <c r="H66" s="40">
        <f>'[7]оценка Учреждения'!$H$65</f>
        <v>100</v>
      </c>
      <c r="I66" s="40">
        <f>'[7]оценка Учреждения'!$I$65</f>
        <v>100</v>
      </c>
      <c r="J66" s="41">
        <f t="shared" si="1"/>
        <v>100</v>
      </c>
      <c r="K66" s="51"/>
      <c r="L66" s="48"/>
      <c r="M66" s="17"/>
      <c r="N66" s="59"/>
      <c r="O66" s="50"/>
    </row>
    <row r="67" spans="1:15" ht="31.5" x14ac:dyDescent="0.25">
      <c r="A67" s="20"/>
      <c r="B67" s="52"/>
      <c r="C67" s="53"/>
      <c r="D67" s="54"/>
      <c r="E67" s="3" t="s">
        <v>25</v>
      </c>
      <c r="F67" s="55" t="s">
        <v>26</v>
      </c>
      <c r="G67" s="39" t="s">
        <v>27</v>
      </c>
      <c r="H67" s="40">
        <f>'[7]оценка Учреждения'!$H$66</f>
        <v>148.66999999999999</v>
      </c>
      <c r="I67" s="40">
        <f>'[7]оценка Учреждения'!$I$66</f>
        <v>148.66999999999999</v>
      </c>
      <c r="J67" s="41">
        <f t="shared" si="1"/>
        <v>100</v>
      </c>
      <c r="K67" s="41">
        <f>J67</f>
        <v>100</v>
      </c>
      <c r="L67" s="56"/>
      <c r="M67" s="17"/>
      <c r="N67" s="41"/>
      <c r="O67" s="58"/>
    </row>
    <row r="68" spans="1:15" customFormat="1" ht="47.25" hidden="1" x14ac:dyDescent="0.25">
      <c r="A68" s="20"/>
      <c r="B68" s="112" t="s">
        <v>61</v>
      </c>
      <c r="C68" s="113" t="s">
        <v>62</v>
      </c>
      <c r="D68" s="114" t="s">
        <v>18</v>
      </c>
      <c r="E68" s="115" t="s">
        <v>19</v>
      </c>
      <c r="F68" s="116" t="s">
        <v>20</v>
      </c>
      <c r="G68" s="117" t="s">
        <v>21</v>
      </c>
      <c r="H68" s="118"/>
      <c r="I68" s="118"/>
      <c r="J68" s="119"/>
      <c r="K68" s="120"/>
      <c r="L68" s="121"/>
      <c r="M68" s="17"/>
      <c r="N68" s="122"/>
      <c r="O68" s="123">
        <v>17</v>
      </c>
    </row>
    <row r="69" spans="1:15" customFormat="1" ht="47.25" hidden="1" x14ac:dyDescent="0.25">
      <c r="A69" s="20"/>
      <c r="B69" s="112"/>
      <c r="C69" s="113"/>
      <c r="D69" s="124"/>
      <c r="E69" s="115" t="s">
        <v>19</v>
      </c>
      <c r="F69" s="116" t="s">
        <v>42</v>
      </c>
      <c r="G69" s="117" t="s">
        <v>21</v>
      </c>
      <c r="H69" s="118"/>
      <c r="I69" s="118"/>
      <c r="J69" s="119"/>
      <c r="K69" s="125"/>
      <c r="L69" s="126"/>
      <c r="M69" s="17"/>
      <c r="N69" s="122"/>
      <c r="O69" s="127"/>
    </row>
    <row r="70" spans="1:15" customFormat="1" ht="47.25" hidden="1" x14ac:dyDescent="0.25">
      <c r="A70" s="20"/>
      <c r="B70" s="112"/>
      <c r="C70" s="113"/>
      <c r="D70" s="124"/>
      <c r="E70" s="115" t="s">
        <v>19</v>
      </c>
      <c r="F70" s="116" t="s">
        <v>54</v>
      </c>
      <c r="G70" s="117" t="s">
        <v>21</v>
      </c>
      <c r="H70" s="118"/>
      <c r="I70" s="118"/>
      <c r="J70" s="119"/>
      <c r="K70" s="128"/>
      <c r="L70" s="126"/>
      <c r="M70" s="17"/>
      <c r="N70" s="122"/>
      <c r="O70" s="127"/>
    </row>
    <row r="71" spans="1:15" customFormat="1" ht="31.5" hidden="1" x14ac:dyDescent="0.25">
      <c r="A71" s="20"/>
      <c r="B71" s="129"/>
      <c r="C71" s="130"/>
      <c r="D71" s="131"/>
      <c r="E71" s="115" t="s">
        <v>25</v>
      </c>
      <c r="F71" s="132" t="s">
        <v>26</v>
      </c>
      <c r="G71" s="117" t="s">
        <v>27</v>
      </c>
      <c r="H71" s="118"/>
      <c r="I71" s="118"/>
      <c r="J71" s="119"/>
      <c r="K71" s="119"/>
      <c r="L71" s="133"/>
      <c r="M71" s="17"/>
      <c r="N71" s="119"/>
      <c r="O71" s="134"/>
    </row>
    <row r="72" spans="1:15" ht="47.25" x14ac:dyDescent="0.25">
      <c r="A72" s="20"/>
      <c r="B72" s="35" t="s">
        <v>63</v>
      </c>
      <c r="C72" s="36" t="s">
        <v>64</v>
      </c>
      <c r="D72" s="37" t="s">
        <v>18</v>
      </c>
      <c r="E72" s="3" t="s">
        <v>19</v>
      </c>
      <c r="F72" s="38" t="s">
        <v>65</v>
      </c>
      <c r="G72" s="3" t="s">
        <v>21</v>
      </c>
      <c r="H72" s="40">
        <f>'[7]оценка Учреждения'!$H$71</f>
        <v>4.32</v>
      </c>
      <c r="I72" s="40">
        <f>'[7]оценка Учреждения'!$I$71</f>
        <v>4.5999999999999996</v>
      </c>
      <c r="J72" s="41">
        <f t="shared" si="1"/>
        <v>100</v>
      </c>
      <c r="K72" s="42">
        <f>(J72+J73+J74)/2</f>
        <v>100</v>
      </c>
      <c r="L72" s="43">
        <f>(K72+K75)/2</f>
        <v>100</v>
      </c>
      <c r="M72" s="17"/>
      <c r="N72" s="59"/>
      <c r="O72" s="45">
        <v>18</v>
      </c>
    </row>
    <row r="73" spans="1:15" ht="63" x14ac:dyDescent="0.25">
      <c r="A73" s="20"/>
      <c r="B73" s="35"/>
      <c r="C73" s="36"/>
      <c r="D73" s="46"/>
      <c r="E73" s="3" t="s">
        <v>19</v>
      </c>
      <c r="F73" s="38" t="s">
        <v>66</v>
      </c>
      <c r="G73" s="3" t="s">
        <v>21</v>
      </c>
      <c r="H73" s="40">
        <f>'[7]оценка Учреждения'!$H$72</f>
        <v>0</v>
      </c>
      <c r="I73" s="40">
        <f>'[7]оценка Учреждения'!$I$72</f>
        <v>0</v>
      </c>
      <c r="J73" s="41">
        <v>0</v>
      </c>
      <c r="K73" s="47"/>
      <c r="L73" s="48"/>
      <c r="M73" s="17"/>
      <c r="N73" s="59"/>
      <c r="O73" s="50"/>
    </row>
    <row r="74" spans="1:15" ht="47.25" x14ac:dyDescent="0.25">
      <c r="A74" s="20"/>
      <c r="B74" s="35"/>
      <c r="C74" s="36"/>
      <c r="D74" s="46"/>
      <c r="E74" s="3" t="s">
        <v>19</v>
      </c>
      <c r="F74" s="38" t="s">
        <v>42</v>
      </c>
      <c r="G74" s="3" t="s">
        <v>21</v>
      </c>
      <c r="H74" s="40">
        <f>'[7]оценка Учреждения'!$H$73</f>
        <v>100</v>
      </c>
      <c r="I74" s="40">
        <f>'[7]оценка Учреждения'!$I$73</f>
        <v>100</v>
      </c>
      <c r="J74" s="41">
        <f t="shared" si="1"/>
        <v>100</v>
      </c>
      <c r="K74" s="51"/>
      <c r="L74" s="48"/>
      <c r="M74" s="17"/>
      <c r="N74" s="59"/>
      <c r="O74" s="50"/>
    </row>
    <row r="75" spans="1:15" ht="31.5" x14ac:dyDescent="0.25">
      <c r="A75" s="20"/>
      <c r="B75" s="52"/>
      <c r="C75" s="53"/>
      <c r="D75" s="54"/>
      <c r="E75" s="3" t="s">
        <v>25</v>
      </c>
      <c r="F75" s="55" t="s">
        <v>67</v>
      </c>
      <c r="G75" s="3" t="s">
        <v>68</v>
      </c>
      <c r="H75" s="135">
        <f>'[7]оценка Учреждения'!$H$74</f>
        <v>7389</v>
      </c>
      <c r="I75" s="135">
        <f>'[7]оценка Учреждения'!$I$74</f>
        <v>7389</v>
      </c>
      <c r="J75" s="41">
        <f t="shared" si="1"/>
        <v>100</v>
      </c>
      <c r="K75" s="41">
        <f>J75</f>
        <v>100</v>
      </c>
      <c r="L75" s="56"/>
      <c r="M75" s="17"/>
      <c r="N75" s="41"/>
      <c r="O75" s="58"/>
    </row>
    <row r="76" spans="1:15" ht="47.25" customHeight="1" x14ac:dyDescent="0.25">
      <c r="A76" s="20"/>
      <c r="B76" s="35" t="s">
        <v>69</v>
      </c>
      <c r="C76" s="36" t="s">
        <v>70</v>
      </c>
      <c r="D76" s="37" t="s">
        <v>18</v>
      </c>
      <c r="E76" s="3" t="s">
        <v>19</v>
      </c>
      <c r="F76" s="38" t="s">
        <v>65</v>
      </c>
      <c r="G76" s="3" t="s">
        <v>21</v>
      </c>
      <c r="H76" s="40">
        <f>'[7]оценка Учреждения'!$H$75</f>
        <v>15.75</v>
      </c>
      <c r="I76" s="40">
        <f>'[7]оценка Учреждения'!$I$75</f>
        <v>16.75</v>
      </c>
      <c r="J76" s="41">
        <f t="shared" si="1"/>
        <v>100</v>
      </c>
      <c r="K76" s="42">
        <f>(J76+J77+J78)/2</f>
        <v>100</v>
      </c>
      <c r="L76" s="43">
        <f>(K76+K79)/2</f>
        <v>100</v>
      </c>
      <c r="M76" s="17"/>
      <c r="N76" s="44"/>
      <c r="O76" s="45">
        <v>19</v>
      </c>
    </row>
    <row r="77" spans="1:15" ht="63" x14ac:dyDescent="0.25">
      <c r="A77" s="20"/>
      <c r="B77" s="35"/>
      <c r="C77" s="36"/>
      <c r="D77" s="46"/>
      <c r="E77" s="3" t="s">
        <v>19</v>
      </c>
      <c r="F77" s="38" t="s">
        <v>66</v>
      </c>
      <c r="G77" s="3" t="s">
        <v>21</v>
      </c>
      <c r="H77" s="40">
        <f>'[7]оценка Учреждения'!$H$76</f>
        <v>0</v>
      </c>
      <c r="I77" s="40">
        <f>'[7]оценка Учреждения'!$I$76</f>
        <v>0</v>
      </c>
      <c r="J77" s="41">
        <v>0</v>
      </c>
      <c r="K77" s="47"/>
      <c r="L77" s="48"/>
      <c r="M77" s="17"/>
      <c r="N77" s="49"/>
      <c r="O77" s="50"/>
    </row>
    <row r="78" spans="1:15" ht="47.25" x14ac:dyDescent="0.25">
      <c r="A78" s="20"/>
      <c r="B78" s="35"/>
      <c r="C78" s="36"/>
      <c r="D78" s="46"/>
      <c r="E78" s="3" t="s">
        <v>19</v>
      </c>
      <c r="F78" s="38" t="s">
        <v>42</v>
      </c>
      <c r="G78" s="3" t="s">
        <v>21</v>
      </c>
      <c r="H78" s="40">
        <f>'[7]оценка Учреждения'!$H$77</f>
        <v>100</v>
      </c>
      <c r="I78" s="40">
        <f>'[7]оценка Учреждения'!$I$77</f>
        <v>100</v>
      </c>
      <c r="J78" s="41">
        <f t="shared" si="1"/>
        <v>100</v>
      </c>
      <c r="K78" s="51"/>
      <c r="L78" s="48"/>
      <c r="M78" s="17"/>
      <c r="N78" s="49"/>
      <c r="O78" s="50"/>
    </row>
    <row r="79" spans="1:15" ht="31.5" x14ac:dyDescent="0.25">
      <c r="A79" s="20"/>
      <c r="B79" s="52"/>
      <c r="C79" s="53"/>
      <c r="D79" s="54"/>
      <c r="E79" s="3" t="s">
        <v>25</v>
      </c>
      <c r="F79" s="55" t="s">
        <v>67</v>
      </c>
      <c r="G79" s="3" t="s">
        <v>68</v>
      </c>
      <c r="H79" s="135">
        <f>'[7]оценка Учреждения'!$H$78</f>
        <v>35068.699999999997</v>
      </c>
      <c r="I79" s="135">
        <f>'[7]оценка Учреждения'!$I$78</f>
        <v>35068.699999999997</v>
      </c>
      <c r="J79" s="41">
        <f t="shared" si="1"/>
        <v>100</v>
      </c>
      <c r="K79" s="41">
        <f>J79</f>
        <v>100</v>
      </c>
      <c r="L79" s="56"/>
      <c r="M79" s="17"/>
      <c r="N79" s="57"/>
      <c r="O79" s="58"/>
    </row>
    <row r="80" spans="1:15" ht="47.25" x14ac:dyDescent="0.25">
      <c r="A80" s="20"/>
      <c r="B80" s="35" t="s">
        <v>71</v>
      </c>
      <c r="C80" s="36" t="s">
        <v>72</v>
      </c>
      <c r="D80" s="37" t="s">
        <v>18</v>
      </c>
      <c r="E80" s="3" t="s">
        <v>19</v>
      </c>
      <c r="F80" s="38" t="s">
        <v>65</v>
      </c>
      <c r="G80" s="3" t="s">
        <v>21</v>
      </c>
      <c r="H80" s="40">
        <f>'[7]оценка Учреждения'!$H$79</f>
        <v>19.34</v>
      </c>
      <c r="I80" s="40">
        <f>'[7]оценка Учреждения'!$I$79</f>
        <v>20.57</v>
      </c>
      <c r="J80" s="41">
        <f t="shared" si="1"/>
        <v>100</v>
      </c>
      <c r="K80" s="42">
        <f>(J80+J81+J82)/2</f>
        <v>100</v>
      </c>
      <c r="L80" s="43">
        <f>(K80+K83)/2</f>
        <v>100</v>
      </c>
      <c r="M80" s="17"/>
      <c r="N80" s="59"/>
      <c r="O80" s="45">
        <v>20</v>
      </c>
    </row>
    <row r="81" spans="1:15" ht="63" x14ac:dyDescent="0.25">
      <c r="A81" s="20"/>
      <c r="B81" s="35"/>
      <c r="C81" s="36"/>
      <c r="D81" s="46"/>
      <c r="E81" s="3" t="s">
        <v>19</v>
      </c>
      <c r="F81" s="38" t="s">
        <v>66</v>
      </c>
      <c r="G81" s="3" t="s">
        <v>21</v>
      </c>
      <c r="H81" s="40">
        <f>'[7]оценка Учреждения'!$H$80</f>
        <v>0</v>
      </c>
      <c r="I81" s="40">
        <f>'[7]оценка Учреждения'!$I$80</f>
        <v>0</v>
      </c>
      <c r="J81" s="41">
        <v>0</v>
      </c>
      <c r="K81" s="47"/>
      <c r="L81" s="48"/>
      <c r="M81" s="17"/>
      <c r="N81" s="59"/>
      <c r="O81" s="50"/>
    </row>
    <row r="82" spans="1:15" ht="47.25" x14ac:dyDescent="0.25">
      <c r="A82" s="20"/>
      <c r="B82" s="35"/>
      <c r="C82" s="36"/>
      <c r="D82" s="46"/>
      <c r="E82" s="3" t="s">
        <v>19</v>
      </c>
      <c r="F82" s="38" t="s">
        <v>42</v>
      </c>
      <c r="G82" s="3" t="s">
        <v>21</v>
      </c>
      <c r="H82" s="40">
        <f>'[7]оценка Учреждения'!$H$81</f>
        <v>100</v>
      </c>
      <c r="I82" s="40">
        <f>'[7]оценка Учреждения'!$I$81</f>
        <v>100</v>
      </c>
      <c r="J82" s="41">
        <f t="shared" si="1"/>
        <v>100</v>
      </c>
      <c r="K82" s="51"/>
      <c r="L82" s="48"/>
      <c r="M82" s="17"/>
      <c r="N82" s="59"/>
      <c r="O82" s="50"/>
    </row>
    <row r="83" spans="1:15" ht="31.5" x14ac:dyDescent="0.25">
      <c r="A83" s="20"/>
      <c r="B83" s="52"/>
      <c r="C83" s="53"/>
      <c r="D83" s="54"/>
      <c r="E83" s="3" t="s">
        <v>25</v>
      </c>
      <c r="F83" s="55" t="s">
        <v>67</v>
      </c>
      <c r="G83" s="3" t="s">
        <v>68</v>
      </c>
      <c r="H83" s="135">
        <f>'[7]оценка Учреждения'!$H$82</f>
        <v>46333.090000000011</v>
      </c>
      <c r="I83" s="135">
        <f>'[7]оценка Учреждения'!$I$82</f>
        <v>46333.090000000011</v>
      </c>
      <c r="J83" s="41">
        <f t="shared" si="1"/>
        <v>100</v>
      </c>
      <c r="K83" s="41">
        <f>J83</f>
        <v>100</v>
      </c>
      <c r="L83" s="56"/>
      <c r="M83" s="17"/>
      <c r="N83" s="41"/>
      <c r="O83" s="58"/>
    </row>
    <row r="84" spans="1:15" ht="47.25" x14ac:dyDescent="0.25">
      <c r="A84" s="20"/>
      <c r="B84" s="35" t="s">
        <v>73</v>
      </c>
      <c r="C84" s="36" t="s">
        <v>74</v>
      </c>
      <c r="D84" s="37" t="s">
        <v>18</v>
      </c>
      <c r="E84" s="3" t="s">
        <v>19</v>
      </c>
      <c r="F84" s="38" t="s">
        <v>65</v>
      </c>
      <c r="G84" s="3" t="s">
        <v>21</v>
      </c>
      <c r="H84" s="40">
        <f>'[7]оценка Учреждения'!$H$83</f>
        <v>13.82</v>
      </c>
      <c r="I84" s="40">
        <f>'[7]оценка Учреждения'!$I$83</f>
        <v>14.7</v>
      </c>
      <c r="J84" s="41">
        <f t="shared" si="1"/>
        <v>100</v>
      </c>
      <c r="K84" s="42">
        <f>(J84+J85+J86)/3</f>
        <v>100</v>
      </c>
      <c r="L84" s="43">
        <f>(K84+K87)/2</f>
        <v>100</v>
      </c>
      <c r="M84" s="17"/>
      <c r="N84" s="59"/>
      <c r="O84" s="45">
        <v>21</v>
      </c>
    </row>
    <row r="85" spans="1:15" ht="63" x14ac:dyDescent="0.25">
      <c r="A85" s="20"/>
      <c r="B85" s="35"/>
      <c r="C85" s="36"/>
      <c r="D85" s="46"/>
      <c r="E85" s="3" t="s">
        <v>19</v>
      </c>
      <c r="F85" s="38" t="s">
        <v>66</v>
      </c>
      <c r="G85" s="3" t="s">
        <v>21</v>
      </c>
      <c r="H85" s="40">
        <f>'[7]оценка Учреждения'!$H$84</f>
        <v>0</v>
      </c>
      <c r="I85" s="40">
        <f>'[7]оценка Учреждения'!$I$84</f>
        <v>8.8000000000000007</v>
      </c>
      <c r="J85" s="41">
        <f t="shared" si="1"/>
        <v>100</v>
      </c>
      <c r="K85" s="47"/>
      <c r="L85" s="48"/>
      <c r="M85" s="17"/>
      <c r="N85" s="59"/>
      <c r="O85" s="50"/>
    </row>
    <row r="86" spans="1:15" ht="47.25" x14ac:dyDescent="0.25">
      <c r="A86" s="20"/>
      <c r="B86" s="35"/>
      <c r="C86" s="36"/>
      <c r="D86" s="46"/>
      <c r="E86" s="3" t="s">
        <v>19</v>
      </c>
      <c r="F86" s="38" t="s">
        <v>42</v>
      </c>
      <c r="G86" s="3" t="s">
        <v>21</v>
      </c>
      <c r="H86" s="40">
        <f>'[7]оценка Учреждения'!$H$85</f>
        <v>100</v>
      </c>
      <c r="I86" s="40">
        <f>'[7]оценка Учреждения'!$I$85</f>
        <v>100</v>
      </c>
      <c r="J86" s="41">
        <f t="shared" si="1"/>
        <v>100</v>
      </c>
      <c r="K86" s="51"/>
      <c r="L86" s="48"/>
      <c r="M86" s="17"/>
      <c r="N86" s="59"/>
      <c r="O86" s="50"/>
    </row>
    <row r="87" spans="1:15" ht="31.5" x14ac:dyDescent="0.25">
      <c r="A87" s="20"/>
      <c r="B87" s="52"/>
      <c r="C87" s="53"/>
      <c r="D87" s="54"/>
      <c r="E87" s="3" t="s">
        <v>25</v>
      </c>
      <c r="F87" s="55" t="s">
        <v>67</v>
      </c>
      <c r="G87" s="3" t="s">
        <v>68</v>
      </c>
      <c r="H87" s="135">
        <f>'[7]оценка Учреждения'!$H$86</f>
        <v>29029.999999999996</v>
      </c>
      <c r="I87" s="135">
        <f>'[7]оценка Учреждения'!$I$86</f>
        <v>29029.999999999996</v>
      </c>
      <c r="J87" s="41">
        <f t="shared" si="1"/>
        <v>100</v>
      </c>
      <c r="K87" s="41">
        <f>J87</f>
        <v>100</v>
      </c>
      <c r="L87" s="56"/>
      <c r="M87" s="17"/>
      <c r="N87" s="41"/>
      <c r="O87" s="58"/>
    </row>
    <row r="88" spans="1:15" ht="47.25" x14ac:dyDescent="0.25">
      <c r="A88" s="20"/>
      <c r="B88" s="35" t="s">
        <v>75</v>
      </c>
      <c r="C88" s="36" t="s">
        <v>76</v>
      </c>
      <c r="D88" s="37" t="s">
        <v>18</v>
      </c>
      <c r="E88" s="3" t="s">
        <v>19</v>
      </c>
      <c r="F88" s="38" t="s">
        <v>65</v>
      </c>
      <c r="G88" s="3" t="s">
        <v>21</v>
      </c>
      <c r="H88" s="40">
        <f>'[7]оценка Учреждения'!$H$87</f>
        <v>0.33</v>
      </c>
      <c r="I88" s="40">
        <f>'[7]оценка Учреждения'!$I$87</f>
        <v>0.35</v>
      </c>
      <c r="J88" s="41">
        <f t="shared" si="1"/>
        <v>100</v>
      </c>
      <c r="K88" s="42">
        <f>(J88+J89+J90)/2</f>
        <v>100</v>
      </c>
      <c r="L88" s="43">
        <f>(K88+K91)/2</f>
        <v>100</v>
      </c>
      <c r="M88" s="17"/>
      <c r="N88" s="59"/>
      <c r="O88" s="45">
        <v>22</v>
      </c>
    </row>
    <row r="89" spans="1:15" ht="63" x14ac:dyDescent="0.25">
      <c r="A89" s="20"/>
      <c r="B89" s="35"/>
      <c r="C89" s="36"/>
      <c r="D89" s="46"/>
      <c r="E89" s="3" t="s">
        <v>19</v>
      </c>
      <c r="F89" s="38" t="s">
        <v>66</v>
      </c>
      <c r="G89" s="3" t="s">
        <v>21</v>
      </c>
      <c r="H89" s="40">
        <f>'[7]оценка Учреждения'!$H$88</f>
        <v>0</v>
      </c>
      <c r="I89" s="40">
        <f>'[7]оценка Учреждения'!$I$88</f>
        <v>0</v>
      </c>
      <c r="J89" s="41">
        <v>0</v>
      </c>
      <c r="K89" s="47"/>
      <c r="L89" s="48"/>
      <c r="M89" s="17"/>
      <c r="N89" s="59"/>
      <c r="O89" s="50"/>
    </row>
    <row r="90" spans="1:15" ht="47.25" x14ac:dyDescent="0.25">
      <c r="A90" s="20"/>
      <c r="B90" s="35"/>
      <c r="C90" s="36"/>
      <c r="D90" s="46"/>
      <c r="E90" s="3" t="s">
        <v>19</v>
      </c>
      <c r="F90" s="38" t="s">
        <v>42</v>
      </c>
      <c r="G90" s="3" t="s">
        <v>21</v>
      </c>
      <c r="H90" s="40">
        <f>'[7]оценка Учреждения'!$H$89</f>
        <v>100</v>
      </c>
      <c r="I90" s="40">
        <f>'[7]оценка Учреждения'!$I$89</f>
        <v>100</v>
      </c>
      <c r="J90" s="41">
        <f t="shared" si="1"/>
        <v>100</v>
      </c>
      <c r="K90" s="51"/>
      <c r="L90" s="48"/>
      <c r="M90" s="17"/>
      <c r="N90" s="59"/>
      <c r="O90" s="50"/>
    </row>
    <row r="91" spans="1:15" ht="31.5" x14ac:dyDescent="0.25">
      <c r="A91" s="20"/>
      <c r="B91" s="52"/>
      <c r="C91" s="53"/>
      <c r="D91" s="54"/>
      <c r="E91" s="3" t="s">
        <v>25</v>
      </c>
      <c r="F91" s="55" t="s">
        <v>67</v>
      </c>
      <c r="G91" s="3" t="s">
        <v>68</v>
      </c>
      <c r="H91" s="135">
        <f>'[7]оценка Учреждения'!$H$90</f>
        <v>389</v>
      </c>
      <c r="I91" s="135">
        <f>'[7]оценка Учреждения'!$I$90</f>
        <v>389</v>
      </c>
      <c r="J91" s="41">
        <f t="shared" si="1"/>
        <v>100</v>
      </c>
      <c r="K91" s="41">
        <f>J91</f>
        <v>100</v>
      </c>
      <c r="L91" s="56"/>
      <c r="M91" s="17"/>
      <c r="N91" s="41"/>
      <c r="O91" s="58"/>
    </row>
    <row r="92" spans="1:15" ht="47.25" x14ac:dyDescent="0.25">
      <c r="A92" s="20"/>
      <c r="B92" s="35" t="s">
        <v>77</v>
      </c>
      <c r="C92" s="36" t="s">
        <v>78</v>
      </c>
      <c r="D92" s="37" t="s">
        <v>18</v>
      </c>
      <c r="E92" s="3" t="s">
        <v>19</v>
      </c>
      <c r="F92" s="38" t="s">
        <v>65</v>
      </c>
      <c r="G92" s="3" t="s">
        <v>21</v>
      </c>
      <c r="H92" s="40">
        <f>'[7]оценка Учреждения'!$H$91</f>
        <v>11.5</v>
      </c>
      <c r="I92" s="40">
        <f>'[7]оценка Учреждения'!$I$91</f>
        <v>12.23</v>
      </c>
      <c r="J92" s="41">
        <f t="shared" si="1"/>
        <v>100</v>
      </c>
      <c r="K92" s="42">
        <f>(J92+J93+J94)/2</f>
        <v>100</v>
      </c>
      <c r="L92" s="43">
        <f>(K92+K95)/2</f>
        <v>100</v>
      </c>
      <c r="M92" s="17"/>
      <c r="N92" s="44"/>
      <c r="O92" s="45">
        <v>23</v>
      </c>
    </row>
    <row r="93" spans="1:15" ht="63" x14ac:dyDescent="0.25">
      <c r="A93" s="20"/>
      <c r="B93" s="35"/>
      <c r="C93" s="36"/>
      <c r="D93" s="46"/>
      <c r="E93" s="3" t="s">
        <v>19</v>
      </c>
      <c r="F93" s="38" t="s">
        <v>66</v>
      </c>
      <c r="G93" s="3" t="s">
        <v>21</v>
      </c>
      <c r="H93" s="40">
        <f>'[7]оценка Учреждения'!$H$92</f>
        <v>0</v>
      </c>
      <c r="I93" s="40">
        <f>'[7]оценка Учреждения'!$I$92</f>
        <v>5.6</v>
      </c>
      <c r="J93" s="41">
        <v>0</v>
      </c>
      <c r="K93" s="47"/>
      <c r="L93" s="48"/>
      <c r="M93" s="17"/>
      <c r="N93" s="49"/>
      <c r="O93" s="50"/>
    </row>
    <row r="94" spans="1:15" ht="47.25" x14ac:dyDescent="0.25">
      <c r="A94" s="20"/>
      <c r="B94" s="35"/>
      <c r="C94" s="36"/>
      <c r="D94" s="46"/>
      <c r="E94" s="3" t="s">
        <v>19</v>
      </c>
      <c r="F94" s="38" t="s">
        <v>42</v>
      </c>
      <c r="G94" s="3" t="s">
        <v>21</v>
      </c>
      <c r="H94" s="40">
        <f>'[7]оценка Учреждения'!$H$93</f>
        <v>100</v>
      </c>
      <c r="I94" s="40">
        <f>'[7]оценка Учреждения'!$I$93</f>
        <v>100</v>
      </c>
      <c r="J94" s="41">
        <f t="shared" si="1"/>
        <v>100</v>
      </c>
      <c r="K94" s="51"/>
      <c r="L94" s="48"/>
      <c r="M94" s="17"/>
      <c r="N94" s="49"/>
      <c r="O94" s="50"/>
    </row>
    <row r="95" spans="1:15" ht="31.5" x14ac:dyDescent="0.25">
      <c r="A95" s="20"/>
      <c r="B95" s="52"/>
      <c r="C95" s="53"/>
      <c r="D95" s="54"/>
      <c r="E95" s="3" t="s">
        <v>25</v>
      </c>
      <c r="F95" s="55" t="s">
        <v>67</v>
      </c>
      <c r="G95" s="3" t="s">
        <v>68</v>
      </c>
      <c r="H95" s="135">
        <f>'[7]оценка Учреждения'!$H$94</f>
        <v>19360.300000000003</v>
      </c>
      <c r="I95" s="135">
        <f>'[7]оценка Учреждения'!$I$94</f>
        <v>19360.300000000003</v>
      </c>
      <c r="J95" s="41">
        <f t="shared" si="1"/>
        <v>100</v>
      </c>
      <c r="K95" s="41">
        <f>J95</f>
        <v>100</v>
      </c>
      <c r="L95" s="56"/>
      <c r="M95" s="17"/>
      <c r="N95" s="57"/>
      <c r="O95" s="58"/>
    </row>
    <row r="96" spans="1:15" ht="47.25" x14ac:dyDescent="0.25">
      <c r="A96" s="20"/>
      <c r="B96" s="35" t="s">
        <v>79</v>
      </c>
      <c r="C96" s="36" t="s">
        <v>80</v>
      </c>
      <c r="D96" s="37" t="s">
        <v>18</v>
      </c>
      <c r="E96" s="3" t="s">
        <v>19</v>
      </c>
      <c r="F96" s="38" t="s">
        <v>65</v>
      </c>
      <c r="G96" s="3" t="s">
        <v>21</v>
      </c>
      <c r="H96" s="40">
        <f>'[7]оценка Учреждения'!$H$95</f>
        <v>4.26</v>
      </c>
      <c r="I96" s="40">
        <f>'[7]оценка Учреждения'!$I$95</f>
        <v>4.53</v>
      </c>
      <c r="J96" s="41">
        <f t="shared" si="1"/>
        <v>100</v>
      </c>
      <c r="K96" s="42">
        <f>(J96+J97+J98)/2</f>
        <v>100</v>
      </c>
      <c r="L96" s="43">
        <f>(K96+K99)/2</f>
        <v>100</v>
      </c>
      <c r="M96" s="17"/>
      <c r="N96" s="44"/>
      <c r="O96" s="45">
        <v>24</v>
      </c>
    </row>
    <row r="97" spans="1:15" ht="63" x14ac:dyDescent="0.25">
      <c r="A97" s="20"/>
      <c r="B97" s="35"/>
      <c r="C97" s="36"/>
      <c r="D97" s="46"/>
      <c r="E97" s="3" t="s">
        <v>19</v>
      </c>
      <c r="F97" s="38" t="s">
        <v>66</v>
      </c>
      <c r="G97" s="3" t="s">
        <v>21</v>
      </c>
      <c r="H97" s="40">
        <f>'[7]оценка Учреждения'!$H$96</f>
        <v>0</v>
      </c>
      <c r="I97" s="40">
        <f>'[7]оценка Учреждения'!$I$96</f>
        <v>8.9</v>
      </c>
      <c r="J97" s="41">
        <v>0</v>
      </c>
      <c r="K97" s="47"/>
      <c r="L97" s="48"/>
      <c r="M97" s="17"/>
      <c r="N97" s="49"/>
      <c r="O97" s="50"/>
    </row>
    <row r="98" spans="1:15" ht="47.25" x14ac:dyDescent="0.25">
      <c r="A98" s="20"/>
      <c r="B98" s="35"/>
      <c r="C98" s="36"/>
      <c r="D98" s="46"/>
      <c r="E98" s="3" t="s">
        <v>19</v>
      </c>
      <c r="F98" s="38" t="s">
        <v>42</v>
      </c>
      <c r="G98" s="3" t="s">
        <v>21</v>
      </c>
      <c r="H98" s="40">
        <f>'[7]оценка Учреждения'!$H$97</f>
        <v>100</v>
      </c>
      <c r="I98" s="40">
        <f>'[7]оценка Учреждения'!$I$97</f>
        <v>100</v>
      </c>
      <c r="J98" s="41">
        <f>IF(I98/H98*100&gt;100,100,I98/H98*100)</f>
        <v>100</v>
      </c>
      <c r="K98" s="51"/>
      <c r="L98" s="48"/>
      <c r="M98" s="17"/>
      <c r="N98" s="49"/>
      <c r="O98" s="50"/>
    </row>
    <row r="99" spans="1:15" ht="31.5" x14ac:dyDescent="0.25">
      <c r="A99" s="159"/>
      <c r="B99" s="52"/>
      <c r="C99" s="53"/>
      <c r="D99" s="54"/>
      <c r="E99" s="3" t="s">
        <v>25</v>
      </c>
      <c r="F99" s="55" t="s">
        <v>67</v>
      </c>
      <c r="G99" s="3" t="s">
        <v>68</v>
      </c>
      <c r="H99" s="135">
        <f>'[7]оценка Учреждения'!$H$98</f>
        <v>5749.2800000000007</v>
      </c>
      <c r="I99" s="135">
        <f>'[7]оценка Учреждения'!$I$98</f>
        <v>5749.2800000000007</v>
      </c>
      <c r="J99" s="41">
        <f>IF(I99/H99*100&gt;100,100,I99/H99*100)</f>
        <v>100</v>
      </c>
      <c r="K99" s="41">
        <f>J99</f>
        <v>100</v>
      </c>
      <c r="L99" s="56"/>
      <c r="M99" s="17"/>
      <c r="N99" s="57"/>
      <c r="O99" s="58"/>
    </row>
    <row r="100" spans="1:15" ht="15.75" x14ac:dyDescent="0.25">
      <c r="A100" s="161"/>
      <c r="B100" s="162"/>
      <c r="C100" s="161"/>
      <c r="D100" s="163"/>
      <c r="E100" s="164"/>
      <c r="F100" s="165"/>
      <c r="G100" s="164"/>
      <c r="H100" s="185"/>
      <c r="I100" s="185"/>
      <c r="J100" s="167"/>
      <c r="K100" s="167"/>
      <c r="L100" s="168"/>
      <c r="M100" s="169"/>
      <c r="N100" s="170"/>
      <c r="O100" s="171"/>
    </row>
    <row r="101" spans="1:15" ht="15.75" x14ac:dyDescent="0.25">
      <c r="A101" s="172" t="s">
        <v>81</v>
      </c>
      <c r="F101" s="173" t="s">
        <v>82</v>
      </c>
      <c r="G101" s="164"/>
      <c r="H101" s="185"/>
      <c r="I101" s="185"/>
      <c r="J101" s="167"/>
      <c r="K101" s="167"/>
      <c r="L101" s="168"/>
      <c r="M101" s="169"/>
      <c r="N101" s="170"/>
      <c r="O101" s="171"/>
    </row>
    <row r="103" spans="1:15" x14ac:dyDescent="0.25">
      <c r="A103" s="174" t="s">
        <v>83</v>
      </c>
    </row>
    <row r="105" spans="1:15" x14ac:dyDescent="0.25">
      <c r="H105" s="175">
        <f>H7+H11+H15+H19+H23+H27+H31+H35+H39+H43+H47+H51+H55+H59+H63+H67+H71</f>
        <v>1671.9900000000002</v>
      </c>
    </row>
    <row r="106" spans="1:15" x14ac:dyDescent="0.25">
      <c r="H106" s="175">
        <f>H75+H79+H83+H87+H91+H95+H99</f>
        <v>143319.37000000002</v>
      </c>
    </row>
    <row r="107" spans="1:15" x14ac:dyDescent="0.25">
      <c r="A107" s="174"/>
    </row>
  </sheetData>
  <autoFilter ref="A3:O99">
    <filterColumn colId="7">
      <customFilters>
        <customFilter operator="notEqual" val=" "/>
      </customFilters>
    </filterColumn>
  </autoFilter>
  <mergeCells count="152"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B88:B91"/>
    <mergeCell ref="C88:C91"/>
    <mergeCell ref="D88:D91"/>
    <mergeCell ref="K88:K90"/>
    <mergeCell ref="L88:L91"/>
    <mergeCell ref="O88:O91"/>
    <mergeCell ref="B84:B87"/>
    <mergeCell ref="C84:C87"/>
    <mergeCell ref="D84:D87"/>
    <mergeCell ref="K84:K86"/>
    <mergeCell ref="L84:L87"/>
    <mergeCell ref="O84:O87"/>
    <mergeCell ref="O76:O79"/>
    <mergeCell ref="B80:B83"/>
    <mergeCell ref="C80:C83"/>
    <mergeCell ref="D80:D83"/>
    <mergeCell ref="K80:K82"/>
    <mergeCell ref="L80:L83"/>
    <mergeCell ref="O80:O83"/>
    <mergeCell ref="B76:B79"/>
    <mergeCell ref="C76:C79"/>
    <mergeCell ref="D76:D79"/>
    <mergeCell ref="K76:K78"/>
    <mergeCell ref="L76:L79"/>
    <mergeCell ref="N76:N79"/>
    <mergeCell ref="B72:B75"/>
    <mergeCell ref="C72:C75"/>
    <mergeCell ref="D72:D75"/>
    <mergeCell ref="K72:K74"/>
    <mergeCell ref="L72:L75"/>
    <mergeCell ref="O72:O75"/>
    <mergeCell ref="B68:B71"/>
    <mergeCell ref="C68:C71"/>
    <mergeCell ref="D68:D71"/>
    <mergeCell ref="K68:K70"/>
    <mergeCell ref="L68:L71"/>
    <mergeCell ref="O68:O71"/>
    <mergeCell ref="B64:B67"/>
    <mergeCell ref="C64:C67"/>
    <mergeCell ref="D64:D67"/>
    <mergeCell ref="K64:K66"/>
    <mergeCell ref="L64:L67"/>
    <mergeCell ref="O64:O67"/>
    <mergeCell ref="B60:B63"/>
    <mergeCell ref="C60:C63"/>
    <mergeCell ref="D60:D63"/>
    <mergeCell ref="K60:K62"/>
    <mergeCell ref="L60:L63"/>
    <mergeCell ref="O60:O63"/>
    <mergeCell ref="B56:B59"/>
    <mergeCell ref="C56:C59"/>
    <mergeCell ref="D56:D59"/>
    <mergeCell ref="K56:K58"/>
    <mergeCell ref="L56:L59"/>
    <mergeCell ref="O56:O59"/>
    <mergeCell ref="B52:B55"/>
    <mergeCell ref="C52:C55"/>
    <mergeCell ref="D52:D55"/>
    <mergeCell ref="K52:K54"/>
    <mergeCell ref="L52:L55"/>
    <mergeCell ref="O52:O55"/>
    <mergeCell ref="B48:B51"/>
    <mergeCell ref="C48:C51"/>
    <mergeCell ref="D48:D51"/>
    <mergeCell ref="K48:K50"/>
    <mergeCell ref="L48:L51"/>
    <mergeCell ref="O48:O51"/>
    <mergeCell ref="B44:B47"/>
    <mergeCell ref="C44:C47"/>
    <mergeCell ref="D44:D47"/>
    <mergeCell ref="K44:K46"/>
    <mergeCell ref="L44:L47"/>
    <mergeCell ref="O44:O47"/>
    <mergeCell ref="B40:B43"/>
    <mergeCell ref="C40:C43"/>
    <mergeCell ref="D40:D43"/>
    <mergeCell ref="K40:K42"/>
    <mergeCell ref="L40:L43"/>
    <mergeCell ref="O40:O43"/>
    <mergeCell ref="B36:B39"/>
    <mergeCell ref="C36:C39"/>
    <mergeCell ref="D36:D39"/>
    <mergeCell ref="K36:K38"/>
    <mergeCell ref="L36:L39"/>
    <mergeCell ref="O36:O39"/>
    <mergeCell ref="B32:B35"/>
    <mergeCell ref="C32:C35"/>
    <mergeCell ref="D32:D35"/>
    <mergeCell ref="K32:K34"/>
    <mergeCell ref="L32:L35"/>
    <mergeCell ref="O32:O35"/>
    <mergeCell ref="B28:B31"/>
    <mergeCell ref="C28:C31"/>
    <mergeCell ref="D28:D31"/>
    <mergeCell ref="K28:K30"/>
    <mergeCell ref="L28:L31"/>
    <mergeCell ref="O28:O31"/>
    <mergeCell ref="B24:B27"/>
    <mergeCell ref="C24:C27"/>
    <mergeCell ref="D24:D27"/>
    <mergeCell ref="K24:K26"/>
    <mergeCell ref="L24:L27"/>
    <mergeCell ref="O24:O27"/>
    <mergeCell ref="B20:B23"/>
    <mergeCell ref="C20:C23"/>
    <mergeCell ref="D20:D23"/>
    <mergeCell ref="K20:K22"/>
    <mergeCell ref="L20:L23"/>
    <mergeCell ref="O20:O23"/>
    <mergeCell ref="L12:L15"/>
    <mergeCell ref="O12:O15"/>
    <mergeCell ref="B16:B19"/>
    <mergeCell ref="C16:C19"/>
    <mergeCell ref="D16:D19"/>
    <mergeCell ref="K16:K18"/>
    <mergeCell ref="L16:L19"/>
    <mergeCell ref="N16:N19"/>
    <mergeCell ref="O16:O19"/>
    <mergeCell ref="L4:L7"/>
    <mergeCell ref="M4:M99"/>
    <mergeCell ref="N4:N7"/>
    <mergeCell ref="O4:O7"/>
    <mergeCell ref="B8:B11"/>
    <mergeCell ref="C8:C11"/>
    <mergeCell ref="D8:D11"/>
    <mergeCell ref="K8:K10"/>
    <mergeCell ref="L8:L11"/>
    <mergeCell ref="O8:O11"/>
    <mergeCell ref="C1:F1"/>
    <mergeCell ref="A4:A99"/>
    <mergeCell ref="B4:B7"/>
    <mergeCell ref="C4:C7"/>
    <mergeCell ref="D4:D7"/>
    <mergeCell ref="K4:K6"/>
    <mergeCell ref="B12:B15"/>
    <mergeCell ref="C12:C15"/>
    <mergeCell ref="D12:D15"/>
    <mergeCell ref="K12:K14"/>
  </mergeCells>
  <printOptions horizontalCentered="1"/>
  <pageMargins left="0.11811023622047245" right="0.11811023622047245" top="0.15748031496062992" bottom="0" header="0.31496062992125984" footer="0.31496062992125984"/>
  <pageSetup paperSize="9" scale="42" orientation="landscape" r:id="rId1"/>
  <rowBreaks count="1" manualBreakCount="1">
    <brk id="71" max="14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20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8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273" t="s">
        <v>1</v>
      </c>
      <c r="B2" s="273" t="s">
        <v>173</v>
      </c>
      <c r="C2" s="273" t="s">
        <v>3</v>
      </c>
      <c r="D2" s="273" t="s">
        <v>4</v>
      </c>
      <c r="E2" s="273" t="s">
        <v>5</v>
      </c>
      <c r="F2" s="273" t="s">
        <v>6</v>
      </c>
      <c r="G2" s="273" t="s">
        <v>7</v>
      </c>
      <c r="H2" s="3" t="s">
        <v>8</v>
      </c>
      <c r="I2" s="4" t="s">
        <v>9</v>
      </c>
      <c r="J2" s="273" t="s">
        <v>10</v>
      </c>
      <c r="K2" s="273" t="s">
        <v>11</v>
      </c>
      <c r="L2" s="273" t="s">
        <v>12</v>
      </c>
      <c r="M2" s="273" t="s">
        <v>13</v>
      </c>
      <c r="N2" s="273" t="s">
        <v>14</v>
      </c>
      <c r="O2" s="272"/>
    </row>
    <row r="3" spans="1:15" ht="24" customHeight="1" x14ac:dyDescent="0.25">
      <c r="A3" s="274">
        <v>1</v>
      </c>
      <c r="B3" s="275">
        <v>2</v>
      </c>
      <c r="C3" s="275">
        <v>3</v>
      </c>
      <c r="D3" s="274">
        <v>4</v>
      </c>
      <c r="E3" s="275">
        <v>5</v>
      </c>
      <c r="F3" s="275">
        <v>6</v>
      </c>
      <c r="G3" s="274">
        <v>7</v>
      </c>
      <c r="H3" s="4">
        <v>8</v>
      </c>
      <c r="I3" s="4">
        <v>9</v>
      </c>
      <c r="J3" s="274">
        <v>10</v>
      </c>
      <c r="K3" s="275">
        <v>11</v>
      </c>
      <c r="L3" s="275">
        <v>12</v>
      </c>
      <c r="M3" s="274">
        <v>13</v>
      </c>
      <c r="N3" s="275">
        <v>14</v>
      </c>
      <c r="O3" s="272"/>
    </row>
    <row r="4" spans="1:15" customFormat="1" ht="55.5" hidden="1" customHeight="1" x14ac:dyDescent="0.25">
      <c r="A4" s="228" t="s">
        <v>224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8.25" hidden="1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04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hidden="1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/>
      <c r="I16" s="195"/>
      <c r="J16" s="225"/>
      <c r="K16" s="226"/>
      <c r="L16" s="227"/>
      <c r="M16" s="233"/>
      <c r="N16" s="44"/>
      <c r="O16" s="229">
        <v>4</v>
      </c>
    </row>
    <row r="17" spans="1:15" customFormat="1" ht="39" hidden="1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/>
      <c r="I17" s="195"/>
      <c r="J17" s="225"/>
      <c r="K17" s="231"/>
      <c r="L17" s="232"/>
      <c r="M17" s="233"/>
      <c r="N17" s="49"/>
      <c r="O17" s="234"/>
    </row>
    <row r="18" spans="1:15" customFormat="1" ht="32.25" hidden="1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/>
      <c r="I18" s="195"/>
      <c r="J18" s="225"/>
      <c r="K18" s="231"/>
      <c r="L18" s="232"/>
      <c r="M18" s="233"/>
      <c r="N18" s="49"/>
      <c r="O18" s="234"/>
    </row>
    <row r="19" spans="1:15" customFormat="1" ht="33" hidden="1" customHeight="1" x14ac:dyDescent="0.25">
      <c r="A19" s="223"/>
      <c r="B19" s="203"/>
      <c r="C19" s="204"/>
      <c r="D19" s="199"/>
      <c r="E19" s="192" t="s">
        <v>25</v>
      </c>
      <c r="F19" s="205" t="s">
        <v>117</v>
      </c>
      <c r="G19" s="194" t="s">
        <v>27</v>
      </c>
      <c r="H19" s="195"/>
      <c r="I19" s="195"/>
      <c r="J19" s="225"/>
      <c r="K19" s="225"/>
      <c r="L19" s="232"/>
      <c r="M19" s="233"/>
      <c r="N19" s="57"/>
      <c r="O19" s="236"/>
    </row>
    <row r="20" spans="1:15" customFormat="1" ht="52.5" customHeight="1" x14ac:dyDescent="0.25">
      <c r="A20" s="293"/>
      <c r="B20" s="189" t="s">
        <v>124</v>
      </c>
      <c r="C20" s="276" t="s">
        <v>125</v>
      </c>
      <c r="D20" s="277" t="s">
        <v>18</v>
      </c>
      <c r="E20" s="273" t="s">
        <v>19</v>
      </c>
      <c r="F20" s="256" t="s">
        <v>114</v>
      </c>
      <c r="G20" s="278" t="s">
        <v>21</v>
      </c>
      <c r="H20" s="195">
        <f>'[71]Оценка от учреждения'!H19</f>
        <v>8.3000000000000007</v>
      </c>
      <c r="I20" s="195">
        <f>'[71]Оценка от учреждения'!I19</f>
        <v>11.9</v>
      </c>
      <c r="J20" s="279">
        <f>IF(H20/I20*100&gt;100,100,H20/I20*100)</f>
        <v>69.747899159663874</v>
      </c>
      <c r="K20" s="237">
        <f>(J20+J21+J22)/3</f>
        <v>86.306340718105432</v>
      </c>
      <c r="L20" s="261">
        <f>(K20+K23)/2</f>
        <v>93.153170359052723</v>
      </c>
      <c r="M20" s="294"/>
      <c r="N20" s="280"/>
      <c r="O20" s="281">
        <v>5</v>
      </c>
    </row>
    <row r="21" spans="1:15" customFormat="1" ht="39" customHeight="1" x14ac:dyDescent="0.25">
      <c r="A21" s="293"/>
      <c r="B21" s="189"/>
      <c r="C21" s="276"/>
      <c r="D21" s="282"/>
      <c r="E21" s="273" t="s">
        <v>19</v>
      </c>
      <c r="F21" s="256" t="s">
        <v>115</v>
      </c>
      <c r="G21" s="278" t="s">
        <v>21</v>
      </c>
      <c r="H21" s="195">
        <f>'[71]Оценка от учреждения'!H20</f>
        <v>100</v>
      </c>
      <c r="I21" s="195">
        <f>'[71]Оценка от учреждения'!I20</f>
        <v>100</v>
      </c>
      <c r="J21" s="279">
        <f>IF(I21/H21*100&gt;100,100,I21/H21*100)</f>
        <v>100</v>
      </c>
      <c r="K21" s="283"/>
      <c r="L21" s="262"/>
      <c r="M21" s="294"/>
      <c r="N21" s="284"/>
      <c r="O21" s="285"/>
    </row>
    <row r="22" spans="1:15" customFormat="1" ht="33.75" customHeight="1" x14ac:dyDescent="0.25">
      <c r="A22" s="293"/>
      <c r="B22" s="189"/>
      <c r="C22" s="276"/>
      <c r="D22" s="282"/>
      <c r="E22" s="273" t="s">
        <v>19</v>
      </c>
      <c r="F22" s="256" t="s">
        <v>116</v>
      </c>
      <c r="G22" s="278" t="s">
        <v>21</v>
      </c>
      <c r="H22" s="195">
        <f>'[71]Оценка от учреждения'!H21</f>
        <v>74.8</v>
      </c>
      <c r="I22" s="195">
        <f>'[71]Оценка от учреждения'!I21</f>
        <v>66.7</v>
      </c>
      <c r="J22" s="279">
        <f>IF(I22/H22*100&gt;100,100,I22/H22*100)</f>
        <v>89.171122994652421</v>
      </c>
      <c r="K22" s="283"/>
      <c r="L22" s="262"/>
      <c r="M22" s="294"/>
      <c r="N22" s="284"/>
      <c r="O22" s="285"/>
    </row>
    <row r="23" spans="1:15" customFormat="1" ht="33" customHeight="1" x14ac:dyDescent="0.25">
      <c r="A23" s="293"/>
      <c r="B23" s="203"/>
      <c r="C23" s="276"/>
      <c r="D23" s="282"/>
      <c r="E23" s="273" t="s">
        <v>25</v>
      </c>
      <c r="F23" s="55" t="s">
        <v>26</v>
      </c>
      <c r="G23" s="278" t="s">
        <v>27</v>
      </c>
      <c r="H23" s="195">
        <f>'[71]Оценка от учреждения'!H22</f>
        <v>2</v>
      </c>
      <c r="I23" s="195">
        <f>'[71]Оценка от учреждения'!I22</f>
        <v>3</v>
      </c>
      <c r="J23" s="279">
        <f>IF(I23/H23*100&gt;100,100,I23/H23*100)</f>
        <v>100</v>
      </c>
      <c r="K23" s="279">
        <f>J23</f>
        <v>100</v>
      </c>
      <c r="L23" s="262"/>
      <c r="M23" s="294"/>
      <c r="N23" s="286"/>
      <c r="O23" s="287"/>
    </row>
    <row r="24" spans="1:15" ht="52.5" customHeight="1" x14ac:dyDescent="0.25">
      <c r="A24" s="293"/>
      <c r="B24" s="189" t="s">
        <v>126</v>
      </c>
      <c r="C24" s="276" t="s">
        <v>127</v>
      </c>
      <c r="D24" s="277" t="s">
        <v>18</v>
      </c>
      <c r="E24" s="273" t="s">
        <v>19</v>
      </c>
      <c r="F24" s="256" t="s">
        <v>114</v>
      </c>
      <c r="G24" s="278" t="s">
        <v>21</v>
      </c>
      <c r="H24" s="195">
        <f>'[71]Оценка от учреждения'!H23</f>
        <v>11</v>
      </c>
      <c r="I24" s="195">
        <f>'[71]Оценка от учреждения'!I23</f>
        <v>2.1</v>
      </c>
      <c r="J24" s="279">
        <f>IF(H24/I24*100&gt;100,100,H24/I24*100)</f>
        <v>100</v>
      </c>
      <c r="K24" s="237">
        <f>(J24+J25+J26)/3</f>
        <v>100</v>
      </c>
      <c r="L24" s="261">
        <f>(K24+K27)/2</f>
        <v>100</v>
      </c>
      <c r="M24" s="294"/>
      <c r="N24" s="280"/>
      <c r="O24" s="281">
        <v>6</v>
      </c>
    </row>
    <row r="25" spans="1:15" ht="39" customHeight="1" x14ac:dyDescent="0.25">
      <c r="A25" s="293"/>
      <c r="B25" s="189"/>
      <c r="C25" s="276"/>
      <c r="D25" s="282"/>
      <c r="E25" s="273" t="s">
        <v>19</v>
      </c>
      <c r="F25" s="256" t="s">
        <v>115</v>
      </c>
      <c r="G25" s="278" t="s">
        <v>21</v>
      </c>
      <c r="H25" s="195">
        <f>'[71]Оценка от учреждения'!H24</f>
        <v>100</v>
      </c>
      <c r="I25" s="195">
        <f>'[71]Оценка от учреждения'!I24</f>
        <v>100</v>
      </c>
      <c r="J25" s="279">
        <f>IF(I25/H25*100&gt;100,100,I25/H25*100)</f>
        <v>100</v>
      </c>
      <c r="K25" s="283"/>
      <c r="L25" s="262"/>
      <c r="M25" s="294"/>
      <c r="N25" s="284"/>
      <c r="O25" s="285"/>
    </row>
    <row r="26" spans="1:15" ht="35.25" customHeight="1" x14ac:dyDescent="0.25">
      <c r="A26" s="293"/>
      <c r="B26" s="189"/>
      <c r="C26" s="276"/>
      <c r="D26" s="282"/>
      <c r="E26" s="273" t="s">
        <v>19</v>
      </c>
      <c r="F26" s="256" t="s">
        <v>116</v>
      </c>
      <c r="G26" s="278" t="s">
        <v>21</v>
      </c>
      <c r="H26" s="195">
        <f>'[71]Оценка от учреждения'!H25</f>
        <v>60</v>
      </c>
      <c r="I26" s="195">
        <f>'[71]Оценка от учреждения'!I25</f>
        <v>66.7</v>
      </c>
      <c r="J26" s="279">
        <f>IF(I26/H26*100&gt;100,100,I26/H26*100)</f>
        <v>100</v>
      </c>
      <c r="K26" s="283"/>
      <c r="L26" s="262"/>
      <c r="M26" s="294"/>
      <c r="N26" s="284"/>
      <c r="O26" s="285"/>
    </row>
    <row r="27" spans="1:15" ht="33" customHeight="1" x14ac:dyDescent="0.25">
      <c r="A27" s="293"/>
      <c r="B27" s="203"/>
      <c r="C27" s="276"/>
      <c r="D27" s="282"/>
      <c r="E27" s="273" t="s">
        <v>25</v>
      </c>
      <c r="F27" s="55" t="s">
        <v>26</v>
      </c>
      <c r="G27" s="278" t="s">
        <v>27</v>
      </c>
      <c r="H27" s="195">
        <f>'[71]Оценка от учреждения'!H26</f>
        <v>18</v>
      </c>
      <c r="I27" s="195">
        <f>'[71]Оценка от учреждения'!I26</f>
        <v>23</v>
      </c>
      <c r="J27" s="279">
        <f>IF(I27/H27*100&gt;100,100,I27/H27*100)</f>
        <v>100</v>
      </c>
      <c r="K27" s="279">
        <f>J27</f>
        <v>100</v>
      </c>
      <c r="L27" s="262"/>
      <c r="M27" s="294"/>
      <c r="N27" s="286"/>
      <c r="O27" s="287"/>
    </row>
    <row r="28" spans="1:15" customFormat="1" ht="51" customHeight="1" x14ac:dyDescent="0.25">
      <c r="A28" s="293"/>
      <c r="B28" s="189" t="s">
        <v>128</v>
      </c>
      <c r="C28" s="276" t="s">
        <v>129</v>
      </c>
      <c r="D28" s="277" t="s">
        <v>18</v>
      </c>
      <c r="E28" s="273" t="s">
        <v>19</v>
      </c>
      <c r="F28" s="256" t="s">
        <v>114</v>
      </c>
      <c r="G28" s="278" t="s">
        <v>21</v>
      </c>
      <c r="H28" s="195">
        <f>'[71]Оценка от учреждения'!H27</f>
        <v>10</v>
      </c>
      <c r="I28" s="195">
        <f>'[71]Оценка от учреждения'!I27</f>
        <v>0.2</v>
      </c>
      <c r="J28" s="279">
        <f>IF(H28/I28*100&gt;100,100,H28/I28*100)</f>
        <v>100</v>
      </c>
      <c r="K28" s="237">
        <f>(J28+J29+J30)/3</f>
        <v>100</v>
      </c>
      <c r="L28" s="261">
        <f>(K28+K31)/2</f>
        <v>98</v>
      </c>
      <c r="M28" s="294"/>
      <c r="N28" s="280"/>
      <c r="O28" s="281">
        <v>7</v>
      </c>
    </row>
    <row r="29" spans="1:15" customFormat="1" ht="39" customHeight="1" x14ac:dyDescent="0.25">
      <c r="A29" s="293"/>
      <c r="B29" s="189"/>
      <c r="C29" s="276"/>
      <c r="D29" s="282"/>
      <c r="E29" s="273" t="s">
        <v>19</v>
      </c>
      <c r="F29" s="256" t="s">
        <v>115</v>
      </c>
      <c r="G29" s="278" t="s">
        <v>21</v>
      </c>
      <c r="H29" s="195">
        <f>'[71]Оценка от учреждения'!H28</f>
        <v>100</v>
      </c>
      <c r="I29" s="195">
        <f>'[71]Оценка от учреждения'!I28</f>
        <v>100</v>
      </c>
      <c r="J29" s="279">
        <f>IF(I29/H29*100&gt;100,100,I29/H29*100)</f>
        <v>100</v>
      </c>
      <c r="K29" s="283"/>
      <c r="L29" s="262"/>
      <c r="M29" s="294"/>
      <c r="N29" s="284"/>
      <c r="O29" s="285"/>
    </row>
    <row r="30" spans="1:15" customFormat="1" ht="33.75" customHeight="1" x14ac:dyDescent="0.25">
      <c r="A30" s="293"/>
      <c r="B30" s="189"/>
      <c r="C30" s="276"/>
      <c r="D30" s="282"/>
      <c r="E30" s="273" t="s">
        <v>19</v>
      </c>
      <c r="F30" s="256" t="s">
        <v>116</v>
      </c>
      <c r="G30" s="278" t="s">
        <v>21</v>
      </c>
      <c r="H30" s="195">
        <f>'[71]Оценка от учреждения'!H29</f>
        <v>74.8</v>
      </c>
      <c r="I30" s="195">
        <f>'[71]Оценка от учреждения'!I29</f>
        <v>75</v>
      </c>
      <c r="J30" s="279">
        <f>IF(I30/H30*100&gt;100,100,I30/H30*100)</f>
        <v>100</v>
      </c>
      <c r="K30" s="283"/>
      <c r="L30" s="262"/>
      <c r="M30" s="294"/>
      <c r="N30" s="284"/>
      <c r="O30" s="285"/>
    </row>
    <row r="31" spans="1:15" customFormat="1" ht="33" customHeight="1" x14ac:dyDescent="0.25">
      <c r="A31" s="293"/>
      <c r="B31" s="203"/>
      <c r="C31" s="276"/>
      <c r="D31" s="282"/>
      <c r="E31" s="273" t="s">
        <v>25</v>
      </c>
      <c r="F31" s="55" t="s">
        <v>26</v>
      </c>
      <c r="G31" s="278" t="s">
        <v>27</v>
      </c>
      <c r="H31" s="195">
        <f>'[71]Оценка от учреждения'!H30</f>
        <v>2</v>
      </c>
      <c r="I31" s="195">
        <f>'[71]Оценка от учреждения'!I30</f>
        <v>1.92</v>
      </c>
      <c r="J31" s="279">
        <f>IF(I31/H31*100&gt;100,100,I31/H31*100)</f>
        <v>96</v>
      </c>
      <c r="K31" s="279">
        <f>J31</f>
        <v>96</v>
      </c>
      <c r="L31" s="262"/>
      <c r="M31" s="294"/>
      <c r="N31" s="286"/>
      <c r="O31" s="287"/>
    </row>
    <row r="32" spans="1:15" ht="54" customHeight="1" x14ac:dyDescent="0.25">
      <c r="A32" s="293"/>
      <c r="B32" s="189" t="s">
        <v>130</v>
      </c>
      <c r="C32" s="276" t="s">
        <v>131</v>
      </c>
      <c r="D32" s="288" t="s">
        <v>18</v>
      </c>
      <c r="E32" s="273" t="s">
        <v>19</v>
      </c>
      <c r="F32" s="256" t="s">
        <v>114</v>
      </c>
      <c r="G32" s="278" t="s">
        <v>21</v>
      </c>
      <c r="H32" s="195">
        <f>'[71]Оценка от учреждения'!H31</f>
        <v>10</v>
      </c>
      <c r="I32" s="195">
        <f>'[71]Оценка от учреждения'!I31</f>
        <v>2.8</v>
      </c>
      <c r="J32" s="279">
        <f>IF(H32/I32*100&gt;100,100,H32/I32*100)</f>
        <v>100</v>
      </c>
      <c r="K32" s="237">
        <f>(J32+J33+J34)/3</f>
        <v>97.682709447415334</v>
      </c>
      <c r="L32" s="261">
        <f>(K32+K35)/2</f>
        <v>96.212465834818772</v>
      </c>
      <c r="M32" s="294"/>
      <c r="N32" s="280"/>
      <c r="O32" s="281">
        <v>8</v>
      </c>
    </row>
    <row r="33" spans="1:15" ht="39" customHeight="1" x14ac:dyDescent="0.25">
      <c r="A33" s="293"/>
      <c r="B33" s="189"/>
      <c r="C33" s="276"/>
      <c r="D33" s="289"/>
      <c r="E33" s="273" t="s">
        <v>19</v>
      </c>
      <c r="F33" s="256" t="s">
        <v>115</v>
      </c>
      <c r="G33" s="278" t="s">
        <v>21</v>
      </c>
      <c r="H33" s="195">
        <f>'[71]Оценка от учреждения'!H32</f>
        <v>100</v>
      </c>
      <c r="I33" s="195">
        <f>'[71]Оценка от учреждения'!I32</f>
        <v>100</v>
      </c>
      <c r="J33" s="279">
        <f>IF(I33/H33*100&gt;100,100,I33/H33*100)</f>
        <v>100</v>
      </c>
      <c r="K33" s="283"/>
      <c r="L33" s="262"/>
      <c r="M33" s="294"/>
      <c r="N33" s="284"/>
      <c r="O33" s="285"/>
    </row>
    <row r="34" spans="1:15" ht="33.75" customHeight="1" x14ac:dyDescent="0.25">
      <c r="A34" s="293"/>
      <c r="B34" s="189"/>
      <c r="C34" s="276"/>
      <c r="D34" s="289"/>
      <c r="E34" s="273" t="s">
        <v>19</v>
      </c>
      <c r="F34" s="256" t="s">
        <v>116</v>
      </c>
      <c r="G34" s="278" t="s">
        <v>21</v>
      </c>
      <c r="H34" s="195">
        <f>'[71]Оценка от учреждения'!H33</f>
        <v>74.8</v>
      </c>
      <c r="I34" s="195">
        <f>'[71]Оценка от учреждения'!I33</f>
        <v>69.599999999999994</v>
      </c>
      <c r="J34" s="279">
        <f>IF(I34/H34*100&gt;100,100,I34/H34*100)</f>
        <v>93.048128342245988</v>
      </c>
      <c r="K34" s="283"/>
      <c r="L34" s="262"/>
      <c r="M34" s="294"/>
      <c r="N34" s="284"/>
      <c r="O34" s="285"/>
    </row>
    <row r="35" spans="1:15" ht="33" customHeight="1" x14ac:dyDescent="0.25">
      <c r="A35" s="293"/>
      <c r="B35" s="203"/>
      <c r="C35" s="276"/>
      <c r="D35" s="290"/>
      <c r="E35" s="273" t="s">
        <v>25</v>
      </c>
      <c r="F35" s="55" t="s">
        <v>26</v>
      </c>
      <c r="G35" s="278" t="s">
        <v>27</v>
      </c>
      <c r="H35" s="195">
        <f>'[71]Оценка от учреждения'!H34</f>
        <v>225</v>
      </c>
      <c r="I35" s="195">
        <f>'[71]Оценка от учреждения'!I34</f>
        <v>213.17</v>
      </c>
      <c r="J35" s="279">
        <f>IF(I35/H35*100&gt;100,100,I35/H35*100)</f>
        <v>94.74222222222221</v>
      </c>
      <c r="K35" s="279">
        <f>J35</f>
        <v>94.74222222222221</v>
      </c>
      <c r="L35" s="262"/>
      <c r="M35" s="294"/>
      <c r="N35" s="286"/>
      <c r="O35" s="287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33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33"/>
      <c r="N41" s="49"/>
      <c r="O41" s="241"/>
    </row>
    <row r="42" spans="1:15" ht="36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33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hidden="1" customHeight="1" x14ac:dyDescent="0.25">
      <c r="A56" s="223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/>
      <c r="I56" s="195"/>
      <c r="J56" s="196"/>
      <c r="K56" s="237"/>
      <c r="L56" s="227"/>
      <c r="M56" s="233"/>
      <c r="N56" s="44"/>
      <c r="O56" s="238">
        <v>14</v>
      </c>
    </row>
    <row r="57" spans="1:15" ht="39" hidden="1" customHeight="1" x14ac:dyDescent="0.25">
      <c r="A57" s="223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/>
      <c r="I57" s="195"/>
      <c r="J57" s="196"/>
      <c r="K57" s="239"/>
      <c r="L57" s="240"/>
      <c r="M57" s="233"/>
      <c r="N57" s="49"/>
      <c r="O57" s="241"/>
    </row>
    <row r="58" spans="1:15" ht="36.75" hidden="1" customHeight="1" x14ac:dyDescent="0.25">
      <c r="A58" s="223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/>
      <c r="I58" s="195"/>
      <c r="J58" s="196"/>
      <c r="K58" s="239"/>
      <c r="L58" s="240"/>
      <c r="M58" s="233"/>
      <c r="N58" s="49"/>
      <c r="O58" s="241"/>
    </row>
    <row r="59" spans="1:15" ht="33" hidden="1" customHeight="1" x14ac:dyDescent="0.25">
      <c r="A59" s="223"/>
      <c r="B59" s="203"/>
      <c r="C59" s="53"/>
      <c r="D59" s="209"/>
      <c r="E59" s="3" t="s">
        <v>25</v>
      </c>
      <c r="F59" s="55" t="s">
        <v>117</v>
      </c>
      <c r="G59" s="39" t="s">
        <v>27</v>
      </c>
      <c r="H59" s="195"/>
      <c r="I59" s="195"/>
      <c r="J59" s="196"/>
      <c r="K59" s="196"/>
      <c r="L59" s="240"/>
      <c r="M59" s="233"/>
      <c r="N59" s="57"/>
      <c r="O59" s="242"/>
    </row>
    <row r="60" spans="1:15" customFormat="1" ht="52.5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33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33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33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33"/>
      <c r="N63" s="57"/>
      <c r="O63" s="236"/>
    </row>
    <row r="64" spans="1:15" ht="51" hidden="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/>
      <c r="I64" s="195"/>
      <c r="J64" s="196"/>
      <c r="K64" s="237"/>
      <c r="L64" s="227"/>
      <c r="M64" s="233"/>
      <c r="N64" s="44"/>
      <c r="O64" s="238">
        <v>16</v>
      </c>
    </row>
    <row r="65" spans="1:15" ht="39" hidden="1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/>
      <c r="I65" s="195"/>
      <c r="J65" s="196"/>
      <c r="K65" s="239"/>
      <c r="L65" s="240"/>
      <c r="M65" s="233"/>
      <c r="N65" s="49"/>
      <c r="O65" s="241"/>
    </row>
    <row r="66" spans="1:15" ht="33.75" hidden="1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/>
      <c r="I66" s="195"/>
      <c r="J66" s="196"/>
      <c r="K66" s="239"/>
      <c r="L66" s="240"/>
      <c r="M66" s="233"/>
      <c r="N66" s="49"/>
      <c r="O66" s="241"/>
    </row>
    <row r="67" spans="1:15" ht="33" hidden="1" customHeight="1" x14ac:dyDescent="0.25">
      <c r="A67" s="223"/>
      <c r="B67" s="203"/>
      <c r="C67" s="53"/>
      <c r="D67" s="209"/>
      <c r="E67" s="3" t="s">
        <v>25</v>
      </c>
      <c r="F67" s="55" t="s">
        <v>117</v>
      </c>
      <c r="G67" s="39" t="s">
        <v>27</v>
      </c>
      <c r="H67" s="195"/>
      <c r="I67" s="195"/>
      <c r="J67" s="196"/>
      <c r="K67" s="196"/>
      <c r="L67" s="240"/>
      <c r="M67" s="233"/>
      <c r="N67" s="57"/>
      <c r="O67" s="242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279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hidden="1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/>
      <c r="I72" s="195"/>
      <c r="J72" s="196"/>
      <c r="K72" s="237"/>
      <c r="L72" s="227"/>
      <c r="M72" s="233"/>
      <c r="N72" s="44"/>
      <c r="O72" s="238">
        <v>18</v>
      </c>
    </row>
    <row r="73" spans="1:15" ht="34.5" hidden="1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/>
      <c r="I73" s="195"/>
      <c r="J73" s="196"/>
      <c r="K73" s="239"/>
      <c r="L73" s="240"/>
      <c r="M73" s="233"/>
      <c r="N73" s="49"/>
      <c r="O73" s="241"/>
    </row>
    <row r="74" spans="1:15" ht="33.75" hidden="1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/>
      <c r="I74" s="195"/>
      <c r="J74" s="196"/>
      <c r="K74" s="239"/>
      <c r="L74" s="240"/>
      <c r="M74" s="233"/>
      <c r="N74" s="49"/>
      <c r="O74" s="241"/>
    </row>
    <row r="75" spans="1:15" ht="33" hidden="1" customHeight="1" x14ac:dyDescent="0.25">
      <c r="A75" s="223"/>
      <c r="B75" s="203"/>
      <c r="C75" s="53"/>
      <c r="D75" s="209"/>
      <c r="E75" s="3" t="s">
        <v>25</v>
      </c>
      <c r="F75" s="55" t="s">
        <v>117</v>
      </c>
      <c r="G75" s="39" t="s">
        <v>27</v>
      </c>
      <c r="H75" s="195"/>
      <c r="I75" s="195"/>
      <c r="J75" s="196"/>
      <c r="K75" s="196"/>
      <c r="L75" s="240"/>
      <c r="M75" s="233"/>
      <c r="N75" s="57"/>
      <c r="O75" s="242"/>
    </row>
    <row r="76" spans="1:15" customFormat="1" ht="36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/>
      <c r="I76" s="195"/>
      <c r="J76" s="225"/>
      <c r="K76" s="226"/>
      <c r="L76" s="227"/>
      <c r="M76" s="233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/>
      <c r="I77" s="195"/>
      <c r="J77" s="225"/>
      <c r="K77" s="231"/>
      <c r="L77" s="232"/>
      <c r="M77" s="233"/>
      <c r="N77" s="49"/>
      <c r="O77" s="234"/>
    </row>
    <row r="78" spans="1:15" customFormat="1" ht="35.25" hidden="1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/>
      <c r="I78" s="195"/>
      <c r="J78" s="225"/>
      <c r="K78" s="231"/>
      <c r="L78" s="232"/>
      <c r="M78" s="233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/>
      <c r="L79" s="232"/>
      <c r="M79" s="233"/>
      <c r="N79" s="57"/>
      <c r="O79" s="236"/>
    </row>
    <row r="80" spans="1:15" ht="34.5" hidden="1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/>
      <c r="I80" s="195"/>
      <c r="J80" s="196"/>
      <c r="K80" s="237"/>
      <c r="L80" s="227"/>
      <c r="M80" s="233"/>
      <c r="N80" s="44"/>
      <c r="O80" s="238">
        <v>20</v>
      </c>
    </row>
    <row r="81" spans="1:15" ht="39" hidden="1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/>
      <c r="I81" s="195"/>
      <c r="J81" s="196"/>
      <c r="K81" s="239"/>
      <c r="L81" s="240"/>
      <c r="M81" s="233"/>
      <c r="N81" s="49"/>
      <c r="O81" s="241"/>
    </row>
    <row r="82" spans="1:15" ht="33.75" hidden="1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/>
      <c r="I82" s="195"/>
      <c r="J82" s="196"/>
      <c r="K82" s="239"/>
      <c r="L82" s="240"/>
      <c r="M82" s="233"/>
      <c r="N82" s="49"/>
      <c r="O82" s="241"/>
    </row>
    <row r="83" spans="1:15" ht="33" hidden="1" customHeight="1" x14ac:dyDescent="0.25">
      <c r="A83" s="223"/>
      <c r="B83" s="203"/>
      <c r="C83" s="53"/>
      <c r="D83" s="209"/>
      <c r="E83" s="3" t="s">
        <v>25</v>
      </c>
      <c r="F83" s="55" t="s">
        <v>117</v>
      </c>
      <c r="G83" s="39" t="s">
        <v>27</v>
      </c>
      <c r="H83" s="195"/>
      <c r="I83" s="195"/>
      <c r="J83" s="196"/>
      <c r="K83" s="196"/>
      <c r="L83" s="240"/>
      <c r="M83" s="233"/>
      <c r="N83" s="57"/>
      <c r="O83" s="242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4.5" customHeight="1" x14ac:dyDescent="0.25">
      <c r="A92" s="293"/>
      <c r="B92" s="189" t="s">
        <v>163</v>
      </c>
      <c r="C92" s="276" t="s">
        <v>164</v>
      </c>
      <c r="D92" s="277" t="s">
        <v>18</v>
      </c>
      <c r="E92" s="273" t="s">
        <v>19</v>
      </c>
      <c r="F92" s="256" t="s">
        <v>150</v>
      </c>
      <c r="G92" s="278" t="s">
        <v>21</v>
      </c>
      <c r="H92" s="195">
        <f>'[71]Оценка от учреждения'!H91</f>
        <v>100</v>
      </c>
      <c r="I92" s="195">
        <f>'[71]Оценка от учреждения'!I91</f>
        <v>100</v>
      </c>
      <c r="J92" s="279">
        <f>IF(I92/H92*100&gt;100,100,I92/H92*100)</f>
        <v>100</v>
      </c>
      <c r="K92" s="237">
        <f>(J92+J93+J94)/3</f>
        <v>89.915966386554615</v>
      </c>
      <c r="L92" s="261">
        <f>(K92+K95)/2</f>
        <v>94.9579831932773</v>
      </c>
      <c r="M92" s="294"/>
      <c r="N92" s="280"/>
      <c r="O92" s="281">
        <v>23</v>
      </c>
    </row>
    <row r="93" spans="1:15" customFormat="1" ht="39" customHeight="1" x14ac:dyDescent="0.25">
      <c r="A93" s="293"/>
      <c r="B93" s="189"/>
      <c r="C93" s="276"/>
      <c r="D93" s="282"/>
      <c r="E93" s="273" t="s">
        <v>19</v>
      </c>
      <c r="F93" s="256" t="s">
        <v>151</v>
      </c>
      <c r="G93" s="278" t="s">
        <v>21</v>
      </c>
      <c r="H93" s="195">
        <f>'[71]Оценка от учреждения'!H92</f>
        <v>8.3000000000000007</v>
      </c>
      <c r="I93" s="195">
        <f>'[71]Оценка от учреждения'!I92</f>
        <v>11.9</v>
      </c>
      <c r="J93" s="279">
        <f>IF(H93/I93*100&gt;100,100,H93/I93*100)</f>
        <v>69.747899159663874</v>
      </c>
      <c r="K93" s="283"/>
      <c r="L93" s="262"/>
      <c r="M93" s="294"/>
      <c r="N93" s="284"/>
      <c r="O93" s="285"/>
    </row>
    <row r="94" spans="1:15" customFormat="1" ht="32.25" customHeight="1" x14ac:dyDescent="0.25">
      <c r="A94" s="293"/>
      <c r="B94" s="189"/>
      <c r="C94" s="276"/>
      <c r="D94" s="282"/>
      <c r="E94" s="273" t="s">
        <v>19</v>
      </c>
      <c r="F94" s="291" t="s">
        <v>152</v>
      </c>
      <c r="G94" s="278" t="s">
        <v>21</v>
      </c>
      <c r="H94" s="195">
        <f>'[71]Оценка от учреждения'!H93</f>
        <v>100</v>
      </c>
      <c r="I94" s="195">
        <f>'[71]Оценка от учреждения'!I93</f>
        <v>100</v>
      </c>
      <c r="J94" s="279">
        <f>IF(I94/H94*100&gt;100,100,I94/H94*100)</f>
        <v>100</v>
      </c>
      <c r="K94" s="283"/>
      <c r="L94" s="262"/>
      <c r="M94" s="294"/>
      <c r="N94" s="284"/>
      <c r="O94" s="285"/>
    </row>
    <row r="95" spans="1:15" customFormat="1" ht="33" customHeight="1" x14ac:dyDescent="0.25">
      <c r="A95" s="293"/>
      <c r="B95" s="203"/>
      <c r="C95" s="276"/>
      <c r="D95" s="282"/>
      <c r="E95" s="273" t="s">
        <v>25</v>
      </c>
      <c r="F95" s="55" t="s">
        <v>26</v>
      </c>
      <c r="G95" s="278" t="s">
        <v>27</v>
      </c>
      <c r="H95" s="195">
        <f>'[71]Оценка от учреждения'!H94</f>
        <v>2</v>
      </c>
      <c r="I95" s="195">
        <f>'[71]Оценка от учреждения'!I94</f>
        <v>3</v>
      </c>
      <c r="J95" s="279">
        <f>IF(I95/H95*100&gt;100,100,I95/H95*100)</f>
        <v>100</v>
      </c>
      <c r="K95" s="279">
        <f>J95</f>
        <v>100</v>
      </c>
      <c r="L95" s="262"/>
      <c r="M95" s="294"/>
      <c r="N95" s="286"/>
      <c r="O95" s="287"/>
    </row>
    <row r="96" spans="1:15" ht="33" customHeight="1" x14ac:dyDescent="0.25">
      <c r="A96" s="293"/>
      <c r="B96" s="189" t="s">
        <v>165</v>
      </c>
      <c r="C96" s="276" t="s">
        <v>166</v>
      </c>
      <c r="D96" s="277" t="s">
        <v>18</v>
      </c>
      <c r="E96" s="273" t="s">
        <v>19</v>
      </c>
      <c r="F96" s="256" t="s">
        <v>150</v>
      </c>
      <c r="G96" s="278" t="s">
        <v>21</v>
      </c>
      <c r="H96" s="195">
        <f>'[71]Оценка от учреждения'!H95</f>
        <v>100</v>
      </c>
      <c r="I96" s="195">
        <f>'[71]Оценка от учреждения'!I95</f>
        <v>100</v>
      </c>
      <c r="J96" s="279">
        <f>IF(I96/H96*100&gt;100,100,I96/H96*100)</f>
        <v>100</v>
      </c>
      <c r="K96" s="237">
        <f>(J96+J97+J98)/3</f>
        <v>100</v>
      </c>
      <c r="L96" s="261">
        <f>(K96+K99)/2</f>
        <v>100</v>
      </c>
      <c r="M96" s="294"/>
      <c r="N96" s="280"/>
      <c r="O96" s="281">
        <v>24</v>
      </c>
    </row>
    <row r="97" spans="1:15" ht="39" customHeight="1" x14ac:dyDescent="0.25">
      <c r="A97" s="293"/>
      <c r="B97" s="189"/>
      <c r="C97" s="276"/>
      <c r="D97" s="282"/>
      <c r="E97" s="273" t="s">
        <v>19</v>
      </c>
      <c r="F97" s="256" t="s">
        <v>151</v>
      </c>
      <c r="G97" s="278" t="s">
        <v>21</v>
      </c>
      <c r="H97" s="195">
        <f>'[71]Оценка от учреждения'!H96</f>
        <v>11</v>
      </c>
      <c r="I97" s="195">
        <f>'[71]Оценка от учреждения'!I96</f>
        <v>2.1</v>
      </c>
      <c r="J97" s="279">
        <f>IF(H97/I97*100&gt;100,100,H97/I97*100)</f>
        <v>100</v>
      </c>
      <c r="K97" s="283"/>
      <c r="L97" s="262"/>
      <c r="M97" s="294"/>
      <c r="N97" s="284"/>
      <c r="O97" s="285"/>
    </row>
    <row r="98" spans="1:15" ht="33.75" customHeight="1" x14ac:dyDescent="0.25">
      <c r="A98" s="293"/>
      <c r="B98" s="189"/>
      <c r="C98" s="276"/>
      <c r="D98" s="282"/>
      <c r="E98" s="273" t="s">
        <v>19</v>
      </c>
      <c r="F98" s="291" t="s">
        <v>152</v>
      </c>
      <c r="G98" s="278" t="s">
        <v>21</v>
      </c>
      <c r="H98" s="195">
        <f>'[71]Оценка от учреждения'!H97</f>
        <v>100</v>
      </c>
      <c r="I98" s="195">
        <f>'[71]Оценка от учреждения'!I97</f>
        <v>100</v>
      </c>
      <c r="J98" s="279">
        <f>IF(I98/H98*100&gt;100,100,I98/H98*100)</f>
        <v>100</v>
      </c>
      <c r="K98" s="283"/>
      <c r="L98" s="262"/>
      <c r="M98" s="294"/>
      <c r="N98" s="284"/>
      <c r="O98" s="285"/>
    </row>
    <row r="99" spans="1:15" ht="33" customHeight="1" x14ac:dyDescent="0.25">
      <c r="A99" s="293"/>
      <c r="B99" s="203"/>
      <c r="C99" s="276"/>
      <c r="D99" s="282"/>
      <c r="E99" s="273" t="s">
        <v>25</v>
      </c>
      <c r="F99" s="55" t="s">
        <v>26</v>
      </c>
      <c r="G99" s="278" t="s">
        <v>27</v>
      </c>
      <c r="H99" s="195">
        <f>'[71]Оценка от учреждения'!H98</f>
        <v>18</v>
      </c>
      <c r="I99" s="195">
        <f>'[71]Оценка от учреждения'!I98</f>
        <v>23</v>
      </c>
      <c r="J99" s="279">
        <f>IF(I99/H99*100&gt;100,100,I99/H99*100)</f>
        <v>100</v>
      </c>
      <c r="K99" s="279">
        <f>J99</f>
        <v>100</v>
      </c>
      <c r="L99" s="262"/>
      <c r="M99" s="294"/>
      <c r="N99" s="286"/>
      <c r="O99" s="287"/>
    </row>
    <row r="100" spans="1:15" customFormat="1" ht="34.5" customHeight="1" x14ac:dyDescent="0.25">
      <c r="A100" s="293"/>
      <c r="B100" s="189" t="s">
        <v>167</v>
      </c>
      <c r="C100" s="276" t="s">
        <v>168</v>
      </c>
      <c r="D100" s="277" t="s">
        <v>18</v>
      </c>
      <c r="E100" s="273" t="s">
        <v>19</v>
      </c>
      <c r="F100" s="256" t="s">
        <v>150</v>
      </c>
      <c r="G100" s="278" t="s">
        <v>21</v>
      </c>
      <c r="H100" s="195">
        <f>'[71]Оценка от учреждения'!H99</f>
        <v>100</v>
      </c>
      <c r="I100" s="195">
        <f>'[71]Оценка от учреждения'!I99</f>
        <v>100</v>
      </c>
      <c r="J100" s="279">
        <f>IF(I100/H100*100&gt;100,100,I100/H100*100)</f>
        <v>100</v>
      </c>
      <c r="K100" s="237">
        <f>(J100+J101+J102)/3</f>
        <v>100</v>
      </c>
      <c r="L100" s="261">
        <f>(K100+K103)/2</f>
        <v>98</v>
      </c>
      <c r="M100" s="294"/>
      <c r="N100" s="280"/>
      <c r="O100" s="281">
        <v>25</v>
      </c>
    </row>
    <row r="101" spans="1:15" customFormat="1" ht="39" customHeight="1" x14ac:dyDescent="0.25">
      <c r="A101" s="293"/>
      <c r="B101" s="189"/>
      <c r="C101" s="276"/>
      <c r="D101" s="282"/>
      <c r="E101" s="273" t="s">
        <v>19</v>
      </c>
      <c r="F101" s="256" t="s">
        <v>151</v>
      </c>
      <c r="G101" s="278" t="s">
        <v>21</v>
      </c>
      <c r="H101" s="195">
        <f>'[71]Оценка от учреждения'!H100</f>
        <v>10</v>
      </c>
      <c r="I101" s="195">
        <f>'[71]Оценка от учреждения'!I100</f>
        <v>0.2</v>
      </c>
      <c r="J101" s="279">
        <f>IF(H101/I101*100&gt;100,100,H101/I101*100)</f>
        <v>100</v>
      </c>
      <c r="K101" s="283"/>
      <c r="L101" s="262"/>
      <c r="M101" s="294"/>
      <c r="N101" s="284"/>
      <c r="O101" s="285"/>
    </row>
    <row r="102" spans="1:15" customFormat="1" ht="35.25" customHeight="1" x14ac:dyDescent="0.25">
      <c r="A102" s="293"/>
      <c r="B102" s="189"/>
      <c r="C102" s="276"/>
      <c r="D102" s="282"/>
      <c r="E102" s="273" t="s">
        <v>19</v>
      </c>
      <c r="F102" s="291" t="s">
        <v>152</v>
      </c>
      <c r="G102" s="278" t="s">
        <v>21</v>
      </c>
      <c r="H102" s="195">
        <f>'[71]Оценка от учреждения'!H101</f>
        <v>100</v>
      </c>
      <c r="I102" s="195">
        <f>'[71]Оценка от учреждения'!I101</f>
        <v>100</v>
      </c>
      <c r="J102" s="279">
        <f>IF(I102/H102*100&gt;100,100,I102/H102*100)</f>
        <v>100</v>
      </c>
      <c r="K102" s="283"/>
      <c r="L102" s="262"/>
      <c r="M102" s="294"/>
      <c r="N102" s="284"/>
      <c r="O102" s="285"/>
    </row>
    <row r="103" spans="1:15" customFormat="1" ht="33" customHeight="1" x14ac:dyDescent="0.25">
      <c r="A103" s="293"/>
      <c r="B103" s="203"/>
      <c r="C103" s="276"/>
      <c r="D103" s="282"/>
      <c r="E103" s="273" t="s">
        <v>25</v>
      </c>
      <c r="F103" s="55" t="s">
        <v>26</v>
      </c>
      <c r="G103" s="278" t="s">
        <v>27</v>
      </c>
      <c r="H103" s="195">
        <f>'[71]Оценка от учреждения'!H102</f>
        <v>2</v>
      </c>
      <c r="I103" s="195">
        <f>'[71]Оценка от учреждения'!I102</f>
        <v>1.92</v>
      </c>
      <c r="J103" s="279">
        <f>IF(I103/H103*100&gt;100,100,I103/H103*100)</f>
        <v>96</v>
      </c>
      <c r="K103" s="279">
        <f>J103</f>
        <v>96</v>
      </c>
      <c r="L103" s="262"/>
      <c r="M103" s="294"/>
      <c r="N103" s="286"/>
      <c r="O103" s="287"/>
    </row>
    <row r="104" spans="1:15" ht="33" customHeight="1" x14ac:dyDescent="0.25">
      <c r="A104" s="293"/>
      <c r="B104" s="189" t="s">
        <v>169</v>
      </c>
      <c r="C104" s="276" t="s">
        <v>170</v>
      </c>
      <c r="D104" s="277" t="s">
        <v>18</v>
      </c>
      <c r="E104" s="273" t="s">
        <v>19</v>
      </c>
      <c r="F104" s="256" t="s">
        <v>150</v>
      </c>
      <c r="G104" s="278" t="s">
        <v>21</v>
      </c>
      <c r="H104" s="195">
        <f>'[71]Оценка от учреждения'!H103</f>
        <v>100</v>
      </c>
      <c r="I104" s="195">
        <f>'[71]Оценка от учреждения'!I103</f>
        <v>100</v>
      </c>
      <c r="J104" s="279">
        <f>IF(I104/H104*100&gt;100,100,I104/H104*100)</f>
        <v>100</v>
      </c>
      <c r="K104" s="237">
        <f>(J104+J105+J106)/3</f>
        <v>100</v>
      </c>
      <c r="L104" s="261">
        <f>(K104+K107)/2</f>
        <v>97.371111111111105</v>
      </c>
      <c r="M104" s="294"/>
      <c r="N104" s="280"/>
      <c r="O104" s="281">
        <v>26</v>
      </c>
    </row>
    <row r="105" spans="1:15" ht="39" customHeight="1" x14ac:dyDescent="0.25">
      <c r="A105" s="293"/>
      <c r="B105" s="189"/>
      <c r="C105" s="276"/>
      <c r="D105" s="282"/>
      <c r="E105" s="273" t="s">
        <v>19</v>
      </c>
      <c r="F105" s="256" t="s">
        <v>151</v>
      </c>
      <c r="G105" s="278" t="s">
        <v>21</v>
      </c>
      <c r="H105" s="195">
        <f>'[71]Оценка от учреждения'!H104</f>
        <v>10</v>
      </c>
      <c r="I105" s="195">
        <f>'[71]Оценка от учреждения'!I104</f>
        <v>2.8</v>
      </c>
      <c r="J105" s="279">
        <f>IF(H105/I105*100&gt;100,100,H105/I105*100)</f>
        <v>100</v>
      </c>
      <c r="K105" s="283"/>
      <c r="L105" s="262"/>
      <c r="M105" s="294"/>
      <c r="N105" s="284"/>
      <c r="O105" s="285"/>
    </row>
    <row r="106" spans="1:15" ht="32.25" customHeight="1" x14ac:dyDescent="0.25">
      <c r="A106" s="293"/>
      <c r="B106" s="189"/>
      <c r="C106" s="276"/>
      <c r="D106" s="282"/>
      <c r="E106" s="273" t="s">
        <v>19</v>
      </c>
      <c r="F106" s="291" t="s">
        <v>152</v>
      </c>
      <c r="G106" s="278" t="s">
        <v>21</v>
      </c>
      <c r="H106" s="195">
        <f>'[71]Оценка от учреждения'!H105</f>
        <v>100</v>
      </c>
      <c r="I106" s="195">
        <f>'[71]Оценка от учреждения'!I105</f>
        <v>100</v>
      </c>
      <c r="J106" s="279">
        <f>IF(I106/H106*100&gt;100,100,I106/H106*100)</f>
        <v>100</v>
      </c>
      <c r="K106" s="283"/>
      <c r="L106" s="262"/>
      <c r="M106" s="294"/>
      <c r="N106" s="284"/>
      <c r="O106" s="285"/>
    </row>
    <row r="107" spans="1:15" ht="33" customHeight="1" x14ac:dyDescent="0.25">
      <c r="A107" s="295"/>
      <c r="B107" s="203"/>
      <c r="C107" s="276"/>
      <c r="D107" s="282"/>
      <c r="E107" s="273" t="s">
        <v>25</v>
      </c>
      <c r="F107" s="55" t="s">
        <v>26</v>
      </c>
      <c r="G107" s="278" t="s">
        <v>27</v>
      </c>
      <c r="H107" s="195">
        <f>'[71]Оценка от учреждения'!H106</f>
        <v>225</v>
      </c>
      <c r="I107" s="195">
        <f>'[71]Оценка от учреждения'!I106</f>
        <v>213.17</v>
      </c>
      <c r="J107" s="279">
        <f>IF(I107/H107*100&gt;100,100,I107/H107*100)</f>
        <v>94.74222222222221</v>
      </c>
      <c r="K107" s="279">
        <f>J107</f>
        <v>94.74222222222221</v>
      </c>
      <c r="L107" s="262"/>
      <c r="M107" s="296"/>
      <c r="N107" s="286"/>
      <c r="O107" s="287"/>
    </row>
    <row r="108" spans="1:15" x14ac:dyDescent="0.25">
      <c r="A108" s="272"/>
      <c r="B108" s="272"/>
      <c r="C108" s="272"/>
      <c r="D108" s="272"/>
      <c r="E108" s="272"/>
      <c r="F108" s="272"/>
      <c r="G108" s="272"/>
      <c r="J108" s="272"/>
      <c r="K108" s="272"/>
      <c r="L108" s="272"/>
      <c r="M108" s="272"/>
      <c r="N108" s="272"/>
      <c r="O108" s="27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92"/>
      <c r="H109" s="246"/>
      <c r="J109" s="272"/>
      <c r="K109" s="272"/>
      <c r="L109" s="272"/>
      <c r="M109" s="272"/>
      <c r="N109" s="272"/>
      <c r="O109" s="272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4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273" t="s">
        <v>1</v>
      </c>
      <c r="B2" s="273" t="s">
        <v>173</v>
      </c>
      <c r="C2" s="273" t="s">
        <v>3</v>
      </c>
      <c r="D2" s="273" t="s">
        <v>4</v>
      </c>
      <c r="E2" s="273" t="s">
        <v>5</v>
      </c>
      <c r="F2" s="273" t="s">
        <v>6</v>
      </c>
      <c r="G2" s="273" t="s">
        <v>7</v>
      </c>
      <c r="H2" s="3" t="s">
        <v>8</v>
      </c>
      <c r="I2" s="4" t="s">
        <v>9</v>
      </c>
      <c r="J2" s="273" t="s">
        <v>10</v>
      </c>
      <c r="K2" s="273" t="s">
        <v>11</v>
      </c>
      <c r="L2" s="273" t="s">
        <v>12</v>
      </c>
      <c r="M2" s="273" t="s">
        <v>13</v>
      </c>
      <c r="N2" s="273" t="s">
        <v>14</v>
      </c>
      <c r="O2" s="272"/>
    </row>
    <row r="3" spans="1:15" ht="24" customHeight="1" x14ac:dyDescent="0.25">
      <c r="A3" s="274">
        <v>1</v>
      </c>
      <c r="B3" s="275">
        <v>2</v>
      </c>
      <c r="C3" s="275">
        <v>3</v>
      </c>
      <c r="D3" s="274">
        <v>4</v>
      </c>
      <c r="E3" s="275">
        <v>5</v>
      </c>
      <c r="F3" s="275">
        <v>6</v>
      </c>
      <c r="G3" s="274">
        <v>7</v>
      </c>
      <c r="H3" s="4">
        <v>8</v>
      </c>
      <c r="I3" s="4">
        <v>9</v>
      </c>
      <c r="J3" s="274">
        <v>10</v>
      </c>
      <c r="K3" s="275">
        <v>11</v>
      </c>
      <c r="L3" s="275">
        <v>12</v>
      </c>
      <c r="M3" s="274">
        <v>13</v>
      </c>
      <c r="N3" s="275">
        <v>14</v>
      </c>
      <c r="O3" s="272"/>
    </row>
    <row r="4" spans="1:15" customFormat="1" ht="55.5" hidden="1" customHeight="1" x14ac:dyDescent="0.25">
      <c r="A4" s="228" t="s">
        <v>225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8.25" hidden="1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04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hidden="1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/>
      <c r="I16" s="195"/>
      <c r="J16" s="225"/>
      <c r="K16" s="226"/>
      <c r="L16" s="227"/>
      <c r="M16" s="233"/>
      <c r="N16" s="44"/>
      <c r="O16" s="229">
        <v>4</v>
      </c>
    </row>
    <row r="17" spans="1:15" customFormat="1" ht="39" hidden="1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/>
      <c r="I17" s="195"/>
      <c r="J17" s="225"/>
      <c r="K17" s="231"/>
      <c r="L17" s="232"/>
      <c r="M17" s="233"/>
      <c r="N17" s="49"/>
      <c r="O17" s="234"/>
    </row>
    <row r="18" spans="1:15" customFormat="1" ht="32.25" hidden="1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/>
      <c r="I18" s="195"/>
      <c r="J18" s="225"/>
      <c r="K18" s="231"/>
      <c r="L18" s="232"/>
      <c r="M18" s="233"/>
      <c r="N18" s="49"/>
      <c r="O18" s="234"/>
    </row>
    <row r="19" spans="1:15" customFormat="1" ht="33" hidden="1" customHeight="1" x14ac:dyDescent="0.25">
      <c r="A19" s="223"/>
      <c r="B19" s="203"/>
      <c r="C19" s="204"/>
      <c r="D19" s="199"/>
      <c r="E19" s="192" t="s">
        <v>25</v>
      </c>
      <c r="F19" s="205" t="s">
        <v>117</v>
      </c>
      <c r="G19" s="194" t="s">
        <v>27</v>
      </c>
      <c r="H19" s="195"/>
      <c r="I19" s="195"/>
      <c r="J19" s="225"/>
      <c r="K19" s="225"/>
      <c r="L19" s="232"/>
      <c r="M19" s="233"/>
      <c r="N19" s="57"/>
      <c r="O19" s="236"/>
    </row>
    <row r="20" spans="1:15" customFormat="1" ht="52.5" hidden="1" customHeight="1" x14ac:dyDescent="0.25">
      <c r="A20" s="223"/>
      <c r="B20" s="189" t="s">
        <v>124</v>
      </c>
      <c r="C20" s="190" t="s">
        <v>125</v>
      </c>
      <c r="D20" s="191" t="s">
        <v>18</v>
      </c>
      <c r="E20" s="192" t="s">
        <v>19</v>
      </c>
      <c r="F20" s="193" t="s">
        <v>114</v>
      </c>
      <c r="G20" s="194" t="s">
        <v>21</v>
      </c>
      <c r="H20" s="195"/>
      <c r="I20" s="195"/>
      <c r="J20" s="225"/>
      <c r="K20" s="226"/>
      <c r="L20" s="227"/>
      <c r="M20" s="233"/>
      <c r="N20" s="44"/>
      <c r="O20" s="229">
        <v>5</v>
      </c>
    </row>
    <row r="21" spans="1:15" customFormat="1" ht="39" hidden="1" customHeight="1" x14ac:dyDescent="0.25">
      <c r="A21" s="223"/>
      <c r="B21" s="189"/>
      <c r="C21" s="190"/>
      <c r="D21" s="199"/>
      <c r="E21" s="192" t="s">
        <v>19</v>
      </c>
      <c r="F21" s="193" t="s">
        <v>115</v>
      </c>
      <c r="G21" s="194" t="s">
        <v>21</v>
      </c>
      <c r="H21" s="195"/>
      <c r="I21" s="195"/>
      <c r="J21" s="225"/>
      <c r="K21" s="231"/>
      <c r="L21" s="232"/>
      <c r="M21" s="233"/>
      <c r="N21" s="49"/>
      <c r="O21" s="234"/>
    </row>
    <row r="22" spans="1:15" customFormat="1" ht="33.75" hidden="1" customHeight="1" x14ac:dyDescent="0.25">
      <c r="A22" s="223"/>
      <c r="B22" s="189"/>
      <c r="C22" s="190"/>
      <c r="D22" s="199"/>
      <c r="E22" s="192" t="s">
        <v>19</v>
      </c>
      <c r="F22" s="193" t="s">
        <v>116</v>
      </c>
      <c r="G22" s="194" t="s">
        <v>21</v>
      </c>
      <c r="H22" s="195"/>
      <c r="I22" s="195"/>
      <c r="J22" s="225"/>
      <c r="K22" s="231"/>
      <c r="L22" s="232"/>
      <c r="M22" s="233"/>
      <c r="N22" s="49"/>
      <c r="O22" s="234"/>
    </row>
    <row r="23" spans="1:15" customFormat="1" ht="33" hidden="1" customHeight="1" x14ac:dyDescent="0.25">
      <c r="A23" s="223"/>
      <c r="B23" s="203"/>
      <c r="C23" s="204"/>
      <c r="D23" s="199"/>
      <c r="E23" s="192" t="s">
        <v>25</v>
      </c>
      <c r="F23" s="205" t="s">
        <v>117</v>
      </c>
      <c r="G23" s="194" t="s">
        <v>27</v>
      </c>
      <c r="H23" s="195"/>
      <c r="I23" s="195"/>
      <c r="J23" s="225"/>
      <c r="K23" s="225"/>
      <c r="L23" s="232"/>
      <c r="M23" s="233"/>
      <c r="N23" s="57"/>
      <c r="O23" s="236"/>
    </row>
    <row r="24" spans="1:15" ht="52.5" hidden="1" customHeight="1" x14ac:dyDescent="0.25">
      <c r="A24" s="223"/>
      <c r="B24" s="189" t="s">
        <v>126</v>
      </c>
      <c r="C24" s="36" t="s">
        <v>127</v>
      </c>
      <c r="D24" s="208" t="s">
        <v>18</v>
      </c>
      <c r="E24" s="3" t="s">
        <v>19</v>
      </c>
      <c r="F24" s="38" t="s">
        <v>114</v>
      </c>
      <c r="G24" s="39" t="s">
        <v>21</v>
      </c>
      <c r="H24" s="195"/>
      <c r="I24" s="195"/>
      <c r="J24" s="196"/>
      <c r="K24" s="237"/>
      <c r="L24" s="227"/>
      <c r="M24" s="233"/>
      <c r="N24" s="44"/>
      <c r="O24" s="238">
        <v>6</v>
      </c>
    </row>
    <row r="25" spans="1:15" ht="39" hidden="1" customHeight="1" x14ac:dyDescent="0.25">
      <c r="A25" s="223"/>
      <c r="B25" s="189"/>
      <c r="C25" s="36"/>
      <c r="D25" s="209"/>
      <c r="E25" s="3" t="s">
        <v>19</v>
      </c>
      <c r="F25" s="256" t="s">
        <v>180</v>
      </c>
      <c r="G25" s="39" t="s">
        <v>21</v>
      </c>
      <c r="H25" s="195"/>
      <c r="I25" s="195"/>
      <c r="J25" s="196"/>
      <c r="K25" s="239"/>
      <c r="L25" s="240"/>
      <c r="M25" s="233"/>
      <c r="N25" s="49"/>
      <c r="O25" s="241"/>
    </row>
    <row r="26" spans="1:15" ht="35.25" hidden="1" customHeight="1" x14ac:dyDescent="0.25">
      <c r="A26" s="223"/>
      <c r="B26" s="189"/>
      <c r="C26" s="36"/>
      <c r="D26" s="209"/>
      <c r="E26" s="3" t="s">
        <v>19</v>
      </c>
      <c r="F26" s="38" t="s">
        <v>116</v>
      </c>
      <c r="G26" s="39" t="s">
        <v>21</v>
      </c>
      <c r="H26" s="195"/>
      <c r="I26" s="195"/>
      <c r="J26" s="196"/>
      <c r="K26" s="239"/>
      <c r="L26" s="240"/>
      <c r="M26" s="233"/>
      <c r="N26" s="49"/>
      <c r="O26" s="241"/>
    </row>
    <row r="27" spans="1:15" ht="33" hidden="1" customHeight="1" x14ac:dyDescent="0.25">
      <c r="A27" s="223"/>
      <c r="B27" s="203"/>
      <c r="C27" s="53"/>
      <c r="D27" s="209"/>
      <c r="E27" s="3" t="s">
        <v>25</v>
      </c>
      <c r="F27" s="55" t="s">
        <v>117</v>
      </c>
      <c r="G27" s="39" t="s">
        <v>27</v>
      </c>
      <c r="H27" s="195"/>
      <c r="I27" s="195"/>
      <c r="J27" s="196"/>
      <c r="K27" s="196"/>
      <c r="L27" s="240"/>
      <c r="M27" s="233"/>
      <c r="N27" s="57"/>
      <c r="O27" s="242"/>
    </row>
    <row r="28" spans="1:15" customFormat="1" ht="51" hidden="1" customHeight="1" x14ac:dyDescent="0.25">
      <c r="A28" s="223"/>
      <c r="B28" s="189" t="s">
        <v>128</v>
      </c>
      <c r="C28" s="190" t="s">
        <v>129</v>
      </c>
      <c r="D28" s="191" t="s">
        <v>18</v>
      </c>
      <c r="E28" s="192" t="s">
        <v>19</v>
      </c>
      <c r="F28" s="193" t="s">
        <v>114</v>
      </c>
      <c r="G28" s="194" t="s">
        <v>21</v>
      </c>
      <c r="H28" s="195"/>
      <c r="I28" s="195"/>
      <c r="J28" s="225"/>
      <c r="K28" s="226"/>
      <c r="L28" s="227"/>
      <c r="M28" s="233"/>
      <c r="N28" s="44"/>
      <c r="O28" s="229">
        <v>7</v>
      </c>
    </row>
    <row r="29" spans="1:15" customFormat="1" ht="39" hidden="1" customHeight="1" x14ac:dyDescent="0.25">
      <c r="A29" s="223"/>
      <c r="B29" s="189"/>
      <c r="C29" s="190"/>
      <c r="D29" s="199"/>
      <c r="E29" s="192" t="s">
        <v>19</v>
      </c>
      <c r="F29" s="193" t="s">
        <v>115</v>
      </c>
      <c r="G29" s="194" t="s">
        <v>21</v>
      </c>
      <c r="H29" s="195"/>
      <c r="I29" s="195"/>
      <c r="J29" s="225"/>
      <c r="K29" s="231"/>
      <c r="L29" s="232"/>
      <c r="M29" s="233"/>
      <c r="N29" s="49"/>
      <c r="O29" s="234"/>
    </row>
    <row r="30" spans="1:15" customFormat="1" ht="33.75" hidden="1" customHeight="1" x14ac:dyDescent="0.25">
      <c r="A30" s="223"/>
      <c r="B30" s="189"/>
      <c r="C30" s="190"/>
      <c r="D30" s="199"/>
      <c r="E30" s="192" t="s">
        <v>19</v>
      </c>
      <c r="F30" s="193" t="s">
        <v>116</v>
      </c>
      <c r="G30" s="194" t="s">
        <v>21</v>
      </c>
      <c r="H30" s="195"/>
      <c r="I30" s="195"/>
      <c r="J30" s="225"/>
      <c r="K30" s="231"/>
      <c r="L30" s="232"/>
      <c r="M30" s="233"/>
      <c r="N30" s="49"/>
      <c r="O30" s="234"/>
    </row>
    <row r="31" spans="1:15" customFormat="1" ht="33" hidden="1" customHeight="1" x14ac:dyDescent="0.25">
      <c r="A31" s="223"/>
      <c r="B31" s="203"/>
      <c r="C31" s="204"/>
      <c r="D31" s="199"/>
      <c r="E31" s="192" t="s">
        <v>25</v>
      </c>
      <c r="F31" s="205" t="s">
        <v>117</v>
      </c>
      <c r="G31" s="194" t="s">
        <v>27</v>
      </c>
      <c r="H31" s="195"/>
      <c r="I31" s="195"/>
      <c r="J31" s="225"/>
      <c r="K31" s="225"/>
      <c r="L31" s="232"/>
      <c r="M31" s="233"/>
      <c r="N31" s="57"/>
      <c r="O31" s="236"/>
    </row>
    <row r="32" spans="1:15" ht="54" hidden="1" customHeight="1" x14ac:dyDescent="0.25">
      <c r="A32" s="20"/>
      <c r="B32" s="189" t="s">
        <v>130</v>
      </c>
      <c r="C32" s="36" t="s">
        <v>131</v>
      </c>
      <c r="D32" s="37" t="s">
        <v>18</v>
      </c>
      <c r="E32" s="3" t="s">
        <v>19</v>
      </c>
      <c r="F32" s="38" t="s">
        <v>114</v>
      </c>
      <c r="G32" s="39" t="s">
        <v>21</v>
      </c>
      <c r="H32" s="195"/>
      <c r="I32" s="195"/>
      <c r="J32" s="196"/>
      <c r="K32" s="237"/>
      <c r="L32" s="227"/>
      <c r="M32" s="243"/>
      <c r="N32" s="44"/>
      <c r="O32" s="238">
        <v>8</v>
      </c>
    </row>
    <row r="33" spans="1:15" ht="39" hidden="1" customHeight="1" x14ac:dyDescent="0.25">
      <c r="A33" s="20"/>
      <c r="B33" s="189"/>
      <c r="C33" s="36"/>
      <c r="D33" s="217"/>
      <c r="E33" s="3" t="s">
        <v>19</v>
      </c>
      <c r="F33" s="38" t="s">
        <v>115</v>
      </c>
      <c r="G33" s="39" t="s">
        <v>21</v>
      </c>
      <c r="H33" s="195"/>
      <c r="I33" s="195"/>
      <c r="J33" s="196"/>
      <c r="K33" s="239"/>
      <c r="L33" s="240"/>
      <c r="M33" s="243"/>
      <c r="N33" s="49"/>
      <c r="O33" s="241"/>
    </row>
    <row r="34" spans="1:15" ht="33.75" hidden="1" customHeight="1" x14ac:dyDescent="0.25">
      <c r="A34" s="20"/>
      <c r="B34" s="189"/>
      <c r="C34" s="36"/>
      <c r="D34" s="217"/>
      <c r="E34" s="3" t="s">
        <v>19</v>
      </c>
      <c r="F34" s="38" t="s">
        <v>116</v>
      </c>
      <c r="G34" s="39" t="s">
        <v>21</v>
      </c>
      <c r="H34" s="195"/>
      <c r="I34" s="195"/>
      <c r="J34" s="196"/>
      <c r="K34" s="239"/>
      <c r="L34" s="240"/>
      <c r="M34" s="243"/>
      <c r="N34" s="49"/>
      <c r="O34" s="241"/>
    </row>
    <row r="35" spans="1:15" ht="33" hidden="1" customHeight="1" x14ac:dyDescent="0.25">
      <c r="A35" s="20"/>
      <c r="B35" s="203"/>
      <c r="C35" s="53"/>
      <c r="D35" s="218"/>
      <c r="E35" s="3" t="s">
        <v>25</v>
      </c>
      <c r="F35" s="55" t="s">
        <v>117</v>
      </c>
      <c r="G35" s="39" t="s">
        <v>27</v>
      </c>
      <c r="H35" s="195"/>
      <c r="I35" s="195"/>
      <c r="J35" s="196"/>
      <c r="K35" s="196"/>
      <c r="L35" s="240"/>
      <c r="M35" s="243"/>
      <c r="N35" s="57"/>
      <c r="O35" s="242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customHeight="1" x14ac:dyDescent="0.25">
      <c r="A40" s="293"/>
      <c r="B40" s="189" t="s">
        <v>134</v>
      </c>
      <c r="C40" s="276" t="s">
        <v>135</v>
      </c>
      <c r="D40" s="277" t="s">
        <v>18</v>
      </c>
      <c r="E40" s="273" t="s">
        <v>19</v>
      </c>
      <c r="F40" s="256" t="s">
        <v>114</v>
      </c>
      <c r="G40" s="278" t="s">
        <v>21</v>
      </c>
      <c r="H40" s="195">
        <f>'[72]Оценка от учреждения'!H39</f>
        <v>7.5</v>
      </c>
      <c r="I40" s="195">
        <f>'[72]Оценка от учреждения'!I39</f>
        <v>11.4</v>
      </c>
      <c r="J40" s="279">
        <f>IF(H40/I40*100&gt;100,100,H40/I40*100)</f>
        <v>65.78947368421052</v>
      </c>
      <c r="K40" s="237">
        <f>(J40+J41+J42)/3</f>
        <v>88.596491228070178</v>
      </c>
      <c r="L40" s="261">
        <f>(K40+K43)/2</f>
        <v>94.298245614035096</v>
      </c>
      <c r="M40" s="294"/>
      <c r="N40" s="280"/>
      <c r="O40" s="281">
        <v>10</v>
      </c>
    </row>
    <row r="41" spans="1:15" ht="39" customHeight="1" x14ac:dyDescent="0.25">
      <c r="A41" s="293"/>
      <c r="B41" s="189"/>
      <c r="C41" s="276"/>
      <c r="D41" s="282"/>
      <c r="E41" s="273" t="s">
        <v>19</v>
      </c>
      <c r="F41" s="256" t="s">
        <v>115</v>
      </c>
      <c r="G41" s="278" t="s">
        <v>21</v>
      </c>
      <c r="H41" s="195">
        <f>'[72]Оценка от учреждения'!H40</f>
        <v>100</v>
      </c>
      <c r="I41" s="195">
        <f>'[72]Оценка от учреждения'!I40</f>
        <v>100</v>
      </c>
      <c r="J41" s="279">
        <f>IF(I41/H41*100&gt;100,100,I41/H41*100)</f>
        <v>100</v>
      </c>
      <c r="K41" s="283"/>
      <c r="L41" s="262"/>
      <c r="M41" s="294"/>
      <c r="N41" s="284"/>
      <c r="O41" s="285"/>
    </row>
    <row r="42" spans="1:15" ht="36.75" customHeight="1" x14ac:dyDescent="0.25">
      <c r="A42" s="293"/>
      <c r="B42" s="189"/>
      <c r="C42" s="276"/>
      <c r="D42" s="282"/>
      <c r="E42" s="273" t="s">
        <v>19</v>
      </c>
      <c r="F42" s="256" t="s">
        <v>116</v>
      </c>
      <c r="G42" s="278" t="s">
        <v>21</v>
      </c>
      <c r="H42" s="195">
        <f>'[72]Оценка от учреждения'!H41</f>
        <v>72.5</v>
      </c>
      <c r="I42" s="195">
        <f>'[72]Оценка от учреждения'!I41</f>
        <v>80</v>
      </c>
      <c r="J42" s="279">
        <f>IF(I42/H42*100&gt;100,100,I42/H42*100)</f>
        <v>100</v>
      </c>
      <c r="K42" s="283"/>
      <c r="L42" s="262"/>
      <c r="M42" s="294"/>
      <c r="N42" s="284"/>
      <c r="O42" s="285"/>
    </row>
    <row r="43" spans="1:15" ht="33" customHeight="1" x14ac:dyDescent="0.25">
      <c r="A43" s="293"/>
      <c r="B43" s="203"/>
      <c r="C43" s="276"/>
      <c r="D43" s="282"/>
      <c r="E43" s="273" t="s">
        <v>25</v>
      </c>
      <c r="F43" s="55" t="s">
        <v>26</v>
      </c>
      <c r="G43" s="278" t="s">
        <v>27</v>
      </c>
      <c r="H43" s="195">
        <f>'[72]Оценка от учреждения'!H42</f>
        <v>1.42</v>
      </c>
      <c r="I43" s="195">
        <f>'[72]Оценка от учреждения'!I42</f>
        <v>1.42</v>
      </c>
      <c r="J43" s="279">
        <f>IF(I43/H43*100&gt;100,100,I43/H43*100)</f>
        <v>100</v>
      </c>
      <c r="K43" s="279">
        <f>J43</f>
        <v>100</v>
      </c>
      <c r="L43" s="262"/>
      <c r="M43" s="294"/>
      <c r="N43" s="286"/>
      <c r="O43" s="287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customHeight="1" x14ac:dyDescent="0.25">
      <c r="A48" s="293"/>
      <c r="B48" s="189" t="s">
        <v>138</v>
      </c>
      <c r="C48" s="276" t="s">
        <v>139</v>
      </c>
      <c r="D48" s="277" t="s">
        <v>18</v>
      </c>
      <c r="E48" s="273" t="s">
        <v>19</v>
      </c>
      <c r="F48" s="256" t="s">
        <v>114</v>
      </c>
      <c r="G48" s="278" t="s">
        <v>21</v>
      </c>
      <c r="H48" s="195">
        <f>'[72]Оценка от учреждения'!H47</f>
        <v>11</v>
      </c>
      <c r="I48" s="195">
        <f>'[72]Оценка от учреждения'!I47</f>
        <v>7.9</v>
      </c>
      <c r="J48" s="279">
        <f>IF(H48/I48*100&gt;100,100,H48/I48*100)</f>
        <v>100</v>
      </c>
      <c r="K48" s="237">
        <f>(J48+J49+J50)/3</f>
        <v>100</v>
      </c>
      <c r="L48" s="261">
        <f>(K48+K51)/2</f>
        <v>100</v>
      </c>
      <c r="M48" s="294"/>
      <c r="N48" s="280"/>
      <c r="O48" s="281">
        <v>12</v>
      </c>
    </row>
    <row r="49" spans="1:15" customFormat="1" ht="39" customHeight="1" x14ac:dyDescent="0.25">
      <c r="A49" s="293"/>
      <c r="B49" s="189"/>
      <c r="C49" s="276"/>
      <c r="D49" s="282"/>
      <c r="E49" s="273" t="s">
        <v>19</v>
      </c>
      <c r="F49" s="256" t="s">
        <v>115</v>
      </c>
      <c r="G49" s="278" t="s">
        <v>21</v>
      </c>
      <c r="H49" s="195">
        <f>'[72]Оценка от учреждения'!H48</f>
        <v>100</v>
      </c>
      <c r="I49" s="195">
        <f>'[72]Оценка от учреждения'!I48</f>
        <v>100</v>
      </c>
      <c r="J49" s="279">
        <f>IF(I49/H49*100&gt;100,100,I49/H49*100)</f>
        <v>100</v>
      </c>
      <c r="K49" s="283"/>
      <c r="L49" s="262"/>
      <c r="M49" s="294"/>
      <c r="N49" s="284"/>
      <c r="O49" s="285"/>
    </row>
    <row r="50" spans="1:15" customFormat="1" ht="32.25" customHeight="1" x14ac:dyDescent="0.25">
      <c r="A50" s="293"/>
      <c r="B50" s="189"/>
      <c r="C50" s="276"/>
      <c r="D50" s="282"/>
      <c r="E50" s="273" t="s">
        <v>19</v>
      </c>
      <c r="F50" s="256" t="s">
        <v>116</v>
      </c>
      <c r="G50" s="278" t="s">
        <v>21</v>
      </c>
      <c r="H50" s="195">
        <f>'[72]Оценка от учреждения'!H49</f>
        <v>72.5</v>
      </c>
      <c r="I50" s="195">
        <f>'[72]Оценка от учреждения'!I49</f>
        <v>80</v>
      </c>
      <c r="J50" s="279">
        <f>IF(I50/H50*100&gt;100,100,I50/H50*100)</f>
        <v>100</v>
      </c>
      <c r="K50" s="283"/>
      <c r="L50" s="262"/>
      <c r="M50" s="294"/>
      <c r="N50" s="284"/>
      <c r="O50" s="285"/>
    </row>
    <row r="51" spans="1:15" customFormat="1" ht="33" customHeight="1" x14ac:dyDescent="0.25">
      <c r="A51" s="293"/>
      <c r="B51" s="203"/>
      <c r="C51" s="276"/>
      <c r="D51" s="282"/>
      <c r="E51" s="273" t="s">
        <v>25</v>
      </c>
      <c r="F51" s="55" t="s">
        <v>26</v>
      </c>
      <c r="G51" s="278" t="s">
        <v>27</v>
      </c>
      <c r="H51" s="195">
        <f>'[72]Оценка от учреждения'!H50</f>
        <v>14</v>
      </c>
      <c r="I51" s="195">
        <f>'[72]Оценка от учреждения'!I50</f>
        <v>15</v>
      </c>
      <c r="J51" s="279">
        <f>IF(I51/H51*100&gt;100,100,I51/H51*100)</f>
        <v>100</v>
      </c>
      <c r="K51" s="279">
        <f>J51</f>
        <v>100</v>
      </c>
      <c r="L51" s="262"/>
      <c r="M51" s="294"/>
      <c r="N51" s="286"/>
      <c r="O51" s="287"/>
    </row>
    <row r="52" spans="1:15" customFormat="1" ht="52.5" customHeight="1" x14ac:dyDescent="0.25">
      <c r="A52" s="293"/>
      <c r="B52" s="189" t="s">
        <v>140</v>
      </c>
      <c r="C52" s="276" t="s">
        <v>141</v>
      </c>
      <c r="D52" s="277" t="s">
        <v>18</v>
      </c>
      <c r="E52" s="273" t="s">
        <v>19</v>
      </c>
      <c r="F52" s="256" t="s">
        <v>114</v>
      </c>
      <c r="G52" s="278" t="s">
        <v>21</v>
      </c>
      <c r="H52" s="195">
        <f>'[72]Оценка от учреждения'!H51</f>
        <v>8</v>
      </c>
      <c r="I52" s="195">
        <f>'[72]Оценка от учреждения'!I51</f>
        <v>8.9</v>
      </c>
      <c r="J52" s="279">
        <f>IF(H52/I52*100&gt;100,100,H52/I52*100)</f>
        <v>89.887640449438194</v>
      </c>
      <c r="K52" s="237">
        <f>(J52+J53+J54)/3</f>
        <v>93.962546816479403</v>
      </c>
      <c r="L52" s="261">
        <f>(K52+K55)/2</f>
        <v>96.981273408239701</v>
      </c>
      <c r="M52" s="294"/>
      <c r="N52" s="280"/>
      <c r="O52" s="281">
        <v>13</v>
      </c>
    </row>
    <row r="53" spans="1:15" customFormat="1" ht="39" customHeight="1" x14ac:dyDescent="0.25">
      <c r="A53" s="293"/>
      <c r="B53" s="189"/>
      <c r="C53" s="276"/>
      <c r="D53" s="282"/>
      <c r="E53" s="273" t="s">
        <v>19</v>
      </c>
      <c r="F53" s="256" t="s">
        <v>115</v>
      </c>
      <c r="G53" s="278" t="s">
        <v>21</v>
      </c>
      <c r="H53" s="195">
        <f>'[72]Оценка от учреждения'!H52</f>
        <v>100</v>
      </c>
      <c r="I53" s="195">
        <f>'[72]Оценка от учреждения'!I52</f>
        <v>100</v>
      </c>
      <c r="J53" s="279">
        <f>IF(I53/H53*100&gt;100,100,I53/H53*100)</f>
        <v>100</v>
      </c>
      <c r="K53" s="283"/>
      <c r="L53" s="262"/>
      <c r="M53" s="294"/>
      <c r="N53" s="284"/>
      <c r="O53" s="285"/>
    </row>
    <row r="54" spans="1:15" customFormat="1" ht="36.75" customHeight="1" x14ac:dyDescent="0.25">
      <c r="A54" s="293"/>
      <c r="B54" s="189"/>
      <c r="C54" s="276"/>
      <c r="D54" s="282"/>
      <c r="E54" s="273" t="s">
        <v>19</v>
      </c>
      <c r="F54" s="256" t="s">
        <v>116</v>
      </c>
      <c r="G54" s="278" t="s">
        <v>21</v>
      </c>
      <c r="H54" s="195">
        <f>'[72]Оценка от учреждения'!H53</f>
        <v>72.5</v>
      </c>
      <c r="I54" s="195">
        <f>'[72]Оценка от учреждения'!I53</f>
        <v>66.7</v>
      </c>
      <c r="J54" s="279">
        <f>IF(I54/H54*100&gt;100,100,I54/H54*100)</f>
        <v>92</v>
      </c>
      <c r="K54" s="283"/>
      <c r="L54" s="262"/>
      <c r="M54" s="294"/>
      <c r="N54" s="284"/>
      <c r="O54" s="285"/>
    </row>
    <row r="55" spans="1:15" customFormat="1" ht="33" customHeight="1" x14ac:dyDescent="0.25">
      <c r="A55" s="293"/>
      <c r="B55" s="203"/>
      <c r="C55" s="276"/>
      <c r="D55" s="282"/>
      <c r="E55" s="273" t="s">
        <v>25</v>
      </c>
      <c r="F55" s="55" t="s">
        <v>26</v>
      </c>
      <c r="G55" s="278" t="s">
        <v>27</v>
      </c>
      <c r="H55" s="195">
        <f>'[72]Оценка от учреждения'!H54</f>
        <v>0.5</v>
      </c>
      <c r="I55" s="195">
        <f>'[72]Оценка от учреждения'!I54</f>
        <v>0.5</v>
      </c>
      <c r="J55" s="279">
        <f>IF(I55/H55*100&gt;100,100,I55/H55*100)</f>
        <v>100</v>
      </c>
      <c r="K55" s="279">
        <f>J55</f>
        <v>100</v>
      </c>
      <c r="L55" s="262"/>
      <c r="M55" s="294"/>
      <c r="N55" s="286"/>
      <c r="O55" s="287"/>
    </row>
    <row r="56" spans="1:15" ht="54" customHeight="1" x14ac:dyDescent="0.25">
      <c r="A56" s="293"/>
      <c r="B56" s="189" t="s">
        <v>142</v>
      </c>
      <c r="C56" s="276" t="s">
        <v>143</v>
      </c>
      <c r="D56" s="277" t="s">
        <v>18</v>
      </c>
      <c r="E56" s="273" t="s">
        <v>19</v>
      </c>
      <c r="F56" s="256" t="s">
        <v>114</v>
      </c>
      <c r="G56" s="278" t="s">
        <v>21</v>
      </c>
      <c r="H56" s="195">
        <f>'[72]Оценка от учреждения'!H55</f>
        <v>7.5</v>
      </c>
      <c r="I56" s="195">
        <f>'[72]Оценка от учреждения'!I55</f>
        <v>6.7</v>
      </c>
      <c r="J56" s="279">
        <f>IF(H56/I56*100&gt;100,100,H56/I56*100)</f>
        <v>100</v>
      </c>
      <c r="K56" s="237">
        <f>(J56+J57+J58)/3</f>
        <v>100</v>
      </c>
      <c r="L56" s="261">
        <f>(K56+K59)/2</f>
        <v>98.764258555133068</v>
      </c>
      <c r="M56" s="294"/>
      <c r="N56" s="280"/>
      <c r="O56" s="281">
        <v>14</v>
      </c>
    </row>
    <row r="57" spans="1:15" ht="39" customHeight="1" x14ac:dyDescent="0.25">
      <c r="A57" s="293"/>
      <c r="B57" s="189"/>
      <c r="C57" s="276"/>
      <c r="D57" s="282"/>
      <c r="E57" s="273" t="s">
        <v>19</v>
      </c>
      <c r="F57" s="256" t="s">
        <v>115</v>
      </c>
      <c r="G57" s="278" t="s">
        <v>21</v>
      </c>
      <c r="H57" s="195">
        <f>'[72]Оценка от учреждения'!H56</f>
        <v>100</v>
      </c>
      <c r="I57" s="195">
        <f>'[72]Оценка от учреждения'!I56</f>
        <v>100</v>
      </c>
      <c r="J57" s="279">
        <f>IF(I57/H57*100&gt;100,100,I57/H57*100)</f>
        <v>100</v>
      </c>
      <c r="K57" s="283"/>
      <c r="L57" s="262"/>
      <c r="M57" s="294"/>
      <c r="N57" s="284"/>
      <c r="O57" s="285"/>
    </row>
    <row r="58" spans="1:15" ht="36.75" customHeight="1" x14ac:dyDescent="0.25">
      <c r="A58" s="293"/>
      <c r="B58" s="189"/>
      <c r="C58" s="276"/>
      <c r="D58" s="282"/>
      <c r="E58" s="273" t="s">
        <v>19</v>
      </c>
      <c r="F58" s="256" t="s">
        <v>116</v>
      </c>
      <c r="G58" s="278" t="s">
        <v>21</v>
      </c>
      <c r="H58" s="195">
        <f>'[72]Оценка от учреждения'!H57</f>
        <v>72.5</v>
      </c>
      <c r="I58" s="195">
        <f>'[72]Оценка от учреждения'!I57</f>
        <v>74.099999999999994</v>
      </c>
      <c r="J58" s="279">
        <f>IF(I58/H58*100&gt;100,100,I58/H58*100)</f>
        <v>100</v>
      </c>
      <c r="K58" s="283"/>
      <c r="L58" s="262"/>
      <c r="M58" s="294"/>
      <c r="N58" s="284"/>
      <c r="O58" s="285"/>
    </row>
    <row r="59" spans="1:15" ht="33" customHeight="1" x14ac:dyDescent="0.25">
      <c r="A59" s="293"/>
      <c r="B59" s="203"/>
      <c r="C59" s="276"/>
      <c r="D59" s="282"/>
      <c r="E59" s="273" t="s">
        <v>25</v>
      </c>
      <c r="F59" s="55" t="s">
        <v>26</v>
      </c>
      <c r="G59" s="278" t="s">
        <v>27</v>
      </c>
      <c r="H59" s="195">
        <f>'[72]Оценка от учреждения'!H58</f>
        <v>131.5</v>
      </c>
      <c r="I59" s="195">
        <f>'[72]Оценка от учреждения'!I58</f>
        <v>128.25</v>
      </c>
      <c r="J59" s="279">
        <f>IF(I59/H59*100&gt;100,100,I59/H59*100)</f>
        <v>97.528517110266151</v>
      </c>
      <c r="K59" s="279">
        <f>J59</f>
        <v>97.528517110266151</v>
      </c>
      <c r="L59" s="262"/>
      <c r="M59" s="294"/>
      <c r="N59" s="286"/>
      <c r="O59" s="287"/>
    </row>
    <row r="60" spans="1:15" customFormat="1" ht="52.5" hidden="1" customHeight="1" x14ac:dyDescent="0.25">
      <c r="A60" s="293"/>
      <c r="B60" s="189" t="s">
        <v>144</v>
      </c>
      <c r="C60" s="276" t="s">
        <v>145</v>
      </c>
      <c r="D60" s="277" t="s">
        <v>18</v>
      </c>
      <c r="E60" s="273" t="s">
        <v>19</v>
      </c>
      <c r="F60" s="256" t="s">
        <v>114</v>
      </c>
      <c r="G60" s="278" t="s">
        <v>21</v>
      </c>
      <c r="H60" s="195"/>
      <c r="I60" s="195"/>
      <c r="J60" s="279"/>
      <c r="K60" s="237"/>
      <c r="L60" s="261"/>
      <c r="M60" s="294"/>
      <c r="N60" s="280"/>
      <c r="O60" s="281">
        <v>15</v>
      </c>
    </row>
    <row r="61" spans="1:15" customFormat="1" ht="39" hidden="1" customHeight="1" x14ac:dyDescent="0.25">
      <c r="A61" s="293"/>
      <c r="B61" s="189"/>
      <c r="C61" s="276"/>
      <c r="D61" s="282"/>
      <c r="E61" s="273" t="s">
        <v>19</v>
      </c>
      <c r="F61" s="256" t="s">
        <v>115</v>
      </c>
      <c r="G61" s="278" t="s">
        <v>21</v>
      </c>
      <c r="H61" s="195"/>
      <c r="I61" s="195"/>
      <c r="J61" s="279"/>
      <c r="K61" s="283"/>
      <c r="L61" s="262"/>
      <c r="M61" s="294"/>
      <c r="N61" s="284"/>
      <c r="O61" s="285"/>
    </row>
    <row r="62" spans="1:15" customFormat="1" ht="33.75" hidden="1" customHeight="1" x14ac:dyDescent="0.25">
      <c r="A62" s="293"/>
      <c r="B62" s="189"/>
      <c r="C62" s="276"/>
      <c r="D62" s="282"/>
      <c r="E62" s="273" t="s">
        <v>19</v>
      </c>
      <c r="F62" s="256" t="s">
        <v>116</v>
      </c>
      <c r="G62" s="278" t="s">
        <v>21</v>
      </c>
      <c r="H62" s="195"/>
      <c r="I62" s="195"/>
      <c r="J62" s="279"/>
      <c r="K62" s="283"/>
      <c r="L62" s="262"/>
      <c r="M62" s="294"/>
      <c r="N62" s="284"/>
      <c r="O62" s="285"/>
    </row>
    <row r="63" spans="1:15" customFormat="1" ht="33" hidden="1" customHeight="1" x14ac:dyDescent="0.25">
      <c r="A63" s="293"/>
      <c r="B63" s="203"/>
      <c r="C63" s="276"/>
      <c r="D63" s="282"/>
      <c r="E63" s="273" t="s">
        <v>25</v>
      </c>
      <c r="F63" s="55" t="s">
        <v>117</v>
      </c>
      <c r="G63" s="278" t="s">
        <v>27</v>
      </c>
      <c r="H63" s="195"/>
      <c r="I63" s="195"/>
      <c r="J63" s="279"/>
      <c r="K63" s="279"/>
      <c r="L63" s="262"/>
      <c r="M63" s="294"/>
      <c r="N63" s="286"/>
      <c r="O63" s="287"/>
    </row>
    <row r="64" spans="1:15" ht="51" customHeight="1" x14ac:dyDescent="0.25">
      <c r="A64" s="293"/>
      <c r="B64" s="189" t="s">
        <v>146</v>
      </c>
      <c r="C64" s="276" t="s">
        <v>147</v>
      </c>
      <c r="D64" s="277" t="s">
        <v>18</v>
      </c>
      <c r="E64" s="273" t="s">
        <v>19</v>
      </c>
      <c r="F64" s="256" t="s">
        <v>114</v>
      </c>
      <c r="G64" s="278" t="s">
        <v>21</v>
      </c>
      <c r="H64" s="195">
        <f>'[72]Оценка от учреждения'!H63</f>
        <v>7.5</v>
      </c>
      <c r="I64" s="195">
        <f>'[72]Оценка от учреждения'!I63</f>
        <v>6.4</v>
      </c>
      <c r="J64" s="279">
        <f>IF(H64/I64*100&gt;100,100,H64/I64*100)</f>
        <v>100</v>
      </c>
      <c r="K64" s="237">
        <f>(J64+J65+J66)/3</f>
        <v>100</v>
      </c>
      <c r="L64" s="261">
        <f>(K64+K67)/2</f>
        <v>100</v>
      </c>
      <c r="M64" s="294"/>
      <c r="N64" s="280"/>
      <c r="O64" s="281">
        <v>16</v>
      </c>
    </row>
    <row r="65" spans="1:15" ht="39" customHeight="1" x14ac:dyDescent="0.25">
      <c r="A65" s="293"/>
      <c r="B65" s="189"/>
      <c r="C65" s="276"/>
      <c r="D65" s="282"/>
      <c r="E65" s="273" t="s">
        <v>19</v>
      </c>
      <c r="F65" s="256" t="s">
        <v>115</v>
      </c>
      <c r="G65" s="278" t="s">
        <v>21</v>
      </c>
      <c r="H65" s="195">
        <f>'[72]Оценка от учреждения'!H64</f>
        <v>100</v>
      </c>
      <c r="I65" s="195">
        <f>'[72]Оценка от учреждения'!I64</f>
        <v>100</v>
      </c>
      <c r="J65" s="279">
        <f>IF(I65/H65*100&gt;100,100,I65/H65*100)</f>
        <v>100</v>
      </c>
      <c r="K65" s="283"/>
      <c r="L65" s="262"/>
      <c r="M65" s="294"/>
      <c r="N65" s="284"/>
      <c r="O65" s="285"/>
    </row>
    <row r="66" spans="1:15" ht="33.75" customHeight="1" x14ac:dyDescent="0.25">
      <c r="A66" s="293"/>
      <c r="B66" s="189"/>
      <c r="C66" s="276"/>
      <c r="D66" s="282"/>
      <c r="E66" s="273" t="s">
        <v>19</v>
      </c>
      <c r="F66" s="256" t="s">
        <v>116</v>
      </c>
      <c r="G66" s="278" t="s">
        <v>21</v>
      </c>
      <c r="H66" s="195">
        <f>'[72]Оценка от учреждения'!H65</f>
        <v>72.5</v>
      </c>
      <c r="I66" s="195">
        <f>'[72]Оценка от учреждения'!I65</f>
        <v>74.099999999999994</v>
      </c>
      <c r="J66" s="279">
        <f>IF(I66/H66*100&gt;100,100,I66/H66*100)</f>
        <v>100</v>
      </c>
      <c r="K66" s="283"/>
      <c r="L66" s="262"/>
      <c r="M66" s="294"/>
      <c r="N66" s="284"/>
      <c r="O66" s="285"/>
    </row>
    <row r="67" spans="1:15" ht="33" customHeight="1" x14ac:dyDescent="0.25">
      <c r="A67" s="293"/>
      <c r="B67" s="203"/>
      <c r="C67" s="276"/>
      <c r="D67" s="282"/>
      <c r="E67" s="273" t="s">
        <v>25</v>
      </c>
      <c r="F67" s="55" t="s">
        <v>26</v>
      </c>
      <c r="G67" s="278" t="s">
        <v>27</v>
      </c>
      <c r="H67" s="195">
        <f>'[72]Оценка от учреждения'!H66</f>
        <v>11</v>
      </c>
      <c r="I67" s="195">
        <f>'[72]Оценка от учреждения'!I66</f>
        <v>11.5</v>
      </c>
      <c r="J67" s="279">
        <f>IF(I67/H67*100&gt;100,100,I67/H67*100)</f>
        <v>100</v>
      </c>
      <c r="K67" s="279">
        <f>J67</f>
        <v>100</v>
      </c>
      <c r="L67" s="262"/>
      <c r="M67" s="294"/>
      <c r="N67" s="286"/>
      <c r="O67" s="287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279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customHeight="1" x14ac:dyDescent="0.25">
      <c r="A72" s="293"/>
      <c r="B72" s="189" t="s">
        <v>153</v>
      </c>
      <c r="C72" s="276" t="s">
        <v>154</v>
      </c>
      <c r="D72" s="277" t="s">
        <v>18</v>
      </c>
      <c r="E72" s="273" t="s">
        <v>19</v>
      </c>
      <c r="F72" s="256" t="s">
        <v>150</v>
      </c>
      <c r="G72" s="278" t="s">
        <v>21</v>
      </c>
      <c r="H72" s="195">
        <f>'[72]Оценка от учреждения'!H71</f>
        <v>100</v>
      </c>
      <c r="I72" s="195">
        <f>'[72]Оценка от учреждения'!I71</f>
        <v>100</v>
      </c>
      <c r="J72" s="279">
        <f>IF(I72/H72*100&gt;100,100,I72/H72*100)</f>
        <v>100</v>
      </c>
      <c r="K72" s="237">
        <f>(J72+J73+J74)/3</f>
        <v>88.596491228070178</v>
      </c>
      <c r="L72" s="261">
        <f>(K72+K75)/2</f>
        <v>94.298245614035096</v>
      </c>
      <c r="M72" s="294"/>
      <c r="N72" s="280"/>
      <c r="O72" s="281">
        <v>18</v>
      </c>
    </row>
    <row r="73" spans="1:15" ht="34.5" customHeight="1" x14ac:dyDescent="0.25">
      <c r="A73" s="293"/>
      <c r="B73" s="189"/>
      <c r="C73" s="276"/>
      <c r="D73" s="282"/>
      <c r="E73" s="273" t="s">
        <v>19</v>
      </c>
      <c r="F73" s="256" t="s">
        <v>151</v>
      </c>
      <c r="G73" s="278" t="s">
        <v>21</v>
      </c>
      <c r="H73" s="195">
        <f>'[72]Оценка от учреждения'!H72</f>
        <v>7.5</v>
      </c>
      <c r="I73" s="195">
        <f>'[72]Оценка от учреждения'!I72</f>
        <v>11.4</v>
      </c>
      <c r="J73" s="279">
        <f>IF(H73/I73*100&gt;100,100,H73/I73*100)</f>
        <v>65.78947368421052</v>
      </c>
      <c r="K73" s="283"/>
      <c r="L73" s="262"/>
      <c r="M73" s="294"/>
      <c r="N73" s="284"/>
      <c r="O73" s="285"/>
    </row>
    <row r="74" spans="1:15" ht="33.75" customHeight="1" x14ac:dyDescent="0.25">
      <c r="A74" s="293"/>
      <c r="B74" s="189"/>
      <c r="C74" s="276"/>
      <c r="D74" s="282"/>
      <c r="E74" s="273" t="s">
        <v>19</v>
      </c>
      <c r="F74" s="291" t="s">
        <v>152</v>
      </c>
      <c r="G74" s="278" t="s">
        <v>21</v>
      </c>
      <c r="H74" s="195">
        <f>'[72]Оценка от учреждения'!H73</f>
        <v>100</v>
      </c>
      <c r="I74" s="195">
        <f>'[72]Оценка от учреждения'!I73</f>
        <v>100</v>
      </c>
      <c r="J74" s="279">
        <f>IF(I74/H74*100&gt;100,100,I74/H74*100)</f>
        <v>100</v>
      </c>
      <c r="K74" s="283"/>
      <c r="L74" s="262"/>
      <c r="M74" s="294"/>
      <c r="N74" s="284"/>
      <c r="O74" s="285"/>
    </row>
    <row r="75" spans="1:15" ht="33" customHeight="1" x14ac:dyDescent="0.25">
      <c r="A75" s="293"/>
      <c r="B75" s="203"/>
      <c r="C75" s="276"/>
      <c r="D75" s="282"/>
      <c r="E75" s="273" t="s">
        <v>25</v>
      </c>
      <c r="F75" s="55" t="s">
        <v>26</v>
      </c>
      <c r="G75" s="278" t="s">
        <v>27</v>
      </c>
      <c r="H75" s="195">
        <f>'[72]Оценка от учреждения'!H74</f>
        <v>1.42</v>
      </c>
      <c r="I75" s="195">
        <f>'[72]Оценка от учреждения'!I74</f>
        <v>1.42</v>
      </c>
      <c r="J75" s="279">
        <f>IF(I75/H75*100&gt;100,100,I75/H75*100)</f>
        <v>100</v>
      </c>
      <c r="K75" s="279">
        <f>J75</f>
        <v>100</v>
      </c>
      <c r="L75" s="262"/>
      <c r="M75" s="294"/>
      <c r="N75" s="286"/>
      <c r="O75" s="287"/>
    </row>
    <row r="76" spans="1:15" customFormat="1" ht="36" hidden="1" customHeight="1" x14ac:dyDescent="0.25">
      <c r="A76" s="293"/>
      <c r="B76" s="189" t="s">
        <v>155</v>
      </c>
      <c r="C76" s="276" t="s">
        <v>156</v>
      </c>
      <c r="D76" s="277" t="s">
        <v>18</v>
      </c>
      <c r="E76" s="273" t="s">
        <v>19</v>
      </c>
      <c r="F76" s="256" t="s">
        <v>150</v>
      </c>
      <c r="G76" s="278" t="s">
        <v>21</v>
      </c>
      <c r="H76" s="195"/>
      <c r="I76" s="195"/>
      <c r="J76" s="279"/>
      <c r="K76" s="237"/>
      <c r="L76" s="261"/>
      <c r="M76" s="294"/>
      <c r="N76" s="280"/>
      <c r="O76" s="281">
        <v>19</v>
      </c>
    </row>
    <row r="77" spans="1:15" customFormat="1" ht="39" hidden="1" customHeight="1" x14ac:dyDescent="0.25">
      <c r="A77" s="293"/>
      <c r="B77" s="189"/>
      <c r="C77" s="276"/>
      <c r="D77" s="282"/>
      <c r="E77" s="273" t="s">
        <v>19</v>
      </c>
      <c r="F77" s="256" t="s">
        <v>151</v>
      </c>
      <c r="G77" s="278" t="s">
        <v>21</v>
      </c>
      <c r="H77" s="195"/>
      <c r="I77" s="195"/>
      <c r="J77" s="279"/>
      <c r="K77" s="283"/>
      <c r="L77" s="262"/>
      <c r="M77" s="294"/>
      <c r="N77" s="284"/>
      <c r="O77" s="285"/>
    </row>
    <row r="78" spans="1:15" customFormat="1" ht="35.25" hidden="1" customHeight="1" x14ac:dyDescent="0.25">
      <c r="A78" s="293"/>
      <c r="B78" s="189"/>
      <c r="C78" s="276"/>
      <c r="D78" s="282"/>
      <c r="E78" s="273" t="s">
        <v>19</v>
      </c>
      <c r="F78" s="291" t="s">
        <v>152</v>
      </c>
      <c r="G78" s="278" t="s">
        <v>21</v>
      </c>
      <c r="H78" s="195"/>
      <c r="I78" s="195"/>
      <c r="J78" s="279"/>
      <c r="K78" s="283"/>
      <c r="L78" s="262"/>
      <c r="M78" s="294"/>
      <c r="N78" s="284"/>
      <c r="O78" s="285"/>
    </row>
    <row r="79" spans="1:15" customFormat="1" ht="33" hidden="1" customHeight="1" x14ac:dyDescent="0.25">
      <c r="A79" s="293"/>
      <c r="B79" s="203"/>
      <c r="C79" s="276"/>
      <c r="D79" s="282"/>
      <c r="E79" s="273" t="s">
        <v>25</v>
      </c>
      <c r="F79" s="55" t="s">
        <v>117</v>
      </c>
      <c r="G79" s="278" t="s">
        <v>27</v>
      </c>
      <c r="H79" s="195"/>
      <c r="I79" s="195"/>
      <c r="J79" s="279"/>
      <c r="K79" s="279"/>
      <c r="L79" s="262"/>
      <c r="M79" s="294"/>
      <c r="N79" s="286"/>
      <c r="O79" s="287"/>
    </row>
    <row r="80" spans="1:15" ht="34.5" customHeight="1" x14ac:dyDescent="0.25">
      <c r="A80" s="293"/>
      <c r="B80" s="189" t="s">
        <v>157</v>
      </c>
      <c r="C80" s="276" t="s">
        <v>158</v>
      </c>
      <c r="D80" s="277" t="s">
        <v>18</v>
      </c>
      <c r="E80" s="273" t="s">
        <v>19</v>
      </c>
      <c r="F80" s="256" t="s">
        <v>150</v>
      </c>
      <c r="G80" s="278" t="s">
        <v>21</v>
      </c>
      <c r="H80" s="195">
        <f>'[72]Оценка от учреждения'!H79</f>
        <v>100</v>
      </c>
      <c r="I80" s="195">
        <f>'[72]Оценка от учреждения'!I79</f>
        <v>100</v>
      </c>
      <c r="J80" s="279">
        <f>IF(I80/H80*100&gt;100,100,I80/H80*100)</f>
        <v>100</v>
      </c>
      <c r="K80" s="237">
        <f>(J80+J81+J82)/3</f>
        <v>100</v>
      </c>
      <c r="L80" s="261">
        <f>(K80+K83)/2</f>
        <v>100</v>
      </c>
      <c r="M80" s="294"/>
      <c r="N80" s="280"/>
      <c r="O80" s="281">
        <v>20</v>
      </c>
    </row>
    <row r="81" spans="1:15" ht="39" customHeight="1" x14ac:dyDescent="0.25">
      <c r="A81" s="293"/>
      <c r="B81" s="189"/>
      <c r="C81" s="276"/>
      <c r="D81" s="282"/>
      <c r="E81" s="273" t="s">
        <v>19</v>
      </c>
      <c r="F81" s="256" t="s">
        <v>151</v>
      </c>
      <c r="G81" s="278" t="s">
        <v>21</v>
      </c>
      <c r="H81" s="195">
        <f>'[72]Оценка от учреждения'!H80</f>
        <v>7.5</v>
      </c>
      <c r="I81" s="195">
        <f>'[72]Оценка от учреждения'!I80</f>
        <v>6.4</v>
      </c>
      <c r="J81" s="279">
        <f>IF(H81/I81*100&gt;100,100,H81/I81*100)</f>
        <v>100</v>
      </c>
      <c r="K81" s="283"/>
      <c r="L81" s="262"/>
      <c r="M81" s="294"/>
      <c r="N81" s="284"/>
      <c r="O81" s="285"/>
    </row>
    <row r="82" spans="1:15" ht="33.75" customHeight="1" x14ac:dyDescent="0.25">
      <c r="A82" s="293"/>
      <c r="B82" s="189"/>
      <c r="C82" s="276"/>
      <c r="D82" s="282"/>
      <c r="E82" s="273" t="s">
        <v>19</v>
      </c>
      <c r="F82" s="291" t="s">
        <v>152</v>
      </c>
      <c r="G82" s="278" t="s">
        <v>21</v>
      </c>
      <c r="H82" s="195">
        <f>'[72]Оценка от учреждения'!H81</f>
        <v>100</v>
      </c>
      <c r="I82" s="195">
        <f>'[72]Оценка от учреждения'!I81</f>
        <v>100</v>
      </c>
      <c r="J82" s="279">
        <f>IF(I82/H82*100&gt;100,100,I82/H82*100)</f>
        <v>100</v>
      </c>
      <c r="K82" s="283"/>
      <c r="L82" s="262"/>
      <c r="M82" s="294"/>
      <c r="N82" s="284"/>
      <c r="O82" s="285"/>
    </row>
    <row r="83" spans="1:15" ht="33" customHeight="1" x14ac:dyDescent="0.25">
      <c r="A83" s="293"/>
      <c r="B83" s="203"/>
      <c r="C83" s="276"/>
      <c r="D83" s="282"/>
      <c r="E83" s="273" t="s">
        <v>25</v>
      </c>
      <c r="F83" s="55" t="s">
        <v>26</v>
      </c>
      <c r="G83" s="278" t="s">
        <v>27</v>
      </c>
      <c r="H83" s="195">
        <f>'[72]Оценка от учреждения'!H82</f>
        <v>11</v>
      </c>
      <c r="I83" s="195">
        <f>'[72]Оценка от учреждения'!I82</f>
        <v>11.5</v>
      </c>
      <c r="J83" s="279">
        <f>IF(I83/H83*100&gt;100,100,I83/H83*100)</f>
        <v>100</v>
      </c>
      <c r="K83" s="279">
        <f>J83</f>
        <v>100</v>
      </c>
      <c r="L83" s="262"/>
      <c r="M83" s="294"/>
      <c r="N83" s="286"/>
      <c r="O83" s="287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4.5" hidden="1" customHeight="1" x14ac:dyDescent="0.25">
      <c r="A92" s="223"/>
      <c r="B92" s="189" t="s">
        <v>163</v>
      </c>
      <c r="C92" s="190" t="s">
        <v>164</v>
      </c>
      <c r="D92" s="191" t="s">
        <v>18</v>
      </c>
      <c r="E92" s="192" t="s">
        <v>19</v>
      </c>
      <c r="F92" s="193" t="s">
        <v>150</v>
      </c>
      <c r="G92" s="194" t="s">
        <v>21</v>
      </c>
      <c r="H92" s="195"/>
      <c r="I92" s="195"/>
      <c r="J92" s="225"/>
      <c r="K92" s="226"/>
      <c r="L92" s="227"/>
      <c r="M92" s="233"/>
      <c r="N92" s="44"/>
      <c r="O92" s="229">
        <v>23</v>
      </c>
    </row>
    <row r="93" spans="1:15" customFormat="1" ht="39" hidden="1" customHeight="1" x14ac:dyDescent="0.25">
      <c r="A93" s="223"/>
      <c r="B93" s="189"/>
      <c r="C93" s="190"/>
      <c r="D93" s="199"/>
      <c r="E93" s="192" t="s">
        <v>19</v>
      </c>
      <c r="F93" s="193" t="s">
        <v>151</v>
      </c>
      <c r="G93" s="194" t="s">
        <v>21</v>
      </c>
      <c r="H93" s="195"/>
      <c r="I93" s="195"/>
      <c r="J93" s="225"/>
      <c r="K93" s="231"/>
      <c r="L93" s="232"/>
      <c r="M93" s="233"/>
      <c r="N93" s="49"/>
      <c r="O93" s="234"/>
    </row>
    <row r="94" spans="1:15" customFormat="1" ht="32.25" hidden="1" customHeight="1" x14ac:dyDescent="0.25">
      <c r="A94" s="223"/>
      <c r="B94" s="189"/>
      <c r="C94" s="190"/>
      <c r="D94" s="199"/>
      <c r="E94" s="192" t="s">
        <v>19</v>
      </c>
      <c r="F94" s="220" t="s">
        <v>152</v>
      </c>
      <c r="G94" s="194" t="s">
        <v>21</v>
      </c>
      <c r="H94" s="195"/>
      <c r="I94" s="195"/>
      <c r="J94" s="225"/>
      <c r="K94" s="231"/>
      <c r="L94" s="232"/>
      <c r="M94" s="233"/>
      <c r="N94" s="49"/>
      <c r="O94" s="234"/>
    </row>
    <row r="95" spans="1:15" customFormat="1" ht="33" hidden="1" customHeight="1" x14ac:dyDescent="0.25">
      <c r="A95" s="223"/>
      <c r="B95" s="203"/>
      <c r="C95" s="204"/>
      <c r="D95" s="199"/>
      <c r="E95" s="192" t="s">
        <v>25</v>
      </c>
      <c r="F95" s="205" t="s">
        <v>117</v>
      </c>
      <c r="G95" s="194" t="s">
        <v>27</v>
      </c>
      <c r="H95" s="195"/>
      <c r="I95" s="195"/>
      <c r="J95" s="225"/>
      <c r="K95" s="225"/>
      <c r="L95" s="232"/>
      <c r="M95" s="233"/>
      <c r="N95" s="57"/>
      <c r="O95" s="236"/>
    </row>
    <row r="96" spans="1:15" ht="33" customHeight="1" x14ac:dyDescent="0.25">
      <c r="A96" s="293"/>
      <c r="B96" s="189" t="s">
        <v>165</v>
      </c>
      <c r="C96" s="276" t="s">
        <v>166</v>
      </c>
      <c r="D96" s="277" t="s">
        <v>18</v>
      </c>
      <c r="E96" s="273" t="s">
        <v>19</v>
      </c>
      <c r="F96" s="256" t="s">
        <v>150</v>
      </c>
      <c r="G96" s="278" t="s">
        <v>21</v>
      </c>
      <c r="H96" s="195">
        <f>'[72]Оценка от учреждения'!H95</f>
        <v>100</v>
      </c>
      <c r="I96" s="195">
        <f>'[72]Оценка от учреждения'!I95</f>
        <v>100</v>
      </c>
      <c r="J96" s="279">
        <f>IF(I96/H96*100&gt;100,100,I96/H96*100)</f>
        <v>100</v>
      </c>
      <c r="K96" s="237">
        <f>(J96+J97+J98)/3</f>
        <v>100</v>
      </c>
      <c r="L96" s="261">
        <f>(K96+K99)/2</f>
        <v>100</v>
      </c>
      <c r="M96" s="294"/>
      <c r="N96" s="280"/>
      <c r="O96" s="281">
        <v>24</v>
      </c>
    </row>
    <row r="97" spans="1:15" ht="39" customHeight="1" x14ac:dyDescent="0.25">
      <c r="A97" s="293"/>
      <c r="B97" s="189"/>
      <c r="C97" s="276"/>
      <c r="D97" s="282"/>
      <c r="E97" s="273" t="s">
        <v>19</v>
      </c>
      <c r="F97" s="256" t="s">
        <v>151</v>
      </c>
      <c r="G97" s="278" t="s">
        <v>21</v>
      </c>
      <c r="H97" s="195">
        <f>'[72]Оценка от учреждения'!H96</f>
        <v>11</v>
      </c>
      <c r="I97" s="195">
        <f>'[72]Оценка от учреждения'!I96</f>
        <v>7.9</v>
      </c>
      <c r="J97" s="279">
        <f>IF(H97/I97*100&gt;100,100,H97/I97*100)</f>
        <v>100</v>
      </c>
      <c r="K97" s="283"/>
      <c r="L97" s="262"/>
      <c r="M97" s="294"/>
      <c r="N97" s="284"/>
      <c r="O97" s="285"/>
    </row>
    <row r="98" spans="1:15" ht="33.75" customHeight="1" x14ac:dyDescent="0.25">
      <c r="A98" s="293"/>
      <c r="B98" s="189"/>
      <c r="C98" s="276"/>
      <c r="D98" s="282"/>
      <c r="E98" s="273" t="s">
        <v>19</v>
      </c>
      <c r="F98" s="291" t="s">
        <v>152</v>
      </c>
      <c r="G98" s="278" t="s">
        <v>21</v>
      </c>
      <c r="H98" s="195">
        <f>'[72]Оценка от учреждения'!H97</f>
        <v>100</v>
      </c>
      <c r="I98" s="195">
        <f>'[72]Оценка от учреждения'!I97</f>
        <v>100</v>
      </c>
      <c r="J98" s="279">
        <f>IF(I98/H98*100&gt;100,100,I98/H98*100)</f>
        <v>100</v>
      </c>
      <c r="K98" s="283"/>
      <c r="L98" s="262"/>
      <c r="M98" s="294"/>
      <c r="N98" s="284"/>
      <c r="O98" s="285"/>
    </row>
    <row r="99" spans="1:15" ht="33" customHeight="1" x14ac:dyDescent="0.25">
      <c r="A99" s="293"/>
      <c r="B99" s="203"/>
      <c r="C99" s="276"/>
      <c r="D99" s="282"/>
      <c r="E99" s="273" t="s">
        <v>25</v>
      </c>
      <c r="F99" s="55" t="s">
        <v>26</v>
      </c>
      <c r="G99" s="278" t="s">
        <v>27</v>
      </c>
      <c r="H99" s="195">
        <f>'[72]Оценка от учреждения'!H98</f>
        <v>14</v>
      </c>
      <c r="I99" s="195">
        <f>'[72]Оценка от учреждения'!I98</f>
        <v>15</v>
      </c>
      <c r="J99" s="279">
        <f>IF(I99/H99*100&gt;100,100,I99/H99*100)</f>
        <v>100</v>
      </c>
      <c r="K99" s="279">
        <f>J99</f>
        <v>100</v>
      </c>
      <c r="L99" s="262"/>
      <c r="M99" s="294"/>
      <c r="N99" s="286"/>
      <c r="O99" s="287"/>
    </row>
    <row r="100" spans="1:15" customFormat="1" ht="34.5" customHeight="1" x14ac:dyDescent="0.25">
      <c r="A100" s="293"/>
      <c r="B100" s="189" t="s">
        <v>167</v>
      </c>
      <c r="C100" s="276" t="s">
        <v>168</v>
      </c>
      <c r="D100" s="277" t="s">
        <v>18</v>
      </c>
      <c r="E100" s="273" t="s">
        <v>19</v>
      </c>
      <c r="F100" s="256" t="s">
        <v>150</v>
      </c>
      <c r="G100" s="278" t="s">
        <v>21</v>
      </c>
      <c r="H100" s="195">
        <f>'[72]Оценка от учреждения'!H99</f>
        <v>100</v>
      </c>
      <c r="I100" s="195">
        <f>'[72]Оценка от учреждения'!I99</f>
        <v>100</v>
      </c>
      <c r="J100" s="279">
        <f>IF(I100/H100*100&gt;100,100,I100/H100*100)</f>
        <v>100</v>
      </c>
      <c r="K100" s="237">
        <f>(J100+J101+J102)/3</f>
        <v>96.629213483146074</v>
      </c>
      <c r="L100" s="261">
        <f>(K100+K103)/2</f>
        <v>98.314606741573044</v>
      </c>
      <c r="M100" s="294"/>
      <c r="N100" s="280"/>
      <c r="O100" s="281">
        <v>25</v>
      </c>
    </row>
    <row r="101" spans="1:15" customFormat="1" ht="39" customHeight="1" x14ac:dyDescent="0.25">
      <c r="A101" s="293"/>
      <c r="B101" s="189"/>
      <c r="C101" s="276"/>
      <c r="D101" s="282"/>
      <c r="E101" s="273" t="s">
        <v>19</v>
      </c>
      <c r="F101" s="256" t="s">
        <v>151</v>
      </c>
      <c r="G101" s="278" t="s">
        <v>21</v>
      </c>
      <c r="H101" s="195">
        <f>'[72]Оценка от учреждения'!H100</f>
        <v>8</v>
      </c>
      <c r="I101" s="195">
        <f>'[72]Оценка от учреждения'!I100</f>
        <v>8.9</v>
      </c>
      <c r="J101" s="279">
        <f>IF(H101/I101*100&gt;100,100,H101/I101*100)</f>
        <v>89.887640449438194</v>
      </c>
      <c r="K101" s="283"/>
      <c r="L101" s="262"/>
      <c r="M101" s="294"/>
      <c r="N101" s="284"/>
      <c r="O101" s="285"/>
    </row>
    <row r="102" spans="1:15" customFormat="1" ht="35.25" customHeight="1" x14ac:dyDescent="0.25">
      <c r="A102" s="293"/>
      <c r="B102" s="189"/>
      <c r="C102" s="276"/>
      <c r="D102" s="282"/>
      <c r="E102" s="273" t="s">
        <v>19</v>
      </c>
      <c r="F102" s="291" t="s">
        <v>152</v>
      </c>
      <c r="G102" s="278" t="s">
        <v>21</v>
      </c>
      <c r="H102" s="195">
        <f>'[72]Оценка от учреждения'!H101</f>
        <v>100</v>
      </c>
      <c r="I102" s="195">
        <f>'[72]Оценка от учреждения'!I101</f>
        <v>100</v>
      </c>
      <c r="J102" s="279">
        <f>IF(I102/H102*100&gt;100,100,I102/H102*100)</f>
        <v>100</v>
      </c>
      <c r="K102" s="283"/>
      <c r="L102" s="262"/>
      <c r="M102" s="294"/>
      <c r="N102" s="284"/>
      <c r="O102" s="285"/>
    </row>
    <row r="103" spans="1:15" customFormat="1" ht="33" customHeight="1" x14ac:dyDescent="0.25">
      <c r="A103" s="293"/>
      <c r="B103" s="203"/>
      <c r="C103" s="276"/>
      <c r="D103" s="282"/>
      <c r="E103" s="273" t="s">
        <v>25</v>
      </c>
      <c r="F103" s="55" t="s">
        <v>26</v>
      </c>
      <c r="G103" s="278" t="s">
        <v>27</v>
      </c>
      <c r="H103" s="195">
        <f>'[72]Оценка от учреждения'!H102</f>
        <v>0.5</v>
      </c>
      <c r="I103" s="195">
        <f>'[72]Оценка от учреждения'!I102</f>
        <v>0.5</v>
      </c>
      <c r="J103" s="279">
        <f>IF(I103/H103*100&gt;100,100,I103/H103*100)</f>
        <v>100</v>
      </c>
      <c r="K103" s="279">
        <f>J103</f>
        <v>100</v>
      </c>
      <c r="L103" s="262"/>
      <c r="M103" s="294"/>
      <c r="N103" s="286"/>
      <c r="O103" s="287"/>
    </row>
    <row r="104" spans="1:15" ht="33" customHeight="1" x14ac:dyDescent="0.25">
      <c r="A104" s="293"/>
      <c r="B104" s="189" t="s">
        <v>169</v>
      </c>
      <c r="C104" s="276" t="s">
        <v>170</v>
      </c>
      <c r="D104" s="277" t="s">
        <v>18</v>
      </c>
      <c r="E104" s="273" t="s">
        <v>19</v>
      </c>
      <c r="F104" s="256" t="s">
        <v>150</v>
      </c>
      <c r="G104" s="278" t="s">
        <v>21</v>
      </c>
      <c r="H104" s="195">
        <f>'[72]Оценка от учреждения'!H103</f>
        <v>100</v>
      </c>
      <c r="I104" s="195">
        <f>'[72]Оценка от учреждения'!I103</f>
        <v>100</v>
      </c>
      <c r="J104" s="279">
        <f>IF(I104/H104*100&gt;100,100,I104/H104*100)</f>
        <v>100</v>
      </c>
      <c r="K104" s="237">
        <f>(J104+J105+J106)/3</f>
        <v>100</v>
      </c>
      <c r="L104" s="261">
        <f>(K104+K107)/2</f>
        <v>98.764258555133068</v>
      </c>
      <c r="M104" s="294"/>
      <c r="N104" s="280"/>
      <c r="O104" s="281">
        <v>26</v>
      </c>
    </row>
    <row r="105" spans="1:15" ht="39" customHeight="1" x14ac:dyDescent="0.25">
      <c r="A105" s="293"/>
      <c r="B105" s="189"/>
      <c r="C105" s="276"/>
      <c r="D105" s="282"/>
      <c r="E105" s="273" t="s">
        <v>19</v>
      </c>
      <c r="F105" s="256" t="s">
        <v>151</v>
      </c>
      <c r="G105" s="278" t="s">
        <v>21</v>
      </c>
      <c r="H105" s="195">
        <f>'[72]Оценка от учреждения'!H104</f>
        <v>7.5</v>
      </c>
      <c r="I105" s="195">
        <f>'[72]Оценка от учреждения'!I104</f>
        <v>6.7</v>
      </c>
      <c r="J105" s="279">
        <f>IF(H105/I105*100&gt;100,100,H105/I105*100)</f>
        <v>100</v>
      </c>
      <c r="K105" s="283"/>
      <c r="L105" s="262"/>
      <c r="M105" s="294"/>
      <c r="N105" s="284"/>
      <c r="O105" s="285"/>
    </row>
    <row r="106" spans="1:15" ht="32.25" customHeight="1" x14ac:dyDescent="0.25">
      <c r="A106" s="293"/>
      <c r="B106" s="189"/>
      <c r="C106" s="276"/>
      <c r="D106" s="282"/>
      <c r="E106" s="273" t="s">
        <v>19</v>
      </c>
      <c r="F106" s="291" t="s">
        <v>152</v>
      </c>
      <c r="G106" s="278" t="s">
        <v>21</v>
      </c>
      <c r="H106" s="195">
        <f>'[72]Оценка от учреждения'!H105</f>
        <v>100</v>
      </c>
      <c r="I106" s="195">
        <f>'[72]Оценка от учреждения'!I105</f>
        <v>100</v>
      </c>
      <c r="J106" s="279">
        <f>IF(I106/H106*100&gt;100,100,I106/H106*100)</f>
        <v>100</v>
      </c>
      <c r="K106" s="283"/>
      <c r="L106" s="262"/>
      <c r="M106" s="294"/>
      <c r="N106" s="284"/>
      <c r="O106" s="285"/>
    </row>
    <row r="107" spans="1:15" ht="33" customHeight="1" x14ac:dyDescent="0.25">
      <c r="A107" s="295"/>
      <c r="B107" s="203"/>
      <c r="C107" s="276"/>
      <c r="D107" s="282"/>
      <c r="E107" s="273" t="s">
        <v>25</v>
      </c>
      <c r="F107" s="55" t="s">
        <v>26</v>
      </c>
      <c r="G107" s="278" t="s">
        <v>27</v>
      </c>
      <c r="H107" s="195">
        <f>'[72]Оценка от учреждения'!H106</f>
        <v>131.5</v>
      </c>
      <c r="I107" s="195">
        <f>'[72]Оценка от учреждения'!I106</f>
        <v>128.25</v>
      </c>
      <c r="J107" s="279">
        <f>IF(I107/H107*100&gt;100,100,I107/H107*100)</f>
        <v>97.528517110266151</v>
      </c>
      <c r="K107" s="279">
        <f>J107</f>
        <v>97.528517110266151</v>
      </c>
      <c r="L107" s="262"/>
      <c r="M107" s="296"/>
      <c r="N107" s="286"/>
      <c r="O107" s="287"/>
    </row>
    <row r="108" spans="1:15" x14ac:dyDescent="0.25">
      <c r="A108" s="272"/>
      <c r="B108" s="272"/>
      <c r="C108" s="272"/>
      <c r="D108" s="272"/>
      <c r="E108" s="272"/>
      <c r="F108" s="272"/>
      <c r="G108" s="272"/>
      <c r="J108" s="272"/>
      <c r="K108" s="272"/>
      <c r="L108" s="272"/>
      <c r="M108" s="272"/>
      <c r="N108" s="272"/>
      <c r="O108" s="27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92"/>
      <c r="H109" s="246"/>
      <c r="J109" s="272"/>
      <c r="K109" s="272"/>
      <c r="L109" s="272"/>
      <c r="M109" s="272"/>
      <c r="N109" s="272"/>
      <c r="O109" s="272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22"/>
  <sheetViews>
    <sheetView view="pageBreakPreview" zoomScale="70" zoomScaleNormal="60" zoomScaleSheetLayoutView="70" workbookViewId="0">
      <pane xSplit="5" ySplit="3" topLeftCell="F4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9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273" t="s">
        <v>1</v>
      </c>
      <c r="B2" s="273" t="s">
        <v>173</v>
      </c>
      <c r="C2" s="273" t="s">
        <v>3</v>
      </c>
      <c r="D2" s="273" t="s">
        <v>4</v>
      </c>
      <c r="E2" s="273" t="s">
        <v>5</v>
      </c>
      <c r="F2" s="273" t="s">
        <v>6</v>
      </c>
      <c r="G2" s="273" t="s">
        <v>7</v>
      </c>
      <c r="H2" s="3" t="s">
        <v>8</v>
      </c>
      <c r="I2" s="4" t="s">
        <v>9</v>
      </c>
      <c r="J2" s="273" t="s">
        <v>10</v>
      </c>
      <c r="K2" s="273" t="s">
        <v>11</v>
      </c>
      <c r="L2" s="273" t="s">
        <v>12</v>
      </c>
      <c r="M2" s="273" t="s">
        <v>13</v>
      </c>
      <c r="N2" s="273" t="s">
        <v>14</v>
      </c>
      <c r="O2" s="272"/>
    </row>
    <row r="3" spans="1:15" ht="24" customHeight="1" x14ac:dyDescent="0.25">
      <c r="A3" s="274">
        <v>1</v>
      </c>
      <c r="B3" s="275">
        <v>2</v>
      </c>
      <c r="C3" s="275">
        <v>3</v>
      </c>
      <c r="D3" s="274">
        <v>4</v>
      </c>
      <c r="E3" s="275">
        <v>5</v>
      </c>
      <c r="F3" s="275">
        <v>6</v>
      </c>
      <c r="G3" s="274">
        <v>7</v>
      </c>
      <c r="H3" s="4">
        <v>8</v>
      </c>
      <c r="I3" s="4">
        <v>9</v>
      </c>
      <c r="J3" s="274">
        <v>10</v>
      </c>
      <c r="K3" s="275">
        <v>11</v>
      </c>
      <c r="L3" s="275">
        <v>12</v>
      </c>
      <c r="M3" s="274">
        <v>13</v>
      </c>
      <c r="N3" s="275">
        <v>14</v>
      </c>
      <c r="O3" s="272"/>
    </row>
    <row r="4" spans="1:15" customFormat="1" ht="55.5" hidden="1" customHeight="1" x14ac:dyDescent="0.25">
      <c r="A4" s="228" t="s">
        <v>226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8.25" hidden="1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04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hidden="1" customHeight="1" x14ac:dyDescent="0.25">
      <c r="A16" s="293"/>
      <c r="B16" s="189" t="s">
        <v>122</v>
      </c>
      <c r="C16" s="276" t="s">
        <v>123</v>
      </c>
      <c r="D16" s="277" t="s">
        <v>18</v>
      </c>
      <c r="E16" s="273" t="s">
        <v>19</v>
      </c>
      <c r="F16" s="256" t="s">
        <v>114</v>
      </c>
      <c r="G16" s="278" t="s">
        <v>21</v>
      </c>
      <c r="H16" s="195"/>
      <c r="I16" s="195"/>
      <c r="J16" s="279"/>
      <c r="K16" s="237"/>
      <c r="L16" s="261"/>
      <c r="M16" s="294"/>
      <c r="N16" s="280"/>
      <c r="O16" s="281">
        <v>4</v>
      </c>
    </row>
    <row r="17" spans="1:15" customFormat="1" ht="39" hidden="1" customHeight="1" x14ac:dyDescent="0.25">
      <c r="A17" s="293"/>
      <c r="B17" s="189"/>
      <c r="C17" s="276"/>
      <c r="D17" s="282"/>
      <c r="E17" s="273" t="s">
        <v>19</v>
      </c>
      <c r="F17" s="256" t="s">
        <v>115</v>
      </c>
      <c r="G17" s="278" t="s">
        <v>21</v>
      </c>
      <c r="H17" s="195"/>
      <c r="I17" s="195"/>
      <c r="J17" s="279"/>
      <c r="K17" s="283"/>
      <c r="L17" s="262"/>
      <c r="M17" s="294"/>
      <c r="N17" s="284"/>
      <c r="O17" s="285"/>
    </row>
    <row r="18" spans="1:15" customFormat="1" ht="32.25" hidden="1" customHeight="1" x14ac:dyDescent="0.25">
      <c r="A18" s="293"/>
      <c r="B18" s="189"/>
      <c r="C18" s="276"/>
      <c r="D18" s="282"/>
      <c r="E18" s="273" t="s">
        <v>19</v>
      </c>
      <c r="F18" s="256" t="s">
        <v>116</v>
      </c>
      <c r="G18" s="278" t="s">
        <v>21</v>
      </c>
      <c r="H18" s="195"/>
      <c r="I18" s="195"/>
      <c r="J18" s="279"/>
      <c r="K18" s="283"/>
      <c r="L18" s="262"/>
      <c r="M18" s="294"/>
      <c r="N18" s="284"/>
      <c r="O18" s="285"/>
    </row>
    <row r="19" spans="1:15" customFormat="1" ht="33" hidden="1" customHeight="1" x14ac:dyDescent="0.25">
      <c r="A19" s="293"/>
      <c r="B19" s="203"/>
      <c r="C19" s="276"/>
      <c r="D19" s="282"/>
      <c r="E19" s="273" t="s">
        <v>25</v>
      </c>
      <c r="F19" s="55" t="s">
        <v>117</v>
      </c>
      <c r="G19" s="278" t="s">
        <v>27</v>
      </c>
      <c r="H19" s="195"/>
      <c r="I19" s="195"/>
      <c r="J19" s="279"/>
      <c r="K19" s="279"/>
      <c r="L19" s="262"/>
      <c r="M19" s="294"/>
      <c r="N19" s="286"/>
      <c r="O19" s="287"/>
    </row>
    <row r="20" spans="1:15" customFormat="1" ht="52.5" customHeight="1" x14ac:dyDescent="0.25">
      <c r="A20" s="293"/>
      <c r="B20" s="189" t="s">
        <v>124</v>
      </c>
      <c r="C20" s="276" t="s">
        <v>125</v>
      </c>
      <c r="D20" s="277" t="s">
        <v>18</v>
      </c>
      <c r="E20" s="273" t="s">
        <v>19</v>
      </c>
      <c r="F20" s="256" t="s">
        <v>114</v>
      </c>
      <c r="G20" s="278" t="s">
        <v>21</v>
      </c>
      <c r="H20" s="195">
        <f>'[73]Оценка от учреждения'!H19</f>
        <v>6.5</v>
      </c>
      <c r="I20" s="195">
        <f>'[73]Оценка от учреждения'!I19</f>
        <v>3.7</v>
      </c>
      <c r="J20" s="279">
        <f>IF(H20/I20*100&gt;100,100,H20/I20*100)</f>
        <v>100</v>
      </c>
      <c r="K20" s="237">
        <f>(J20+J21+J22)/3</f>
        <v>100</v>
      </c>
      <c r="L20" s="261">
        <f>(K20+K23)/2</f>
        <v>100</v>
      </c>
      <c r="M20" s="294"/>
      <c r="N20" s="280"/>
      <c r="O20" s="281">
        <v>5</v>
      </c>
    </row>
    <row r="21" spans="1:15" customFormat="1" ht="39" customHeight="1" x14ac:dyDescent="0.25">
      <c r="A21" s="293"/>
      <c r="B21" s="189"/>
      <c r="C21" s="276"/>
      <c r="D21" s="282"/>
      <c r="E21" s="273" t="s">
        <v>19</v>
      </c>
      <c r="F21" s="256" t="s">
        <v>115</v>
      </c>
      <c r="G21" s="278" t="s">
        <v>21</v>
      </c>
      <c r="H21" s="195">
        <f>'[73]Оценка от учреждения'!H20</f>
        <v>100</v>
      </c>
      <c r="I21" s="195">
        <f>'[73]Оценка от учреждения'!I20</f>
        <v>100</v>
      </c>
      <c r="J21" s="279">
        <f>IF(I21/H21*100&gt;100,100,I21/H21*100)</f>
        <v>100</v>
      </c>
      <c r="K21" s="283"/>
      <c r="L21" s="262"/>
      <c r="M21" s="294"/>
      <c r="N21" s="284"/>
      <c r="O21" s="285"/>
    </row>
    <row r="22" spans="1:15" customFormat="1" ht="33.75" customHeight="1" x14ac:dyDescent="0.25">
      <c r="A22" s="293"/>
      <c r="B22" s="189"/>
      <c r="C22" s="276"/>
      <c r="D22" s="282"/>
      <c r="E22" s="273" t="s">
        <v>19</v>
      </c>
      <c r="F22" s="256" t="s">
        <v>116</v>
      </c>
      <c r="G22" s="278" t="s">
        <v>21</v>
      </c>
      <c r="H22" s="195">
        <f>'[73]Оценка от учреждения'!H21</f>
        <v>67.2</v>
      </c>
      <c r="I22" s="195">
        <f>'[73]Оценка от учреждения'!I21</f>
        <v>80</v>
      </c>
      <c r="J22" s="279">
        <f>IF(I22/H22*100&gt;100,100,I22/H22*100)</f>
        <v>100</v>
      </c>
      <c r="K22" s="283"/>
      <c r="L22" s="262"/>
      <c r="M22" s="294"/>
      <c r="N22" s="284"/>
      <c r="O22" s="285"/>
    </row>
    <row r="23" spans="1:15" customFormat="1" ht="33" customHeight="1" x14ac:dyDescent="0.25">
      <c r="A23" s="293"/>
      <c r="B23" s="203"/>
      <c r="C23" s="276"/>
      <c r="D23" s="282"/>
      <c r="E23" s="273" t="s">
        <v>25</v>
      </c>
      <c r="F23" s="55" t="s">
        <v>26</v>
      </c>
      <c r="G23" s="278" t="s">
        <v>27</v>
      </c>
      <c r="H23" s="195">
        <f>'[73]Оценка от учреждения'!H22</f>
        <v>4</v>
      </c>
      <c r="I23" s="195">
        <f>'[73]Оценка от учреждения'!I22</f>
        <v>4.83</v>
      </c>
      <c r="J23" s="279">
        <f>IF(I23/H23*100&gt;100,100,I23/H23*100)</f>
        <v>100</v>
      </c>
      <c r="K23" s="279">
        <f>J23</f>
        <v>100</v>
      </c>
      <c r="L23" s="262"/>
      <c r="M23" s="294"/>
      <c r="N23" s="286"/>
      <c r="O23" s="287"/>
    </row>
    <row r="24" spans="1:15" ht="52.5" customHeight="1" x14ac:dyDescent="0.25">
      <c r="A24" s="293"/>
      <c r="B24" s="189" t="s">
        <v>126</v>
      </c>
      <c r="C24" s="276" t="s">
        <v>127</v>
      </c>
      <c r="D24" s="277" t="s">
        <v>18</v>
      </c>
      <c r="E24" s="273" t="s">
        <v>19</v>
      </c>
      <c r="F24" s="256" t="s">
        <v>114</v>
      </c>
      <c r="G24" s="278" t="s">
        <v>21</v>
      </c>
      <c r="H24" s="195">
        <f>'[73]Оценка от учреждения'!H23</f>
        <v>11</v>
      </c>
      <c r="I24" s="195">
        <f>'[73]Оценка от учреждения'!I23</f>
        <v>7.4</v>
      </c>
      <c r="J24" s="279">
        <f>IF(H24/I24*100&gt;100,100,H24/I24*100)</f>
        <v>100</v>
      </c>
      <c r="K24" s="237">
        <f>(J24+J25+J26)/3</f>
        <v>100</v>
      </c>
      <c r="L24" s="261">
        <f>(K24+K27)/2</f>
        <v>100</v>
      </c>
      <c r="M24" s="294"/>
      <c r="N24" s="280"/>
      <c r="O24" s="281">
        <v>6</v>
      </c>
    </row>
    <row r="25" spans="1:15" ht="39" customHeight="1" x14ac:dyDescent="0.25">
      <c r="A25" s="293"/>
      <c r="B25" s="189"/>
      <c r="C25" s="276"/>
      <c r="D25" s="282"/>
      <c r="E25" s="273" t="s">
        <v>19</v>
      </c>
      <c r="F25" s="256" t="s">
        <v>115</v>
      </c>
      <c r="G25" s="278" t="s">
        <v>21</v>
      </c>
      <c r="H25" s="195">
        <f>'[73]Оценка от учреждения'!H24</f>
        <v>100</v>
      </c>
      <c r="I25" s="195">
        <f>'[73]Оценка от учреждения'!I24</f>
        <v>100</v>
      </c>
      <c r="J25" s="279">
        <f>IF(I25/H25*100&gt;100,100,I25/H25*100)</f>
        <v>100</v>
      </c>
      <c r="K25" s="283"/>
      <c r="L25" s="262"/>
      <c r="M25" s="294"/>
      <c r="N25" s="284"/>
      <c r="O25" s="285"/>
    </row>
    <row r="26" spans="1:15" ht="35.25" customHeight="1" x14ac:dyDescent="0.25">
      <c r="A26" s="293"/>
      <c r="B26" s="189"/>
      <c r="C26" s="276"/>
      <c r="D26" s="282"/>
      <c r="E26" s="273" t="s">
        <v>19</v>
      </c>
      <c r="F26" s="256" t="s">
        <v>116</v>
      </c>
      <c r="G26" s="278" t="s">
        <v>21</v>
      </c>
      <c r="H26" s="195">
        <f>'[73]Оценка от учреждения'!H25</f>
        <v>67.2</v>
      </c>
      <c r="I26" s="195">
        <f>'[73]Оценка от учреждения'!I25</f>
        <v>80</v>
      </c>
      <c r="J26" s="279">
        <f>IF(I26/H26*100&gt;100,100,I26/H26*100)</f>
        <v>100</v>
      </c>
      <c r="K26" s="283"/>
      <c r="L26" s="262"/>
      <c r="M26" s="294"/>
      <c r="N26" s="284"/>
      <c r="O26" s="285"/>
    </row>
    <row r="27" spans="1:15" ht="33" customHeight="1" x14ac:dyDescent="0.25">
      <c r="A27" s="293"/>
      <c r="B27" s="203"/>
      <c r="C27" s="276"/>
      <c r="D27" s="282"/>
      <c r="E27" s="273" t="s">
        <v>25</v>
      </c>
      <c r="F27" s="55" t="s">
        <v>26</v>
      </c>
      <c r="G27" s="278" t="s">
        <v>27</v>
      </c>
      <c r="H27" s="195">
        <f>'[73]Оценка от учреждения'!H26</f>
        <v>21</v>
      </c>
      <c r="I27" s="195">
        <f>'[73]Оценка от учреждения'!I26</f>
        <v>22</v>
      </c>
      <c r="J27" s="279">
        <f>IF(I27/H27*100&gt;100,100,I27/H27*100)</f>
        <v>100</v>
      </c>
      <c r="K27" s="279">
        <f>J27</f>
        <v>100</v>
      </c>
      <c r="L27" s="262"/>
      <c r="M27" s="294"/>
      <c r="N27" s="286"/>
      <c r="O27" s="287"/>
    </row>
    <row r="28" spans="1:15" customFormat="1" ht="51" customHeight="1" x14ac:dyDescent="0.25">
      <c r="A28" s="293"/>
      <c r="B28" s="189" t="s">
        <v>128</v>
      </c>
      <c r="C28" s="276" t="s">
        <v>129</v>
      </c>
      <c r="D28" s="277" t="s">
        <v>18</v>
      </c>
      <c r="E28" s="273" t="s">
        <v>19</v>
      </c>
      <c r="F28" s="256" t="s">
        <v>114</v>
      </c>
      <c r="G28" s="278" t="s">
        <v>21</v>
      </c>
      <c r="H28" s="195">
        <f>'[73]Оценка от учреждения'!H27</f>
        <v>9</v>
      </c>
      <c r="I28" s="195">
        <f>'[73]Оценка от учреждения'!I27</f>
        <v>6</v>
      </c>
      <c r="J28" s="279">
        <f>IF(H28/I28*100&gt;100,100,H28/I28*100)</f>
        <v>100</v>
      </c>
      <c r="K28" s="237">
        <f>(J28+J29+J30)/3</f>
        <v>99.751984126984141</v>
      </c>
      <c r="L28" s="261">
        <f>(K28+K31)/2</f>
        <v>99.875992063492077</v>
      </c>
      <c r="M28" s="294"/>
      <c r="N28" s="280"/>
      <c r="O28" s="281">
        <v>7</v>
      </c>
    </row>
    <row r="29" spans="1:15" customFormat="1" ht="39" customHeight="1" x14ac:dyDescent="0.25">
      <c r="A29" s="293"/>
      <c r="B29" s="189"/>
      <c r="C29" s="276"/>
      <c r="D29" s="282"/>
      <c r="E29" s="273" t="s">
        <v>19</v>
      </c>
      <c r="F29" s="256" t="s">
        <v>115</v>
      </c>
      <c r="G29" s="278" t="s">
        <v>21</v>
      </c>
      <c r="H29" s="195">
        <f>'[73]Оценка от учреждения'!H28</f>
        <v>100</v>
      </c>
      <c r="I29" s="195">
        <f>'[73]Оценка от учреждения'!I28</f>
        <v>100</v>
      </c>
      <c r="J29" s="279">
        <f>IF(I29/H29*100&gt;100,100,I29/H29*100)</f>
        <v>100</v>
      </c>
      <c r="K29" s="283"/>
      <c r="L29" s="262"/>
      <c r="M29" s="294"/>
      <c r="N29" s="284"/>
      <c r="O29" s="285"/>
    </row>
    <row r="30" spans="1:15" customFormat="1" ht="33.75" customHeight="1" x14ac:dyDescent="0.25">
      <c r="A30" s="293"/>
      <c r="B30" s="189"/>
      <c r="C30" s="276"/>
      <c r="D30" s="282"/>
      <c r="E30" s="273" t="s">
        <v>19</v>
      </c>
      <c r="F30" s="256" t="s">
        <v>116</v>
      </c>
      <c r="G30" s="278" t="s">
        <v>21</v>
      </c>
      <c r="H30" s="195">
        <f>'[73]Оценка от учреждения'!H29</f>
        <v>67.2</v>
      </c>
      <c r="I30" s="195">
        <f>'[73]Оценка от учреждения'!I29</f>
        <v>66.7</v>
      </c>
      <c r="J30" s="279">
        <f>IF(I30/H30*100&gt;100,100,I30/H30*100)</f>
        <v>99.25595238095238</v>
      </c>
      <c r="K30" s="283"/>
      <c r="L30" s="262"/>
      <c r="M30" s="294"/>
      <c r="N30" s="284"/>
      <c r="O30" s="285"/>
    </row>
    <row r="31" spans="1:15" customFormat="1" ht="33" customHeight="1" x14ac:dyDescent="0.25">
      <c r="A31" s="293"/>
      <c r="B31" s="203"/>
      <c r="C31" s="276"/>
      <c r="D31" s="282"/>
      <c r="E31" s="273" t="s">
        <v>25</v>
      </c>
      <c r="F31" s="55" t="s">
        <v>26</v>
      </c>
      <c r="G31" s="278" t="s">
        <v>27</v>
      </c>
      <c r="H31" s="195">
        <f>'[73]Оценка от учреждения'!H30</f>
        <v>1</v>
      </c>
      <c r="I31" s="195">
        <f>'[73]Оценка от учреждения'!I30</f>
        <v>1.42</v>
      </c>
      <c r="J31" s="279">
        <f>IF(I31/H31*100&gt;100,100,I31/H31*100)</f>
        <v>100</v>
      </c>
      <c r="K31" s="279">
        <f>J31</f>
        <v>100</v>
      </c>
      <c r="L31" s="262"/>
      <c r="M31" s="294"/>
      <c r="N31" s="286"/>
      <c r="O31" s="287"/>
    </row>
    <row r="32" spans="1:15" ht="54" customHeight="1" x14ac:dyDescent="0.25">
      <c r="A32" s="293"/>
      <c r="B32" s="189" t="s">
        <v>130</v>
      </c>
      <c r="C32" s="276" t="s">
        <v>131</v>
      </c>
      <c r="D32" s="288" t="s">
        <v>18</v>
      </c>
      <c r="E32" s="273" t="s">
        <v>19</v>
      </c>
      <c r="F32" s="256" t="s">
        <v>114</v>
      </c>
      <c r="G32" s="278" t="s">
        <v>21</v>
      </c>
      <c r="H32" s="195">
        <f>'[73]Оценка от учреждения'!H31</f>
        <v>6.5</v>
      </c>
      <c r="I32" s="195">
        <f>'[73]Оценка от учреждения'!I31</f>
        <v>3.3</v>
      </c>
      <c r="J32" s="279">
        <f>IF(H32/I32*100&gt;100,100,H32/I32*100)</f>
        <v>100</v>
      </c>
      <c r="K32" s="237">
        <f>(J32+J33+J34)/3</f>
        <v>95.982142857142847</v>
      </c>
      <c r="L32" s="261">
        <f>(K32+K35)/2</f>
        <v>97.355357142857144</v>
      </c>
      <c r="M32" s="294"/>
      <c r="N32" s="280"/>
      <c r="O32" s="281">
        <v>8</v>
      </c>
    </row>
    <row r="33" spans="1:15" ht="39" customHeight="1" x14ac:dyDescent="0.25">
      <c r="A33" s="293"/>
      <c r="B33" s="189"/>
      <c r="C33" s="276"/>
      <c r="D33" s="289"/>
      <c r="E33" s="273" t="s">
        <v>19</v>
      </c>
      <c r="F33" s="256" t="s">
        <v>115</v>
      </c>
      <c r="G33" s="278" t="s">
        <v>21</v>
      </c>
      <c r="H33" s="195">
        <f>'[73]Оценка от учреждения'!H32</f>
        <v>100</v>
      </c>
      <c r="I33" s="195">
        <f>'[73]Оценка от учреждения'!I32</f>
        <v>100</v>
      </c>
      <c r="J33" s="279">
        <f>IF(I33/H33*100&gt;100,100,I33/H33*100)</f>
        <v>100</v>
      </c>
      <c r="K33" s="283"/>
      <c r="L33" s="262"/>
      <c r="M33" s="294"/>
      <c r="N33" s="284"/>
      <c r="O33" s="285"/>
    </row>
    <row r="34" spans="1:15" ht="33.75" customHeight="1" x14ac:dyDescent="0.25">
      <c r="A34" s="293"/>
      <c r="B34" s="189"/>
      <c r="C34" s="276"/>
      <c r="D34" s="289"/>
      <c r="E34" s="273" t="s">
        <v>19</v>
      </c>
      <c r="F34" s="256" t="s">
        <v>116</v>
      </c>
      <c r="G34" s="278" t="s">
        <v>21</v>
      </c>
      <c r="H34" s="195">
        <f>'[73]Оценка от учреждения'!H33</f>
        <v>67.2</v>
      </c>
      <c r="I34" s="195">
        <f>'[73]Оценка от учреждения'!I33</f>
        <v>59.1</v>
      </c>
      <c r="J34" s="279">
        <f>IF(I34/H34*100&gt;100,100,I34/H34*100)</f>
        <v>87.946428571428569</v>
      </c>
      <c r="K34" s="283"/>
      <c r="L34" s="262"/>
      <c r="M34" s="294"/>
      <c r="N34" s="284"/>
      <c r="O34" s="285"/>
    </row>
    <row r="35" spans="1:15" ht="33" customHeight="1" x14ac:dyDescent="0.25">
      <c r="A35" s="293"/>
      <c r="B35" s="203"/>
      <c r="C35" s="276"/>
      <c r="D35" s="290"/>
      <c r="E35" s="273" t="s">
        <v>25</v>
      </c>
      <c r="F35" s="55" t="s">
        <v>26</v>
      </c>
      <c r="G35" s="278" t="s">
        <v>27</v>
      </c>
      <c r="H35" s="195">
        <f>'[73]Оценка от учреждения'!H34</f>
        <v>210</v>
      </c>
      <c r="I35" s="195">
        <f>'[73]Оценка от учреждения'!I34</f>
        <v>207.33</v>
      </c>
      <c r="J35" s="279">
        <f>IF(I35/H35*100&gt;100,100,I35/H35*100)</f>
        <v>98.728571428571428</v>
      </c>
      <c r="K35" s="279">
        <f>J35</f>
        <v>98.728571428571428</v>
      </c>
      <c r="L35" s="262"/>
      <c r="M35" s="294"/>
      <c r="N35" s="286"/>
      <c r="O35" s="287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>
        <f>'[73]Оценка от учреждения'!H39</f>
        <v>6.5</v>
      </c>
      <c r="I40" s="195">
        <f>'[73]Оценка от учреждения'!I39</f>
        <v>1.8</v>
      </c>
      <c r="J40" s="196">
        <f>IF(H40/I40*100&gt;100,100,H40/I40*100)</f>
        <v>100</v>
      </c>
      <c r="K40" s="237">
        <f>(J40+J41+J42)/3</f>
        <v>100</v>
      </c>
      <c r="L40" s="227">
        <f>(K40+K43)/2</f>
        <v>100</v>
      </c>
      <c r="M40" s="233"/>
      <c r="N40" s="44"/>
      <c r="O40" s="238">
        <v>10</v>
      </c>
    </row>
    <row r="41" spans="1:15" ht="39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>
        <f>'[73]Оценка от учреждения'!H40</f>
        <v>100</v>
      </c>
      <c r="I41" s="195">
        <f>'[73]Оценка от учреждения'!I40</f>
        <v>100</v>
      </c>
      <c r="J41" s="196">
        <f>IF(I41/H41*100&gt;100,100,I41/H41*100)</f>
        <v>100</v>
      </c>
      <c r="K41" s="239"/>
      <c r="L41" s="240"/>
      <c r="M41" s="233"/>
      <c r="N41" s="49"/>
      <c r="O41" s="241"/>
    </row>
    <row r="42" spans="1:15" ht="36.75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>
        <f>'[73]Оценка от учреждения'!H41</f>
        <v>67.2</v>
      </c>
      <c r="I42" s="195">
        <f>'[73]Оценка от учреждения'!I41</f>
        <v>80</v>
      </c>
      <c r="J42" s="196">
        <f>IF(I42/H42*100&gt;100,100,I42/H42*100)</f>
        <v>100</v>
      </c>
      <c r="K42" s="239"/>
      <c r="L42" s="240"/>
      <c r="M42" s="233"/>
      <c r="N42" s="49"/>
      <c r="O42" s="241"/>
    </row>
    <row r="43" spans="1:15" ht="33" customHeight="1" x14ac:dyDescent="0.25">
      <c r="A43" s="223"/>
      <c r="B43" s="203"/>
      <c r="C43" s="53"/>
      <c r="D43" s="209"/>
      <c r="E43" s="3" t="s">
        <v>25</v>
      </c>
      <c r="F43" s="55" t="s">
        <v>26</v>
      </c>
      <c r="G43" s="39" t="s">
        <v>27</v>
      </c>
      <c r="H43" s="195">
        <f>'[73]Оценка от учреждения'!H42</f>
        <v>0.67</v>
      </c>
      <c r="I43" s="195">
        <f>'[73]Оценка от учреждения'!I42</f>
        <v>0.67</v>
      </c>
      <c r="J43" s="196">
        <f>IF(I43/H43*100&gt;100,100,I43/H43*100)</f>
        <v>100</v>
      </c>
      <c r="K43" s="196">
        <f>J43</f>
        <v>100</v>
      </c>
      <c r="L43" s="240"/>
      <c r="M43" s="233"/>
      <c r="N43" s="57"/>
      <c r="O43" s="242"/>
    </row>
    <row r="44" spans="1:15" customFormat="1" ht="5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>
        <f>'[73]Оценка от учреждения'!H43</f>
        <v>7.5</v>
      </c>
      <c r="I44" s="195">
        <f>'[73]Оценка от учреждения'!I43</f>
        <v>5.8</v>
      </c>
      <c r="J44" s="225">
        <f>IF(H44/I44*100&gt;100,100,H44/I44*100)</f>
        <v>100</v>
      </c>
      <c r="K44" s="226">
        <f>(J44+J45+J46)/3</f>
        <v>100</v>
      </c>
      <c r="L44" s="227">
        <f>(K44+K47)/2</f>
        <v>100</v>
      </c>
      <c r="M44" s="233"/>
      <c r="N44" s="44"/>
      <c r="O44" s="229">
        <v>11</v>
      </c>
    </row>
    <row r="45" spans="1:15" customFormat="1" ht="39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>
        <f>'[73]Оценка от учреждения'!H44</f>
        <v>100</v>
      </c>
      <c r="I45" s="195">
        <f>'[73]Оценка от учреждения'!I44</f>
        <v>100</v>
      </c>
      <c r="J45" s="225">
        <f>IF(I45/H45*100&gt;100,100,I45/H45*100)</f>
        <v>100</v>
      </c>
      <c r="K45" s="231"/>
      <c r="L45" s="232"/>
      <c r="M45" s="233"/>
      <c r="N45" s="49"/>
      <c r="O45" s="234"/>
    </row>
    <row r="46" spans="1:15" customFormat="1" ht="33.75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>
        <f>'[73]Оценка от учреждения'!H45</f>
        <v>72.5</v>
      </c>
      <c r="I46" s="195">
        <f>'[73]Оценка от учреждения'!I45</f>
        <v>80</v>
      </c>
      <c r="J46" s="225">
        <f>IF(I46/H46*100&gt;100,100,I46/H46*100)</f>
        <v>100</v>
      </c>
      <c r="K46" s="231"/>
      <c r="L46" s="232"/>
      <c r="M46" s="233"/>
      <c r="N46" s="49"/>
      <c r="O46" s="234"/>
    </row>
    <row r="47" spans="1:15" customFormat="1" ht="33" customHeight="1" x14ac:dyDescent="0.25">
      <c r="A47" s="223"/>
      <c r="B47" s="203"/>
      <c r="C47" s="204"/>
      <c r="D47" s="199"/>
      <c r="E47" s="192" t="s">
        <v>25</v>
      </c>
      <c r="F47" s="205" t="s">
        <v>26</v>
      </c>
      <c r="G47" s="194" t="s">
        <v>27</v>
      </c>
      <c r="H47" s="195">
        <f>'[73]Оценка от учреждения'!H46</f>
        <v>0.42</v>
      </c>
      <c r="I47" s="195">
        <f>'[73]Оценка от учреждения'!I46</f>
        <v>0.42</v>
      </c>
      <c r="J47" s="225">
        <f>IF(I47/H47*100&gt;100,100,I47/H47*100)</f>
        <v>100</v>
      </c>
      <c r="K47" s="225">
        <f>J47</f>
        <v>100</v>
      </c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customHeight="1" x14ac:dyDescent="0.25">
      <c r="A56" s="293"/>
      <c r="B56" s="189" t="s">
        <v>142</v>
      </c>
      <c r="C56" s="276" t="s">
        <v>143</v>
      </c>
      <c r="D56" s="277" t="s">
        <v>18</v>
      </c>
      <c r="E56" s="273" t="s">
        <v>19</v>
      </c>
      <c r="F56" s="256" t="s">
        <v>114</v>
      </c>
      <c r="G56" s="278" t="s">
        <v>21</v>
      </c>
      <c r="H56" s="195">
        <f>'[73]Оценка от учреждения'!H55</f>
        <v>6.5</v>
      </c>
      <c r="I56" s="195">
        <f>'[73]Оценка от учреждения'!I55</f>
        <v>2.1</v>
      </c>
      <c r="J56" s="279">
        <f>IF(H56/I56*100&gt;100,100,H56/I56*100)</f>
        <v>100</v>
      </c>
      <c r="K56" s="237">
        <f>(J56+J57+J58)/3</f>
        <v>100</v>
      </c>
      <c r="L56" s="261">
        <f>(K56+K59)/2</f>
        <v>100</v>
      </c>
      <c r="M56" s="294"/>
      <c r="N56" s="280"/>
      <c r="O56" s="281">
        <v>14</v>
      </c>
    </row>
    <row r="57" spans="1:15" ht="39" customHeight="1" x14ac:dyDescent="0.25">
      <c r="A57" s="293"/>
      <c r="B57" s="189"/>
      <c r="C57" s="276"/>
      <c r="D57" s="282"/>
      <c r="E57" s="273" t="s">
        <v>19</v>
      </c>
      <c r="F57" s="256" t="s">
        <v>115</v>
      </c>
      <c r="G57" s="278" t="s">
        <v>21</v>
      </c>
      <c r="H57" s="195">
        <f>'[73]Оценка от учреждения'!H56</f>
        <v>100</v>
      </c>
      <c r="I57" s="195">
        <f>'[73]Оценка от учреждения'!I56</f>
        <v>100</v>
      </c>
      <c r="J57" s="279">
        <f>IF(I57/H57*100&gt;100,100,I57/H57*100)</f>
        <v>100</v>
      </c>
      <c r="K57" s="283"/>
      <c r="L57" s="262"/>
      <c r="M57" s="294"/>
      <c r="N57" s="284"/>
      <c r="O57" s="285"/>
    </row>
    <row r="58" spans="1:15" ht="36.75" customHeight="1" x14ac:dyDescent="0.25">
      <c r="A58" s="293"/>
      <c r="B58" s="189"/>
      <c r="C58" s="276"/>
      <c r="D58" s="282"/>
      <c r="E58" s="273" t="s">
        <v>19</v>
      </c>
      <c r="F58" s="256" t="s">
        <v>116</v>
      </c>
      <c r="G58" s="278" t="s">
        <v>21</v>
      </c>
      <c r="H58" s="195">
        <f>'[73]Оценка от учреждения'!H57</f>
        <v>67.2</v>
      </c>
      <c r="I58" s="195">
        <f>'[73]Оценка от учреждения'!I57</f>
        <v>81.8</v>
      </c>
      <c r="J58" s="279">
        <f>IF(I58/H58*100&gt;100,100,I58/H58*100)</f>
        <v>100</v>
      </c>
      <c r="K58" s="283"/>
      <c r="L58" s="262"/>
      <c r="M58" s="294"/>
      <c r="N58" s="284"/>
      <c r="O58" s="285"/>
    </row>
    <row r="59" spans="1:15" ht="33" customHeight="1" x14ac:dyDescent="0.25">
      <c r="A59" s="293"/>
      <c r="B59" s="203"/>
      <c r="C59" s="276"/>
      <c r="D59" s="282"/>
      <c r="E59" s="273" t="s">
        <v>25</v>
      </c>
      <c r="F59" s="55" t="s">
        <v>26</v>
      </c>
      <c r="G59" s="278" t="s">
        <v>27</v>
      </c>
      <c r="H59" s="195">
        <f>'[73]Оценка от учреждения'!H58</f>
        <v>38</v>
      </c>
      <c r="I59" s="195">
        <f>'[73]Оценка от учреждения'!I58</f>
        <v>38.33</v>
      </c>
      <c r="J59" s="279">
        <f>IF(I59/H59*100&gt;100,100,I59/H59*100)</f>
        <v>100</v>
      </c>
      <c r="K59" s="279">
        <f>J59</f>
        <v>100</v>
      </c>
      <c r="L59" s="262"/>
      <c r="M59" s="294"/>
      <c r="N59" s="286"/>
      <c r="O59" s="287"/>
    </row>
    <row r="60" spans="1:15" customFormat="1" ht="52.5" hidden="1" customHeight="1" x14ac:dyDescent="0.25">
      <c r="A60" s="293"/>
      <c r="B60" s="189" t="s">
        <v>144</v>
      </c>
      <c r="C60" s="276" t="s">
        <v>145</v>
      </c>
      <c r="D60" s="277" t="s">
        <v>18</v>
      </c>
      <c r="E60" s="273" t="s">
        <v>19</v>
      </c>
      <c r="F60" s="256" t="s">
        <v>114</v>
      </c>
      <c r="G60" s="278" t="s">
        <v>21</v>
      </c>
      <c r="H60" s="195"/>
      <c r="I60" s="195"/>
      <c r="J60" s="279"/>
      <c r="K60" s="237"/>
      <c r="L60" s="261"/>
      <c r="M60" s="294"/>
      <c r="N60" s="280"/>
      <c r="O60" s="281">
        <v>15</v>
      </c>
    </row>
    <row r="61" spans="1:15" customFormat="1" ht="39" hidden="1" customHeight="1" x14ac:dyDescent="0.25">
      <c r="A61" s="293"/>
      <c r="B61" s="189"/>
      <c r="C61" s="276"/>
      <c r="D61" s="282"/>
      <c r="E61" s="273" t="s">
        <v>19</v>
      </c>
      <c r="F61" s="256" t="s">
        <v>115</v>
      </c>
      <c r="G61" s="278" t="s">
        <v>21</v>
      </c>
      <c r="H61" s="195"/>
      <c r="I61" s="195"/>
      <c r="J61" s="279"/>
      <c r="K61" s="283"/>
      <c r="L61" s="262"/>
      <c r="M61" s="294"/>
      <c r="N61" s="284"/>
      <c r="O61" s="285"/>
    </row>
    <row r="62" spans="1:15" customFormat="1" ht="33.75" hidden="1" customHeight="1" x14ac:dyDescent="0.25">
      <c r="A62" s="293"/>
      <c r="B62" s="189"/>
      <c r="C62" s="276"/>
      <c r="D62" s="282"/>
      <c r="E62" s="273" t="s">
        <v>19</v>
      </c>
      <c r="F62" s="256" t="s">
        <v>116</v>
      </c>
      <c r="G62" s="278" t="s">
        <v>21</v>
      </c>
      <c r="H62" s="195"/>
      <c r="I62" s="195"/>
      <c r="J62" s="279"/>
      <c r="K62" s="283"/>
      <c r="L62" s="262"/>
      <c r="M62" s="294"/>
      <c r="N62" s="284"/>
      <c r="O62" s="285"/>
    </row>
    <row r="63" spans="1:15" customFormat="1" ht="33" hidden="1" customHeight="1" x14ac:dyDescent="0.25">
      <c r="A63" s="293"/>
      <c r="B63" s="203"/>
      <c r="C63" s="276"/>
      <c r="D63" s="282"/>
      <c r="E63" s="273" t="s">
        <v>25</v>
      </c>
      <c r="F63" s="55" t="s">
        <v>117</v>
      </c>
      <c r="G63" s="278" t="s">
        <v>27</v>
      </c>
      <c r="H63" s="195"/>
      <c r="I63" s="195"/>
      <c r="J63" s="279"/>
      <c r="K63" s="279"/>
      <c r="L63" s="262"/>
      <c r="M63" s="294"/>
      <c r="N63" s="286"/>
      <c r="O63" s="287"/>
    </row>
    <row r="64" spans="1:15" ht="51" customHeight="1" x14ac:dyDescent="0.25">
      <c r="A64" s="293"/>
      <c r="B64" s="189" t="s">
        <v>146</v>
      </c>
      <c r="C64" s="276" t="s">
        <v>147</v>
      </c>
      <c r="D64" s="277" t="s">
        <v>18</v>
      </c>
      <c r="E64" s="273" t="s">
        <v>19</v>
      </c>
      <c r="F64" s="256" t="s">
        <v>114</v>
      </c>
      <c r="G64" s="278" t="s">
        <v>21</v>
      </c>
      <c r="H64" s="195">
        <f>'[73]Оценка от учреждения'!H63</f>
        <v>6.5</v>
      </c>
      <c r="I64" s="195">
        <f>'[73]Оценка от учреждения'!I63</f>
        <v>2.9</v>
      </c>
      <c r="J64" s="279">
        <f>IF(H64/I64*100&gt;100,100,H64/I64*100)</f>
        <v>100</v>
      </c>
      <c r="K64" s="237">
        <f>(J64+J65+J66)/3</f>
        <v>100</v>
      </c>
      <c r="L64" s="261">
        <f>(K64+K67)/2</f>
        <v>100</v>
      </c>
      <c r="M64" s="294"/>
      <c r="N64" s="280"/>
      <c r="O64" s="281">
        <v>16</v>
      </c>
    </row>
    <row r="65" spans="1:15" ht="39" customHeight="1" x14ac:dyDescent="0.25">
      <c r="A65" s="293"/>
      <c r="B65" s="189"/>
      <c r="C65" s="276"/>
      <c r="D65" s="282"/>
      <c r="E65" s="273" t="s">
        <v>19</v>
      </c>
      <c r="F65" s="256" t="s">
        <v>115</v>
      </c>
      <c r="G65" s="278" t="s">
        <v>21</v>
      </c>
      <c r="H65" s="195">
        <f>'[73]Оценка от учреждения'!H64</f>
        <v>100</v>
      </c>
      <c r="I65" s="195">
        <f>'[73]Оценка от учреждения'!I64</f>
        <v>100</v>
      </c>
      <c r="J65" s="279">
        <f>IF(I65/H65*100&gt;100,100,I65/H65*100)</f>
        <v>100</v>
      </c>
      <c r="K65" s="283"/>
      <c r="L65" s="262"/>
      <c r="M65" s="294"/>
      <c r="N65" s="284"/>
      <c r="O65" s="285"/>
    </row>
    <row r="66" spans="1:15" ht="33.75" customHeight="1" x14ac:dyDescent="0.25">
      <c r="A66" s="293"/>
      <c r="B66" s="189"/>
      <c r="C66" s="276"/>
      <c r="D66" s="282"/>
      <c r="E66" s="273" t="s">
        <v>19</v>
      </c>
      <c r="F66" s="256" t="s">
        <v>116</v>
      </c>
      <c r="G66" s="278" t="s">
        <v>21</v>
      </c>
      <c r="H66" s="195">
        <f>'[73]Оценка от учреждения'!H65</f>
        <v>67.2</v>
      </c>
      <c r="I66" s="195">
        <f>'[73]Оценка от учреждения'!I65</f>
        <v>87.5</v>
      </c>
      <c r="J66" s="279">
        <f>IF(I66/H66*100&gt;100,100,I66/H66*100)</f>
        <v>100</v>
      </c>
      <c r="K66" s="283"/>
      <c r="L66" s="262"/>
      <c r="M66" s="294"/>
      <c r="N66" s="284"/>
      <c r="O66" s="285"/>
    </row>
    <row r="67" spans="1:15" ht="33" customHeight="1" x14ac:dyDescent="0.25">
      <c r="A67" s="293"/>
      <c r="B67" s="203"/>
      <c r="C67" s="276"/>
      <c r="D67" s="282"/>
      <c r="E67" s="273" t="s">
        <v>25</v>
      </c>
      <c r="F67" s="55" t="s">
        <v>26</v>
      </c>
      <c r="G67" s="278" t="s">
        <v>27</v>
      </c>
      <c r="H67" s="195">
        <f>'[73]Оценка от учреждения'!H66</f>
        <v>4</v>
      </c>
      <c r="I67" s="195">
        <f>'[73]Оценка от учреждения'!I66</f>
        <v>4.42</v>
      </c>
      <c r="J67" s="279">
        <f>IF(I67/H67*100&gt;100,100,I67/H67*100)</f>
        <v>100</v>
      </c>
      <c r="K67" s="279">
        <f>J67</f>
        <v>100</v>
      </c>
      <c r="L67" s="262"/>
      <c r="M67" s="294"/>
      <c r="N67" s="286"/>
      <c r="O67" s="287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279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>
        <f>'[73]Оценка от учреждения'!H71</f>
        <v>100</v>
      </c>
      <c r="I72" s="195">
        <f>'[73]Оценка от учреждения'!I71</f>
        <v>100</v>
      </c>
      <c r="J72" s="196">
        <f>IF(I72/H72*100&gt;100,100,I72/H72*100)</f>
        <v>100</v>
      </c>
      <c r="K72" s="237">
        <f>(J72+J73+J74)/3</f>
        <v>100</v>
      </c>
      <c r="L72" s="227">
        <f>(K72+K75)/2</f>
        <v>100</v>
      </c>
      <c r="M72" s="233"/>
      <c r="N72" s="44"/>
      <c r="O72" s="238">
        <v>18</v>
      </c>
    </row>
    <row r="73" spans="1:15" ht="34.5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>
        <f>'[73]Оценка от учреждения'!H72</f>
        <v>6.5</v>
      </c>
      <c r="I73" s="195">
        <f>'[73]Оценка от учреждения'!I72</f>
        <v>1.8</v>
      </c>
      <c r="J73" s="196">
        <f>IF(H73/I73*100&gt;100,100,H73/I73*100)</f>
        <v>100</v>
      </c>
      <c r="K73" s="239"/>
      <c r="L73" s="240"/>
      <c r="M73" s="233"/>
      <c r="N73" s="49"/>
      <c r="O73" s="241"/>
    </row>
    <row r="74" spans="1:15" ht="33.75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>
        <f>'[73]Оценка от учреждения'!H73</f>
        <v>100</v>
      </c>
      <c r="I74" s="195">
        <f>'[73]Оценка от учреждения'!I73</f>
        <v>100</v>
      </c>
      <c r="J74" s="196">
        <f>IF(I74/H74*100&gt;100,100,I74/H74*100)</f>
        <v>100</v>
      </c>
      <c r="K74" s="239"/>
      <c r="L74" s="240"/>
      <c r="M74" s="233"/>
      <c r="N74" s="49"/>
      <c r="O74" s="241"/>
    </row>
    <row r="75" spans="1:15" ht="33" customHeight="1" x14ac:dyDescent="0.25">
      <c r="A75" s="223"/>
      <c r="B75" s="203"/>
      <c r="C75" s="53"/>
      <c r="D75" s="209"/>
      <c r="E75" s="3" t="s">
        <v>25</v>
      </c>
      <c r="F75" s="55" t="s">
        <v>26</v>
      </c>
      <c r="G75" s="39" t="s">
        <v>27</v>
      </c>
      <c r="H75" s="195">
        <f>'[73]Оценка от учреждения'!H74</f>
        <v>0.67</v>
      </c>
      <c r="I75" s="195">
        <f>'[73]Оценка от учреждения'!I74</f>
        <v>0.67</v>
      </c>
      <c r="J75" s="196">
        <f>IF(I75/H75*100&gt;100,100,I75/H75*100)</f>
        <v>100</v>
      </c>
      <c r="K75" s="196">
        <f>J75</f>
        <v>100</v>
      </c>
      <c r="L75" s="240"/>
      <c r="M75" s="233"/>
      <c r="N75" s="57"/>
      <c r="O75" s="242"/>
    </row>
    <row r="76" spans="1:15" customFormat="1" ht="36" hidden="1" customHeight="1" x14ac:dyDescent="0.25">
      <c r="A76" s="293"/>
      <c r="B76" s="189" t="s">
        <v>155</v>
      </c>
      <c r="C76" s="276" t="s">
        <v>156</v>
      </c>
      <c r="D76" s="277" t="s">
        <v>18</v>
      </c>
      <c r="E76" s="273" t="s">
        <v>19</v>
      </c>
      <c r="F76" s="256" t="s">
        <v>150</v>
      </c>
      <c r="G76" s="278" t="s">
        <v>21</v>
      </c>
      <c r="H76" s="195"/>
      <c r="I76" s="195"/>
      <c r="J76" s="279"/>
      <c r="K76" s="237"/>
      <c r="L76" s="261"/>
      <c r="M76" s="294"/>
      <c r="N76" s="280"/>
      <c r="O76" s="281">
        <v>19</v>
      </c>
    </row>
    <row r="77" spans="1:15" customFormat="1" ht="39" hidden="1" customHeight="1" x14ac:dyDescent="0.25">
      <c r="A77" s="293"/>
      <c r="B77" s="189"/>
      <c r="C77" s="276"/>
      <c r="D77" s="282"/>
      <c r="E77" s="273" t="s">
        <v>19</v>
      </c>
      <c r="F77" s="256" t="s">
        <v>151</v>
      </c>
      <c r="G77" s="278" t="s">
        <v>21</v>
      </c>
      <c r="H77" s="195"/>
      <c r="I77" s="195"/>
      <c r="J77" s="279"/>
      <c r="K77" s="283"/>
      <c r="L77" s="262"/>
      <c r="M77" s="294"/>
      <c r="N77" s="284"/>
      <c r="O77" s="285"/>
    </row>
    <row r="78" spans="1:15" customFormat="1" ht="35.25" hidden="1" customHeight="1" x14ac:dyDescent="0.25">
      <c r="A78" s="293"/>
      <c r="B78" s="189"/>
      <c r="C78" s="276"/>
      <c r="D78" s="282"/>
      <c r="E78" s="273" t="s">
        <v>19</v>
      </c>
      <c r="F78" s="291" t="s">
        <v>152</v>
      </c>
      <c r="G78" s="278" t="s">
        <v>21</v>
      </c>
      <c r="H78" s="195"/>
      <c r="I78" s="195"/>
      <c r="J78" s="279"/>
      <c r="K78" s="283"/>
      <c r="L78" s="262"/>
      <c r="M78" s="294"/>
      <c r="N78" s="284"/>
      <c r="O78" s="285"/>
    </row>
    <row r="79" spans="1:15" customFormat="1" ht="33" hidden="1" customHeight="1" x14ac:dyDescent="0.25">
      <c r="A79" s="293"/>
      <c r="B79" s="203"/>
      <c r="C79" s="276"/>
      <c r="D79" s="282"/>
      <c r="E79" s="273" t="s">
        <v>25</v>
      </c>
      <c r="F79" s="55" t="s">
        <v>117</v>
      </c>
      <c r="G79" s="278" t="s">
        <v>27</v>
      </c>
      <c r="H79" s="195"/>
      <c r="I79" s="195"/>
      <c r="J79" s="279"/>
      <c r="K79" s="279"/>
      <c r="L79" s="262"/>
      <c r="M79" s="294"/>
      <c r="N79" s="286"/>
      <c r="O79" s="287"/>
    </row>
    <row r="80" spans="1:15" ht="34.5" customHeight="1" x14ac:dyDescent="0.25">
      <c r="A80" s="293"/>
      <c r="B80" s="189" t="s">
        <v>157</v>
      </c>
      <c r="C80" s="276" t="s">
        <v>158</v>
      </c>
      <c r="D80" s="277" t="s">
        <v>18</v>
      </c>
      <c r="E80" s="273" t="s">
        <v>19</v>
      </c>
      <c r="F80" s="256" t="s">
        <v>150</v>
      </c>
      <c r="G80" s="278" t="s">
        <v>21</v>
      </c>
      <c r="H80" s="195">
        <f>'[73]Оценка от учреждения'!H79</f>
        <v>100</v>
      </c>
      <c r="I80" s="195">
        <f>'[73]Оценка от учреждения'!I79</f>
        <v>100</v>
      </c>
      <c r="J80" s="279">
        <f>IF(I80/H80*100&gt;100,100,I80/H80*100)</f>
        <v>100</v>
      </c>
      <c r="K80" s="237">
        <f>(J80+J81+J82)/3</f>
        <v>100</v>
      </c>
      <c r="L80" s="261">
        <f>(K80+K83)/2</f>
        <v>100</v>
      </c>
      <c r="M80" s="294"/>
      <c r="N80" s="280"/>
      <c r="O80" s="281">
        <v>20</v>
      </c>
    </row>
    <row r="81" spans="1:15" ht="39" customHeight="1" x14ac:dyDescent="0.25">
      <c r="A81" s="293"/>
      <c r="B81" s="189"/>
      <c r="C81" s="276"/>
      <c r="D81" s="282"/>
      <c r="E81" s="273" t="s">
        <v>19</v>
      </c>
      <c r="F81" s="256" t="s">
        <v>151</v>
      </c>
      <c r="G81" s="278" t="s">
        <v>21</v>
      </c>
      <c r="H81" s="195">
        <f>'[73]Оценка от учреждения'!H80</f>
        <v>11</v>
      </c>
      <c r="I81" s="195">
        <f>'[73]Оценка от учреждения'!I80</f>
        <v>2.9</v>
      </c>
      <c r="J81" s="279">
        <f>IF(H81/I81*100&gt;100,100,H81/I81*100)</f>
        <v>100</v>
      </c>
      <c r="K81" s="283"/>
      <c r="L81" s="262"/>
      <c r="M81" s="294"/>
      <c r="N81" s="284"/>
      <c r="O81" s="285"/>
    </row>
    <row r="82" spans="1:15" ht="33.75" customHeight="1" x14ac:dyDescent="0.25">
      <c r="A82" s="293"/>
      <c r="B82" s="189"/>
      <c r="C82" s="276"/>
      <c r="D82" s="282"/>
      <c r="E82" s="273" t="s">
        <v>19</v>
      </c>
      <c r="F82" s="291" t="s">
        <v>152</v>
      </c>
      <c r="G82" s="278" t="s">
        <v>21</v>
      </c>
      <c r="H82" s="195">
        <f>'[73]Оценка от учреждения'!H81</f>
        <v>100</v>
      </c>
      <c r="I82" s="195">
        <f>'[73]Оценка от учреждения'!I81</f>
        <v>100</v>
      </c>
      <c r="J82" s="279">
        <f>IF(I82/H82*100&gt;100,100,I82/H82*100)</f>
        <v>100</v>
      </c>
      <c r="K82" s="283"/>
      <c r="L82" s="262"/>
      <c r="M82" s="294"/>
      <c r="N82" s="284"/>
      <c r="O82" s="285"/>
    </row>
    <row r="83" spans="1:15" ht="33" customHeight="1" x14ac:dyDescent="0.25">
      <c r="A83" s="293"/>
      <c r="B83" s="203"/>
      <c r="C83" s="276"/>
      <c r="D83" s="282"/>
      <c r="E83" s="273" t="s">
        <v>25</v>
      </c>
      <c r="F83" s="55" t="s">
        <v>26</v>
      </c>
      <c r="G83" s="278" t="s">
        <v>27</v>
      </c>
      <c r="H83" s="195">
        <f>'[73]Оценка от учреждения'!H82</f>
        <v>4</v>
      </c>
      <c r="I83" s="195">
        <f>'[73]Оценка от учреждения'!I82</f>
        <v>4.42</v>
      </c>
      <c r="J83" s="279">
        <f>IF(I83/H83*100&gt;100,100,I83/H83*100)</f>
        <v>100</v>
      </c>
      <c r="K83" s="279">
        <f>J83</f>
        <v>100</v>
      </c>
      <c r="L83" s="262"/>
      <c r="M83" s="294"/>
      <c r="N83" s="286"/>
      <c r="O83" s="287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4.5" customHeight="1" x14ac:dyDescent="0.25">
      <c r="A92" s="293"/>
      <c r="B92" s="189" t="s">
        <v>163</v>
      </c>
      <c r="C92" s="276" t="s">
        <v>164</v>
      </c>
      <c r="D92" s="277" t="s">
        <v>18</v>
      </c>
      <c r="E92" s="273" t="s">
        <v>19</v>
      </c>
      <c r="F92" s="256" t="s">
        <v>150</v>
      </c>
      <c r="G92" s="278" t="s">
        <v>21</v>
      </c>
      <c r="H92" s="195">
        <f>'[73]Оценка от учреждения'!H91</f>
        <v>100</v>
      </c>
      <c r="I92" s="195">
        <f>'[73]Оценка от учреждения'!I91</f>
        <v>100</v>
      </c>
      <c r="J92" s="279">
        <f>IF(I92/H92*100&gt;100,100,I92/H92*100)</f>
        <v>100</v>
      </c>
      <c r="K92" s="237">
        <f>(J92+J93+J94)/3</f>
        <v>100</v>
      </c>
      <c r="L92" s="261">
        <f>(K92+K95)/2</f>
        <v>100</v>
      </c>
      <c r="M92" s="294"/>
      <c r="N92" s="280"/>
      <c r="O92" s="281">
        <v>23</v>
      </c>
    </row>
    <row r="93" spans="1:15" customFormat="1" ht="39" customHeight="1" x14ac:dyDescent="0.25">
      <c r="A93" s="293"/>
      <c r="B93" s="189"/>
      <c r="C93" s="276"/>
      <c r="D93" s="282"/>
      <c r="E93" s="273" t="s">
        <v>19</v>
      </c>
      <c r="F93" s="256" t="s">
        <v>151</v>
      </c>
      <c r="G93" s="278" t="s">
        <v>21</v>
      </c>
      <c r="H93" s="195">
        <f>'[73]Оценка от учреждения'!H92</f>
        <v>6.5</v>
      </c>
      <c r="I93" s="195">
        <f>'[73]Оценка от учреждения'!I92</f>
        <v>3.4</v>
      </c>
      <c r="J93" s="279">
        <f>IF(H93/I93*100&gt;100,100,H93/I93*100)</f>
        <v>100</v>
      </c>
      <c r="K93" s="283"/>
      <c r="L93" s="262"/>
      <c r="M93" s="294"/>
      <c r="N93" s="284"/>
      <c r="O93" s="285"/>
    </row>
    <row r="94" spans="1:15" customFormat="1" ht="32.25" customHeight="1" x14ac:dyDescent="0.25">
      <c r="A94" s="293"/>
      <c r="B94" s="189"/>
      <c r="C94" s="276"/>
      <c r="D94" s="282"/>
      <c r="E94" s="273" t="s">
        <v>19</v>
      </c>
      <c r="F94" s="291" t="s">
        <v>152</v>
      </c>
      <c r="G94" s="278" t="s">
        <v>21</v>
      </c>
      <c r="H94" s="195">
        <f>'[73]Оценка от учреждения'!H93</f>
        <v>100</v>
      </c>
      <c r="I94" s="195">
        <f>'[73]Оценка от учреждения'!I93</f>
        <v>100</v>
      </c>
      <c r="J94" s="279">
        <f>IF(I94/H94*100&gt;100,100,I94/H94*100)</f>
        <v>100</v>
      </c>
      <c r="K94" s="283"/>
      <c r="L94" s="262"/>
      <c r="M94" s="294"/>
      <c r="N94" s="284"/>
      <c r="O94" s="285"/>
    </row>
    <row r="95" spans="1:15" customFormat="1" ht="33" customHeight="1" x14ac:dyDescent="0.25">
      <c r="A95" s="293"/>
      <c r="B95" s="203"/>
      <c r="C95" s="276"/>
      <c r="D95" s="282"/>
      <c r="E95" s="273" t="s">
        <v>25</v>
      </c>
      <c r="F95" s="55" t="s">
        <v>26</v>
      </c>
      <c r="G95" s="278" t="s">
        <v>27</v>
      </c>
      <c r="H95" s="195">
        <f>'[73]Оценка от учреждения'!H94</f>
        <v>4.42</v>
      </c>
      <c r="I95" s="195">
        <f>'[73]Оценка от учреждения'!I94</f>
        <v>5.25</v>
      </c>
      <c r="J95" s="279">
        <f>IF(I95/H95*100&gt;100,100,I95/H95*100)</f>
        <v>100</v>
      </c>
      <c r="K95" s="279">
        <f>J95</f>
        <v>100</v>
      </c>
      <c r="L95" s="262"/>
      <c r="M95" s="294"/>
      <c r="N95" s="286"/>
      <c r="O95" s="287"/>
    </row>
    <row r="96" spans="1:15" ht="33" customHeight="1" x14ac:dyDescent="0.25">
      <c r="A96" s="293"/>
      <c r="B96" s="189" t="s">
        <v>165</v>
      </c>
      <c r="C96" s="276" t="s">
        <v>166</v>
      </c>
      <c r="D96" s="277" t="s">
        <v>18</v>
      </c>
      <c r="E96" s="273" t="s">
        <v>19</v>
      </c>
      <c r="F96" s="256" t="s">
        <v>150</v>
      </c>
      <c r="G96" s="278" t="s">
        <v>21</v>
      </c>
      <c r="H96" s="195">
        <f>'[73]Оценка от учреждения'!H95</f>
        <v>100</v>
      </c>
      <c r="I96" s="195">
        <f>'[73]Оценка от учреждения'!I95</f>
        <v>100</v>
      </c>
      <c r="J96" s="279">
        <f>IF(I96/H96*100&gt;100,100,I96/H96*100)</f>
        <v>100</v>
      </c>
      <c r="K96" s="237">
        <f>(J96+J97+J98)/3</f>
        <v>100</v>
      </c>
      <c r="L96" s="261">
        <f>(K96+K99)/2</f>
        <v>100</v>
      </c>
      <c r="M96" s="294"/>
      <c r="N96" s="280"/>
      <c r="O96" s="281">
        <v>24</v>
      </c>
    </row>
    <row r="97" spans="1:15" ht="39" customHeight="1" x14ac:dyDescent="0.25">
      <c r="A97" s="293"/>
      <c r="B97" s="189"/>
      <c r="C97" s="276"/>
      <c r="D97" s="282"/>
      <c r="E97" s="273" t="s">
        <v>19</v>
      </c>
      <c r="F97" s="256" t="s">
        <v>151</v>
      </c>
      <c r="G97" s="278" t="s">
        <v>21</v>
      </c>
      <c r="H97" s="195">
        <f>'[73]Оценка от учреждения'!H96</f>
        <v>11</v>
      </c>
      <c r="I97" s="195">
        <f>'[73]Оценка от учреждения'!I96</f>
        <v>7.4</v>
      </c>
      <c r="J97" s="279">
        <f>IF(H97/I97*100&gt;100,100,H97/I97*100)</f>
        <v>100</v>
      </c>
      <c r="K97" s="283"/>
      <c r="L97" s="262"/>
      <c r="M97" s="294"/>
      <c r="N97" s="284"/>
      <c r="O97" s="285"/>
    </row>
    <row r="98" spans="1:15" ht="33.75" customHeight="1" x14ac:dyDescent="0.25">
      <c r="A98" s="293"/>
      <c r="B98" s="189"/>
      <c r="C98" s="276"/>
      <c r="D98" s="282"/>
      <c r="E98" s="273" t="s">
        <v>19</v>
      </c>
      <c r="F98" s="291" t="s">
        <v>152</v>
      </c>
      <c r="G98" s="278" t="s">
        <v>21</v>
      </c>
      <c r="H98" s="195">
        <f>'[73]Оценка от учреждения'!H97</f>
        <v>100</v>
      </c>
      <c r="I98" s="195">
        <f>'[73]Оценка от учреждения'!I97</f>
        <v>100</v>
      </c>
      <c r="J98" s="279">
        <f>IF(I98/H98*100&gt;100,100,I98/H98*100)</f>
        <v>100</v>
      </c>
      <c r="K98" s="283"/>
      <c r="L98" s="262"/>
      <c r="M98" s="294"/>
      <c r="N98" s="284"/>
      <c r="O98" s="285"/>
    </row>
    <row r="99" spans="1:15" ht="33" customHeight="1" x14ac:dyDescent="0.25">
      <c r="A99" s="293"/>
      <c r="B99" s="203"/>
      <c r="C99" s="276"/>
      <c r="D99" s="282"/>
      <c r="E99" s="273" t="s">
        <v>25</v>
      </c>
      <c r="F99" s="55" t="s">
        <v>26</v>
      </c>
      <c r="G99" s="278" t="s">
        <v>27</v>
      </c>
      <c r="H99" s="195">
        <f>'[73]Оценка от учреждения'!H98</f>
        <v>21</v>
      </c>
      <c r="I99" s="195">
        <f>'[73]Оценка от учреждения'!I98</f>
        <v>22</v>
      </c>
      <c r="J99" s="279">
        <f>IF(I99/H99*100&gt;100,100,I99/H99*100)</f>
        <v>100</v>
      </c>
      <c r="K99" s="279">
        <f>J99</f>
        <v>100</v>
      </c>
      <c r="L99" s="262"/>
      <c r="M99" s="294"/>
      <c r="N99" s="286"/>
      <c r="O99" s="287"/>
    </row>
    <row r="100" spans="1:15" customFormat="1" ht="34.5" customHeight="1" x14ac:dyDescent="0.25">
      <c r="A100" s="293"/>
      <c r="B100" s="189" t="s">
        <v>167</v>
      </c>
      <c r="C100" s="276" t="s">
        <v>168</v>
      </c>
      <c r="D100" s="277" t="s">
        <v>18</v>
      </c>
      <c r="E100" s="273" t="s">
        <v>19</v>
      </c>
      <c r="F100" s="256" t="s">
        <v>150</v>
      </c>
      <c r="G100" s="278" t="s">
        <v>21</v>
      </c>
      <c r="H100" s="195">
        <f>'[73]Оценка от учреждения'!H99</f>
        <v>100</v>
      </c>
      <c r="I100" s="195">
        <f>'[73]Оценка от учреждения'!I99</f>
        <v>100</v>
      </c>
      <c r="J100" s="279">
        <f>IF(I100/H100*100&gt;100,100,I100/H100*100)</f>
        <v>100</v>
      </c>
      <c r="K100" s="237">
        <f>(J100+J101+J102)/3</f>
        <v>100</v>
      </c>
      <c r="L100" s="261">
        <f>(K100+K103)/2</f>
        <v>100</v>
      </c>
      <c r="M100" s="294"/>
      <c r="N100" s="280"/>
      <c r="O100" s="281">
        <v>25</v>
      </c>
    </row>
    <row r="101" spans="1:15" customFormat="1" ht="39" customHeight="1" x14ac:dyDescent="0.25">
      <c r="A101" s="293"/>
      <c r="B101" s="189"/>
      <c r="C101" s="276"/>
      <c r="D101" s="282"/>
      <c r="E101" s="273" t="s">
        <v>19</v>
      </c>
      <c r="F101" s="256" t="s">
        <v>151</v>
      </c>
      <c r="G101" s="278" t="s">
        <v>21</v>
      </c>
      <c r="H101" s="195">
        <f>'[73]Оценка от учреждения'!H100</f>
        <v>9</v>
      </c>
      <c r="I101" s="195">
        <f>'[73]Оценка от учреждения'!I100</f>
        <v>6</v>
      </c>
      <c r="J101" s="279">
        <f>IF(H101/I101*100&gt;100,100,H101/I101*100)</f>
        <v>100</v>
      </c>
      <c r="K101" s="283"/>
      <c r="L101" s="262"/>
      <c r="M101" s="294"/>
      <c r="N101" s="284"/>
      <c r="O101" s="285"/>
    </row>
    <row r="102" spans="1:15" customFormat="1" ht="35.25" customHeight="1" x14ac:dyDescent="0.25">
      <c r="A102" s="293"/>
      <c r="B102" s="189"/>
      <c r="C102" s="276"/>
      <c r="D102" s="282"/>
      <c r="E102" s="273" t="s">
        <v>19</v>
      </c>
      <c r="F102" s="291" t="s">
        <v>152</v>
      </c>
      <c r="G102" s="278" t="s">
        <v>21</v>
      </c>
      <c r="H102" s="195">
        <f>'[73]Оценка от учреждения'!H101</f>
        <v>100</v>
      </c>
      <c r="I102" s="195">
        <f>'[73]Оценка от учреждения'!I101</f>
        <v>100</v>
      </c>
      <c r="J102" s="279">
        <f>IF(I102/H102*100&gt;100,100,I102/H102*100)</f>
        <v>100</v>
      </c>
      <c r="K102" s="283"/>
      <c r="L102" s="262"/>
      <c r="M102" s="294"/>
      <c r="N102" s="284"/>
      <c r="O102" s="285"/>
    </row>
    <row r="103" spans="1:15" customFormat="1" ht="33" customHeight="1" x14ac:dyDescent="0.25">
      <c r="A103" s="293"/>
      <c r="B103" s="203"/>
      <c r="C103" s="276"/>
      <c r="D103" s="282"/>
      <c r="E103" s="273" t="s">
        <v>25</v>
      </c>
      <c r="F103" s="55" t="s">
        <v>26</v>
      </c>
      <c r="G103" s="278" t="s">
        <v>27</v>
      </c>
      <c r="H103" s="195">
        <f>'[73]Оценка от учреждения'!H102</f>
        <v>1</v>
      </c>
      <c r="I103" s="195">
        <f>'[73]Оценка от учреждения'!I102</f>
        <v>1.42</v>
      </c>
      <c r="J103" s="279">
        <f>IF(I103/H103*100&gt;100,100,I103/H103*100)</f>
        <v>100</v>
      </c>
      <c r="K103" s="279">
        <f>J103</f>
        <v>100</v>
      </c>
      <c r="L103" s="262"/>
      <c r="M103" s="294"/>
      <c r="N103" s="286"/>
      <c r="O103" s="287"/>
    </row>
    <row r="104" spans="1:15" ht="33" customHeight="1" x14ac:dyDescent="0.25">
      <c r="A104" s="293"/>
      <c r="B104" s="189" t="s">
        <v>169</v>
      </c>
      <c r="C104" s="276" t="s">
        <v>170</v>
      </c>
      <c r="D104" s="277" t="s">
        <v>18</v>
      </c>
      <c r="E104" s="273" t="s">
        <v>19</v>
      </c>
      <c r="F104" s="256" t="s">
        <v>150</v>
      </c>
      <c r="G104" s="278" t="s">
        <v>21</v>
      </c>
      <c r="H104" s="195">
        <f>'[73]Оценка от учреждения'!H103</f>
        <v>100</v>
      </c>
      <c r="I104" s="195">
        <f>'[73]Оценка от учреждения'!I103</f>
        <v>100</v>
      </c>
      <c r="J104" s="279">
        <f>IF(I104/H104*100&gt;100,100,I104/H104*100)</f>
        <v>100</v>
      </c>
      <c r="K104" s="237">
        <f>(J104+J105+J106)/3</f>
        <v>100</v>
      </c>
      <c r="L104" s="261">
        <f>(K104+K107)/2</f>
        <v>99.530241935483872</v>
      </c>
      <c r="M104" s="294"/>
      <c r="N104" s="280"/>
      <c r="O104" s="281">
        <v>26</v>
      </c>
    </row>
    <row r="105" spans="1:15" ht="39" customHeight="1" x14ac:dyDescent="0.25">
      <c r="A105" s="293"/>
      <c r="B105" s="189"/>
      <c r="C105" s="276"/>
      <c r="D105" s="282"/>
      <c r="E105" s="273" t="s">
        <v>19</v>
      </c>
      <c r="F105" s="256" t="s">
        <v>151</v>
      </c>
      <c r="G105" s="278" t="s">
        <v>21</v>
      </c>
      <c r="H105" s="195">
        <f>'[73]Оценка от учреждения'!H104</f>
        <v>6.5</v>
      </c>
      <c r="I105" s="195">
        <f>'[73]Оценка от учреждения'!I104</f>
        <v>3.1</v>
      </c>
      <c r="J105" s="279">
        <f>IF(H105/I105*100&gt;100,100,H105/I105*100)</f>
        <v>100</v>
      </c>
      <c r="K105" s="283"/>
      <c r="L105" s="262"/>
      <c r="M105" s="294"/>
      <c r="N105" s="284"/>
      <c r="O105" s="285"/>
    </row>
    <row r="106" spans="1:15" ht="32.25" customHeight="1" x14ac:dyDescent="0.25">
      <c r="A106" s="293"/>
      <c r="B106" s="189"/>
      <c r="C106" s="276"/>
      <c r="D106" s="282"/>
      <c r="E106" s="273" t="s">
        <v>19</v>
      </c>
      <c r="F106" s="291" t="s">
        <v>152</v>
      </c>
      <c r="G106" s="278" t="s">
        <v>21</v>
      </c>
      <c r="H106" s="195">
        <f>'[73]Оценка от учреждения'!H105</f>
        <v>100</v>
      </c>
      <c r="I106" s="195">
        <f>'[73]Оценка от учреждения'!I105</f>
        <v>100</v>
      </c>
      <c r="J106" s="279">
        <f>IF(I106/H106*100&gt;100,100,I106/H106*100)</f>
        <v>100</v>
      </c>
      <c r="K106" s="283"/>
      <c r="L106" s="262"/>
      <c r="M106" s="294"/>
      <c r="N106" s="284"/>
      <c r="O106" s="285"/>
    </row>
    <row r="107" spans="1:15" ht="33" customHeight="1" x14ac:dyDescent="0.25">
      <c r="A107" s="295"/>
      <c r="B107" s="203"/>
      <c r="C107" s="276"/>
      <c r="D107" s="282"/>
      <c r="E107" s="273" t="s">
        <v>25</v>
      </c>
      <c r="F107" s="55" t="s">
        <v>26</v>
      </c>
      <c r="G107" s="278" t="s">
        <v>27</v>
      </c>
      <c r="H107" s="195">
        <f>'[73]Оценка от учреждения'!H106</f>
        <v>248</v>
      </c>
      <c r="I107" s="195">
        <f>'[73]Оценка от учреждения'!I106</f>
        <v>245.67</v>
      </c>
      <c r="J107" s="279">
        <f>IF(I107/H107*100&gt;100,100,I107/H107*100)</f>
        <v>99.060483870967744</v>
      </c>
      <c r="K107" s="279">
        <f>J107</f>
        <v>99.060483870967744</v>
      </c>
      <c r="L107" s="262"/>
      <c r="M107" s="296"/>
      <c r="N107" s="286"/>
      <c r="O107" s="287"/>
    </row>
    <row r="108" spans="1:15" hidden="1" x14ac:dyDescent="0.25">
      <c r="A108" s="272"/>
      <c r="B108" s="298"/>
      <c r="C108" s="272"/>
      <c r="D108" s="272"/>
      <c r="E108" s="272"/>
      <c r="F108" s="272"/>
      <c r="G108" s="272"/>
      <c r="J108" s="272"/>
      <c r="K108" s="272"/>
      <c r="L108" s="272"/>
      <c r="M108" s="272"/>
      <c r="N108" s="272"/>
      <c r="O108" s="272"/>
    </row>
    <row r="109" spans="1:15" x14ac:dyDescent="0.25">
      <c r="A109" s="272"/>
      <c r="B109" s="298"/>
      <c r="C109" s="272"/>
      <c r="D109" s="272"/>
      <c r="E109" s="272"/>
      <c r="F109" s="272"/>
      <c r="G109" s="292"/>
      <c r="H109" s="246"/>
      <c r="J109" s="272"/>
      <c r="K109" s="272"/>
      <c r="L109" s="272"/>
      <c r="M109" s="272"/>
      <c r="N109" s="272"/>
      <c r="O109" s="272"/>
    </row>
    <row r="110" spans="1:15" x14ac:dyDescent="0.25">
      <c r="B110" s="298"/>
      <c r="H110" s="246"/>
    </row>
    <row r="111" spans="1:15" hidden="1" x14ac:dyDescent="0.25">
      <c r="B111" s="299"/>
    </row>
    <row r="112" spans="1:15" hidden="1" x14ac:dyDescent="0.25">
      <c r="B112" s="298"/>
    </row>
    <row r="113" spans="1:15" hidden="1" x14ac:dyDescent="0.25">
      <c r="B113" s="298"/>
    </row>
    <row r="114" spans="1:15" hidden="1" x14ac:dyDescent="0.25">
      <c r="B114" s="298"/>
    </row>
    <row r="115" spans="1:15" hidden="1" x14ac:dyDescent="0.25">
      <c r="B115" s="299"/>
    </row>
    <row r="116" spans="1:15" hidden="1" x14ac:dyDescent="0.25">
      <c r="B116" s="298"/>
    </row>
    <row r="117" spans="1:15" hidden="1" x14ac:dyDescent="0.25">
      <c r="B117" s="298"/>
    </row>
    <row r="118" spans="1:15" hidden="1" x14ac:dyDescent="0.25">
      <c r="B118" s="298"/>
    </row>
    <row r="119" spans="1:15" hidden="1" x14ac:dyDescent="0.25">
      <c r="B119" s="299"/>
    </row>
    <row r="120" spans="1:15" ht="15.75" x14ac:dyDescent="0.25">
      <c r="A120" s="172" t="s">
        <v>81</v>
      </c>
      <c r="B120" s="172"/>
      <c r="C120" s="172"/>
      <c r="D120" s="172"/>
      <c r="E120" s="172"/>
      <c r="F120" s="173" t="s">
        <v>176</v>
      </c>
      <c r="G120" s="292"/>
      <c r="H120" s="246"/>
      <c r="J120" s="272"/>
      <c r="K120" s="272"/>
      <c r="L120" s="272"/>
      <c r="M120" s="272"/>
      <c r="N120" s="272"/>
      <c r="O120" s="272"/>
    </row>
    <row r="121" spans="1:15" ht="15.75" x14ac:dyDescent="0.25">
      <c r="A121" s="172"/>
      <c r="B121" s="172"/>
      <c r="C121" s="172"/>
      <c r="D121" s="172"/>
      <c r="E121" s="172"/>
      <c r="F121" s="172"/>
      <c r="H121" s="246"/>
    </row>
    <row r="122" spans="1:15" ht="15.75" x14ac:dyDescent="0.25">
      <c r="A122" s="172" t="s">
        <v>83</v>
      </c>
      <c r="B122" s="172"/>
      <c r="C122" s="172"/>
      <c r="D122" s="172"/>
      <c r="E122" s="172"/>
      <c r="F122" s="172"/>
    </row>
  </sheetData>
  <autoFilter ref="A3:O119">
    <filterColumn colId="7">
      <customFilters>
        <customFilter operator="notEqual" val=" "/>
      </customFilters>
    </filterColumn>
  </autoFilter>
  <mergeCells count="187">
    <mergeCell ref="B108:B111"/>
    <mergeCell ref="B112:B115"/>
    <mergeCell ref="B116:B119"/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4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3" t="s">
        <v>1</v>
      </c>
      <c r="B2" s="3" t="s">
        <v>173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3</v>
      </c>
      <c r="D3" s="5">
        <v>4</v>
      </c>
      <c r="E3" s="4">
        <v>5</v>
      </c>
      <c r="F3" s="4">
        <v>6</v>
      </c>
      <c r="G3" s="5">
        <v>7</v>
      </c>
      <c r="H3" s="4">
        <v>8</v>
      </c>
      <c r="I3" s="4">
        <v>9</v>
      </c>
      <c r="J3" s="5">
        <v>10</v>
      </c>
      <c r="K3" s="4">
        <v>11</v>
      </c>
      <c r="L3" s="4">
        <v>12</v>
      </c>
      <c r="M3" s="5">
        <v>13</v>
      </c>
      <c r="N3" s="4">
        <v>14</v>
      </c>
    </row>
    <row r="4" spans="1:15" customFormat="1" ht="55.5" hidden="1" customHeight="1" x14ac:dyDescent="0.25">
      <c r="A4" s="228" t="s">
        <v>227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8.25" hidden="1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04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hidden="1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/>
      <c r="I16" s="195"/>
      <c r="J16" s="225"/>
      <c r="K16" s="226"/>
      <c r="L16" s="227"/>
      <c r="M16" s="233"/>
      <c r="N16" s="44"/>
      <c r="O16" s="229">
        <v>4</v>
      </c>
    </row>
    <row r="17" spans="1:15" customFormat="1" ht="39" hidden="1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/>
      <c r="I17" s="195"/>
      <c r="J17" s="225"/>
      <c r="K17" s="231"/>
      <c r="L17" s="232"/>
      <c r="M17" s="233"/>
      <c r="N17" s="49"/>
      <c r="O17" s="234"/>
    </row>
    <row r="18" spans="1:15" customFormat="1" ht="32.25" hidden="1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/>
      <c r="I18" s="195"/>
      <c r="J18" s="225"/>
      <c r="K18" s="231"/>
      <c r="L18" s="232"/>
      <c r="M18" s="233"/>
      <c r="N18" s="49"/>
      <c r="O18" s="234"/>
    </row>
    <row r="19" spans="1:15" customFormat="1" ht="33" hidden="1" customHeight="1" x14ac:dyDescent="0.25">
      <c r="A19" s="223"/>
      <c r="B19" s="203"/>
      <c r="C19" s="204"/>
      <c r="D19" s="199"/>
      <c r="E19" s="192" t="s">
        <v>25</v>
      </c>
      <c r="F19" s="205" t="s">
        <v>117</v>
      </c>
      <c r="G19" s="194" t="s">
        <v>27</v>
      </c>
      <c r="H19" s="195"/>
      <c r="I19" s="195"/>
      <c r="J19" s="225"/>
      <c r="K19" s="225"/>
      <c r="L19" s="232"/>
      <c r="M19" s="233"/>
      <c r="N19" s="57"/>
      <c r="O19" s="236"/>
    </row>
    <row r="20" spans="1:15" customFormat="1" ht="52.5" customHeight="1" x14ac:dyDescent="0.25">
      <c r="A20" s="223"/>
      <c r="B20" s="189" t="s">
        <v>124</v>
      </c>
      <c r="C20" s="190" t="s">
        <v>125</v>
      </c>
      <c r="D20" s="191" t="s">
        <v>18</v>
      </c>
      <c r="E20" s="192" t="s">
        <v>19</v>
      </c>
      <c r="F20" s="193" t="s">
        <v>114</v>
      </c>
      <c r="G20" s="194" t="s">
        <v>21</v>
      </c>
      <c r="H20" s="195">
        <f>'[74]Оценка от учреждения'!H19</f>
        <v>7.3</v>
      </c>
      <c r="I20" s="195">
        <f>'[74]Оценка от учреждения'!I19</f>
        <v>5.7</v>
      </c>
      <c r="J20" s="225">
        <f>IF(H20/I20*100&gt;100,100,H20/I20*100)</f>
        <v>100</v>
      </c>
      <c r="K20" s="226">
        <f>(J20+J21+J22)/3</f>
        <v>100</v>
      </c>
      <c r="L20" s="227">
        <f>(K20+K23)/2</f>
        <v>100</v>
      </c>
      <c r="M20" s="233"/>
      <c r="N20" s="44"/>
      <c r="O20" s="229">
        <v>5</v>
      </c>
    </row>
    <row r="21" spans="1:15" customFormat="1" ht="39" customHeight="1" x14ac:dyDescent="0.25">
      <c r="A21" s="223"/>
      <c r="B21" s="189"/>
      <c r="C21" s="190"/>
      <c r="D21" s="199"/>
      <c r="E21" s="192" t="s">
        <v>19</v>
      </c>
      <c r="F21" s="193" t="s">
        <v>115</v>
      </c>
      <c r="G21" s="194" t="s">
        <v>21</v>
      </c>
      <c r="H21" s="195">
        <f>'[74]Оценка от учреждения'!H20</f>
        <v>100</v>
      </c>
      <c r="I21" s="195">
        <f>'[74]Оценка от учреждения'!I20</f>
        <v>100</v>
      </c>
      <c r="J21" s="225">
        <f>IF(I21/H21*100&gt;100,100,I21/H21*100)</f>
        <v>100</v>
      </c>
      <c r="K21" s="231"/>
      <c r="L21" s="232"/>
      <c r="M21" s="233"/>
      <c r="N21" s="49"/>
      <c r="O21" s="234"/>
    </row>
    <row r="22" spans="1:15" customFormat="1" ht="33.75" customHeight="1" x14ac:dyDescent="0.25">
      <c r="A22" s="223"/>
      <c r="B22" s="189"/>
      <c r="C22" s="190"/>
      <c r="D22" s="199"/>
      <c r="E22" s="192" t="s">
        <v>19</v>
      </c>
      <c r="F22" s="193" t="s">
        <v>116</v>
      </c>
      <c r="G22" s="194" t="s">
        <v>21</v>
      </c>
      <c r="H22" s="195">
        <f>'[74]Оценка от учреждения'!H21</f>
        <v>55</v>
      </c>
      <c r="I22" s="195">
        <f>'[74]Оценка от учреждения'!I21</f>
        <v>60</v>
      </c>
      <c r="J22" s="225">
        <f>IF(I22/H22*100&gt;100,100,I22/H22*100)</f>
        <v>100</v>
      </c>
      <c r="K22" s="231"/>
      <c r="L22" s="232"/>
      <c r="M22" s="233"/>
      <c r="N22" s="49"/>
      <c r="O22" s="234"/>
    </row>
    <row r="23" spans="1:15" customFormat="1" ht="33" customHeight="1" x14ac:dyDescent="0.25">
      <c r="A23" s="223"/>
      <c r="B23" s="203"/>
      <c r="C23" s="204"/>
      <c r="D23" s="199"/>
      <c r="E23" s="192" t="s">
        <v>25</v>
      </c>
      <c r="F23" s="205" t="s">
        <v>26</v>
      </c>
      <c r="G23" s="194" t="s">
        <v>27</v>
      </c>
      <c r="H23" s="195">
        <f>'[74]Оценка от учреждения'!H22</f>
        <v>3</v>
      </c>
      <c r="I23" s="195">
        <f>'[74]Оценка от учреждения'!I22</f>
        <v>3.58</v>
      </c>
      <c r="J23" s="225">
        <f>IF(I23/H23*100&gt;100,100,I23/H23*100)</f>
        <v>100</v>
      </c>
      <c r="K23" s="225">
        <f>J23</f>
        <v>100</v>
      </c>
      <c r="L23" s="232"/>
      <c r="M23" s="233"/>
      <c r="N23" s="57"/>
      <c r="O23" s="236"/>
    </row>
    <row r="24" spans="1:15" ht="52.5" customHeight="1" x14ac:dyDescent="0.25">
      <c r="A24" s="223"/>
      <c r="B24" s="189" t="s">
        <v>126</v>
      </c>
      <c r="C24" s="36" t="s">
        <v>127</v>
      </c>
      <c r="D24" s="208" t="s">
        <v>18</v>
      </c>
      <c r="E24" s="3" t="s">
        <v>19</v>
      </c>
      <c r="F24" s="38" t="s">
        <v>114</v>
      </c>
      <c r="G24" s="39" t="s">
        <v>21</v>
      </c>
      <c r="H24" s="195">
        <f>'[74]Оценка от учреждения'!H23</f>
        <v>7.3</v>
      </c>
      <c r="I24" s="195">
        <f>'[74]Оценка от учреждения'!I23</f>
        <v>6.2</v>
      </c>
      <c r="J24" s="196">
        <f>IF(H24/I24*100&gt;100,100,H24/I24*100)</f>
        <v>100</v>
      </c>
      <c r="K24" s="237">
        <f>(J24+J25+J26)/3</f>
        <v>100</v>
      </c>
      <c r="L24" s="227">
        <f>(K24+K27)/2</f>
        <v>100</v>
      </c>
      <c r="M24" s="233"/>
      <c r="N24" s="44"/>
      <c r="O24" s="238">
        <v>6</v>
      </c>
    </row>
    <row r="25" spans="1:15" ht="39" customHeight="1" x14ac:dyDescent="0.25">
      <c r="A25" s="223"/>
      <c r="B25" s="189"/>
      <c r="C25" s="36"/>
      <c r="D25" s="209"/>
      <c r="E25" s="3" t="s">
        <v>19</v>
      </c>
      <c r="F25" s="256" t="s">
        <v>115</v>
      </c>
      <c r="G25" s="39" t="s">
        <v>21</v>
      </c>
      <c r="H25" s="195">
        <f>'[74]Оценка от учреждения'!H24</f>
        <v>100</v>
      </c>
      <c r="I25" s="195">
        <f>'[74]Оценка от учреждения'!I24</f>
        <v>100</v>
      </c>
      <c r="J25" s="196">
        <f>IF(I25/H25*100&gt;100,100,I25/H25*100)</f>
        <v>100</v>
      </c>
      <c r="K25" s="239"/>
      <c r="L25" s="240"/>
      <c r="M25" s="233"/>
      <c r="N25" s="49"/>
      <c r="O25" s="241"/>
    </row>
    <row r="26" spans="1:15" ht="35.25" customHeight="1" x14ac:dyDescent="0.25">
      <c r="A26" s="223"/>
      <c r="B26" s="189"/>
      <c r="C26" s="36"/>
      <c r="D26" s="209"/>
      <c r="E26" s="3" t="s">
        <v>19</v>
      </c>
      <c r="F26" s="38" t="s">
        <v>116</v>
      </c>
      <c r="G26" s="39" t="s">
        <v>21</v>
      </c>
      <c r="H26" s="195">
        <f>'[74]Оценка от учреждения'!H25</f>
        <v>55</v>
      </c>
      <c r="I26" s="195">
        <f>'[74]Оценка от учреждения'!I25</f>
        <v>60</v>
      </c>
      <c r="J26" s="196">
        <f>IF(I26/H26*100&gt;100,100,I26/H26*100)</f>
        <v>100</v>
      </c>
      <c r="K26" s="239"/>
      <c r="L26" s="240"/>
      <c r="M26" s="233"/>
      <c r="N26" s="49"/>
      <c r="O26" s="241"/>
    </row>
    <row r="27" spans="1:15" ht="33" customHeight="1" x14ac:dyDescent="0.25">
      <c r="A27" s="223"/>
      <c r="B27" s="203"/>
      <c r="C27" s="53"/>
      <c r="D27" s="209"/>
      <c r="E27" s="3" t="s">
        <v>25</v>
      </c>
      <c r="F27" s="55" t="s">
        <v>26</v>
      </c>
      <c r="G27" s="39" t="s">
        <v>27</v>
      </c>
      <c r="H27" s="195">
        <f>'[74]Оценка от учреждения'!H26</f>
        <v>22</v>
      </c>
      <c r="I27" s="195">
        <f>'[74]Оценка от учреждения'!I26</f>
        <v>24</v>
      </c>
      <c r="J27" s="196">
        <f>IF(I27/H27*100&gt;100,100,I27/H27*100)</f>
        <v>100</v>
      </c>
      <c r="K27" s="196">
        <f>J27</f>
        <v>100</v>
      </c>
      <c r="L27" s="240"/>
      <c r="M27" s="233"/>
      <c r="N27" s="57"/>
      <c r="O27" s="242"/>
    </row>
    <row r="28" spans="1:15" customFormat="1" ht="51" customHeight="1" x14ac:dyDescent="0.25">
      <c r="A28" s="223"/>
      <c r="B28" s="189" t="s">
        <v>128</v>
      </c>
      <c r="C28" s="190" t="s">
        <v>129</v>
      </c>
      <c r="D28" s="191" t="s">
        <v>18</v>
      </c>
      <c r="E28" s="192" t="s">
        <v>19</v>
      </c>
      <c r="F28" s="193" t="s">
        <v>114</v>
      </c>
      <c r="G28" s="194" t="s">
        <v>21</v>
      </c>
      <c r="H28" s="195">
        <f>'[74]Оценка от учреждения'!H27</f>
        <v>7.3</v>
      </c>
      <c r="I28" s="195">
        <f>'[74]Оценка от учреждения'!I27</f>
        <v>1.6</v>
      </c>
      <c r="J28" s="225">
        <f>IF(H28/I28*100&gt;100,100,H28/I28*100)</f>
        <v>100</v>
      </c>
      <c r="K28" s="226">
        <f>(J28+J29+J30)/3</f>
        <v>96.969696969696955</v>
      </c>
      <c r="L28" s="227">
        <f>(K28+K31)/2</f>
        <v>98.48484848484847</v>
      </c>
      <c r="M28" s="233"/>
      <c r="N28" s="44"/>
      <c r="O28" s="229">
        <v>7</v>
      </c>
    </row>
    <row r="29" spans="1:15" customFormat="1" ht="39" customHeight="1" x14ac:dyDescent="0.25">
      <c r="A29" s="223"/>
      <c r="B29" s="189"/>
      <c r="C29" s="190"/>
      <c r="D29" s="199"/>
      <c r="E29" s="192" t="s">
        <v>19</v>
      </c>
      <c r="F29" s="193" t="s">
        <v>115</v>
      </c>
      <c r="G29" s="194" t="s">
        <v>21</v>
      </c>
      <c r="H29" s="195">
        <f>'[74]Оценка от учреждения'!H28</f>
        <v>100</v>
      </c>
      <c r="I29" s="195">
        <f>'[74]Оценка от учреждения'!I28</f>
        <v>100</v>
      </c>
      <c r="J29" s="225">
        <f>IF(I29/H29*100&gt;100,100,I29/H29*100)</f>
        <v>100</v>
      </c>
      <c r="K29" s="231"/>
      <c r="L29" s="232"/>
      <c r="M29" s="233"/>
      <c r="N29" s="49"/>
      <c r="O29" s="234"/>
    </row>
    <row r="30" spans="1:15" customFormat="1" ht="33.75" customHeight="1" x14ac:dyDescent="0.25">
      <c r="A30" s="223"/>
      <c r="B30" s="189"/>
      <c r="C30" s="190"/>
      <c r="D30" s="199"/>
      <c r="E30" s="192" t="s">
        <v>19</v>
      </c>
      <c r="F30" s="193" t="s">
        <v>116</v>
      </c>
      <c r="G30" s="194" t="s">
        <v>21</v>
      </c>
      <c r="H30" s="195">
        <f>'[74]Оценка от учреждения'!H29</f>
        <v>55</v>
      </c>
      <c r="I30" s="195">
        <f>'[74]Оценка от учреждения'!I29</f>
        <v>50</v>
      </c>
      <c r="J30" s="225">
        <f>IF(I30/H30*100&gt;100,100,I30/H30*100)</f>
        <v>90.909090909090907</v>
      </c>
      <c r="K30" s="231"/>
      <c r="L30" s="232"/>
      <c r="M30" s="233"/>
      <c r="N30" s="49"/>
      <c r="O30" s="234"/>
    </row>
    <row r="31" spans="1:15" customFormat="1" ht="33" customHeight="1" x14ac:dyDescent="0.25">
      <c r="A31" s="223"/>
      <c r="B31" s="203"/>
      <c r="C31" s="204"/>
      <c r="D31" s="199"/>
      <c r="E31" s="192" t="s">
        <v>25</v>
      </c>
      <c r="F31" s="205" t="s">
        <v>26</v>
      </c>
      <c r="G31" s="194" t="s">
        <v>27</v>
      </c>
      <c r="H31" s="195">
        <f>'[74]Оценка от учреждения'!H30</f>
        <v>1</v>
      </c>
      <c r="I31" s="195">
        <f>'[74]Оценка от учреждения'!I30</f>
        <v>1</v>
      </c>
      <c r="J31" s="225">
        <f>IF(I31/H31*100&gt;100,100,I31/H31*100)</f>
        <v>100</v>
      </c>
      <c r="K31" s="225">
        <f>J31</f>
        <v>100</v>
      </c>
      <c r="L31" s="232"/>
      <c r="M31" s="233"/>
      <c r="N31" s="57"/>
      <c r="O31" s="236"/>
    </row>
    <row r="32" spans="1:15" ht="54" customHeight="1" x14ac:dyDescent="0.25">
      <c r="A32" s="20"/>
      <c r="B32" s="189" t="s">
        <v>130</v>
      </c>
      <c r="C32" s="36" t="s">
        <v>131</v>
      </c>
      <c r="D32" s="37" t="s">
        <v>18</v>
      </c>
      <c r="E32" s="3" t="s">
        <v>19</v>
      </c>
      <c r="F32" s="38" t="s">
        <v>114</v>
      </c>
      <c r="G32" s="39" t="s">
        <v>21</v>
      </c>
      <c r="H32" s="195">
        <f>'[74]Оценка от учреждения'!H31</f>
        <v>7.3</v>
      </c>
      <c r="I32" s="195">
        <f>'[74]Оценка от учреждения'!I31</f>
        <v>6.3</v>
      </c>
      <c r="J32" s="196">
        <f>IF(H32/I32*100&gt;100,100,H32/I32*100)</f>
        <v>100</v>
      </c>
      <c r="K32" s="237">
        <f>(J32+J33+J34)/3</f>
        <v>96.969696969696955</v>
      </c>
      <c r="L32" s="227">
        <f>(K32+K35)/2</f>
        <v>98.48484848484847</v>
      </c>
      <c r="M32" s="243"/>
      <c r="N32" s="44"/>
      <c r="O32" s="238">
        <v>8</v>
      </c>
    </row>
    <row r="33" spans="1:15" ht="39" customHeight="1" x14ac:dyDescent="0.25">
      <c r="A33" s="20"/>
      <c r="B33" s="189"/>
      <c r="C33" s="36"/>
      <c r="D33" s="217"/>
      <c r="E33" s="3" t="s">
        <v>19</v>
      </c>
      <c r="F33" s="38" t="s">
        <v>115</v>
      </c>
      <c r="G33" s="39" t="s">
        <v>21</v>
      </c>
      <c r="H33" s="195">
        <f>'[74]Оценка от учреждения'!H32</f>
        <v>100</v>
      </c>
      <c r="I33" s="195">
        <f>'[74]Оценка от учреждения'!I32</f>
        <v>100</v>
      </c>
      <c r="J33" s="196">
        <f>IF(I33/H33*100&gt;100,100,I33/H33*100)</f>
        <v>100</v>
      </c>
      <c r="K33" s="239"/>
      <c r="L33" s="240"/>
      <c r="M33" s="243"/>
      <c r="N33" s="49"/>
      <c r="O33" s="241"/>
    </row>
    <row r="34" spans="1:15" ht="33.75" customHeight="1" x14ac:dyDescent="0.25">
      <c r="A34" s="20"/>
      <c r="B34" s="189"/>
      <c r="C34" s="36"/>
      <c r="D34" s="217"/>
      <c r="E34" s="3" t="s">
        <v>19</v>
      </c>
      <c r="F34" s="38" t="s">
        <v>116</v>
      </c>
      <c r="G34" s="39" t="s">
        <v>21</v>
      </c>
      <c r="H34" s="195">
        <f>'[74]Оценка от учреждения'!H33</f>
        <v>55</v>
      </c>
      <c r="I34" s="195">
        <f>'[74]Оценка от учреждения'!I33</f>
        <v>50</v>
      </c>
      <c r="J34" s="196">
        <f>IF(I34/H34*100&gt;100,100,I34/H34*100)</f>
        <v>90.909090909090907</v>
      </c>
      <c r="K34" s="239"/>
      <c r="L34" s="240"/>
      <c r="M34" s="243"/>
      <c r="N34" s="49"/>
      <c r="O34" s="241"/>
    </row>
    <row r="35" spans="1:15" ht="33" customHeight="1" x14ac:dyDescent="0.25">
      <c r="A35" s="20"/>
      <c r="B35" s="203"/>
      <c r="C35" s="53"/>
      <c r="D35" s="218"/>
      <c r="E35" s="3" t="s">
        <v>25</v>
      </c>
      <c r="F35" s="55" t="s">
        <v>26</v>
      </c>
      <c r="G35" s="39" t="s">
        <v>27</v>
      </c>
      <c r="H35" s="195">
        <f>'[74]Оценка от учреждения'!H34</f>
        <v>259</v>
      </c>
      <c r="I35" s="195">
        <f>'[74]Оценка от учреждения'!I34</f>
        <v>261</v>
      </c>
      <c r="J35" s="196">
        <f>IF(I35/H35*100&gt;100,100,I35/H35*100)</f>
        <v>100</v>
      </c>
      <c r="K35" s="196">
        <f>J35</f>
        <v>100</v>
      </c>
      <c r="L35" s="240"/>
      <c r="M35" s="243"/>
      <c r="N35" s="57"/>
      <c r="O35" s="242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33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33"/>
      <c r="N41" s="49"/>
      <c r="O41" s="241"/>
    </row>
    <row r="42" spans="1:15" ht="36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33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hidden="1" customHeight="1" x14ac:dyDescent="0.25">
      <c r="A56" s="223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/>
      <c r="I56" s="195"/>
      <c r="J56" s="196"/>
      <c r="K56" s="237"/>
      <c r="L56" s="227"/>
      <c r="M56" s="233"/>
      <c r="N56" s="44"/>
      <c r="O56" s="238">
        <v>14</v>
      </c>
    </row>
    <row r="57" spans="1:15" ht="39" hidden="1" customHeight="1" x14ac:dyDescent="0.25">
      <c r="A57" s="223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/>
      <c r="I57" s="195"/>
      <c r="J57" s="196"/>
      <c r="K57" s="239"/>
      <c r="L57" s="240"/>
      <c r="M57" s="233"/>
      <c r="N57" s="49"/>
      <c r="O57" s="241"/>
    </row>
    <row r="58" spans="1:15" ht="36.75" hidden="1" customHeight="1" x14ac:dyDescent="0.25">
      <c r="A58" s="223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/>
      <c r="I58" s="195"/>
      <c r="J58" s="196"/>
      <c r="K58" s="239"/>
      <c r="L58" s="240"/>
      <c r="M58" s="233"/>
      <c r="N58" s="49"/>
      <c r="O58" s="241"/>
    </row>
    <row r="59" spans="1:15" ht="33" hidden="1" customHeight="1" x14ac:dyDescent="0.25">
      <c r="A59" s="223"/>
      <c r="B59" s="203"/>
      <c r="C59" s="53"/>
      <c r="D59" s="209"/>
      <c r="E59" s="3" t="s">
        <v>25</v>
      </c>
      <c r="F59" s="55" t="s">
        <v>117</v>
      </c>
      <c r="G59" s="39" t="s">
        <v>27</v>
      </c>
      <c r="H59" s="195"/>
      <c r="I59" s="195"/>
      <c r="J59" s="196"/>
      <c r="K59" s="196"/>
      <c r="L59" s="240"/>
      <c r="M59" s="233"/>
      <c r="N59" s="57"/>
      <c r="O59" s="242"/>
    </row>
    <row r="60" spans="1:15" customFormat="1" ht="52.5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33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33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33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33"/>
      <c r="N63" s="57"/>
      <c r="O63" s="236"/>
    </row>
    <row r="64" spans="1:15" ht="51" hidden="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/>
      <c r="I64" s="195"/>
      <c r="J64" s="196"/>
      <c r="K64" s="237"/>
      <c r="L64" s="227"/>
      <c r="M64" s="233"/>
      <c r="N64" s="44"/>
      <c r="O64" s="238">
        <v>16</v>
      </c>
    </row>
    <row r="65" spans="1:15" ht="39" hidden="1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/>
      <c r="I65" s="195"/>
      <c r="J65" s="196"/>
      <c r="K65" s="239"/>
      <c r="L65" s="240"/>
      <c r="M65" s="233"/>
      <c r="N65" s="49"/>
      <c r="O65" s="241"/>
    </row>
    <row r="66" spans="1:15" ht="33.75" hidden="1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/>
      <c r="I66" s="195"/>
      <c r="J66" s="196"/>
      <c r="K66" s="239"/>
      <c r="L66" s="240"/>
      <c r="M66" s="233"/>
      <c r="N66" s="49"/>
      <c r="O66" s="241"/>
    </row>
    <row r="67" spans="1:15" ht="33" hidden="1" customHeight="1" x14ac:dyDescent="0.25">
      <c r="A67" s="223"/>
      <c r="B67" s="203"/>
      <c r="C67" s="53"/>
      <c r="D67" s="209"/>
      <c r="E67" s="3" t="s">
        <v>25</v>
      </c>
      <c r="F67" s="55" t="s">
        <v>117</v>
      </c>
      <c r="G67" s="39" t="s">
        <v>27</v>
      </c>
      <c r="H67" s="195"/>
      <c r="I67" s="195"/>
      <c r="J67" s="196"/>
      <c r="K67" s="196"/>
      <c r="L67" s="240"/>
      <c r="M67" s="233"/>
      <c r="N67" s="57"/>
      <c r="O67" s="242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196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hidden="1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/>
      <c r="I72" s="195"/>
      <c r="J72" s="196"/>
      <c r="K72" s="237"/>
      <c r="L72" s="227"/>
      <c r="M72" s="233"/>
      <c r="N72" s="44"/>
      <c r="O72" s="238">
        <v>18</v>
      </c>
    </row>
    <row r="73" spans="1:15" ht="34.5" hidden="1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/>
      <c r="I73" s="195"/>
      <c r="J73" s="196"/>
      <c r="K73" s="239"/>
      <c r="L73" s="240"/>
      <c r="M73" s="233"/>
      <c r="N73" s="49"/>
      <c r="O73" s="241"/>
    </row>
    <row r="74" spans="1:15" ht="33.75" hidden="1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/>
      <c r="I74" s="195"/>
      <c r="J74" s="196"/>
      <c r="K74" s="239"/>
      <c r="L74" s="240"/>
      <c r="M74" s="233"/>
      <c r="N74" s="49"/>
      <c r="O74" s="241"/>
    </row>
    <row r="75" spans="1:15" ht="33" hidden="1" customHeight="1" x14ac:dyDescent="0.25">
      <c r="A75" s="223"/>
      <c r="B75" s="203"/>
      <c r="C75" s="53"/>
      <c r="D75" s="209"/>
      <c r="E75" s="3" t="s">
        <v>25</v>
      </c>
      <c r="F75" s="55" t="s">
        <v>117</v>
      </c>
      <c r="G75" s="39" t="s">
        <v>27</v>
      </c>
      <c r="H75" s="195"/>
      <c r="I75" s="195"/>
      <c r="J75" s="196"/>
      <c r="K75" s="196"/>
      <c r="L75" s="240"/>
      <c r="M75" s="233"/>
      <c r="N75" s="57"/>
      <c r="O75" s="242"/>
    </row>
    <row r="76" spans="1:15" customFormat="1" ht="36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/>
      <c r="I76" s="195"/>
      <c r="J76" s="225"/>
      <c r="K76" s="226"/>
      <c r="L76" s="227"/>
      <c r="M76" s="233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/>
      <c r="I77" s="195"/>
      <c r="J77" s="225"/>
      <c r="K77" s="231"/>
      <c r="L77" s="232"/>
      <c r="M77" s="233"/>
      <c r="N77" s="49"/>
      <c r="O77" s="234"/>
    </row>
    <row r="78" spans="1:15" customFormat="1" ht="35.25" hidden="1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/>
      <c r="I78" s="195"/>
      <c r="J78" s="225"/>
      <c r="K78" s="231"/>
      <c r="L78" s="232"/>
      <c r="M78" s="233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/>
      <c r="L79" s="232"/>
      <c r="M79" s="233"/>
      <c r="N79" s="57"/>
      <c r="O79" s="236"/>
    </row>
    <row r="80" spans="1:15" ht="34.5" hidden="1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/>
      <c r="I80" s="195"/>
      <c r="J80" s="196"/>
      <c r="K80" s="237"/>
      <c r="L80" s="227"/>
      <c r="M80" s="233"/>
      <c r="N80" s="44"/>
      <c r="O80" s="238">
        <v>20</v>
      </c>
    </row>
    <row r="81" spans="1:15" ht="39" hidden="1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/>
      <c r="I81" s="195"/>
      <c r="J81" s="196"/>
      <c r="K81" s="239"/>
      <c r="L81" s="240"/>
      <c r="M81" s="233"/>
      <c r="N81" s="49"/>
      <c r="O81" s="241"/>
    </row>
    <row r="82" spans="1:15" ht="33.75" hidden="1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/>
      <c r="I82" s="195"/>
      <c r="J82" s="196"/>
      <c r="K82" s="239"/>
      <c r="L82" s="240"/>
      <c r="M82" s="233"/>
      <c r="N82" s="49"/>
      <c r="O82" s="241"/>
    </row>
    <row r="83" spans="1:15" ht="33" hidden="1" customHeight="1" x14ac:dyDescent="0.25">
      <c r="A83" s="223"/>
      <c r="B83" s="203"/>
      <c r="C83" s="53"/>
      <c r="D83" s="209"/>
      <c r="E83" s="3" t="s">
        <v>25</v>
      </c>
      <c r="F83" s="55" t="s">
        <v>117</v>
      </c>
      <c r="G83" s="39" t="s">
        <v>27</v>
      </c>
      <c r="H83" s="195"/>
      <c r="I83" s="195"/>
      <c r="J83" s="196"/>
      <c r="K83" s="196"/>
      <c r="L83" s="240"/>
      <c r="M83" s="233"/>
      <c r="N83" s="57"/>
      <c r="O83" s="242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4.5" customHeight="1" x14ac:dyDescent="0.25">
      <c r="A92" s="223"/>
      <c r="B92" s="189" t="s">
        <v>163</v>
      </c>
      <c r="C92" s="190" t="s">
        <v>164</v>
      </c>
      <c r="D92" s="191" t="s">
        <v>18</v>
      </c>
      <c r="E92" s="192" t="s">
        <v>19</v>
      </c>
      <c r="F92" s="193" t="s">
        <v>150</v>
      </c>
      <c r="G92" s="194" t="s">
        <v>21</v>
      </c>
      <c r="H92" s="195">
        <f>'[74]Оценка от учреждения'!H91</f>
        <v>100</v>
      </c>
      <c r="I92" s="195">
        <f>'[74]Оценка от учреждения'!I91</f>
        <v>100</v>
      </c>
      <c r="J92" s="225">
        <f>IF(I92/H92*100&gt;100,100,I92/H92*100)</f>
        <v>100</v>
      </c>
      <c r="K92" s="226">
        <f>(J92+J93+J94)/3</f>
        <v>100</v>
      </c>
      <c r="L92" s="227">
        <f>(K92+K95)/2</f>
        <v>100</v>
      </c>
      <c r="M92" s="233"/>
      <c r="N92" s="44"/>
      <c r="O92" s="229">
        <v>23</v>
      </c>
    </row>
    <row r="93" spans="1:15" customFormat="1" ht="39" customHeight="1" x14ac:dyDescent="0.25">
      <c r="A93" s="223"/>
      <c r="B93" s="189"/>
      <c r="C93" s="190"/>
      <c r="D93" s="199"/>
      <c r="E93" s="192" t="s">
        <v>19</v>
      </c>
      <c r="F93" s="193" t="s">
        <v>151</v>
      </c>
      <c r="G93" s="194" t="s">
        <v>21</v>
      </c>
      <c r="H93" s="195">
        <f>'[74]Оценка от учреждения'!H92</f>
        <v>7.3</v>
      </c>
      <c r="I93" s="195">
        <f>'[74]Оценка от учреждения'!I92</f>
        <v>5.7</v>
      </c>
      <c r="J93" s="225">
        <f>IF(H93/I93*100&gt;100,100,H93/I93*100)</f>
        <v>100</v>
      </c>
      <c r="K93" s="231"/>
      <c r="L93" s="232"/>
      <c r="M93" s="233"/>
      <c r="N93" s="49"/>
      <c r="O93" s="234"/>
    </row>
    <row r="94" spans="1:15" customFormat="1" ht="32.25" customHeight="1" x14ac:dyDescent="0.25">
      <c r="A94" s="223"/>
      <c r="B94" s="189"/>
      <c r="C94" s="190"/>
      <c r="D94" s="199"/>
      <c r="E94" s="192" t="s">
        <v>19</v>
      </c>
      <c r="F94" s="220" t="s">
        <v>152</v>
      </c>
      <c r="G94" s="194" t="s">
        <v>21</v>
      </c>
      <c r="H94" s="195">
        <f>'[74]Оценка от учреждения'!H93</f>
        <v>100</v>
      </c>
      <c r="I94" s="195">
        <f>'[74]Оценка от учреждения'!I93</f>
        <v>100</v>
      </c>
      <c r="J94" s="225">
        <f>IF(I94/H94*100&gt;100,100,I94/H94*100)</f>
        <v>100</v>
      </c>
      <c r="K94" s="231"/>
      <c r="L94" s="232"/>
      <c r="M94" s="233"/>
      <c r="N94" s="49"/>
      <c r="O94" s="234"/>
    </row>
    <row r="95" spans="1:15" customFormat="1" ht="33" customHeight="1" x14ac:dyDescent="0.25">
      <c r="A95" s="223"/>
      <c r="B95" s="203"/>
      <c r="C95" s="204"/>
      <c r="D95" s="199"/>
      <c r="E95" s="192" t="s">
        <v>25</v>
      </c>
      <c r="F95" s="205" t="s">
        <v>26</v>
      </c>
      <c r="G95" s="194" t="s">
        <v>27</v>
      </c>
      <c r="H95" s="195">
        <f>'[74]Оценка от учреждения'!H94</f>
        <v>3</v>
      </c>
      <c r="I95" s="195">
        <f>'[74]Оценка от учреждения'!I94</f>
        <v>3.58</v>
      </c>
      <c r="J95" s="225">
        <f>IF(I95/H95*100&gt;100,100,I95/H95*100)</f>
        <v>100</v>
      </c>
      <c r="K95" s="225">
        <f>J95</f>
        <v>100</v>
      </c>
      <c r="L95" s="232"/>
      <c r="M95" s="233"/>
      <c r="N95" s="57"/>
      <c r="O95" s="236"/>
    </row>
    <row r="96" spans="1:15" ht="33" customHeight="1" x14ac:dyDescent="0.25">
      <c r="A96" s="223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>
        <f>'[74]Оценка от учреждения'!H95</f>
        <v>100</v>
      </c>
      <c r="I96" s="195">
        <f>'[74]Оценка от учреждения'!I95</f>
        <v>100</v>
      </c>
      <c r="J96" s="196">
        <f>IF(I96/H96*100&gt;100,100,I96/H96*100)</f>
        <v>100</v>
      </c>
      <c r="K96" s="237">
        <f>(J96+J97+J98)/3</f>
        <v>100</v>
      </c>
      <c r="L96" s="227">
        <f>(K96+K99)/2</f>
        <v>100</v>
      </c>
      <c r="M96" s="233"/>
      <c r="N96" s="44"/>
      <c r="O96" s="238">
        <v>24</v>
      </c>
    </row>
    <row r="97" spans="1:15" ht="39" customHeight="1" x14ac:dyDescent="0.25">
      <c r="A97" s="223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>
        <f>'[74]Оценка от учреждения'!H96</f>
        <v>7.3</v>
      </c>
      <c r="I97" s="195">
        <f>'[74]Оценка от учреждения'!I96</f>
        <v>6.2</v>
      </c>
      <c r="J97" s="196">
        <f>IF(H97/I97*100&gt;100,100,H97/I97*100)</f>
        <v>100</v>
      </c>
      <c r="K97" s="239"/>
      <c r="L97" s="240"/>
      <c r="M97" s="233"/>
      <c r="N97" s="49"/>
      <c r="O97" s="241"/>
    </row>
    <row r="98" spans="1:15" ht="33.75" customHeight="1" x14ac:dyDescent="0.25">
      <c r="A98" s="223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>
        <f>'[74]Оценка от учреждения'!H97</f>
        <v>100</v>
      </c>
      <c r="I98" s="195">
        <f>'[74]Оценка от учреждения'!I97</f>
        <v>100</v>
      </c>
      <c r="J98" s="196">
        <f>IF(I98/H98*100&gt;100,100,I98/H98*100)</f>
        <v>100</v>
      </c>
      <c r="K98" s="239"/>
      <c r="L98" s="240"/>
      <c r="M98" s="233"/>
      <c r="N98" s="49"/>
      <c r="O98" s="241"/>
    </row>
    <row r="99" spans="1:15" ht="33" customHeight="1" x14ac:dyDescent="0.25">
      <c r="A99" s="223"/>
      <c r="B99" s="203"/>
      <c r="C99" s="53"/>
      <c r="D99" s="209"/>
      <c r="E99" s="3" t="s">
        <v>25</v>
      </c>
      <c r="F99" s="55" t="s">
        <v>26</v>
      </c>
      <c r="G99" s="39" t="s">
        <v>27</v>
      </c>
      <c r="H99" s="195">
        <f>'[74]Оценка от учреждения'!H98</f>
        <v>22</v>
      </c>
      <c r="I99" s="195">
        <f>'[74]Оценка от учреждения'!I98</f>
        <v>24</v>
      </c>
      <c r="J99" s="196">
        <f>IF(I99/H99*100&gt;100,100,I99/H99*100)</f>
        <v>100</v>
      </c>
      <c r="K99" s="196">
        <f>J99</f>
        <v>100</v>
      </c>
      <c r="L99" s="240"/>
      <c r="M99" s="233"/>
      <c r="N99" s="57"/>
      <c r="O99" s="242"/>
    </row>
    <row r="100" spans="1:15" customFormat="1" ht="34.5" customHeight="1" x14ac:dyDescent="0.25">
      <c r="A100" s="223"/>
      <c r="B100" s="189" t="s">
        <v>167</v>
      </c>
      <c r="C100" s="190" t="s">
        <v>168</v>
      </c>
      <c r="D100" s="191" t="s">
        <v>18</v>
      </c>
      <c r="E100" s="192" t="s">
        <v>19</v>
      </c>
      <c r="F100" s="193" t="s">
        <v>150</v>
      </c>
      <c r="G100" s="194" t="s">
        <v>21</v>
      </c>
      <c r="H100" s="195">
        <f>'[74]Оценка от учреждения'!H99</f>
        <v>100</v>
      </c>
      <c r="I100" s="195">
        <f>'[74]Оценка от учреждения'!I99</f>
        <v>100</v>
      </c>
      <c r="J100" s="225">
        <f>IF(I100/H100*100&gt;100,100,I100/H100*100)</f>
        <v>100</v>
      </c>
      <c r="K100" s="226">
        <f>(J100+J101+J102)/3</f>
        <v>100</v>
      </c>
      <c r="L100" s="227">
        <f>(K100+K103)/2</f>
        <v>100</v>
      </c>
      <c r="M100" s="233"/>
      <c r="N100" s="44"/>
      <c r="O100" s="229">
        <v>25</v>
      </c>
    </row>
    <row r="101" spans="1:15" customFormat="1" ht="39" customHeight="1" x14ac:dyDescent="0.25">
      <c r="A101" s="223"/>
      <c r="B101" s="189"/>
      <c r="C101" s="190"/>
      <c r="D101" s="199"/>
      <c r="E101" s="192" t="s">
        <v>19</v>
      </c>
      <c r="F101" s="193" t="s">
        <v>151</v>
      </c>
      <c r="G101" s="194" t="s">
        <v>21</v>
      </c>
      <c r="H101" s="195">
        <f>'[74]Оценка от учреждения'!H100</f>
        <v>7.3</v>
      </c>
      <c r="I101" s="195">
        <f>'[74]Оценка от учреждения'!I100</f>
        <v>1.6</v>
      </c>
      <c r="J101" s="225">
        <f>IF(H101/I101*100&gt;100,100,H101/I101*100)</f>
        <v>100</v>
      </c>
      <c r="K101" s="231"/>
      <c r="L101" s="232"/>
      <c r="M101" s="233"/>
      <c r="N101" s="49"/>
      <c r="O101" s="234"/>
    </row>
    <row r="102" spans="1:15" customFormat="1" ht="35.25" customHeight="1" x14ac:dyDescent="0.25">
      <c r="A102" s="223"/>
      <c r="B102" s="189"/>
      <c r="C102" s="190"/>
      <c r="D102" s="199"/>
      <c r="E102" s="192" t="s">
        <v>19</v>
      </c>
      <c r="F102" s="220" t="s">
        <v>152</v>
      </c>
      <c r="G102" s="194" t="s">
        <v>21</v>
      </c>
      <c r="H102" s="195">
        <f>'[74]Оценка от учреждения'!H101</f>
        <v>100</v>
      </c>
      <c r="I102" s="195">
        <f>'[74]Оценка от учреждения'!I101</f>
        <v>100</v>
      </c>
      <c r="J102" s="225">
        <f>IF(I102/H102*100&gt;100,100,I102/H102*100)</f>
        <v>100</v>
      </c>
      <c r="K102" s="231"/>
      <c r="L102" s="232"/>
      <c r="M102" s="233"/>
      <c r="N102" s="49"/>
      <c r="O102" s="234"/>
    </row>
    <row r="103" spans="1:15" customFormat="1" ht="33" customHeight="1" x14ac:dyDescent="0.25">
      <c r="A103" s="223"/>
      <c r="B103" s="203"/>
      <c r="C103" s="204"/>
      <c r="D103" s="199"/>
      <c r="E103" s="192" t="s">
        <v>25</v>
      </c>
      <c r="F103" s="205" t="s">
        <v>26</v>
      </c>
      <c r="G103" s="194" t="s">
        <v>27</v>
      </c>
      <c r="H103" s="195">
        <f>'[74]Оценка от учреждения'!H102</f>
        <v>1</v>
      </c>
      <c r="I103" s="195">
        <f>'[74]Оценка от учреждения'!I102</f>
        <v>1</v>
      </c>
      <c r="J103" s="225">
        <f>IF(I103/H103*100&gt;100,100,I103/H103*100)</f>
        <v>100</v>
      </c>
      <c r="K103" s="225">
        <f>J103</f>
        <v>100</v>
      </c>
      <c r="L103" s="232"/>
      <c r="M103" s="233"/>
      <c r="N103" s="57"/>
      <c r="O103" s="236"/>
    </row>
    <row r="104" spans="1:15" ht="33" customHeight="1" x14ac:dyDescent="0.25">
      <c r="A104" s="20"/>
      <c r="B104" s="189" t="s">
        <v>169</v>
      </c>
      <c r="C104" s="36" t="s">
        <v>170</v>
      </c>
      <c r="D104" s="208" t="s">
        <v>18</v>
      </c>
      <c r="E104" s="3" t="s">
        <v>19</v>
      </c>
      <c r="F104" s="38" t="s">
        <v>150</v>
      </c>
      <c r="G104" s="39" t="s">
        <v>21</v>
      </c>
      <c r="H104" s="195">
        <f>'[74]Оценка от учреждения'!H103</f>
        <v>100</v>
      </c>
      <c r="I104" s="195">
        <f>'[74]Оценка от учреждения'!I103</f>
        <v>100</v>
      </c>
      <c r="J104" s="196">
        <f>IF(I104/H104*100&gt;100,100,I104/H104*100)</f>
        <v>100</v>
      </c>
      <c r="K104" s="237">
        <f>(J104+J105+J106)/3</f>
        <v>100</v>
      </c>
      <c r="L104" s="227">
        <f>(K104+K107)/2</f>
        <v>100</v>
      </c>
      <c r="M104" s="243"/>
      <c r="N104" s="44"/>
      <c r="O104" s="238">
        <v>26</v>
      </c>
    </row>
    <row r="105" spans="1:15" ht="39" customHeight="1" x14ac:dyDescent="0.25">
      <c r="A105" s="20"/>
      <c r="B105" s="189"/>
      <c r="C105" s="36"/>
      <c r="D105" s="209"/>
      <c r="E105" s="3" t="s">
        <v>19</v>
      </c>
      <c r="F105" s="38" t="s">
        <v>151</v>
      </c>
      <c r="G105" s="39" t="s">
        <v>21</v>
      </c>
      <c r="H105" s="195">
        <f>'[74]Оценка от учреждения'!H104</f>
        <v>7.3</v>
      </c>
      <c r="I105" s="195">
        <f>'[74]Оценка от учреждения'!I104</f>
        <v>6.3</v>
      </c>
      <c r="J105" s="196">
        <f>IF(H105/I105*100&gt;100,100,H105/I105*100)</f>
        <v>100</v>
      </c>
      <c r="K105" s="239"/>
      <c r="L105" s="240"/>
      <c r="M105" s="243"/>
      <c r="N105" s="49"/>
      <c r="O105" s="241"/>
    </row>
    <row r="106" spans="1:15" ht="32.25" customHeight="1" x14ac:dyDescent="0.25">
      <c r="A106" s="20"/>
      <c r="B106" s="189"/>
      <c r="C106" s="36"/>
      <c r="D106" s="209"/>
      <c r="E106" s="3" t="s">
        <v>19</v>
      </c>
      <c r="F106" s="219" t="s">
        <v>152</v>
      </c>
      <c r="G106" s="39" t="s">
        <v>21</v>
      </c>
      <c r="H106" s="195">
        <f>'[74]Оценка от учреждения'!H105</f>
        <v>100</v>
      </c>
      <c r="I106" s="195">
        <f>'[74]Оценка от учреждения'!I105</f>
        <v>100</v>
      </c>
      <c r="J106" s="196">
        <f>IF(I106/H106*100&gt;100,100,I106/H106*100)</f>
        <v>100</v>
      </c>
      <c r="K106" s="239"/>
      <c r="L106" s="240"/>
      <c r="M106" s="243"/>
      <c r="N106" s="49"/>
      <c r="O106" s="241"/>
    </row>
    <row r="107" spans="1:15" ht="33" customHeight="1" x14ac:dyDescent="0.25">
      <c r="A107" s="159"/>
      <c r="B107" s="203"/>
      <c r="C107" s="53"/>
      <c r="D107" s="209"/>
      <c r="E107" s="3" t="s">
        <v>25</v>
      </c>
      <c r="F107" s="55" t="s">
        <v>26</v>
      </c>
      <c r="G107" s="39" t="s">
        <v>27</v>
      </c>
      <c r="H107" s="195">
        <f>'[74]Оценка от учреждения'!H106</f>
        <v>259</v>
      </c>
      <c r="I107" s="195">
        <f>'[74]Оценка от учреждения'!I106</f>
        <v>261</v>
      </c>
      <c r="J107" s="196">
        <f>IF(I107/H107*100&gt;100,100,I107/H107*100)</f>
        <v>100</v>
      </c>
      <c r="K107" s="196">
        <f>J107</f>
        <v>100</v>
      </c>
      <c r="L107" s="240"/>
      <c r="M107" s="244"/>
      <c r="N107" s="57"/>
      <c r="O107" s="24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45"/>
      <c r="H109" s="246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16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273" t="s">
        <v>1</v>
      </c>
      <c r="B2" s="273" t="s">
        <v>173</v>
      </c>
      <c r="C2" s="273" t="s">
        <v>3</v>
      </c>
      <c r="D2" s="273" t="s">
        <v>4</v>
      </c>
      <c r="E2" s="273" t="s">
        <v>5</v>
      </c>
      <c r="F2" s="273" t="s">
        <v>6</v>
      </c>
      <c r="G2" s="273" t="s">
        <v>7</v>
      </c>
      <c r="H2" s="3" t="s">
        <v>8</v>
      </c>
      <c r="I2" s="4" t="s">
        <v>9</v>
      </c>
      <c r="J2" s="273" t="s">
        <v>10</v>
      </c>
      <c r="K2" s="273" t="s">
        <v>11</v>
      </c>
      <c r="L2" s="273" t="s">
        <v>12</v>
      </c>
      <c r="M2" s="273" t="s">
        <v>13</v>
      </c>
      <c r="N2" s="273" t="s">
        <v>14</v>
      </c>
      <c r="O2" s="272"/>
    </row>
    <row r="3" spans="1:15" ht="24" customHeight="1" x14ac:dyDescent="0.25">
      <c r="A3" s="274">
        <v>1</v>
      </c>
      <c r="B3" s="275">
        <v>2</v>
      </c>
      <c r="C3" s="275">
        <v>3</v>
      </c>
      <c r="D3" s="274">
        <v>4</v>
      </c>
      <c r="E3" s="275">
        <v>5</v>
      </c>
      <c r="F3" s="275">
        <v>6</v>
      </c>
      <c r="G3" s="274">
        <v>7</v>
      </c>
      <c r="H3" s="4">
        <v>8</v>
      </c>
      <c r="I3" s="4">
        <v>9</v>
      </c>
      <c r="J3" s="274">
        <v>10</v>
      </c>
      <c r="K3" s="275">
        <v>11</v>
      </c>
      <c r="L3" s="275">
        <v>12</v>
      </c>
      <c r="M3" s="274">
        <v>13</v>
      </c>
      <c r="N3" s="275">
        <v>14</v>
      </c>
      <c r="O3" s="272"/>
    </row>
    <row r="4" spans="1:15" customFormat="1" ht="55.5" hidden="1" customHeight="1" x14ac:dyDescent="0.25">
      <c r="A4" s="228" t="s">
        <v>228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8.25" hidden="1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04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>
        <f>'[75]Оценка от учреждения'!H15</f>
        <v>10</v>
      </c>
      <c r="I16" s="195">
        <f>'[75]Оценка от учреждения'!I15</f>
        <v>1.2</v>
      </c>
      <c r="J16" s="225">
        <f>IF(H16/I16*100&gt;100,100,H16/I16*100)</f>
        <v>100</v>
      </c>
      <c r="K16" s="226">
        <f>(J16+J17+J18)/3</f>
        <v>100</v>
      </c>
      <c r="L16" s="227">
        <f>(K16+K19)/2</f>
        <v>100</v>
      </c>
      <c r="M16" s="233"/>
      <c r="N16" s="44"/>
      <c r="O16" s="229">
        <v>4</v>
      </c>
    </row>
    <row r="17" spans="1:15" customFormat="1" ht="39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>
        <f>'[75]Оценка от учреждения'!H16</f>
        <v>100</v>
      </c>
      <c r="I17" s="195">
        <f>'[75]Оценка от учреждения'!I16</f>
        <v>100</v>
      </c>
      <c r="J17" s="225">
        <f>IF(I17/H17*100&gt;100,100,I17/H17*100)</f>
        <v>100</v>
      </c>
      <c r="K17" s="231"/>
      <c r="L17" s="232"/>
      <c r="M17" s="233"/>
      <c r="N17" s="49"/>
      <c r="O17" s="234"/>
    </row>
    <row r="18" spans="1:15" customFormat="1" ht="32.25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>
        <f>'[75]Оценка от учреждения'!H17</f>
        <v>100</v>
      </c>
      <c r="I18" s="195">
        <f>'[75]Оценка от учреждения'!I17</f>
        <v>100</v>
      </c>
      <c r="J18" s="225">
        <f>IF(I18/H18*100&gt;100,100,I18/H18*100)</f>
        <v>100</v>
      </c>
      <c r="K18" s="231"/>
      <c r="L18" s="232"/>
      <c r="M18" s="233"/>
      <c r="N18" s="49"/>
      <c r="O18" s="234"/>
    </row>
    <row r="19" spans="1:15" customFormat="1" ht="33" customHeight="1" x14ac:dyDescent="0.25">
      <c r="A19" s="223"/>
      <c r="B19" s="203"/>
      <c r="C19" s="204"/>
      <c r="D19" s="199"/>
      <c r="E19" s="192" t="s">
        <v>25</v>
      </c>
      <c r="F19" s="205" t="s">
        <v>26</v>
      </c>
      <c r="G19" s="194" t="s">
        <v>27</v>
      </c>
      <c r="H19" s="195">
        <f>'[75]Оценка от учреждения'!H18</f>
        <v>0.33</v>
      </c>
      <c r="I19" s="195">
        <f>'[75]Оценка от учреждения'!I18</f>
        <v>0.33</v>
      </c>
      <c r="J19" s="225">
        <f>IF(I19/H19*100&gt;100,100,I19/H19*100)</f>
        <v>100</v>
      </c>
      <c r="K19" s="225">
        <f>J19</f>
        <v>100</v>
      </c>
      <c r="L19" s="232"/>
      <c r="M19" s="233"/>
      <c r="N19" s="57"/>
      <c r="O19" s="236"/>
    </row>
    <row r="20" spans="1:15" customFormat="1" ht="52.5" hidden="1" customHeight="1" x14ac:dyDescent="0.25">
      <c r="A20" s="223"/>
      <c r="B20" s="189" t="s">
        <v>124</v>
      </c>
      <c r="C20" s="190" t="s">
        <v>125</v>
      </c>
      <c r="D20" s="191" t="s">
        <v>18</v>
      </c>
      <c r="E20" s="192" t="s">
        <v>19</v>
      </c>
      <c r="F20" s="193" t="s">
        <v>114</v>
      </c>
      <c r="G20" s="194" t="s">
        <v>21</v>
      </c>
      <c r="H20" s="195"/>
      <c r="I20" s="195"/>
      <c r="J20" s="225"/>
      <c r="K20" s="226"/>
      <c r="L20" s="227"/>
      <c r="M20" s="233"/>
      <c r="N20" s="44"/>
      <c r="O20" s="229">
        <v>5</v>
      </c>
    </row>
    <row r="21" spans="1:15" customFormat="1" ht="39" hidden="1" customHeight="1" x14ac:dyDescent="0.25">
      <c r="A21" s="223"/>
      <c r="B21" s="189"/>
      <c r="C21" s="190"/>
      <c r="D21" s="199"/>
      <c r="E21" s="192" t="s">
        <v>19</v>
      </c>
      <c r="F21" s="193" t="s">
        <v>115</v>
      </c>
      <c r="G21" s="194" t="s">
        <v>21</v>
      </c>
      <c r="H21" s="195"/>
      <c r="I21" s="195"/>
      <c r="J21" s="225"/>
      <c r="K21" s="231"/>
      <c r="L21" s="232"/>
      <c r="M21" s="233"/>
      <c r="N21" s="49"/>
      <c r="O21" s="234"/>
    </row>
    <row r="22" spans="1:15" customFormat="1" ht="33.75" hidden="1" customHeight="1" x14ac:dyDescent="0.25">
      <c r="A22" s="223"/>
      <c r="B22" s="189"/>
      <c r="C22" s="190"/>
      <c r="D22" s="199"/>
      <c r="E22" s="192" t="s">
        <v>19</v>
      </c>
      <c r="F22" s="193" t="s">
        <v>116</v>
      </c>
      <c r="G22" s="194" t="s">
        <v>21</v>
      </c>
      <c r="H22" s="195"/>
      <c r="I22" s="195"/>
      <c r="J22" s="225"/>
      <c r="K22" s="231"/>
      <c r="L22" s="232"/>
      <c r="M22" s="233"/>
      <c r="N22" s="49"/>
      <c r="O22" s="234"/>
    </row>
    <row r="23" spans="1:15" customFormat="1" ht="33" hidden="1" customHeight="1" x14ac:dyDescent="0.25">
      <c r="A23" s="223"/>
      <c r="B23" s="203"/>
      <c r="C23" s="204"/>
      <c r="D23" s="199"/>
      <c r="E23" s="192" t="s">
        <v>25</v>
      </c>
      <c r="F23" s="205" t="s">
        <v>117</v>
      </c>
      <c r="G23" s="194" t="s">
        <v>27</v>
      </c>
      <c r="H23" s="195"/>
      <c r="I23" s="195"/>
      <c r="J23" s="225"/>
      <c r="K23" s="225"/>
      <c r="L23" s="232"/>
      <c r="M23" s="233"/>
      <c r="N23" s="57"/>
      <c r="O23" s="236"/>
    </row>
    <row r="24" spans="1:15" ht="52.5" hidden="1" customHeight="1" x14ac:dyDescent="0.25">
      <c r="A24" s="223"/>
      <c r="B24" s="189" t="s">
        <v>126</v>
      </c>
      <c r="C24" s="36" t="s">
        <v>127</v>
      </c>
      <c r="D24" s="208" t="s">
        <v>18</v>
      </c>
      <c r="E24" s="3" t="s">
        <v>19</v>
      </c>
      <c r="F24" s="38" t="s">
        <v>114</v>
      </c>
      <c r="G24" s="39" t="s">
        <v>21</v>
      </c>
      <c r="H24" s="195"/>
      <c r="I24" s="195"/>
      <c r="J24" s="196"/>
      <c r="K24" s="237"/>
      <c r="L24" s="227"/>
      <c r="M24" s="233"/>
      <c r="N24" s="44"/>
      <c r="O24" s="238">
        <v>6</v>
      </c>
    </row>
    <row r="25" spans="1:15" ht="39" hidden="1" customHeight="1" x14ac:dyDescent="0.25">
      <c r="A25" s="223"/>
      <c r="B25" s="189"/>
      <c r="C25" s="36"/>
      <c r="D25" s="209"/>
      <c r="E25" s="3" t="s">
        <v>19</v>
      </c>
      <c r="F25" s="256" t="s">
        <v>180</v>
      </c>
      <c r="G25" s="39" t="s">
        <v>21</v>
      </c>
      <c r="H25" s="195"/>
      <c r="I25" s="195"/>
      <c r="J25" s="196"/>
      <c r="K25" s="239"/>
      <c r="L25" s="240"/>
      <c r="M25" s="233"/>
      <c r="N25" s="49"/>
      <c r="O25" s="241"/>
    </row>
    <row r="26" spans="1:15" ht="35.25" hidden="1" customHeight="1" x14ac:dyDescent="0.25">
      <c r="A26" s="223"/>
      <c r="B26" s="189"/>
      <c r="C26" s="36"/>
      <c r="D26" s="209"/>
      <c r="E26" s="3" t="s">
        <v>19</v>
      </c>
      <c r="F26" s="38" t="s">
        <v>116</v>
      </c>
      <c r="G26" s="39" t="s">
        <v>21</v>
      </c>
      <c r="H26" s="195"/>
      <c r="I26" s="195"/>
      <c r="J26" s="196"/>
      <c r="K26" s="239"/>
      <c r="L26" s="240"/>
      <c r="M26" s="233"/>
      <c r="N26" s="49"/>
      <c r="O26" s="241"/>
    </row>
    <row r="27" spans="1:15" ht="33" hidden="1" customHeight="1" x14ac:dyDescent="0.25">
      <c r="A27" s="223"/>
      <c r="B27" s="203"/>
      <c r="C27" s="53"/>
      <c r="D27" s="209"/>
      <c r="E27" s="3" t="s">
        <v>25</v>
      </c>
      <c r="F27" s="55" t="s">
        <v>117</v>
      </c>
      <c r="G27" s="39" t="s">
        <v>27</v>
      </c>
      <c r="H27" s="195"/>
      <c r="I27" s="195"/>
      <c r="J27" s="196"/>
      <c r="K27" s="196"/>
      <c r="L27" s="240"/>
      <c r="M27" s="233"/>
      <c r="N27" s="57"/>
      <c r="O27" s="242"/>
    </row>
    <row r="28" spans="1:15" customFormat="1" ht="51" customHeight="1" x14ac:dyDescent="0.25">
      <c r="A28" s="293"/>
      <c r="B28" s="189" t="s">
        <v>128</v>
      </c>
      <c r="C28" s="276" t="s">
        <v>129</v>
      </c>
      <c r="D28" s="277" t="s">
        <v>18</v>
      </c>
      <c r="E28" s="273" t="s">
        <v>19</v>
      </c>
      <c r="F28" s="256" t="s">
        <v>114</v>
      </c>
      <c r="G28" s="278" t="s">
        <v>21</v>
      </c>
      <c r="H28" s="195">
        <f>'[75]Оценка от учреждения'!H27</f>
        <v>3.3</v>
      </c>
      <c r="I28" s="195">
        <f>'[75]Оценка от учреждения'!I27</f>
        <v>3.6</v>
      </c>
      <c r="J28" s="279">
        <f>IF(H28/I28*100&gt;100,100,H28/I28*100)</f>
        <v>91.666666666666657</v>
      </c>
      <c r="K28" s="237">
        <f>(J28+J29+J30)/3</f>
        <v>95.650793650793659</v>
      </c>
      <c r="L28" s="261">
        <f>(K28+K31)/2</f>
        <v>93.09098573994649</v>
      </c>
      <c r="M28" s="294"/>
      <c r="N28" s="280"/>
      <c r="O28" s="281">
        <v>7</v>
      </c>
    </row>
    <row r="29" spans="1:15" customFormat="1" ht="39" customHeight="1" x14ac:dyDescent="0.25">
      <c r="A29" s="293"/>
      <c r="B29" s="189"/>
      <c r="C29" s="276"/>
      <c r="D29" s="282"/>
      <c r="E29" s="273" t="s">
        <v>19</v>
      </c>
      <c r="F29" s="256" t="s">
        <v>115</v>
      </c>
      <c r="G29" s="278" t="s">
        <v>21</v>
      </c>
      <c r="H29" s="195">
        <f>'[75]Оценка от учреждения'!H28</f>
        <v>100</v>
      </c>
      <c r="I29" s="195">
        <f>'[75]Оценка от учреждения'!I28</f>
        <v>100</v>
      </c>
      <c r="J29" s="279">
        <f>IF(I29/H29*100&gt;100,100,I29/H29*100)</f>
        <v>100</v>
      </c>
      <c r="K29" s="283"/>
      <c r="L29" s="262"/>
      <c r="M29" s="294"/>
      <c r="N29" s="284"/>
      <c r="O29" s="285"/>
    </row>
    <row r="30" spans="1:15" customFormat="1" ht="33.75" customHeight="1" x14ac:dyDescent="0.25">
      <c r="A30" s="293"/>
      <c r="B30" s="189"/>
      <c r="C30" s="276"/>
      <c r="D30" s="282"/>
      <c r="E30" s="273" t="s">
        <v>19</v>
      </c>
      <c r="F30" s="256" t="s">
        <v>116</v>
      </c>
      <c r="G30" s="278" t="s">
        <v>21</v>
      </c>
      <c r="H30" s="195">
        <f>'[75]Оценка от учреждения'!H29</f>
        <v>70</v>
      </c>
      <c r="I30" s="195">
        <f>'[75]Оценка от учреждения'!I29</f>
        <v>66.7</v>
      </c>
      <c r="J30" s="279">
        <f>IF(I30/H30*100&gt;100,100,I30/H30*100)</f>
        <v>95.285714285714278</v>
      </c>
      <c r="K30" s="283"/>
      <c r="L30" s="262"/>
      <c r="M30" s="294"/>
      <c r="N30" s="284"/>
      <c r="O30" s="285"/>
    </row>
    <row r="31" spans="1:15" customFormat="1" ht="33" customHeight="1" x14ac:dyDescent="0.25">
      <c r="A31" s="293"/>
      <c r="B31" s="203"/>
      <c r="C31" s="276"/>
      <c r="D31" s="282"/>
      <c r="E31" s="273" t="s">
        <v>25</v>
      </c>
      <c r="F31" s="55" t="s">
        <v>26</v>
      </c>
      <c r="G31" s="278" t="s">
        <v>27</v>
      </c>
      <c r="H31" s="195">
        <f>'[75]Оценка от учреждения'!H30</f>
        <v>4.33</v>
      </c>
      <c r="I31" s="195">
        <f>'[75]Оценка от учреждения'!I30</f>
        <v>3.92</v>
      </c>
      <c r="J31" s="279">
        <f>IF(I31/H31*100&gt;100,100,I31/H31*100)</f>
        <v>90.531177829099306</v>
      </c>
      <c r="K31" s="279">
        <f>J31</f>
        <v>90.531177829099306</v>
      </c>
      <c r="L31" s="262"/>
      <c r="M31" s="294"/>
      <c r="N31" s="286"/>
      <c r="O31" s="287"/>
    </row>
    <row r="32" spans="1:15" ht="54" customHeight="1" x14ac:dyDescent="0.25">
      <c r="A32" s="293"/>
      <c r="B32" s="189" t="s">
        <v>130</v>
      </c>
      <c r="C32" s="276" t="s">
        <v>131</v>
      </c>
      <c r="D32" s="288" t="s">
        <v>18</v>
      </c>
      <c r="E32" s="273" t="s">
        <v>19</v>
      </c>
      <c r="F32" s="256" t="s">
        <v>114</v>
      </c>
      <c r="G32" s="278" t="s">
        <v>21</v>
      </c>
      <c r="H32" s="195">
        <f>'[75]Оценка от учреждения'!H31</f>
        <v>3.3</v>
      </c>
      <c r="I32" s="195">
        <f>'[75]Оценка от учреждения'!I31</f>
        <v>5.4</v>
      </c>
      <c r="J32" s="279">
        <f>IF(H32/I32*100&gt;100,100,H32/I32*100)</f>
        <v>61.111111111111107</v>
      </c>
      <c r="K32" s="237">
        <f>(J32+J33+J34)/3</f>
        <v>87.037037037037024</v>
      </c>
      <c r="L32" s="261">
        <f>(K32+K35)/2</f>
        <v>93.518518518518505</v>
      </c>
      <c r="M32" s="294"/>
      <c r="N32" s="280"/>
      <c r="O32" s="281">
        <v>8</v>
      </c>
    </row>
    <row r="33" spans="1:15" ht="39" customHeight="1" x14ac:dyDescent="0.25">
      <c r="A33" s="293"/>
      <c r="B33" s="189"/>
      <c r="C33" s="276"/>
      <c r="D33" s="289"/>
      <c r="E33" s="273" t="s">
        <v>19</v>
      </c>
      <c r="F33" s="256" t="s">
        <v>115</v>
      </c>
      <c r="G33" s="278" t="s">
        <v>21</v>
      </c>
      <c r="H33" s="195">
        <f>'[75]Оценка от учреждения'!H32</f>
        <v>100</v>
      </c>
      <c r="I33" s="195">
        <f>'[75]Оценка от учреждения'!I32</f>
        <v>100</v>
      </c>
      <c r="J33" s="279">
        <f>IF(I33/H33*100&gt;100,100,I33/H33*100)</f>
        <v>100</v>
      </c>
      <c r="K33" s="283"/>
      <c r="L33" s="262"/>
      <c r="M33" s="294"/>
      <c r="N33" s="284"/>
      <c r="O33" s="285"/>
    </row>
    <row r="34" spans="1:15" ht="33.75" customHeight="1" x14ac:dyDescent="0.25">
      <c r="A34" s="293"/>
      <c r="B34" s="189"/>
      <c r="C34" s="276"/>
      <c r="D34" s="289"/>
      <c r="E34" s="273" t="s">
        <v>19</v>
      </c>
      <c r="F34" s="256" t="s">
        <v>116</v>
      </c>
      <c r="G34" s="278" t="s">
        <v>21</v>
      </c>
      <c r="H34" s="195">
        <f>'[75]Оценка от учреждения'!H33</f>
        <v>83.4</v>
      </c>
      <c r="I34" s="195">
        <f>'[75]Оценка от учреждения'!I33</f>
        <v>86.4</v>
      </c>
      <c r="J34" s="279">
        <f>IF(I34/H34*100&gt;100,100,I34/H34*100)</f>
        <v>100</v>
      </c>
      <c r="K34" s="283"/>
      <c r="L34" s="262"/>
      <c r="M34" s="294"/>
      <c r="N34" s="284"/>
      <c r="O34" s="285"/>
    </row>
    <row r="35" spans="1:15" ht="33" customHeight="1" x14ac:dyDescent="0.25">
      <c r="A35" s="293"/>
      <c r="B35" s="203"/>
      <c r="C35" s="276"/>
      <c r="D35" s="290"/>
      <c r="E35" s="273" t="s">
        <v>25</v>
      </c>
      <c r="F35" s="55" t="s">
        <v>26</v>
      </c>
      <c r="G35" s="278" t="s">
        <v>27</v>
      </c>
      <c r="H35" s="195">
        <f>'[75]Оценка от учреждения'!H34</f>
        <v>197.67</v>
      </c>
      <c r="I35" s="195">
        <f>'[75]Оценка от учреждения'!I34</f>
        <v>206.42</v>
      </c>
      <c r="J35" s="279">
        <f>IF(I35/H35*100&gt;100,100,I35/H35*100)</f>
        <v>100</v>
      </c>
      <c r="K35" s="279">
        <f>J35</f>
        <v>100</v>
      </c>
      <c r="L35" s="262"/>
      <c r="M35" s="294"/>
      <c r="N35" s="286"/>
      <c r="O35" s="287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33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33"/>
      <c r="N41" s="49"/>
      <c r="O41" s="241"/>
    </row>
    <row r="42" spans="1:15" ht="36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33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customHeight="1" x14ac:dyDescent="0.25">
      <c r="A56" s="293"/>
      <c r="B56" s="189" t="s">
        <v>142</v>
      </c>
      <c r="C56" s="276" t="s">
        <v>143</v>
      </c>
      <c r="D56" s="277" t="s">
        <v>18</v>
      </c>
      <c r="E56" s="273" t="s">
        <v>19</v>
      </c>
      <c r="F56" s="256" t="s">
        <v>114</v>
      </c>
      <c r="G56" s="278" t="s">
        <v>21</v>
      </c>
      <c r="H56" s="195">
        <f>'[75]Оценка от учреждения'!H55</f>
        <v>3.3</v>
      </c>
      <c r="I56" s="195">
        <f>'[75]Оценка от учреждения'!I55</f>
        <v>4.5</v>
      </c>
      <c r="J56" s="279">
        <f>IF(H56/I56*100&gt;100,100,H56/I56*100)</f>
        <v>73.333333333333329</v>
      </c>
      <c r="K56" s="237">
        <f>(J56+J57+J58)/3</f>
        <v>91.1111111111111</v>
      </c>
      <c r="L56" s="261">
        <f>(K56+K59)/2</f>
        <v>95.555555555555543</v>
      </c>
      <c r="M56" s="294"/>
      <c r="N56" s="280"/>
      <c r="O56" s="281">
        <v>14</v>
      </c>
    </row>
    <row r="57" spans="1:15" ht="39" customHeight="1" x14ac:dyDescent="0.25">
      <c r="A57" s="293"/>
      <c r="B57" s="189"/>
      <c r="C57" s="276"/>
      <c r="D57" s="282"/>
      <c r="E57" s="273" t="s">
        <v>19</v>
      </c>
      <c r="F57" s="256" t="s">
        <v>115</v>
      </c>
      <c r="G57" s="278" t="s">
        <v>21</v>
      </c>
      <c r="H57" s="195">
        <f>'[75]Оценка от учреждения'!H56</f>
        <v>100</v>
      </c>
      <c r="I57" s="195">
        <f>'[75]Оценка от учреждения'!I56</f>
        <v>100</v>
      </c>
      <c r="J57" s="279">
        <f>IF(I57/H57*100&gt;100,100,I57/H57*100)</f>
        <v>100</v>
      </c>
      <c r="K57" s="283"/>
      <c r="L57" s="262"/>
      <c r="M57" s="294"/>
      <c r="N57" s="284"/>
      <c r="O57" s="285"/>
    </row>
    <row r="58" spans="1:15" ht="36.75" customHeight="1" x14ac:dyDescent="0.25">
      <c r="A58" s="293"/>
      <c r="B58" s="189"/>
      <c r="C58" s="276"/>
      <c r="D58" s="282"/>
      <c r="E58" s="273" t="s">
        <v>19</v>
      </c>
      <c r="F58" s="256" t="s">
        <v>116</v>
      </c>
      <c r="G58" s="278" t="s">
        <v>21</v>
      </c>
      <c r="H58" s="195">
        <f>'[75]Оценка от учреждения'!H57</f>
        <v>83.4</v>
      </c>
      <c r="I58" s="195">
        <f>'[75]Оценка от учреждения'!I57</f>
        <v>90</v>
      </c>
      <c r="J58" s="279">
        <f>IF(I58/H58*100&gt;100,100,I58/H58*100)</f>
        <v>100</v>
      </c>
      <c r="K58" s="283"/>
      <c r="L58" s="262"/>
      <c r="M58" s="294"/>
      <c r="N58" s="284"/>
      <c r="O58" s="285"/>
    </row>
    <row r="59" spans="1:15" ht="33" customHeight="1" x14ac:dyDescent="0.25">
      <c r="A59" s="293"/>
      <c r="B59" s="203"/>
      <c r="C59" s="276"/>
      <c r="D59" s="282"/>
      <c r="E59" s="273" t="s">
        <v>25</v>
      </c>
      <c r="F59" s="55" t="s">
        <v>26</v>
      </c>
      <c r="G59" s="278" t="s">
        <v>27</v>
      </c>
      <c r="H59" s="195">
        <f>'[75]Оценка от учреждения'!H58</f>
        <v>39.33</v>
      </c>
      <c r="I59" s="195">
        <f>'[75]Оценка от учреждения'!I58</f>
        <v>41.17</v>
      </c>
      <c r="J59" s="279">
        <f>IF(I59/H59*100&gt;100,100,I59/H59*100)</f>
        <v>100</v>
      </c>
      <c r="K59" s="279">
        <f>J59</f>
        <v>100</v>
      </c>
      <c r="L59" s="262"/>
      <c r="M59" s="294"/>
      <c r="N59" s="286"/>
      <c r="O59" s="287"/>
    </row>
    <row r="60" spans="1:15" customFormat="1" ht="52.5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>
        <f>'[75]Оценка от учреждения'!H59</f>
        <v>7.5</v>
      </c>
      <c r="I60" s="195">
        <f>'[75]Оценка от учреждения'!I59</f>
        <v>0.6</v>
      </c>
      <c r="J60" s="225">
        <f>IF(H60/I60*100&gt;100,100,H60/I60*100)</f>
        <v>100</v>
      </c>
      <c r="K60" s="226">
        <f>(J60+J61+J62)/3</f>
        <v>100</v>
      </c>
      <c r="L60" s="227">
        <f>(K60+K63)/2</f>
        <v>100</v>
      </c>
      <c r="M60" s="233"/>
      <c r="N60" s="44"/>
      <c r="O60" s="229">
        <v>15</v>
      </c>
    </row>
    <row r="61" spans="1:15" customFormat="1" ht="39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>
        <f>'[75]Оценка от учреждения'!H60</f>
        <v>100</v>
      </c>
      <c r="I61" s="195">
        <f>'[75]Оценка от учреждения'!I60</f>
        <v>100</v>
      </c>
      <c r="J61" s="225">
        <f>IF(I61/H61*100&gt;100,100,I61/H61*100)</f>
        <v>100</v>
      </c>
      <c r="K61" s="231"/>
      <c r="L61" s="232"/>
      <c r="M61" s="233"/>
      <c r="N61" s="49"/>
      <c r="O61" s="234"/>
    </row>
    <row r="62" spans="1:15" customFormat="1" ht="33.75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>
        <f>'[75]Оценка от учреждения'!H61</f>
        <v>70.8</v>
      </c>
      <c r="I62" s="195">
        <f>'[75]Оценка от учреждения'!I61</f>
        <v>75</v>
      </c>
      <c r="J62" s="225">
        <f>IF(I62/H62*100&gt;100,100,I62/H62*100)</f>
        <v>100</v>
      </c>
      <c r="K62" s="231"/>
      <c r="L62" s="232"/>
      <c r="M62" s="233"/>
      <c r="N62" s="49"/>
      <c r="O62" s="234"/>
    </row>
    <row r="63" spans="1:15" customFormat="1" ht="33" customHeight="1" x14ac:dyDescent="0.25">
      <c r="A63" s="223"/>
      <c r="B63" s="203"/>
      <c r="C63" s="204"/>
      <c r="D63" s="199"/>
      <c r="E63" s="192" t="s">
        <v>25</v>
      </c>
      <c r="F63" s="205" t="s">
        <v>26</v>
      </c>
      <c r="G63" s="194" t="s">
        <v>27</v>
      </c>
      <c r="H63" s="195">
        <f>'[75]Оценка от учреждения'!H62</f>
        <v>0.67</v>
      </c>
      <c r="I63" s="195">
        <f>'[75]Оценка от учреждения'!I62</f>
        <v>0.67</v>
      </c>
      <c r="J63" s="225">
        <f>IF(I63/H63*100&gt;100,100,I63/H63*100)</f>
        <v>100</v>
      </c>
      <c r="K63" s="225">
        <f>J63</f>
        <v>100</v>
      </c>
      <c r="L63" s="232"/>
      <c r="M63" s="233"/>
      <c r="N63" s="57"/>
      <c r="O63" s="236"/>
    </row>
    <row r="64" spans="1:15" ht="51" customHeight="1" x14ac:dyDescent="0.25">
      <c r="A64" s="293"/>
      <c r="B64" s="189" t="s">
        <v>146</v>
      </c>
      <c r="C64" s="276" t="s">
        <v>147</v>
      </c>
      <c r="D64" s="277" t="s">
        <v>18</v>
      </c>
      <c r="E64" s="273" t="s">
        <v>19</v>
      </c>
      <c r="F64" s="256" t="s">
        <v>114</v>
      </c>
      <c r="G64" s="278" t="s">
        <v>21</v>
      </c>
      <c r="H64" s="195">
        <f>'[75]Оценка от учреждения'!H63</f>
        <v>3.3</v>
      </c>
      <c r="I64" s="195">
        <f>'[75]Оценка от учреждения'!I63</f>
        <v>0.3</v>
      </c>
      <c r="J64" s="279">
        <f>IF(H64/I64*100&gt;100,100,H64/I64*100)</f>
        <v>100</v>
      </c>
      <c r="K64" s="237">
        <f>(J64+J65+J66)/3</f>
        <v>99.96003197442046</v>
      </c>
      <c r="L64" s="261">
        <f>(K64+K67)/2</f>
        <v>99.980015987210237</v>
      </c>
      <c r="M64" s="294"/>
      <c r="N64" s="280"/>
      <c r="O64" s="281">
        <v>16</v>
      </c>
    </row>
    <row r="65" spans="1:15" ht="39" customHeight="1" x14ac:dyDescent="0.25">
      <c r="A65" s="293"/>
      <c r="B65" s="189"/>
      <c r="C65" s="276"/>
      <c r="D65" s="282"/>
      <c r="E65" s="273" t="s">
        <v>19</v>
      </c>
      <c r="F65" s="256" t="s">
        <v>115</v>
      </c>
      <c r="G65" s="278" t="s">
        <v>21</v>
      </c>
      <c r="H65" s="195">
        <f>'[75]Оценка от учреждения'!H64</f>
        <v>100</v>
      </c>
      <c r="I65" s="195">
        <f>'[75]Оценка от учреждения'!I64</f>
        <v>100</v>
      </c>
      <c r="J65" s="279">
        <f>IF(I65/H65*100&gt;100,100,I65/H65*100)</f>
        <v>100</v>
      </c>
      <c r="K65" s="283"/>
      <c r="L65" s="262"/>
      <c r="M65" s="294"/>
      <c r="N65" s="284"/>
      <c r="O65" s="285"/>
    </row>
    <row r="66" spans="1:15" ht="33.75" customHeight="1" x14ac:dyDescent="0.25">
      <c r="A66" s="293"/>
      <c r="B66" s="189"/>
      <c r="C66" s="276"/>
      <c r="D66" s="282"/>
      <c r="E66" s="273" t="s">
        <v>19</v>
      </c>
      <c r="F66" s="256" t="s">
        <v>116</v>
      </c>
      <c r="G66" s="278" t="s">
        <v>21</v>
      </c>
      <c r="H66" s="195">
        <f>'[75]Оценка от учреждения'!H65</f>
        <v>83.4</v>
      </c>
      <c r="I66" s="195">
        <f>'[75]Оценка от учреждения'!I65</f>
        <v>83.3</v>
      </c>
      <c r="J66" s="279">
        <f>IF(I66/H66*100&gt;100,100,I66/H66*100)</f>
        <v>99.880095923261379</v>
      </c>
      <c r="K66" s="283"/>
      <c r="L66" s="262"/>
      <c r="M66" s="294"/>
      <c r="N66" s="284"/>
      <c r="O66" s="285"/>
    </row>
    <row r="67" spans="1:15" ht="33" customHeight="1" x14ac:dyDescent="0.25">
      <c r="A67" s="293"/>
      <c r="B67" s="203"/>
      <c r="C67" s="276"/>
      <c r="D67" s="282"/>
      <c r="E67" s="273" t="s">
        <v>25</v>
      </c>
      <c r="F67" s="55" t="s">
        <v>26</v>
      </c>
      <c r="G67" s="278" t="s">
        <v>27</v>
      </c>
      <c r="H67" s="195">
        <f>'[75]Оценка от учреждения'!H66</f>
        <v>0.67</v>
      </c>
      <c r="I67" s="195">
        <f>'[75]Оценка от учреждения'!I66</f>
        <v>1.25</v>
      </c>
      <c r="J67" s="279">
        <f>IF(I67/H67*100&gt;100,100,I67/H67*100)</f>
        <v>100</v>
      </c>
      <c r="K67" s="279">
        <f>J67</f>
        <v>100</v>
      </c>
      <c r="L67" s="262"/>
      <c r="M67" s="294"/>
      <c r="N67" s="286"/>
      <c r="O67" s="287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279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hidden="1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/>
      <c r="I72" s="195"/>
      <c r="J72" s="196"/>
      <c r="K72" s="237"/>
      <c r="L72" s="227"/>
      <c r="M72" s="233"/>
      <c r="N72" s="44"/>
      <c r="O72" s="238">
        <v>18</v>
      </c>
    </row>
    <row r="73" spans="1:15" ht="34.5" hidden="1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/>
      <c r="I73" s="195"/>
      <c r="J73" s="196"/>
      <c r="K73" s="239"/>
      <c r="L73" s="240"/>
      <c r="M73" s="233"/>
      <c r="N73" s="49"/>
      <c r="O73" s="241"/>
    </row>
    <row r="74" spans="1:15" ht="33.75" hidden="1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/>
      <c r="I74" s="195"/>
      <c r="J74" s="196"/>
      <c r="K74" s="239"/>
      <c r="L74" s="240"/>
      <c r="M74" s="233"/>
      <c r="N74" s="49"/>
      <c r="O74" s="241"/>
    </row>
    <row r="75" spans="1:15" ht="33" hidden="1" customHeight="1" x14ac:dyDescent="0.25">
      <c r="A75" s="223"/>
      <c r="B75" s="203"/>
      <c r="C75" s="53"/>
      <c r="D75" s="209"/>
      <c r="E75" s="3" t="s">
        <v>25</v>
      </c>
      <c r="F75" s="55" t="s">
        <v>117</v>
      </c>
      <c r="G75" s="39" t="s">
        <v>27</v>
      </c>
      <c r="H75" s="195"/>
      <c r="I75" s="195"/>
      <c r="J75" s="196"/>
      <c r="K75" s="196"/>
      <c r="L75" s="240"/>
      <c r="M75" s="233"/>
      <c r="N75" s="57"/>
      <c r="O75" s="242"/>
    </row>
    <row r="76" spans="1:15" customFormat="1" ht="36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>
        <f>'[75]Оценка от учреждения'!H75</f>
        <v>100</v>
      </c>
      <c r="I76" s="195">
        <f>'[75]Оценка от учреждения'!I75</f>
        <v>100</v>
      </c>
      <c r="J76" s="225">
        <f>IF(I76/H76*100&gt;100,100,I76/H76*100)</f>
        <v>100</v>
      </c>
      <c r="K76" s="226">
        <f>(J76+J77+J78)/3</f>
        <v>100</v>
      </c>
      <c r="L76" s="227">
        <f>(K76+K79)/2</f>
        <v>100</v>
      </c>
      <c r="M76" s="233"/>
      <c r="N76" s="44"/>
      <c r="O76" s="229">
        <v>19</v>
      </c>
    </row>
    <row r="77" spans="1:15" customFormat="1" ht="39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>
        <f>'[75]Оценка от учреждения'!H76</f>
        <v>7.5</v>
      </c>
      <c r="I77" s="195">
        <f>'[75]Оценка от учреждения'!I76</f>
        <v>0.6</v>
      </c>
      <c r="J77" s="225">
        <f>IF(H77/I77*100&gt;100,100,H77/I77*100)</f>
        <v>100</v>
      </c>
      <c r="K77" s="231"/>
      <c r="L77" s="232"/>
      <c r="M77" s="233"/>
      <c r="N77" s="49"/>
      <c r="O77" s="234"/>
    </row>
    <row r="78" spans="1:15" customFormat="1" ht="35.25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>
        <f>'[75]Оценка от учреждения'!H77</f>
        <v>100</v>
      </c>
      <c r="I78" s="195">
        <f>'[75]Оценка от учреждения'!I77</f>
        <v>100</v>
      </c>
      <c r="J78" s="225">
        <f>IF(I78/H78*100&gt;100,100,I78/H78*100)</f>
        <v>100</v>
      </c>
      <c r="K78" s="231"/>
      <c r="L78" s="232"/>
      <c r="M78" s="233"/>
      <c r="N78" s="49"/>
      <c r="O78" s="234"/>
    </row>
    <row r="79" spans="1:15" customFormat="1" ht="33" customHeight="1" x14ac:dyDescent="0.25">
      <c r="A79" s="223"/>
      <c r="B79" s="203"/>
      <c r="C79" s="204"/>
      <c r="D79" s="199"/>
      <c r="E79" s="192" t="s">
        <v>25</v>
      </c>
      <c r="F79" s="205" t="s">
        <v>26</v>
      </c>
      <c r="G79" s="194" t="s">
        <v>27</v>
      </c>
      <c r="H79" s="195">
        <f>'[75]Оценка от учреждения'!H78</f>
        <v>0.67</v>
      </c>
      <c r="I79" s="195">
        <f>'[75]Оценка от учреждения'!I78</f>
        <v>0.67</v>
      </c>
      <c r="J79" s="225">
        <f>IF(I79/H79*100&gt;100,100,I79/H79*100)</f>
        <v>100</v>
      </c>
      <c r="K79" s="225">
        <f>J79</f>
        <v>100</v>
      </c>
      <c r="L79" s="232"/>
      <c r="M79" s="233"/>
      <c r="N79" s="57"/>
      <c r="O79" s="236"/>
    </row>
    <row r="80" spans="1:15" ht="34.5" customHeight="1" x14ac:dyDescent="0.25">
      <c r="A80" s="293"/>
      <c r="B80" s="189" t="s">
        <v>157</v>
      </c>
      <c r="C80" s="276" t="s">
        <v>158</v>
      </c>
      <c r="D80" s="277" t="s">
        <v>18</v>
      </c>
      <c r="E80" s="273" t="s">
        <v>19</v>
      </c>
      <c r="F80" s="256" t="s">
        <v>150</v>
      </c>
      <c r="G80" s="278" t="s">
        <v>21</v>
      </c>
      <c r="H80" s="195">
        <f>'[75]Оценка от учреждения'!H79</f>
        <v>100</v>
      </c>
      <c r="I80" s="195">
        <f>'[75]Оценка от учреждения'!I79</f>
        <v>100</v>
      </c>
      <c r="J80" s="279">
        <f>IF(I80/H80*100&gt;100,100,I80/H80*100)</f>
        <v>100</v>
      </c>
      <c r="K80" s="237">
        <f>(J80+J81+J82)/3</f>
        <v>100</v>
      </c>
      <c r="L80" s="261">
        <f>(K80+K83)/2</f>
        <v>100</v>
      </c>
      <c r="M80" s="294"/>
      <c r="N80" s="280"/>
      <c r="O80" s="281">
        <v>20</v>
      </c>
    </row>
    <row r="81" spans="1:15" ht="39" customHeight="1" x14ac:dyDescent="0.25">
      <c r="A81" s="293"/>
      <c r="B81" s="189"/>
      <c r="C81" s="276"/>
      <c r="D81" s="282"/>
      <c r="E81" s="273" t="s">
        <v>19</v>
      </c>
      <c r="F81" s="256" t="s">
        <v>151</v>
      </c>
      <c r="G81" s="278" t="s">
        <v>21</v>
      </c>
      <c r="H81" s="195">
        <f>'[75]Оценка от учреждения'!H80</f>
        <v>3.3</v>
      </c>
      <c r="I81" s="195">
        <f>'[75]Оценка от учреждения'!I80</f>
        <v>0.5</v>
      </c>
      <c r="J81" s="279">
        <f>IF(H81/I81*100&gt;100,100,H81/I81*100)</f>
        <v>100</v>
      </c>
      <c r="K81" s="283"/>
      <c r="L81" s="262"/>
      <c r="M81" s="294"/>
      <c r="N81" s="284"/>
      <c r="O81" s="285"/>
    </row>
    <row r="82" spans="1:15" ht="33.75" customHeight="1" x14ac:dyDescent="0.25">
      <c r="A82" s="293"/>
      <c r="B82" s="189"/>
      <c r="C82" s="276"/>
      <c r="D82" s="282"/>
      <c r="E82" s="273" t="s">
        <v>19</v>
      </c>
      <c r="F82" s="291" t="s">
        <v>152</v>
      </c>
      <c r="G82" s="278" t="s">
        <v>21</v>
      </c>
      <c r="H82" s="195">
        <f>'[75]Оценка от учреждения'!H81</f>
        <v>100</v>
      </c>
      <c r="I82" s="195">
        <f>'[75]Оценка от учреждения'!I81</f>
        <v>100</v>
      </c>
      <c r="J82" s="279">
        <f>IF(I82/H82*100&gt;100,100,I82/H82*100)</f>
        <v>100</v>
      </c>
      <c r="K82" s="283"/>
      <c r="L82" s="262"/>
      <c r="M82" s="294"/>
      <c r="N82" s="284"/>
      <c r="O82" s="285"/>
    </row>
    <row r="83" spans="1:15" ht="33" customHeight="1" x14ac:dyDescent="0.25">
      <c r="A83" s="293"/>
      <c r="B83" s="203"/>
      <c r="C83" s="276"/>
      <c r="D83" s="282"/>
      <c r="E83" s="273" t="s">
        <v>25</v>
      </c>
      <c r="F83" s="55" t="s">
        <v>26</v>
      </c>
      <c r="G83" s="278" t="s">
        <v>27</v>
      </c>
      <c r="H83" s="195">
        <f>'[75]Оценка от учреждения'!H82</f>
        <v>1</v>
      </c>
      <c r="I83" s="195">
        <f>'[75]Оценка от учреждения'!I82</f>
        <v>1.58</v>
      </c>
      <c r="J83" s="279">
        <f>IF(I83/H83*100&gt;100,100,I83/H83*100)</f>
        <v>100</v>
      </c>
      <c r="K83" s="279">
        <f>J83</f>
        <v>100</v>
      </c>
      <c r="L83" s="262"/>
      <c r="M83" s="294"/>
      <c r="N83" s="286"/>
      <c r="O83" s="287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4.5" hidden="1" customHeight="1" x14ac:dyDescent="0.25">
      <c r="A92" s="223"/>
      <c r="B92" s="189" t="s">
        <v>163</v>
      </c>
      <c r="C92" s="190" t="s">
        <v>164</v>
      </c>
      <c r="D92" s="191" t="s">
        <v>18</v>
      </c>
      <c r="E92" s="192" t="s">
        <v>19</v>
      </c>
      <c r="F92" s="193" t="s">
        <v>150</v>
      </c>
      <c r="G92" s="194" t="s">
        <v>21</v>
      </c>
      <c r="H92" s="195"/>
      <c r="I92" s="195"/>
      <c r="J92" s="225"/>
      <c r="K92" s="226"/>
      <c r="L92" s="227"/>
      <c r="M92" s="233"/>
      <c r="N92" s="44"/>
      <c r="O92" s="229">
        <v>23</v>
      </c>
    </row>
    <row r="93" spans="1:15" customFormat="1" ht="39" hidden="1" customHeight="1" x14ac:dyDescent="0.25">
      <c r="A93" s="223"/>
      <c r="B93" s="189"/>
      <c r="C93" s="190"/>
      <c r="D93" s="199"/>
      <c r="E93" s="192" t="s">
        <v>19</v>
      </c>
      <c r="F93" s="193" t="s">
        <v>151</v>
      </c>
      <c r="G93" s="194" t="s">
        <v>21</v>
      </c>
      <c r="H93" s="195"/>
      <c r="I93" s="195"/>
      <c r="J93" s="225"/>
      <c r="K93" s="231"/>
      <c r="L93" s="232"/>
      <c r="M93" s="233"/>
      <c r="N93" s="49"/>
      <c r="O93" s="234"/>
    </row>
    <row r="94" spans="1:15" customFormat="1" ht="32.25" hidden="1" customHeight="1" x14ac:dyDescent="0.25">
      <c r="A94" s="223"/>
      <c r="B94" s="189"/>
      <c r="C94" s="190"/>
      <c r="D94" s="199"/>
      <c r="E94" s="192" t="s">
        <v>19</v>
      </c>
      <c r="F94" s="220" t="s">
        <v>152</v>
      </c>
      <c r="G94" s="194" t="s">
        <v>21</v>
      </c>
      <c r="H94" s="195"/>
      <c r="I94" s="195"/>
      <c r="J94" s="225"/>
      <c r="K94" s="231"/>
      <c r="L94" s="232"/>
      <c r="M94" s="233"/>
      <c r="N94" s="49"/>
      <c r="O94" s="234"/>
    </row>
    <row r="95" spans="1:15" customFormat="1" ht="33" hidden="1" customHeight="1" x14ac:dyDescent="0.25">
      <c r="A95" s="223"/>
      <c r="B95" s="203"/>
      <c r="C95" s="204"/>
      <c r="D95" s="199"/>
      <c r="E95" s="192" t="s">
        <v>25</v>
      </c>
      <c r="F95" s="205" t="s">
        <v>117</v>
      </c>
      <c r="G95" s="194" t="s">
        <v>27</v>
      </c>
      <c r="H95" s="195"/>
      <c r="I95" s="195"/>
      <c r="J95" s="225"/>
      <c r="K95" s="225"/>
      <c r="L95" s="232"/>
      <c r="M95" s="233"/>
      <c r="N95" s="57"/>
      <c r="O95" s="236"/>
    </row>
    <row r="96" spans="1:15" ht="33" hidden="1" customHeight="1" x14ac:dyDescent="0.25">
      <c r="A96" s="223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/>
      <c r="I96" s="195"/>
      <c r="J96" s="196"/>
      <c r="K96" s="237"/>
      <c r="L96" s="227"/>
      <c r="M96" s="233"/>
      <c r="N96" s="44"/>
      <c r="O96" s="238">
        <v>24</v>
      </c>
    </row>
    <row r="97" spans="1:15" ht="39" hidden="1" customHeight="1" x14ac:dyDescent="0.25">
      <c r="A97" s="223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/>
      <c r="I97" s="195"/>
      <c r="J97" s="196"/>
      <c r="K97" s="239"/>
      <c r="L97" s="240"/>
      <c r="M97" s="233"/>
      <c r="N97" s="49"/>
      <c r="O97" s="241"/>
    </row>
    <row r="98" spans="1:15" ht="33.75" hidden="1" customHeight="1" x14ac:dyDescent="0.25">
      <c r="A98" s="223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/>
      <c r="I98" s="195"/>
      <c r="J98" s="196"/>
      <c r="K98" s="239"/>
      <c r="L98" s="240"/>
      <c r="M98" s="233"/>
      <c r="N98" s="49"/>
      <c r="O98" s="241"/>
    </row>
    <row r="99" spans="1:15" ht="33" hidden="1" customHeight="1" x14ac:dyDescent="0.25">
      <c r="A99" s="223"/>
      <c r="B99" s="203"/>
      <c r="C99" s="53"/>
      <c r="D99" s="209"/>
      <c r="E99" s="3" t="s">
        <v>25</v>
      </c>
      <c r="F99" s="55" t="s">
        <v>117</v>
      </c>
      <c r="G99" s="39" t="s">
        <v>27</v>
      </c>
      <c r="H99" s="195"/>
      <c r="I99" s="195"/>
      <c r="J99" s="196"/>
      <c r="K99" s="196"/>
      <c r="L99" s="240"/>
      <c r="M99" s="233"/>
      <c r="N99" s="57"/>
      <c r="O99" s="242"/>
    </row>
    <row r="100" spans="1:15" customFormat="1" ht="34.5" customHeight="1" x14ac:dyDescent="0.25">
      <c r="A100" s="293"/>
      <c r="B100" s="189" t="s">
        <v>167</v>
      </c>
      <c r="C100" s="276" t="s">
        <v>168</v>
      </c>
      <c r="D100" s="277" t="s">
        <v>18</v>
      </c>
      <c r="E100" s="273" t="s">
        <v>19</v>
      </c>
      <c r="F100" s="256" t="s">
        <v>150</v>
      </c>
      <c r="G100" s="278" t="s">
        <v>21</v>
      </c>
      <c r="H100" s="195">
        <f>'[75]Оценка от учреждения'!H99</f>
        <v>100</v>
      </c>
      <c r="I100" s="195">
        <f>'[75]Оценка от учреждения'!I99</f>
        <v>100</v>
      </c>
      <c r="J100" s="279">
        <f>IF(I100/H100*100&gt;100,100,I100/H100*100)</f>
        <v>100</v>
      </c>
      <c r="K100" s="237">
        <f>(J100+J101+J102)/3</f>
        <v>97.222222222222214</v>
      </c>
      <c r="L100" s="261">
        <f>(K100+K103)/2</f>
        <v>93.876700025660767</v>
      </c>
      <c r="M100" s="294"/>
      <c r="N100" s="280"/>
      <c r="O100" s="281">
        <v>25</v>
      </c>
    </row>
    <row r="101" spans="1:15" customFormat="1" ht="39" customHeight="1" x14ac:dyDescent="0.25">
      <c r="A101" s="293"/>
      <c r="B101" s="189"/>
      <c r="C101" s="276"/>
      <c r="D101" s="282"/>
      <c r="E101" s="273" t="s">
        <v>19</v>
      </c>
      <c r="F101" s="256" t="s">
        <v>151</v>
      </c>
      <c r="G101" s="278" t="s">
        <v>21</v>
      </c>
      <c r="H101" s="195">
        <f>'[75]Оценка от учреждения'!H100</f>
        <v>3.3</v>
      </c>
      <c r="I101" s="195">
        <f>'[75]Оценка от учреждения'!I100</f>
        <v>3.6</v>
      </c>
      <c r="J101" s="279">
        <f>IF(H101/I101*100&gt;100,100,H101/I101*100)</f>
        <v>91.666666666666657</v>
      </c>
      <c r="K101" s="283"/>
      <c r="L101" s="262"/>
      <c r="M101" s="294"/>
      <c r="N101" s="284"/>
      <c r="O101" s="285"/>
    </row>
    <row r="102" spans="1:15" customFormat="1" ht="35.25" customHeight="1" x14ac:dyDescent="0.25">
      <c r="A102" s="293"/>
      <c r="B102" s="189"/>
      <c r="C102" s="276"/>
      <c r="D102" s="282"/>
      <c r="E102" s="273" t="s">
        <v>19</v>
      </c>
      <c r="F102" s="291" t="s">
        <v>152</v>
      </c>
      <c r="G102" s="278" t="s">
        <v>21</v>
      </c>
      <c r="H102" s="195">
        <f>'[75]Оценка от учреждения'!H101</f>
        <v>100</v>
      </c>
      <c r="I102" s="195">
        <f>'[75]Оценка от учреждения'!I101</f>
        <v>100</v>
      </c>
      <c r="J102" s="279">
        <f>IF(I102/H102*100&gt;100,100,I102/H102*100)</f>
        <v>100</v>
      </c>
      <c r="K102" s="283"/>
      <c r="L102" s="262"/>
      <c r="M102" s="294"/>
      <c r="N102" s="284"/>
      <c r="O102" s="285"/>
    </row>
    <row r="103" spans="1:15" customFormat="1" ht="33" customHeight="1" x14ac:dyDescent="0.25">
      <c r="A103" s="293"/>
      <c r="B103" s="203"/>
      <c r="C103" s="276"/>
      <c r="D103" s="282"/>
      <c r="E103" s="273" t="s">
        <v>25</v>
      </c>
      <c r="F103" s="55" t="s">
        <v>26</v>
      </c>
      <c r="G103" s="278" t="s">
        <v>27</v>
      </c>
      <c r="H103" s="195">
        <f>'[75]Оценка от учреждения'!H102</f>
        <v>4.33</v>
      </c>
      <c r="I103" s="195">
        <f>'[75]Оценка от учреждения'!I102</f>
        <v>3.92</v>
      </c>
      <c r="J103" s="279">
        <f>IF(I103/H103*100&gt;100,100,I103/H103*100)</f>
        <v>90.531177829099306</v>
      </c>
      <c r="K103" s="279">
        <f>J103</f>
        <v>90.531177829099306</v>
      </c>
      <c r="L103" s="262"/>
      <c r="M103" s="294"/>
      <c r="N103" s="286"/>
      <c r="O103" s="287"/>
    </row>
    <row r="104" spans="1:15" ht="33" customHeight="1" x14ac:dyDescent="0.25">
      <c r="A104" s="293"/>
      <c r="B104" s="189" t="s">
        <v>169</v>
      </c>
      <c r="C104" s="276" t="s">
        <v>170</v>
      </c>
      <c r="D104" s="277" t="s">
        <v>18</v>
      </c>
      <c r="E104" s="273" t="s">
        <v>19</v>
      </c>
      <c r="F104" s="256" t="s">
        <v>150</v>
      </c>
      <c r="G104" s="278" t="s">
        <v>21</v>
      </c>
      <c r="H104" s="195">
        <f>'[75]Оценка от учреждения'!H103</f>
        <v>100</v>
      </c>
      <c r="I104" s="195">
        <f>'[75]Оценка от учреждения'!I103</f>
        <v>100</v>
      </c>
      <c r="J104" s="279">
        <f>IF(I104/H104*100&gt;100,100,I104/H104*100)</f>
        <v>100</v>
      </c>
      <c r="K104" s="237">
        <f>(J104+J105+J106)/3</f>
        <v>87.421383647798734</v>
      </c>
      <c r="L104" s="261">
        <f>(K104+K107)/2</f>
        <v>93.710691823899367</v>
      </c>
      <c r="M104" s="294"/>
      <c r="N104" s="280"/>
      <c r="O104" s="281">
        <v>26</v>
      </c>
    </row>
    <row r="105" spans="1:15" ht="39" customHeight="1" x14ac:dyDescent="0.25">
      <c r="A105" s="293"/>
      <c r="B105" s="189"/>
      <c r="C105" s="276"/>
      <c r="D105" s="282"/>
      <c r="E105" s="273" t="s">
        <v>19</v>
      </c>
      <c r="F105" s="256" t="s">
        <v>151</v>
      </c>
      <c r="G105" s="278" t="s">
        <v>21</v>
      </c>
      <c r="H105" s="195">
        <f>'[75]Оценка от учреждения'!H104</f>
        <v>3.3</v>
      </c>
      <c r="I105" s="195">
        <f>'[75]Оценка от учреждения'!I104</f>
        <v>5.3</v>
      </c>
      <c r="J105" s="279">
        <f>IF(H105/I105*100&gt;100,100,H105/I105*100)</f>
        <v>62.264150943396224</v>
      </c>
      <c r="K105" s="283"/>
      <c r="L105" s="262"/>
      <c r="M105" s="294"/>
      <c r="N105" s="284"/>
      <c r="O105" s="285"/>
    </row>
    <row r="106" spans="1:15" ht="32.25" customHeight="1" x14ac:dyDescent="0.25">
      <c r="A106" s="293"/>
      <c r="B106" s="189"/>
      <c r="C106" s="276"/>
      <c r="D106" s="282"/>
      <c r="E106" s="273" t="s">
        <v>19</v>
      </c>
      <c r="F106" s="291" t="s">
        <v>152</v>
      </c>
      <c r="G106" s="278" t="s">
        <v>21</v>
      </c>
      <c r="H106" s="195">
        <f>'[75]Оценка от учреждения'!H105</f>
        <v>100</v>
      </c>
      <c r="I106" s="195">
        <f>'[75]Оценка от учреждения'!I105</f>
        <v>100</v>
      </c>
      <c r="J106" s="279">
        <f>IF(I106/H106*100&gt;100,100,I106/H106*100)</f>
        <v>100</v>
      </c>
      <c r="K106" s="283"/>
      <c r="L106" s="262"/>
      <c r="M106" s="294"/>
      <c r="N106" s="284"/>
      <c r="O106" s="285"/>
    </row>
    <row r="107" spans="1:15" ht="33" customHeight="1" x14ac:dyDescent="0.25">
      <c r="A107" s="295"/>
      <c r="B107" s="203"/>
      <c r="C107" s="276"/>
      <c r="D107" s="282"/>
      <c r="E107" s="273" t="s">
        <v>25</v>
      </c>
      <c r="F107" s="55" t="s">
        <v>26</v>
      </c>
      <c r="G107" s="278" t="s">
        <v>27</v>
      </c>
      <c r="H107" s="195">
        <f>'[75]Оценка от учреждения'!H106</f>
        <v>237</v>
      </c>
      <c r="I107" s="195">
        <f>'[75]Оценка от учреждения'!I106</f>
        <v>247.58</v>
      </c>
      <c r="J107" s="279">
        <f>IF(I107/H107*100&gt;100,100,I107/H107*100)</f>
        <v>100</v>
      </c>
      <c r="K107" s="279">
        <f>J107</f>
        <v>100</v>
      </c>
      <c r="L107" s="262"/>
      <c r="M107" s="296"/>
      <c r="N107" s="286"/>
      <c r="O107" s="287"/>
    </row>
    <row r="108" spans="1:15" x14ac:dyDescent="0.25">
      <c r="A108" s="272"/>
      <c r="B108" s="272"/>
      <c r="C108" s="272"/>
      <c r="D108" s="272"/>
      <c r="E108" s="272"/>
      <c r="F108" s="272"/>
      <c r="G108" s="272"/>
      <c r="J108" s="272"/>
      <c r="K108" s="272"/>
      <c r="L108" s="272"/>
      <c r="M108" s="272"/>
      <c r="N108" s="272"/>
      <c r="O108" s="27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92"/>
      <c r="H109" s="246"/>
      <c r="J109" s="272"/>
      <c r="K109" s="272"/>
      <c r="L109" s="272"/>
      <c r="M109" s="272"/>
      <c r="N109" s="272"/>
      <c r="O109" s="272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20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3" t="s">
        <v>1</v>
      </c>
      <c r="B2" s="3" t="s">
        <v>173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3</v>
      </c>
      <c r="D3" s="5">
        <v>4</v>
      </c>
      <c r="E3" s="4">
        <v>5</v>
      </c>
      <c r="F3" s="4">
        <v>6</v>
      </c>
      <c r="G3" s="5">
        <v>7</v>
      </c>
      <c r="H3" s="4">
        <v>8</v>
      </c>
      <c r="I3" s="4">
        <v>9</v>
      </c>
      <c r="J3" s="5">
        <v>10</v>
      </c>
      <c r="K3" s="4">
        <v>11</v>
      </c>
      <c r="L3" s="4">
        <v>12</v>
      </c>
      <c r="M3" s="5">
        <v>13</v>
      </c>
      <c r="N3" s="4">
        <v>14</v>
      </c>
    </row>
    <row r="4" spans="1:15" customFormat="1" ht="55.5" hidden="1" customHeight="1" x14ac:dyDescent="0.25">
      <c r="A4" s="228" t="s">
        <v>229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8.25" hidden="1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04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hidden="1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/>
      <c r="I16" s="195"/>
      <c r="J16" s="225"/>
      <c r="K16" s="226"/>
      <c r="L16" s="227"/>
      <c r="M16" s="233"/>
      <c r="N16" s="44"/>
      <c r="O16" s="229">
        <v>4</v>
      </c>
    </row>
    <row r="17" spans="1:15" customFormat="1" ht="39" hidden="1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/>
      <c r="I17" s="195"/>
      <c r="J17" s="225"/>
      <c r="K17" s="231"/>
      <c r="L17" s="232"/>
      <c r="M17" s="233"/>
      <c r="N17" s="49"/>
      <c r="O17" s="234"/>
    </row>
    <row r="18" spans="1:15" customFormat="1" ht="32.25" hidden="1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/>
      <c r="I18" s="195"/>
      <c r="J18" s="225"/>
      <c r="K18" s="231"/>
      <c r="L18" s="232"/>
      <c r="M18" s="233"/>
      <c r="N18" s="49"/>
      <c r="O18" s="234"/>
    </row>
    <row r="19" spans="1:15" customFormat="1" ht="33" hidden="1" customHeight="1" x14ac:dyDescent="0.25">
      <c r="A19" s="223"/>
      <c r="B19" s="203"/>
      <c r="C19" s="204"/>
      <c r="D19" s="199"/>
      <c r="E19" s="192" t="s">
        <v>25</v>
      </c>
      <c r="F19" s="205" t="s">
        <v>117</v>
      </c>
      <c r="G19" s="194" t="s">
        <v>27</v>
      </c>
      <c r="H19" s="195"/>
      <c r="I19" s="195"/>
      <c r="J19" s="225"/>
      <c r="K19" s="225"/>
      <c r="L19" s="232"/>
      <c r="M19" s="233"/>
      <c r="N19" s="57"/>
      <c r="O19" s="236"/>
    </row>
    <row r="20" spans="1:15" customFormat="1" ht="52.5" customHeight="1" x14ac:dyDescent="0.25">
      <c r="A20" s="223"/>
      <c r="B20" s="189" t="s">
        <v>124</v>
      </c>
      <c r="C20" s="190" t="s">
        <v>125</v>
      </c>
      <c r="D20" s="191" t="s">
        <v>18</v>
      </c>
      <c r="E20" s="192" t="s">
        <v>19</v>
      </c>
      <c r="F20" s="193" t="s">
        <v>114</v>
      </c>
      <c r="G20" s="194" t="s">
        <v>21</v>
      </c>
      <c r="H20" s="195">
        <f>'[76]Оценка от учреждения'!H19</f>
        <v>10</v>
      </c>
      <c r="I20" s="195">
        <f>'[76]Оценка от учреждения'!I19</f>
        <v>7.8</v>
      </c>
      <c r="J20" s="225">
        <f>IF(H20/I20*100&gt;100,100,H20/I20*100)</f>
        <v>100</v>
      </c>
      <c r="K20" s="226">
        <f>(J20+J21+J22)/3</f>
        <v>100</v>
      </c>
      <c r="L20" s="227">
        <f>(K20+K23)/2</f>
        <v>100</v>
      </c>
      <c r="M20" s="233"/>
      <c r="N20" s="44"/>
      <c r="O20" s="229">
        <v>5</v>
      </c>
    </row>
    <row r="21" spans="1:15" customFormat="1" ht="39" customHeight="1" x14ac:dyDescent="0.25">
      <c r="A21" s="223"/>
      <c r="B21" s="189"/>
      <c r="C21" s="190"/>
      <c r="D21" s="199"/>
      <c r="E21" s="192" t="s">
        <v>19</v>
      </c>
      <c r="F21" s="193" t="s">
        <v>115</v>
      </c>
      <c r="G21" s="194" t="s">
        <v>21</v>
      </c>
      <c r="H21" s="195">
        <f>'[76]Оценка от учреждения'!H20</f>
        <v>100</v>
      </c>
      <c r="I21" s="195">
        <f>'[76]Оценка от учреждения'!I20</f>
        <v>100</v>
      </c>
      <c r="J21" s="225">
        <f>IF(I21/H21*100&gt;100,100,I21/H21*100)</f>
        <v>100</v>
      </c>
      <c r="K21" s="231"/>
      <c r="L21" s="232"/>
      <c r="M21" s="233"/>
      <c r="N21" s="49"/>
      <c r="O21" s="234"/>
    </row>
    <row r="22" spans="1:15" customFormat="1" ht="33.75" customHeight="1" x14ac:dyDescent="0.25">
      <c r="A22" s="223"/>
      <c r="B22" s="189"/>
      <c r="C22" s="190"/>
      <c r="D22" s="199"/>
      <c r="E22" s="192" t="s">
        <v>19</v>
      </c>
      <c r="F22" s="193" t="s">
        <v>116</v>
      </c>
      <c r="G22" s="194" t="s">
        <v>21</v>
      </c>
      <c r="H22" s="195">
        <f>'[76]Оценка от учреждения'!H21</f>
        <v>55</v>
      </c>
      <c r="I22" s="195">
        <f>'[76]Оценка от учреждения'!I21</f>
        <v>60</v>
      </c>
      <c r="J22" s="225">
        <f>IF(I22/H22*100&gt;100,100,I22/H22*100)</f>
        <v>100</v>
      </c>
      <c r="K22" s="231"/>
      <c r="L22" s="232"/>
      <c r="M22" s="233"/>
      <c r="N22" s="49"/>
      <c r="O22" s="234"/>
    </row>
    <row r="23" spans="1:15" customFormat="1" ht="33" customHeight="1" x14ac:dyDescent="0.25">
      <c r="A23" s="223"/>
      <c r="B23" s="203"/>
      <c r="C23" s="204"/>
      <c r="D23" s="199"/>
      <c r="E23" s="192" t="s">
        <v>25</v>
      </c>
      <c r="F23" s="205" t="s">
        <v>26</v>
      </c>
      <c r="G23" s="194" t="s">
        <v>27</v>
      </c>
      <c r="H23" s="195">
        <f>'[76]Оценка от учреждения'!H22</f>
        <v>1</v>
      </c>
      <c r="I23" s="195">
        <f>'[76]Оценка от учреждения'!I22</f>
        <v>1.92</v>
      </c>
      <c r="J23" s="225">
        <f>IF(I23/H23*100&gt;100,100,I23/H23*100)</f>
        <v>100</v>
      </c>
      <c r="K23" s="225">
        <f>J23</f>
        <v>100</v>
      </c>
      <c r="L23" s="232"/>
      <c r="M23" s="233"/>
      <c r="N23" s="57"/>
      <c r="O23" s="236"/>
    </row>
    <row r="24" spans="1:15" ht="52.5" customHeight="1" x14ac:dyDescent="0.25">
      <c r="A24" s="223"/>
      <c r="B24" s="189" t="s">
        <v>126</v>
      </c>
      <c r="C24" s="36" t="s">
        <v>127</v>
      </c>
      <c r="D24" s="208" t="s">
        <v>18</v>
      </c>
      <c r="E24" s="3" t="s">
        <v>19</v>
      </c>
      <c r="F24" s="38" t="s">
        <v>114</v>
      </c>
      <c r="G24" s="39" t="s">
        <v>21</v>
      </c>
      <c r="H24" s="195">
        <f>'[76]Оценка от учреждения'!H23</f>
        <v>10</v>
      </c>
      <c r="I24" s="195">
        <f>'[76]Оценка от учреждения'!I23</f>
        <v>5.9</v>
      </c>
      <c r="J24" s="196">
        <f>IF(H24/I24*100&gt;100,100,H24/I24*100)</f>
        <v>100</v>
      </c>
      <c r="K24" s="237">
        <f>(J24+J25+J26)/3</f>
        <v>100</v>
      </c>
      <c r="L24" s="227">
        <f>(K24+K27)/2</f>
        <v>100</v>
      </c>
      <c r="M24" s="233"/>
      <c r="N24" s="44"/>
      <c r="O24" s="238">
        <v>6</v>
      </c>
    </row>
    <row r="25" spans="1:15" ht="39" customHeight="1" x14ac:dyDescent="0.25">
      <c r="A25" s="223"/>
      <c r="B25" s="189"/>
      <c r="C25" s="36"/>
      <c r="D25" s="209"/>
      <c r="E25" s="3" t="s">
        <v>19</v>
      </c>
      <c r="F25" s="193" t="s">
        <v>115</v>
      </c>
      <c r="G25" s="39" t="s">
        <v>21</v>
      </c>
      <c r="H25" s="195">
        <f>'[76]Оценка от учреждения'!H24</f>
        <v>100</v>
      </c>
      <c r="I25" s="195">
        <f>'[76]Оценка от учреждения'!I24</f>
        <v>100</v>
      </c>
      <c r="J25" s="196">
        <f>IF(I25/H25*100&gt;100,100,I25/H25*100)</f>
        <v>100</v>
      </c>
      <c r="K25" s="239"/>
      <c r="L25" s="240"/>
      <c r="M25" s="233"/>
      <c r="N25" s="49"/>
      <c r="O25" s="241"/>
    </row>
    <row r="26" spans="1:15" ht="35.25" customHeight="1" x14ac:dyDescent="0.25">
      <c r="A26" s="223"/>
      <c r="B26" s="189"/>
      <c r="C26" s="36"/>
      <c r="D26" s="209"/>
      <c r="E26" s="3" t="s">
        <v>19</v>
      </c>
      <c r="F26" s="38" t="s">
        <v>116</v>
      </c>
      <c r="G26" s="39" t="s">
        <v>21</v>
      </c>
      <c r="H26" s="195">
        <f>'[76]Оценка от учреждения'!H25</f>
        <v>55</v>
      </c>
      <c r="I26" s="195">
        <f>'[76]Оценка от учреждения'!I25</f>
        <v>60</v>
      </c>
      <c r="J26" s="196">
        <f>IF(I26/H26*100&gt;100,100,I26/H26*100)</f>
        <v>100</v>
      </c>
      <c r="K26" s="239"/>
      <c r="L26" s="240"/>
      <c r="M26" s="233"/>
      <c r="N26" s="49"/>
      <c r="O26" s="241"/>
    </row>
    <row r="27" spans="1:15" ht="33" customHeight="1" x14ac:dyDescent="0.25">
      <c r="A27" s="223"/>
      <c r="B27" s="203"/>
      <c r="C27" s="53"/>
      <c r="D27" s="209"/>
      <c r="E27" s="3" t="s">
        <v>25</v>
      </c>
      <c r="F27" s="55" t="s">
        <v>26</v>
      </c>
      <c r="G27" s="39" t="s">
        <v>27</v>
      </c>
      <c r="H27" s="195">
        <f>'[76]Оценка от учреждения'!H26</f>
        <v>19</v>
      </c>
      <c r="I27" s="195">
        <f>'[76]Оценка от учреждения'!I26</f>
        <v>23.42</v>
      </c>
      <c r="J27" s="196">
        <f>IF(I27/H27*100&gt;100,100,I27/H27*100)</f>
        <v>100</v>
      </c>
      <c r="K27" s="196">
        <f>J27</f>
        <v>100</v>
      </c>
      <c r="L27" s="240"/>
      <c r="M27" s="233"/>
      <c r="N27" s="57"/>
      <c r="O27" s="242"/>
    </row>
    <row r="28" spans="1:15" customFormat="1" ht="51" hidden="1" customHeight="1" x14ac:dyDescent="0.25">
      <c r="A28" s="223"/>
      <c r="B28" s="189" t="s">
        <v>128</v>
      </c>
      <c r="C28" s="190" t="s">
        <v>129</v>
      </c>
      <c r="D28" s="191" t="s">
        <v>18</v>
      </c>
      <c r="E28" s="192" t="s">
        <v>19</v>
      </c>
      <c r="F28" s="193" t="s">
        <v>114</v>
      </c>
      <c r="G28" s="194" t="s">
        <v>21</v>
      </c>
      <c r="H28" s="195"/>
      <c r="I28" s="195"/>
      <c r="J28" s="225"/>
      <c r="K28" s="226"/>
      <c r="L28" s="227"/>
      <c r="M28" s="233"/>
      <c r="N28" s="44"/>
      <c r="O28" s="229">
        <v>7</v>
      </c>
    </row>
    <row r="29" spans="1:15" customFormat="1" ht="39" hidden="1" customHeight="1" x14ac:dyDescent="0.25">
      <c r="A29" s="223"/>
      <c r="B29" s="189"/>
      <c r="C29" s="190"/>
      <c r="D29" s="199"/>
      <c r="E29" s="192" t="s">
        <v>19</v>
      </c>
      <c r="F29" s="193" t="s">
        <v>115</v>
      </c>
      <c r="G29" s="194" t="s">
        <v>21</v>
      </c>
      <c r="H29" s="195"/>
      <c r="I29" s="195"/>
      <c r="J29" s="225"/>
      <c r="K29" s="231"/>
      <c r="L29" s="232"/>
      <c r="M29" s="233"/>
      <c r="N29" s="49"/>
      <c r="O29" s="234"/>
    </row>
    <row r="30" spans="1:15" customFormat="1" ht="33.75" hidden="1" customHeight="1" x14ac:dyDescent="0.25">
      <c r="A30" s="223"/>
      <c r="B30" s="189"/>
      <c r="C30" s="190"/>
      <c r="D30" s="199"/>
      <c r="E30" s="192" t="s">
        <v>19</v>
      </c>
      <c r="F30" s="193" t="s">
        <v>116</v>
      </c>
      <c r="G30" s="194" t="s">
        <v>21</v>
      </c>
      <c r="H30" s="195"/>
      <c r="I30" s="195"/>
      <c r="J30" s="225"/>
      <c r="K30" s="231"/>
      <c r="L30" s="232"/>
      <c r="M30" s="233"/>
      <c r="N30" s="49"/>
      <c r="O30" s="234"/>
    </row>
    <row r="31" spans="1:15" customFormat="1" ht="33" hidden="1" customHeight="1" x14ac:dyDescent="0.25">
      <c r="A31" s="223"/>
      <c r="B31" s="203"/>
      <c r="C31" s="204"/>
      <c r="D31" s="199"/>
      <c r="E31" s="192" t="s">
        <v>25</v>
      </c>
      <c r="F31" s="205" t="s">
        <v>117</v>
      </c>
      <c r="G31" s="194" t="s">
        <v>27</v>
      </c>
      <c r="H31" s="195"/>
      <c r="I31" s="195"/>
      <c r="J31" s="225"/>
      <c r="K31" s="225"/>
      <c r="L31" s="232"/>
      <c r="M31" s="233"/>
      <c r="N31" s="57"/>
      <c r="O31" s="236"/>
    </row>
    <row r="32" spans="1:15" ht="54" customHeight="1" x14ac:dyDescent="0.25">
      <c r="A32" s="20"/>
      <c r="B32" s="189" t="s">
        <v>130</v>
      </c>
      <c r="C32" s="36" t="s">
        <v>131</v>
      </c>
      <c r="D32" s="37" t="s">
        <v>18</v>
      </c>
      <c r="E32" s="3" t="s">
        <v>19</v>
      </c>
      <c r="F32" s="38" t="s">
        <v>114</v>
      </c>
      <c r="G32" s="39" t="s">
        <v>21</v>
      </c>
      <c r="H32" s="195">
        <f>'[76]Оценка от учреждения'!H31</f>
        <v>10</v>
      </c>
      <c r="I32" s="195">
        <f>'[76]Оценка от учреждения'!I31</f>
        <v>6.3</v>
      </c>
      <c r="J32" s="196">
        <f>IF(H32/I32*100&gt;100,100,H32/I32*100)</f>
        <v>100</v>
      </c>
      <c r="K32" s="237">
        <f>(J32+J33+J34)/3</f>
        <v>100</v>
      </c>
      <c r="L32" s="227">
        <f>(K32+K35)/2</f>
        <v>100</v>
      </c>
      <c r="M32" s="243"/>
      <c r="N32" s="44"/>
      <c r="O32" s="238">
        <v>8</v>
      </c>
    </row>
    <row r="33" spans="1:15" ht="39" customHeight="1" x14ac:dyDescent="0.25">
      <c r="A33" s="20"/>
      <c r="B33" s="189"/>
      <c r="C33" s="36"/>
      <c r="D33" s="217"/>
      <c r="E33" s="3" t="s">
        <v>19</v>
      </c>
      <c r="F33" s="38" t="s">
        <v>115</v>
      </c>
      <c r="G33" s="39" t="s">
        <v>21</v>
      </c>
      <c r="H33" s="195">
        <f>'[76]Оценка от учреждения'!H32</f>
        <v>100</v>
      </c>
      <c r="I33" s="195">
        <f>'[76]Оценка от учреждения'!I32</f>
        <v>100</v>
      </c>
      <c r="J33" s="196">
        <f>IF(I33/H33*100&gt;100,100,I33/H33*100)</f>
        <v>100</v>
      </c>
      <c r="K33" s="239"/>
      <c r="L33" s="240"/>
      <c r="M33" s="243"/>
      <c r="N33" s="49"/>
      <c r="O33" s="241"/>
    </row>
    <row r="34" spans="1:15" ht="33.75" customHeight="1" x14ac:dyDescent="0.25">
      <c r="A34" s="20"/>
      <c r="B34" s="189"/>
      <c r="C34" s="36"/>
      <c r="D34" s="217"/>
      <c r="E34" s="3" t="s">
        <v>19</v>
      </c>
      <c r="F34" s="38" t="s">
        <v>116</v>
      </c>
      <c r="G34" s="39" t="s">
        <v>21</v>
      </c>
      <c r="H34" s="195">
        <f>'[76]Оценка от учреждения'!H33</f>
        <v>55</v>
      </c>
      <c r="I34" s="195">
        <f>'[76]Оценка от учреждения'!I33</f>
        <v>56</v>
      </c>
      <c r="J34" s="196">
        <f>IF(I34/H34*100&gt;100,100,I34/H34*100)</f>
        <v>100</v>
      </c>
      <c r="K34" s="239"/>
      <c r="L34" s="240"/>
      <c r="M34" s="243"/>
      <c r="N34" s="49"/>
      <c r="O34" s="241"/>
    </row>
    <row r="35" spans="1:15" ht="33" customHeight="1" x14ac:dyDescent="0.25">
      <c r="A35" s="20"/>
      <c r="B35" s="203"/>
      <c r="C35" s="53"/>
      <c r="D35" s="218"/>
      <c r="E35" s="3" t="s">
        <v>25</v>
      </c>
      <c r="F35" s="55" t="s">
        <v>26</v>
      </c>
      <c r="G35" s="39" t="s">
        <v>27</v>
      </c>
      <c r="H35" s="195">
        <f>'[76]Оценка от учреждения'!H34</f>
        <v>242</v>
      </c>
      <c r="I35" s="195">
        <f>'[76]Оценка от учреждения'!I34</f>
        <v>245.42</v>
      </c>
      <c r="J35" s="196">
        <f>IF(I35/H35*100&gt;100,100,I35/H35*100)</f>
        <v>100</v>
      </c>
      <c r="K35" s="196">
        <f>J35</f>
        <v>100</v>
      </c>
      <c r="L35" s="240"/>
      <c r="M35" s="243"/>
      <c r="N35" s="57"/>
      <c r="O35" s="242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33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33"/>
      <c r="N41" s="49"/>
      <c r="O41" s="241"/>
    </row>
    <row r="42" spans="1:15" ht="36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33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hidden="1" customHeight="1" x14ac:dyDescent="0.25">
      <c r="A56" s="223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/>
      <c r="I56" s="195"/>
      <c r="J56" s="196"/>
      <c r="K56" s="237"/>
      <c r="L56" s="227"/>
      <c r="M56" s="233"/>
      <c r="N56" s="44"/>
      <c r="O56" s="238">
        <v>14</v>
      </c>
    </row>
    <row r="57" spans="1:15" ht="39" hidden="1" customHeight="1" x14ac:dyDescent="0.25">
      <c r="A57" s="223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/>
      <c r="I57" s="195"/>
      <c r="J57" s="196"/>
      <c r="K57" s="239"/>
      <c r="L57" s="240"/>
      <c r="M57" s="233"/>
      <c r="N57" s="49"/>
      <c r="O57" s="241"/>
    </row>
    <row r="58" spans="1:15" ht="36.75" hidden="1" customHeight="1" x14ac:dyDescent="0.25">
      <c r="A58" s="223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/>
      <c r="I58" s="195"/>
      <c r="J58" s="196"/>
      <c r="K58" s="239"/>
      <c r="L58" s="240"/>
      <c r="M58" s="233"/>
      <c r="N58" s="49"/>
      <c r="O58" s="241"/>
    </row>
    <row r="59" spans="1:15" ht="33" hidden="1" customHeight="1" x14ac:dyDescent="0.25">
      <c r="A59" s="223"/>
      <c r="B59" s="203"/>
      <c r="C59" s="53"/>
      <c r="D59" s="209"/>
      <c r="E59" s="3" t="s">
        <v>25</v>
      </c>
      <c r="F59" s="55" t="s">
        <v>117</v>
      </c>
      <c r="G59" s="39" t="s">
        <v>27</v>
      </c>
      <c r="H59" s="195"/>
      <c r="I59" s="195"/>
      <c r="J59" s="196"/>
      <c r="K59" s="196"/>
      <c r="L59" s="240"/>
      <c r="M59" s="233"/>
      <c r="N59" s="57"/>
      <c r="O59" s="242"/>
    </row>
    <row r="60" spans="1:15" customFormat="1" ht="52.5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33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33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33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33"/>
      <c r="N63" s="57"/>
      <c r="O63" s="236"/>
    </row>
    <row r="64" spans="1:15" ht="51" hidden="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/>
      <c r="I64" s="195"/>
      <c r="J64" s="196"/>
      <c r="K64" s="237"/>
      <c r="L64" s="227"/>
      <c r="M64" s="233"/>
      <c r="N64" s="44"/>
      <c r="O64" s="238">
        <v>16</v>
      </c>
    </row>
    <row r="65" spans="1:15" ht="39" hidden="1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/>
      <c r="I65" s="195"/>
      <c r="J65" s="196"/>
      <c r="K65" s="239"/>
      <c r="L65" s="240"/>
      <c r="M65" s="233"/>
      <c r="N65" s="49"/>
      <c r="O65" s="241"/>
    </row>
    <row r="66" spans="1:15" ht="33.75" hidden="1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/>
      <c r="I66" s="195"/>
      <c r="J66" s="196"/>
      <c r="K66" s="239"/>
      <c r="L66" s="240"/>
      <c r="M66" s="233"/>
      <c r="N66" s="49"/>
      <c r="O66" s="241"/>
    </row>
    <row r="67" spans="1:15" ht="33" hidden="1" customHeight="1" x14ac:dyDescent="0.25">
      <c r="A67" s="223"/>
      <c r="B67" s="203"/>
      <c r="C67" s="53"/>
      <c r="D67" s="209"/>
      <c r="E67" s="3" t="s">
        <v>25</v>
      </c>
      <c r="F67" s="55" t="s">
        <v>117</v>
      </c>
      <c r="G67" s="39" t="s">
        <v>27</v>
      </c>
      <c r="H67" s="195"/>
      <c r="I67" s="195"/>
      <c r="J67" s="196"/>
      <c r="K67" s="196"/>
      <c r="L67" s="240"/>
      <c r="M67" s="233"/>
      <c r="N67" s="57"/>
      <c r="O67" s="242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196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hidden="1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/>
      <c r="I72" s="195"/>
      <c r="J72" s="196"/>
      <c r="K72" s="237"/>
      <c r="L72" s="227"/>
      <c r="M72" s="233"/>
      <c r="N72" s="44"/>
      <c r="O72" s="238">
        <v>18</v>
      </c>
    </row>
    <row r="73" spans="1:15" ht="34.5" hidden="1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/>
      <c r="I73" s="195"/>
      <c r="J73" s="196"/>
      <c r="K73" s="239"/>
      <c r="L73" s="240"/>
      <c r="M73" s="233"/>
      <c r="N73" s="49"/>
      <c r="O73" s="241"/>
    </row>
    <row r="74" spans="1:15" ht="33.75" hidden="1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/>
      <c r="I74" s="195"/>
      <c r="J74" s="196"/>
      <c r="K74" s="239"/>
      <c r="L74" s="240"/>
      <c r="M74" s="233"/>
      <c r="N74" s="49"/>
      <c r="O74" s="241"/>
    </row>
    <row r="75" spans="1:15" ht="33" hidden="1" customHeight="1" x14ac:dyDescent="0.25">
      <c r="A75" s="223"/>
      <c r="B75" s="203"/>
      <c r="C75" s="53"/>
      <c r="D75" s="209"/>
      <c r="E75" s="3" t="s">
        <v>25</v>
      </c>
      <c r="F75" s="55" t="s">
        <v>117</v>
      </c>
      <c r="G75" s="39" t="s">
        <v>27</v>
      </c>
      <c r="H75" s="195"/>
      <c r="I75" s="195"/>
      <c r="J75" s="196"/>
      <c r="K75" s="196"/>
      <c r="L75" s="240"/>
      <c r="M75" s="233"/>
      <c r="N75" s="57"/>
      <c r="O75" s="242"/>
    </row>
    <row r="76" spans="1:15" customFormat="1" ht="36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/>
      <c r="I76" s="195"/>
      <c r="J76" s="225"/>
      <c r="K76" s="226"/>
      <c r="L76" s="227"/>
      <c r="M76" s="233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/>
      <c r="I77" s="195"/>
      <c r="J77" s="225"/>
      <c r="K77" s="231"/>
      <c r="L77" s="232"/>
      <c r="M77" s="233"/>
      <c r="N77" s="49"/>
      <c r="O77" s="234"/>
    </row>
    <row r="78" spans="1:15" customFormat="1" ht="35.25" hidden="1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/>
      <c r="I78" s="195"/>
      <c r="J78" s="225"/>
      <c r="K78" s="231"/>
      <c r="L78" s="232"/>
      <c r="M78" s="233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/>
      <c r="L79" s="232"/>
      <c r="M79" s="233"/>
      <c r="N79" s="57"/>
      <c r="O79" s="236"/>
    </row>
    <row r="80" spans="1:15" ht="34.5" hidden="1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/>
      <c r="I80" s="195"/>
      <c r="J80" s="196"/>
      <c r="K80" s="237"/>
      <c r="L80" s="227"/>
      <c r="M80" s="233"/>
      <c r="N80" s="44"/>
      <c r="O80" s="238">
        <v>20</v>
      </c>
    </row>
    <row r="81" spans="1:15" ht="39" hidden="1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/>
      <c r="I81" s="195"/>
      <c r="J81" s="196"/>
      <c r="K81" s="239"/>
      <c r="L81" s="240"/>
      <c r="M81" s="233"/>
      <c r="N81" s="49"/>
      <c r="O81" s="241"/>
    </row>
    <row r="82" spans="1:15" ht="33.75" hidden="1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/>
      <c r="I82" s="195"/>
      <c r="J82" s="196"/>
      <c r="K82" s="239"/>
      <c r="L82" s="240"/>
      <c r="M82" s="233"/>
      <c r="N82" s="49"/>
      <c r="O82" s="241"/>
    </row>
    <row r="83" spans="1:15" ht="33" hidden="1" customHeight="1" x14ac:dyDescent="0.25">
      <c r="A83" s="223"/>
      <c r="B83" s="203"/>
      <c r="C83" s="53"/>
      <c r="D83" s="209"/>
      <c r="E83" s="3" t="s">
        <v>25</v>
      </c>
      <c r="F83" s="55" t="s">
        <v>117</v>
      </c>
      <c r="G83" s="39" t="s">
        <v>27</v>
      </c>
      <c r="H83" s="195"/>
      <c r="I83" s="195"/>
      <c r="J83" s="196"/>
      <c r="K83" s="196"/>
      <c r="L83" s="240"/>
      <c r="M83" s="233"/>
      <c r="N83" s="57"/>
      <c r="O83" s="242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4.5" customHeight="1" x14ac:dyDescent="0.25">
      <c r="A92" s="223"/>
      <c r="B92" s="189" t="s">
        <v>163</v>
      </c>
      <c r="C92" s="190" t="s">
        <v>164</v>
      </c>
      <c r="D92" s="191" t="s">
        <v>18</v>
      </c>
      <c r="E92" s="192" t="s">
        <v>19</v>
      </c>
      <c r="F92" s="193" t="s">
        <v>150</v>
      </c>
      <c r="G92" s="194" t="s">
        <v>21</v>
      </c>
      <c r="H92" s="195">
        <f>'[76]Оценка от учреждения'!H91</f>
        <v>100</v>
      </c>
      <c r="I92" s="195">
        <f>'[76]Оценка от учреждения'!I91</f>
        <v>100</v>
      </c>
      <c r="J92" s="225">
        <f>IF(I92/H92*100&gt;100,100,I92/H92*100)</f>
        <v>100</v>
      </c>
      <c r="K92" s="226">
        <f>(J92+J93+J94)/3</f>
        <v>100</v>
      </c>
      <c r="L92" s="227">
        <f>(K92+K95)/2</f>
        <v>100</v>
      </c>
      <c r="M92" s="233"/>
      <c r="N92" s="44"/>
      <c r="O92" s="229">
        <v>23</v>
      </c>
    </row>
    <row r="93" spans="1:15" customFormat="1" ht="39" customHeight="1" x14ac:dyDescent="0.25">
      <c r="A93" s="223"/>
      <c r="B93" s="189"/>
      <c r="C93" s="190"/>
      <c r="D93" s="199"/>
      <c r="E93" s="192" t="s">
        <v>19</v>
      </c>
      <c r="F93" s="193" t="s">
        <v>151</v>
      </c>
      <c r="G93" s="194" t="s">
        <v>21</v>
      </c>
      <c r="H93" s="195">
        <f>'[76]Оценка от учреждения'!H92</f>
        <v>10</v>
      </c>
      <c r="I93" s="195">
        <f>'[76]Оценка от учреждения'!I92</f>
        <v>7.8</v>
      </c>
      <c r="J93" s="225">
        <f>IF(H93/I93*100&gt;100,100,H93/I93*100)</f>
        <v>100</v>
      </c>
      <c r="K93" s="231"/>
      <c r="L93" s="232"/>
      <c r="M93" s="233"/>
      <c r="N93" s="49"/>
      <c r="O93" s="234"/>
    </row>
    <row r="94" spans="1:15" customFormat="1" ht="32.25" customHeight="1" x14ac:dyDescent="0.25">
      <c r="A94" s="223"/>
      <c r="B94" s="189"/>
      <c r="C94" s="190"/>
      <c r="D94" s="199"/>
      <c r="E94" s="192" t="s">
        <v>19</v>
      </c>
      <c r="F94" s="220" t="s">
        <v>152</v>
      </c>
      <c r="G94" s="194" t="s">
        <v>21</v>
      </c>
      <c r="H94" s="195">
        <f>'[76]Оценка от учреждения'!H93</f>
        <v>100</v>
      </c>
      <c r="I94" s="195">
        <f>'[76]Оценка от учреждения'!I93</f>
        <v>100</v>
      </c>
      <c r="J94" s="225">
        <f>IF(I94/H94*100&gt;100,100,I94/H94*100)</f>
        <v>100</v>
      </c>
      <c r="K94" s="231"/>
      <c r="L94" s="232"/>
      <c r="M94" s="233"/>
      <c r="N94" s="49"/>
      <c r="O94" s="234"/>
    </row>
    <row r="95" spans="1:15" customFormat="1" ht="33" customHeight="1" x14ac:dyDescent="0.25">
      <c r="A95" s="223"/>
      <c r="B95" s="203"/>
      <c r="C95" s="204"/>
      <c r="D95" s="199"/>
      <c r="E95" s="192" t="s">
        <v>25</v>
      </c>
      <c r="F95" s="205" t="s">
        <v>26</v>
      </c>
      <c r="G95" s="194" t="s">
        <v>27</v>
      </c>
      <c r="H95" s="195">
        <f>'[76]Оценка от учреждения'!H94</f>
        <v>1</v>
      </c>
      <c r="I95" s="195">
        <f>'[76]Оценка от учреждения'!I94</f>
        <v>23.42</v>
      </c>
      <c r="J95" s="225">
        <f>IF(I95/H95*100&gt;100,100,I95/H95*100)</f>
        <v>100</v>
      </c>
      <c r="K95" s="225">
        <f>J95</f>
        <v>100</v>
      </c>
      <c r="L95" s="232"/>
      <c r="M95" s="233"/>
      <c r="N95" s="57"/>
      <c r="O95" s="236"/>
    </row>
    <row r="96" spans="1:15" ht="33" customHeight="1" x14ac:dyDescent="0.25">
      <c r="A96" s="223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>
        <f>'[76]Оценка от учреждения'!H95</f>
        <v>100</v>
      </c>
      <c r="I96" s="195">
        <f>'[76]Оценка от учреждения'!I95</f>
        <v>100</v>
      </c>
      <c r="J96" s="196">
        <f>IF(I96/H96*100&gt;100,100,I96/H96*100)</f>
        <v>100</v>
      </c>
      <c r="K96" s="237">
        <f>(J96+J97+J98)/3</f>
        <v>100</v>
      </c>
      <c r="L96" s="227">
        <f>(K96+K99)/2</f>
        <v>100</v>
      </c>
      <c r="M96" s="233"/>
      <c r="N96" s="44"/>
      <c r="O96" s="238">
        <v>24</v>
      </c>
    </row>
    <row r="97" spans="1:15" ht="39" customHeight="1" x14ac:dyDescent="0.25">
      <c r="A97" s="223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>
        <f>'[76]Оценка от учреждения'!H96</f>
        <v>10</v>
      </c>
      <c r="I97" s="195">
        <f>'[76]Оценка от учреждения'!I96</f>
        <v>5.9</v>
      </c>
      <c r="J97" s="196">
        <f>IF(H97/I97*100&gt;100,100,H97/I97*100)</f>
        <v>100</v>
      </c>
      <c r="K97" s="239"/>
      <c r="L97" s="240"/>
      <c r="M97" s="233"/>
      <c r="N97" s="49"/>
      <c r="O97" s="241"/>
    </row>
    <row r="98" spans="1:15" ht="33.75" customHeight="1" x14ac:dyDescent="0.25">
      <c r="A98" s="223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>
        <f>'[76]Оценка от учреждения'!H97</f>
        <v>100</v>
      </c>
      <c r="I98" s="195">
        <f>'[76]Оценка от учреждения'!I97</f>
        <v>100</v>
      </c>
      <c r="J98" s="196">
        <f>IF(I98/H98*100&gt;100,100,I98/H98*100)</f>
        <v>100</v>
      </c>
      <c r="K98" s="239"/>
      <c r="L98" s="240"/>
      <c r="M98" s="233"/>
      <c r="N98" s="49"/>
      <c r="O98" s="241"/>
    </row>
    <row r="99" spans="1:15" ht="33" customHeight="1" x14ac:dyDescent="0.25">
      <c r="A99" s="223"/>
      <c r="B99" s="203"/>
      <c r="C99" s="53"/>
      <c r="D99" s="209"/>
      <c r="E99" s="3" t="s">
        <v>25</v>
      </c>
      <c r="F99" s="55" t="s">
        <v>26</v>
      </c>
      <c r="G99" s="39" t="s">
        <v>27</v>
      </c>
      <c r="H99" s="195">
        <f>'[76]Оценка от учреждения'!H98</f>
        <v>19</v>
      </c>
      <c r="I99" s="195">
        <f>'[76]Оценка от учреждения'!I98</f>
        <v>23.42</v>
      </c>
      <c r="J99" s="196">
        <f>IF(I99/H99*100&gt;100,100,I99/H99*100)</f>
        <v>100</v>
      </c>
      <c r="K99" s="196">
        <f>J99</f>
        <v>100</v>
      </c>
      <c r="L99" s="240"/>
      <c r="M99" s="233"/>
      <c r="N99" s="57"/>
      <c r="O99" s="242"/>
    </row>
    <row r="100" spans="1:15" customFormat="1" ht="34.5" hidden="1" customHeight="1" x14ac:dyDescent="0.25">
      <c r="A100" s="223"/>
      <c r="B100" s="189" t="s">
        <v>167</v>
      </c>
      <c r="C100" s="190" t="s">
        <v>168</v>
      </c>
      <c r="D100" s="191" t="s">
        <v>18</v>
      </c>
      <c r="E100" s="192" t="s">
        <v>19</v>
      </c>
      <c r="F100" s="193" t="s">
        <v>150</v>
      </c>
      <c r="G100" s="194" t="s">
        <v>21</v>
      </c>
      <c r="H100" s="195"/>
      <c r="I100" s="195"/>
      <c r="J100" s="225"/>
      <c r="K100" s="226"/>
      <c r="L100" s="227"/>
      <c r="M100" s="233"/>
      <c r="N100" s="44"/>
      <c r="O100" s="229">
        <v>25</v>
      </c>
    </row>
    <row r="101" spans="1:15" customFormat="1" ht="39" hidden="1" customHeight="1" x14ac:dyDescent="0.25">
      <c r="A101" s="223"/>
      <c r="B101" s="189"/>
      <c r="C101" s="190"/>
      <c r="D101" s="199"/>
      <c r="E101" s="192" t="s">
        <v>19</v>
      </c>
      <c r="F101" s="193" t="s">
        <v>151</v>
      </c>
      <c r="G101" s="194" t="s">
        <v>21</v>
      </c>
      <c r="H101" s="195"/>
      <c r="I101" s="195"/>
      <c r="J101" s="225"/>
      <c r="K101" s="231"/>
      <c r="L101" s="232"/>
      <c r="M101" s="233"/>
      <c r="N101" s="49"/>
      <c r="O101" s="234"/>
    </row>
    <row r="102" spans="1:15" customFormat="1" ht="35.25" hidden="1" customHeight="1" x14ac:dyDescent="0.25">
      <c r="A102" s="223"/>
      <c r="B102" s="189"/>
      <c r="C102" s="190"/>
      <c r="D102" s="199"/>
      <c r="E102" s="192" t="s">
        <v>19</v>
      </c>
      <c r="F102" s="220" t="s">
        <v>152</v>
      </c>
      <c r="G102" s="194" t="s">
        <v>21</v>
      </c>
      <c r="H102" s="195"/>
      <c r="I102" s="195"/>
      <c r="J102" s="225"/>
      <c r="K102" s="231"/>
      <c r="L102" s="232"/>
      <c r="M102" s="233"/>
      <c r="N102" s="49"/>
      <c r="O102" s="234"/>
    </row>
    <row r="103" spans="1:15" customFormat="1" ht="33" hidden="1" customHeight="1" x14ac:dyDescent="0.25">
      <c r="A103" s="223"/>
      <c r="B103" s="203"/>
      <c r="C103" s="204"/>
      <c r="D103" s="199"/>
      <c r="E103" s="192" t="s">
        <v>25</v>
      </c>
      <c r="F103" s="205" t="s">
        <v>117</v>
      </c>
      <c r="G103" s="194" t="s">
        <v>27</v>
      </c>
      <c r="H103" s="195"/>
      <c r="I103" s="195"/>
      <c r="J103" s="225"/>
      <c r="K103" s="225"/>
      <c r="L103" s="232"/>
      <c r="M103" s="233"/>
      <c r="N103" s="57"/>
      <c r="O103" s="236"/>
    </row>
    <row r="104" spans="1:15" ht="33" customHeight="1" x14ac:dyDescent="0.25">
      <c r="A104" s="20"/>
      <c r="B104" s="189" t="s">
        <v>169</v>
      </c>
      <c r="C104" s="36" t="s">
        <v>170</v>
      </c>
      <c r="D104" s="208" t="s">
        <v>18</v>
      </c>
      <c r="E104" s="3" t="s">
        <v>19</v>
      </c>
      <c r="F104" s="38" t="s">
        <v>150</v>
      </c>
      <c r="G104" s="39" t="s">
        <v>21</v>
      </c>
      <c r="H104" s="195">
        <f>'[76]Оценка от учреждения'!H103</f>
        <v>100</v>
      </c>
      <c r="I104" s="195">
        <f>'[76]Оценка от учреждения'!I103</f>
        <v>100</v>
      </c>
      <c r="J104" s="196">
        <f>IF(I104/H104*100&gt;100,100,I104/H104*100)</f>
        <v>100</v>
      </c>
      <c r="K104" s="237">
        <f>(J104+J105+J106)/3</f>
        <v>100</v>
      </c>
      <c r="L104" s="227">
        <f>(K104+K107)/2</f>
        <v>96.942307692307693</v>
      </c>
      <c r="M104" s="243"/>
      <c r="N104" s="44"/>
      <c r="O104" s="238">
        <v>26</v>
      </c>
    </row>
    <row r="105" spans="1:15" ht="39" customHeight="1" x14ac:dyDescent="0.25">
      <c r="A105" s="20"/>
      <c r="B105" s="189"/>
      <c r="C105" s="36"/>
      <c r="D105" s="209"/>
      <c r="E105" s="3" t="s">
        <v>19</v>
      </c>
      <c r="F105" s="38" t="s">
        <v>151</v>
      </c>
      <c r="G105" s="39" t="s">
        <v>21</v>
      </c>
      <c r="H105" s="195">
        <f>'[76]Оценка от учреждения'!H104</f>
        <v>10</v>
      </c>
      <c r="I105" s="195">
        <f>'[76]Оценка от учреждения'!I104</f>
        <v>5.3</v>
      </c>
      <c r="J105" s="196">
        <f>IF(H105/I105*100&gt;100,100,H105/I105*100)</f>
        <v>100</v>
      </c>
      <c r="K105" s="239"/>
      <c r="L105" s="240"/>
      <c r="M105" s="243"/>
      <c r="N105" s="49"/>
      <c r="O105" s="241"/>
    </row>
    <row r="106" spans="1:15" ht="32.25" customHeight="1" x14ac:dyDescent="0.25">
      <c r="A106" s="20"/>
      <c r="B106" s="189"/>
      <c r="C106" s="36"/>
      <c r="D106" s="209"/>
      <c r="E106" s="3" t="s">
        <v>19</v>
      </c>
      <c r="F106" s="219" t="s">
        <v>152</v>
      </c>
      <c r="G106" s="39" t="s">
        <v>21</v>
      </c>
      <c r="H106" s="195">
        <f>'[76]Оценка от учреждения'!H105</f>
        <v>100</v>
      </c>
      <c r="I106" s="195">
        <f>'[76]Оценка от учреждения'!I105</f>
        <v>100</v>
      </c>
      <c r="J106" s="196">
        <f>IF(I106/H106*100&gt;100,100,I106/H106*100)</f>
        <v>100</v>
      </c>
      <c r="K106" s="239"/>
      <c r="L106" s="240"/>
      <c r="M106" s="243"/>
      <c r="N106" s="49"/>
      <c r="O106" s="241"/>
    </row>
    <row r="107" spans="1:15" ht="33" customHeight="1" x14ac:dyDescent="0.25">
      <c r="A107" s="159"/>
      <c r="B107" s="203"/>
      <c r="C107" s="53"/>
      <c r="D107" s="209"/>
      <c r="E107" s="3" t="s">
        <v>25</v>
      </c>
      <c r="F107" s="55" t="s">
        <v>26</v>
      </c>
      <c r="G107" s="39" t="s">
        <v>27</v>
      </c>
      <c r="H107" s="195">
        <f>'[76]Оценка от учреждения'!H106</f>
        <v>312</v>
      </c>
      <c r="I107" s="195">
        <f>'[76]Оценка от учреждения'!I106</f>
        <v>292.92</v>
      </c>
      <c r="J107" s="196">
        <f>IF(I107/H107*100&gt;100,100,I107/H107*100)</f>
        <v>93.884615384615387</v>
      </c>
      <c r="K107" s="196">
        <f>J107</f>
        <v>93.884615384615387</v>
      </c>
      <c r="L107" s="240"/>
      <c r="M107" s="244"/>
      <c r="N107" s="57"/>
      <c r="O107" s="24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45"/>
      <c r="H109" s="246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16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273" t="s">
        <v>1</v>
      </c>
      <c r="B2" s="273" t="s">
        <v>173</v>
      </c>
      <c r="C2" s="273" t="s">
        <v>3</v>
      </c>
      <c r="D2" s="273" t="s">
        <v>4</v>
      </c>
      <c r="E2" s="273" t="s">
        <v>5</v>
      </c>
      <c r="F2" s="273" t="s">
        <v>6</v>
      </c>
      <c r="G2" s="273" t="s">
        <v>7</v>
      </c>
      <c r="H2" s="3" t="s">
        <v>8</v>
      </c>
      <c r="I2" s="4" t="s">
        <v>9</v>
      </c>
      <c r="J2" s="273" t="s">
        <v>10</v>
      </c>
      <c r="K2" s="273" t="s">
        <v>11</v>
      </c>
      <c r="L2" s="273" t="s">
        <v>12</v>
      </c>
      <c r="M2" s="273" t="s">
        <v>13</v>
      </c>
      <c r="N2" s="273" t="s">
        <v>14</v>
      </c>
      <c r="O2" s="272"/>
    </row>
    <row r="3" spans="1:15" ht="24" customHeight="1" x14ac:dyDescent="0.25">
      <c r="A3" s="274">
        <v>1</v>
      </c>
      <c r="B3" s="275">
        <v>2</v>
      </c>
      <c r="C3" s="275">
        <v>3</v>
      </c>
      <c r="D3" s="274">
        <v>4</v>
      </c>
      <c r="E3" s="275">
        <v>5</v>
      </c>
      <c r="F3" s="275">
        <v>6</v>
      </c>
      <c r="G3" s="274">
        <v>7</v>
      </c>
      <c r="H3" s="4">
        <v>8</v>
      </c>
      <c r="I3" s="4">
        <v>9</v>
      </c>
      <c r="J3" s="274">
        <v>10</v>
      </c>
      <c r="K3" s="275">
        <v>11</v>
      </c>
      <c r="L3" s="275">
        <v>12</v>
      </c>
      <c r="M3" s="274">
        <v>13</v>
      </c>
      <c r="N3" s="275">
        <v>14</v>
      </c>
      <c r="O3" s="272"/>
    </row>
    <row r="4" spans="1:15" customFormat="1" ht="55.5" hidden="1" customHeight="1" x14ac:dyDescent="0.25">
      <c r="A4" s="228" t="s">
        <v>230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8.25" hidden="1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04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>
        <f>'[77]Оценка от учреждения'!H15</f>
        <v>7.9</v>
      </c>
      <c r="I16" s="195">
        <f>'[77]Оценка от учреждения'!I15</f>
        <v>8.8000000000000007</v>
      </c>
      <c r="J16" s="225">
        <f>IF(H16/I16*100&gt;100,100,H16/I16*100)</f>
        <v>89.772727272727266</v>
      </c>
      <c r="K16" s="226">
        <f>(J16+J17+J18)/3</f>
        <v>96.590909090909079</v>
      </c>
      <c r="L16" s="227">
        <f>(K16+K19)/2</f>
        <v>98.295454545454533</v>
      </c>
      <c r="M16" s="233"/>
      <c r="N16" s="44"/>
      <c r="O16" s="229">
        <v>4</v>
      </c>
    </row>
    <row r="17" spans="1:15" customFormat="1" ht="39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>
        <f>'[77]Оценка от учреждения'!H16</f>
        <v>100</v>
      </c>
      <c r="I17" s="195">
        <f>'[77]Оценка от учреждения'!I16</f>
        <v>100</v>
      </c>
      <c r="J17" s="225">
        <f>IF(I17/H17*100&gt;100,100,I17/H17*100)</f>
        <v>100</v>
      </c>
      <c r="K17" s="231"/>
      <c r="L17" s="232"/>
      <c r="M17" s="233"/>
      <c r="N17" s="49"/>
      <c r="O17" s="234"/>
    </row>
    <row r="18" spans="1:15" customFormat="1" ht="32.25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>
        <f>'[77]Оценка от учреждения'!H17</f>
        <v>68.900000000000006</v>
      </c>
      <c r="I18" s="195">
        <f>'[77]Оценка от учреждения'!I17</f>
        <v>100</v>
      </c>
      <c r="J18" s="225">
        <f>IF(I18/H18*100&gt;100,100,I18/H18*100)</f>
        <v>100</v>
      </c>
      <c r="K18" s="231"/>
      <c r="L18" s="232"/>
      <c r="M18" s="233"/>
      <c r="N18" s="49"/>
      <c r="O18" s="234"/>
    </row>
    <row r="19" spans="1:15" customFormat="1" ht="33" customHeight="1" x14ac:dyDescent="0.25">
      <c r="A19" s="223"/>
      <c r="B19" s="203"/>
      <c r="C19" s="204"/>
      <c r="D19" s="199"/>
      <c r="E19" s="192" t="s">
        <v>25</v>
      </c>
      <c r="F19" s="205" t="s">
        <v>26</v>
      </c>
      <c r="G19" s="194" t="s">
        <v>27</v>
      </c>
      <c r="H19" s="195">
        <f>'[77]Оценка от учреждения'!H18</f>
        <v>0.67</v>
      </c>
      <c r="I19" s="195">
        <f>'[77]Оценка от учреждения'!I18</f>
        <v>0.92</v>
      </c>
      <c r="J19" s="225">
        <f>IF(I19/H19*100&gt;100,100,I19/H19*100)</f>
        <v>100</v>
      </c>
      <c r="K19" s="225">
        <f>J19</f>
        <v>100</v>
      </c>
      <c r="L19" s="232"/>
      <c r="M19" s="233"/>
      <c r="N19" s="57"/>
      <c r="O19" s="236"/>
    </row>
    <row r="20" spans="1:15" customFormat="1" ht="52.5" hidden="1" customHeight="1" x14ac:dyDescent="0.25">
      <c r="A20" s="293"/>
      <c r="B20" s="189" t="s">
        <v>124</v>
      </c>
      <c r="C20" s="276" t="s">
        <v>125</v>
      </c>
      <c r="D20" s="277" t="s">
        <v>18</v>
      </c>
      <c r="E20" s="273" t="s">
        <v>19</v>
      </c>
      <c r="F20" s="256" t="s">
        <v>114</v>
      </c>
      <c r="G20" s="278" t="s">
        <v>21</v>
      </c>
      <c r="H20" s="195"/>
      <c r="I20" s="195"/>
      <c r="J20" s="279"/>
      <c r="K20" s="237"/>
      <c r="L20" s="261"/>
      <c r="M20" s="294"/>
      <c r="N20" s="280"/>
      <c r="O20" s="281">
        <v>5</v>
      </c>
    </row>
    <row r="21" spans="1:15" customFormat="1" ht="39" hidden="1" customHeight="1" x14ac:dyDescent="0.25">
      <c r="A21" s="293"/>
      <c r="B21" s="189"/>
      <c r="C21" s="276"/>
      <c r="D21" s="282"/>
      <c r="E21" s="273" t="s">
        <v>19</v>
      </c>
      <c r="F21" s="256" t="s">
        <v>115</v>
      </c>
      <c r="G21" s="278" t="s">
        <v>21</v>
      </c>
      <c r="H21" s="195"/>
      <c r="I21" s="195"/>
      <c r="J21" s="279"/>
      <c r="K21" s="283"/>
      <c r="L21" s="262"/>
      <c r="M21" s="294"/>
      <c r="N21" s="284"/>
      <c r="O21" s="285"/>
    </row>
    <row r="22" spans="1:15" customFormat="1" ht="33.75" hidden="1" customHeight="1" x14ac:dyDescent="0.25">
      <c r="A22" s="293"/>
      <c r="B22" s="189"/>
      <c r="C22" s="276"/>
      <c r="D22" s="282"/>
      <c r="E22" s="273" t="s">
        <v>19</v>
      </c>
      <c r="F22" s="256" t="s">
        <v>116</v>
      </c>
      <c r="G22" s="278" t="s">
        <v>21</v>
      </c>
      <c r="H22" s="195"/>
      <c r="I22" s="195"/>
      <c r="J22" s="279"/>
      <c r="K22" s="283"/>
      <c r="L22" s="262"/>
      <c r="M22" s="294"/>
      <c r="N22" s="284"/>
      <c r="O22" s="285"/>
    </row>
    <row r="23" spans="1:15" customFormat="1" ht="33" hidden="1" customHeight="1" x14ac:dyDescent="0.25">
      <c r="A23" s="293"/>
      <c r="B23" s="203"/>
      <c r="C23" s="276"/>
      <c r="D23" s="282"/>
      <c r="E23" s="273" t="s">
        <v>25</v>
      </c>
      <c r="F23" s="55" t="s">
        <v>117</v>
      </c>
      <c r="G23" s="278" t="s">
        <v>27</v>
      </c>
      <c r="H23" s="195"/>
      <c r="I23" s="195"/>
      <c r="J23" s="279"/>
      <c r="K23" s="279"/>
      <c r="L23" s="262"/>
      <c r="M23" s="294"/>
      <c r="N23" s="286"/>
      <c r="O23" s="287"/>
    </row>
    <row r="24" spans="1:15" ht="52.5" customHeight="1" x14ac:dyDescent="0.25">
      <c r="A24" s="293"/>
      <c r="B24" s="189" t="s">
        <v>126</v>
      </c>
      <c r="C24" s="276" t="s">
        <v>127</v>
      </c>
      <c r="D24" s="277" t="s">
        <v>18</v>
      </c>
      <c r="E24" s="273" t="s">
        <v>19</v>
      </c>
      <c r="F24" s="256" t="s">
        <v>114</v>
      </c>
      <c r="G24" s="278" t="s">
        <v>21</v>
      </c>
      <c r="H24" s="195">
        <f>'[77]Оценка от учреждения'!H23</f>
        <v>7.9</v>
      </c>
      <c r="I24" s="195">
        <f>'[77]Оценка от учреждения'!I23</f>
        <v>8</v>
      </c>
      <c r="J24" s="279">
        <f>IF(H24/I24*100&gt;100,100,H24/I24*100)</f>
        <v>98.75</v>
      </c>
      <c r="K24" s="237">
        <f>(J24+J25+J26)/3</f>
        <v>99.583333333333329</v>
      </c>
      <c r="L24" s="261">
        <f>(K24+K27)/2</f>
        <v>99.791666666666657</v>
      </c>
      <c r="M24" s="294"/>
      <c r="N24" s="280"/>
      <c r="O24" s="281">
        <v>6</v>
      </c>
    </row>
    <row r="25" spans="1:15" ht="39" customHeight="1" x14ac:dyDescent="0.25">
      <c r="A25" s="293"/>
      <c r="B25" s="189"/>
      <c r="C25" s="276"/>
      <c r="D25" s="282"/>
      <c r="E25" s="273" t="s">
        <v>19</v>
      </c>
      <c r="F25" s="193" t="s">
        <v>115</v>
      </c>
      <c r="G25" s="278" t="s">
        <v>21</v>
      </c>
      <c r="H25" s="195">
        <f>'[77]Оценка от учреждения'!H24</f>
        <v>100</v>
      </c>
      <c r="I25" s="195">
        <f>'[77]Оценка от учреждения'!I24</f>
        <v>100</v>
      </c>
      <c r="J25" s="279">
        <f>IF(I25/H25*100&gt;100,100,I25/H25*100)</f>
        <v>100</v>
      </c>
      <c r="K25" s="283"/>
      <c r="L25" s="262"/>
      <c r="M25" s="294"/>
      <c r="N25" s="284"/>
      <c r="O25" s="285"/>
    </row>
    <row r="26" spans="1:15" ht="35.25" customHeight="1" x14ac:dyDescent="0.25">
      <c r="A26" s="293"/>
      <c r="B26" s="189"/>
      <c r="C26" s="276"/>
      <c r="D26" s="282"/>
      <c r="E26" s="273" t="s">
        <v>19</v>
      </c>
      <c r="F26" s="256" t="s">
        <v>116</v>
      </c>
      <c r="G26" s="278" t="s">
        <v>21</v>
      </c>
      <c r="H26" s="195">
        <f>'[77]Оценка от учреждения'!H25</f>
        <v>68.900000000000006</v>
      </c>
      <c r="I26" s="195">
        <f>'[77]Оценка от учреждения'!I25</f>
        <v>75</v>
      </c>
      <c r="J26" s="279">
        <f>IF(I26/H26*100&gt;100,100,I26/H26*100)</f>
        <v>100</v>
      </c>
      <c r="K26" s="283"/>
      <c r="L26" s="262"/>
      <c r="M26" s="294"/>
      <c r="N26" s="284"/>
      <c r="O26" s="285"/>
    </row>
    <row r="27" spans="1:15" ht="33" customHeight="1" x14ac:dyDescent="0.25">
      <c r="A27" s="293"/>
      <c r="B27" s="203"/>
      <c r="C27" s="276"/>
      <c r="D27" s="282"/>
      <c r="E27" s="273" t="s">
        <v>25</v>
      </c>
      <c r="F27" s="55" t="s">
        <v>26</v>
      </c>
      <c r="G27" s="278" t="s">
        <v>27</v>
      </c>
      <c r="H27" s="195">
        <f>'[77]Оценка от учреждения'!H26</f>
        <v>17</v>
      </c>
      <c r="I27" s="195">
        <f>'[77]Оценка от учреждения'!I26</f>
        <v>17.079999999999998</v>
      </c>
      <c r="J27" s="279">
        <f>IF(I27/H27*100&gt;100,100,I27/H27*100)</f>
        <v>100</v>
      </c>
      <c r="K27" s="279">
        <f>J27</f>
        <v>100</v>
      </c>
      <c r="L27" s="262"/>
      <c r="M27" s="294"/>
      <c r="N27" s="286"/>
      <c r="O27" s="287"/>
    </row>
    <row r="28" spans="1:15" customFormat="1" ht="51" hidden="1" customHeight="1" x14ac:dyDescent="0.25">
      <c r="A28" s="293"/>
      <c r="B28" s="189" t="s">
        <v>128</v>
      </c>
      <c r="C28" s="276" t="s">
        <v>129</v>
      </c>
      <c r="D28" s="277" t="s">
        <v>18</v>
      </c>
      <c r="E28" s="273" t="s">
        <v>19</v>
      </c>
      <c r="F28" s="256" t="s">
        <v>114</v>
      </c>
      <c r="G28" s="278" t="s">
        <v>21</v>
      </c>
      <c r="H28" s="195"/>
      <c r="I28" s="195"/>
      <c r="J28" s="279"/>
      <c r="K28" s="237"/>
      <c r="L28" s="261"/>
      <c r="M28" s="294"/>
      <c r="N28" s="280"/>
      <c r="O28" s="281">
        <v>7</v>
      </c>
    </row>
    <row r="29" spans="1:15" customFormat="1" ht="39" hidden="1" customHeight="1" x14ac:dyDescent="0.25">
      <c r="A29" s="293"/>
      <c r="B29" s="189"/>
      <c r="C29" s="276"/>
      <c r="D29" s="282"/>
      <c r="E29" s="273" t="s">
        <v>19</v>
      </c>
      <c r="F29" s="256" t="s">
        <v>115</v>
      </c>
      <c r="G29" s="278" t="s">
        <v>21</v>
      </c>
      <c r="H29" s="195"/>
      <c r="I29" s="195"/>
      <c r="J29" s="279"/>
      <c r="K29" s="283"/>
      <c r="L29" s="262"/>
      <c r="M29" s="294"/>
      <c r="N29" s="284"/>
      <c r="O29" s="285"/>
    </row>
    <row r="30" spans="1:15" customFormat="1" ht="33.75" hidden="1" customHeight="1" x14ac:dyDescent="0.25">
      <c r="A30" s="293"/>
      <c r="B30" s="189"/>
      <c r="C30" s="276"/>
      <c r="D30" s="282"/>
      <c r="E30" s="273" t="s">
        <v>19</v>
      </c>
      <c r="F30" s="256" t="s">
        <v>116</v>
      </c>
      <c r="G30" s="278" t="s">
        <v>21</v>
      </c>
      <c r="H30" s="195"/>
      <c r="I30" s="195"/>
      <c r="J30" s="279"/>
      <c r="K30" s="283"/>
      <c r="L30" s="262"/>
      <c r="M30" s="294"/>
      <c r="N30" s="284"/>
      <c r="O30" s="285"/>
    </row>
    <row r="31" spans="1:15" customFormat="1" ht="33" hidden="1" customHeight="1" x14ac:dyDescent="0.25">
      <c r="A31" s="293"/>
      <c r="B31" s="203"/>
      <c r="C31" s="276"/>
      <c r="D31" s="282"/>
      <c r="E31" s="273" t="s">
        <v>25</v>
      </c>
      <c r="F31" s="55" t="s">
        <v>117</v>
      </c>
      <c r="G31" s="278" t="s">
        <v>27</v>
      </c>
      <c r="H31" s="195"/>
      <c r="I31" s="195"/>
      <c r="J31" s="279"/>
      <c r="K31" s="279"/>
      <c r="L31" s="262"/>
      <c r="M31" s="294"/>
      <c r="N31" s="286"/>
      <c r="O31" s="287"/>
    </row>
    <row r="32" spans="1:15" ht="54" customHeight="1" x14ac:dyDescent="0.25">
      <c r="A32" s="293"/>
      <c r="B32" s="189" t="s">
        <v>130</v>
      </c>
      <c r="C32" s="276" t="s">
        <v>131</v>
      </c>
      <c r="D32" s="288" t="s">
        <v>18</v>
      </c>
      <c r="E32" s="273" t="s">
        <v>19</v>
      </c>
      <c r="F32" s="256" t="s">
        <v>114</v>
      </c>
      <c r="G32" s="278" t="s">
        <v>21</v>
      </c>
      <c r="H32" s="195">
        <f>'[77]Оценка от учреждения'!H31</f>
        <v>7.9</v>
      </c>
      <c r="I32" s="195">
        <f>'[77]Оценка от учреждения'!I31</f>
        <v>7.7</v>
      </c>
      <c r="J32" s="279">
        <f>IF(H32/I32*100&gt;100,100,H32/I32*100)</f>
        <v>100</v>
      </c>
      <c r="K32" s="237">
        <f>(J32+J33+J34)/3</f>
        <v>98.935655539429135</v>
      </c>
      <c r="L32" s="261">
        <f>(K32+K35)/2</f>
        <v>99.467827769714575</v>
      </c>
      <c r="M32" s="294"/>
      <c r="N32" s="280"/>
      <c r="O32" s="281">
        <v>8</v>
      </c>
    </row>
    <row r="33" spans="1:15" ht="39" customHeight="1" x14ac:dyDescent="0.25">
      <c r="A33" s="293"/>
      <c r="B33" s="189"/>
      <c r="C33" s="276"/>
      <c r="D33" s="289"/>
      <c r="E33" s="273" t="s">
        <v>19</v>
      </c>
      <c r="F33" s="256" t="s">
        <v>115</v>
      </c>
      <c r="G33" s="278" t="s">
        <v>21</v>
      </c>
      <c r="H33" s="195">
        <f>'[77]Оценка от учреждения'!H32</f>
        <v>100</v>
      </c>
      <c r="I33" s="195">
        <f>'[77]Оценка от учреждения'!I32</f>
        <v>100</v>
      </c>
      <c r="J33" s="279">
        <f>IF(I33/H33*100&gt;100,100,I33/H33*100)</f>
        <v>100</v>
      </c>
      <c r="K33" s="283"/>
      <c r="L33" s="262"/>
      <c r="M33" s="294"/>
      <c r="N33" s="284"/>
      <c r="O33" s="285"/>
    </row>
    <row r="34" spans="1:15" ht="33.75" customHeight="1" x14ac:dyDescent="0.25">
      <c r="A34" s="293"/>
      <c r="B34" s="189"/>
      <c r="C34" s="276"/>
      <c r="D34" s="289"/>
      <c r="E34" s="273" t="s">
        <v>19</v>
      </c>
      <c r="F34" s="256" t="s">
        <v>116</v>
      </c>
      <c r="G34" s="278" t="s">
        <v>21</v>
      </c>
      <c r="H34" s="195">
        <f>'[77]Оценка от учреждения'!H33</f>
        <v>68.900000000000006</v>
      </c>
      <c r="I34" s="195">
        <f>'[77]Оценка от учреждения'!I33</f>
        <v>66.7</v>
      </c>
      <c r="J34" s="279">
        <f>IF(I34/H34*100&gt;100,100,I34/H34*100)</f>
        <v>96.806966618287376</v>
      </c>
      <c r="K34" s="283"/>
      <c r="L34" s="262"/>
      <c r="M34" s="294"/>
      <c r="N34" s="284"/>
      <c r="O34" s="285"/>
    </row>
    <row r="35" spans="1:15" ht="33" customHeight="1" x14ac:dyDescent="0.25">
      <c r="A35" s="293"/>
      <c r="B35" s="203"/>
      <c r="C35" s="276"/>
      <c r="D35" s="290"/>
      <c r="E35" s="273" t="s">
        <v>25</v>
      </c>
      <c r="F35" s="55" t="s">
        <v>26</v>
      </c>
      <c r="G35" s="278" t="s">
        <v>27</v>
      </c>
      <c r="H35" s="195">
        <f>'[77]Оценка от учреждения'!H34</f>
        <v>182</v>
      </c>
      <c r="I35" s="195">
        <f>'[77]Оценка от учреждения'!I34</f>
        <v>185.5</v>
      </c>
      <c r="J35" s="279">
        <f>IF(I35/H35*100&gt;100,100,I35/H35*100)</f>
        <v>100</v>
      </c>
      <c r="K35" s="279">
        <f>J35</f>
        <v>100</v>
      </c>
      <c r="L35" s="262"/>
      <c r="M35" s="294"/>
      <c r="N35" s="286"/>
      <c r="O35" s="287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33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33"/>
      <c r="N41" s="49"/>
      <c r="O41" s="241"/>
    </row>
    <row r="42" spans="1:15" ht="36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33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customHeight="1" x14ac:dyDescent="0.25">
      <c r="A56" s="293"/>
      <c r="B56" s="189" t="s">
        <v>142</v>
      </c>
      <c r="C56" s="276" t="s">
        <v>143</v>
      </c>
      <c r="D56" s="277" t="s">
        <v>18</v>
      </c>
      <c r="E56" s="273" t="s">
        <v>19</v>
      </c>
      <c r="F56" s="256" t="s">
        <v>114</v>
      </c>
      <c r="G56" s="278" t="s">
        <v>21</v>
      </c>
      <c r="H56" s="195">
        <f>'[77]Оценка от учреждения'!H55</f>
        <v>7.9</v>
      </c>
      <c r="I56" s="195">
        <f>'[77]Оценка от учреждения'!I55</f>
        <v>8</v>
      </c>
      <c r="J56" s="279">
        <f>IF(H56/I56*100&gt;100,100,H56/I56*100)</f>
        <v>98.75</v>
      </c>
      <c r="K56" s="237">
        <f>(J56+J57+J58)/3</f>
        <v>99.583333333333329</v>
      </c>
      <c r="L56" s="261">
        <f>(K56+K59)/2</f>
        <v>98.824999999999989</v>
      </c>
      <c r="M56" s="294"/>
      <c r="N56" s="280"/>
      <c r="O56" s="281">
        <v>14</v>
      </c>
    </row>
    <row r="57" spans="1:15" ht="39" customHeight="1" x14ac:dyDescent="0.25">
      <c r="A57" s="293"/>
      <c r="B57" s="189"/>
      <c r="C57" s="276"/>
      <c r="D57" s="282"/>
      <c r="E57" s="273" t="s">
        <v>19</v>
      </c>
      <c r="F57" s="256" t="s">
        <v>115</v>
      </c>
      <c r="G57" s="278" t="s">
        <v>21</v>
      </c>
      <c r="H57" s="195">
        <f>'[77]Оценка от учреждения'!H56</f>
        <v>100</v>
      </c>
      <c r="I57" s="195">
        <f>'[77]Оценка от учреждения'!I56</f>
        <v>100</v>
      </c>
      <c r="J57" s="279">
        <f>IF(I57/H57*100&gt;100,100,I57/H57*100)</f>
        <v>100</v>
      </c>
      <c r="K57" s="283"/>
      <c r="L57" s="262"/>
      <c r="M57" s="294"/>
      <c r="N57" s="284"/>
      <c r="O57" s="285"/>
    </row>
    <row r="58" spans="1:15" ht="36.75" customHeight="1" x14ac:dyDescent="0.25">
      <c r="A58" s="293"/>
      <c r="B58" s="189"/>
      <c r="C58" s="276"/>
      <c r="D58" s="282"/>
      <c r="E58" s="273" t="s">
        <v>19</v>
      </c>
      <c r="F58" s="256" t="s">
        <v>116</v>
      </c>
      <c r="G58" s="278" t="s">
        <v>21</v>
      </c>
      <c r="H58" s="195">
        <f>'[77]Оценка от учреждения'!H57</f>
        <v>72</v>
      </c>
      <c r="I58" s="195">
        <f>'[77]Оценка от учреждения'!I57</f>
        <v>80</v>
      </c>
      <c r="J58" s="279">
        <f>IF(I58/H58*100&gt;100,100,I58/H58*100)</f>
        <v>100</v>
      </c>
      <c r="K58" s="283"/>
      <c r="L58" s="262"/>
      <c r="M58" s="294"/>
      <c r="N58" s="284"/>
      <c r="O58" s="285"/>
    </row>
    <row r="59" spans="1:15" ht="33" customHeight="1" x14ac:dyDescent="0.25">
      <c r="A59" s="293"/>
      <c r="B59" s="203"/>
      <c r="C59" s="276"/>
      <c r="D59" s="282"/>
      <c r="E59" s="273" t="s">
        <v>25</v>
      </c>
      <c r="F59" s="55" t="s">
        <v>26</v>
      </c>
      <c r="G59" s="278" t="s">
        <v>27</v>
      </c>
      <c r="H59" s="195">
        <f>'[77]Оценка от учреждения'!H58</f>
        <v>30</v>
      </c>
      <c r="I59" s="195">
        <f>'[77]Оценка от учреждения'!I58</f>
        <v>29.42</v>
      </c>
      <c r="J59" s="279">
        <f>IF(I59/H59*100&gt;100,100,I59/H59*100)</f>
        <v>98.066666666666663</v>
      </c>
      <c r="K59" s="279">
        <f>J59</f>
        <v>98.066666666666663</v>
      </c>
      <c r="L59" s="262"/>
      <c r="M59" s="294"/>
      <c r="N59" s="286"/>
      <c r="O59" s="287"/>
    </row>
    <row r="60" spans="1:15" customFormat="1" ht="52.5" customHeight="1" x14ac:dyDescent="0.25">
      <c r="A60" s="293"/>
      <c r="B60" s="189" t="s">
        <v>144</v>
      </c>
      <c r="C60" s="276" t="s">
        <v>145</v>
      </c>
      <c r="D60" s="277" t="s">
        <v>18</v>
      </c>
      <c r="E60" s="273" t="s">
        <v>19</v>
      </c>
      <c r="F60" s="256" t="s">
        <v>114</v>
      </c>
      <c r="G60" s="278" t="s">
        <v>21</v>
      </c>
      <c r="H60" s="195">
        <f>'[77]Оценка от учреждения'!H59</f>
        <v>12</v>
      </c>
      <c r="I60" s="195">
        <f>'[77]Оценка от учреждения'!I59</f>
        <v>11.2</v>
      </c>
      <c r="J60" s="279">
        <f>IF(H60/I60*100&gt;100,100,H60/I60*100)</f>
        <v>100</v>
      </c>
      <c r="K60" s="237">
        <f>(J60+J61+J62)/3</f>
        <v>100</v>
      </c>
      <c r="L60" s="261">
        <f>(K60+K63)/2</f>
        <v>100</v>
      </c>
      <c r="M60" s="294"/>
      <c r="N60" s="280"/>
      <c r="O60" s="281">
        <v>15</v>
      </c>
    </row>
    <row r="61" spans="1:15" customFormat="1" ht="39" customHeight="1" x14ac:dyDescent="0.25">
      <c r="A61" s="293"/>
      <c r="B61" s="189"/>
      <c r="C61" s="276"/>
      <c r="D61" s="282"/>
      <c r="E61" s="273" t="s">
        <v>19</v>
      </c>
      <c r="F61" s="256" t="s">
        <v>115</v>
      </c>
      <c r="G61" s="278" t="s">
        <v>21</v>
      </c>
      <c r="H61" s="195">
        <f>'[77]Оценка от учреждения'!H60</f>
        <v>100</v>
      </c>
      <c r="I61" s="195">
        <f>'[77]Оценка от учреждения'!I60</f>
        <v>100</v>
      </c>
      <c r="J61" s="279">
        <f>IF(I61/H61*100&gt;100,100,I61/H61*100)</f>
        <v>100</v>
      </c>
      <c r="K61" s="283"/>
      <c r="L61" s="262"/>
      <c r="M61" s="294"/>
      <c r="N61" s="284"/>
      <c r="O61" s="285"/>
    </row>
    <row r="62" spans="1:15" customFormat="1" ht="33.75" customHeight="1" x14ac:dyDescent="0.25">
      <c r="A62" s="293"/>
      <c r="B62" s="189"/>
      <c r="C62" s="276"/>
      <c r="D62" s="282"/>
      <c r="E62" s="273" t="s">
        <v>19</v>
      </c>
      <c r="F62" s="256" t="s">
        <v>116</v>
      </c>
      <c r="G62" s="278" t="s">
        <v>21</v>
      </c>
      <c r="H62" s="195">
        <f>'[77]Оценка от учреждения'!H61</f>
        <v>72</v>
      </c>
      <c r="I62" s="195">
        <f>'[77]Оценка от учреждения'!I61</f>
        <v>77.8</v>
      </c>
      <c r="J62" s="279">
        <f>IF(I62/H62*100&gt;100,100,I62/H62*100)</f>
        <v>100</v>
      </c>
      <c r="K62" s="283"/>
      <c r="L62" s="262"/>
      <c r="M62" s="294"/>
      <c r="N62" s="284"/>
      <c r="O62" s="285"/>
    </row>
    <row r="63" spans="1:15" customFormat="1" ht="33" customHeight="1" x14ac:dyDescent="0.25">
      <c r="A63" s="293"/>
      <c r="B63" s="203"/>
      <c r="C63" s="276"/>
      <c r="D63" s="282"/>
      <c r="E63" s="273" t="s">
        <v>25</v>
      </c>
      <c r="F63" s="55" t="s">
        <v>26</v>
      </c>
      <c r="G63" s="278" t="s">
        <v>27</v>
      </c>
      <c r="H63" s="195">
        <f>'[77]Оценка от учреждения'!H62</f>
        <v>0.67</v>
      </c>
      <c r="I63" s="195">
        <f>'[77]Оценка от учреждения'!I62</f>
        <v>1.08</v>
      </c>
      <c r="J63" s="279">
        <f>IF(I63/H63*100&gt;100,100,I63/H63*100)</f>
        <v>100</v>
      </c>
      <c r="K63" s="279">
        <f>J63</f>
        <v>100</v>
      </c>
      <c r="L63" s="262"/>
      <c r="M63" s="294"/>
      <c r="N63" s="286"/>
      <c r="O63" s="287"/>
    </row>
    <row r="64" spans="1:15" ht="51" customHeight="1" x14ac:dyDescent="0.25">
      <c r="A64" s="293"/>
      <c r="B64" s="189" t="s">
        <v>146</v>
      </c>
      <c r="C64" s="276" t="s">
        <v>147</v>
      </c>
      <c r="D64" s="277" t="s">
        <v>18</v>
      </c>
      <c r="E64" s="273" t="s">
        <v>19</v>
      </c>
      <c r="F64" s="256" t="s">
        <v>114</v>
      </c>
      <c r="G64" s="278" t="s">
        <v>21</v>
      </c>
      <c r="H64" s="195">
        <f>'[77]Оценка от учреждения'!H63</f>
        <v>15</v>
      </c>
      <c r="I64" s="195">
        <f>'[77]Оценка от учреждения'!I63</f>
        <v>12.8</v>
      </c>
      <c r="J64" s="279">
        <f>IF(H64/I64*100&gt;100,100,H64/I64*100)</f>
        <v>100</v>
      </c>
      <c r="K64" s="237">
        <f>(J64+J65+J66)/3</f>
        <v>100</v>
      </c>
      <c r="L64" s="261">
        <f>(K64+K67)/2</f>
        <v>100</v>
      </c>
      <c r="M64" s="294"/>
      <c r="N64" s="280"/>
      <c r="O64" s="281">
        <v>16</v>
      </c>
    </row>
    <row r="65" spans="1:15" ht="39" customHeight="1" x14ac:dyDescent="0.25">
      <c r="A65" s="293"/>
      <c r="B65" s="189"/>
      <c r="C65" s="276"/>
      <c r="D65" s="282"/>
      <c r="E65" s="273" t="s">
        <v>19</v>
      </c>
      <c r="F65" s="256" t="s">
        <v>115</v>
      </c>
      <c r="G65" s="278" t="s">
        <v>21</v>
      </c>
      <c r="H65" s="195">
        <f>'[77]Оценка от учреждения'!H64</f>
        <v>100</v>
      </c>
      <c r="I65" s="195">
        <f>'[77]Оценка от учреждения'!I64</f>
        <v>100</v>
      </c>
      <c r="J65" s="279">
        <f>IF(I65/H65*100&gt;100,100,I65/H65*100)</f>
        <v>100</v>
      </c>
      <c r="K65" s="283"/>
      <c r="L65" s="262"/>
      <c r="M65" s="294"/>
      <c r="N65" s="284"/>
      <c r="O65" s="285"/>
    </row>
    <row r="66" spans="1:15" ht="33.75" customHeight="1" x14ac:dyDescent="0.25">
      <c r="A66" s="293"/>
      <c r="B66" s="189"/>
      <c r="C66" s="276"/>
      <c r="D66" s="282"/>
      <c r="E66" s="273" t="s">
        <v>19</v>
      </c>
      <c r="F66" s="256" t="s">
        <v>116</v>
      </c>
      <c r="G66" s="278" t="s">
        <v>21</v>
      </c>
      <c r="H66" s="195">
        <f>'[77]Оценка от учреждения'!H65</f>
        <v>80</v>
      </c>
      <c r="I66" s="195">
        <f>'[77]Оценка от учреждения'!I65</f>
        <v>88.9</v>
      </c>
      <c r="J66" s="279">
        <f>IF(I66/H66*100&gt;100,100,I66/H66*100)</f>
        <v>100</v>
      </c>
      <c r="K66" s="283"/>
      <c r="L66" s="262"/>
      <c r="M66" s="294"/>
      <c r="N66" s="284"/>
      <c r="O66" s="285"/>
    </row>
    <row r="67" spans="1:15" ht="33" customHeight="1" x14ac:dyDescent="0.25">
      <c r="A67" s="293"/>
      <c r="B67" s="203"/>
      <c r="C67" s="276"/>
      <c r="D67" s="282"/>
      <c r="E67" s="273" t="s">
        <v>25</v>
      </c>
      <c r="F67" s="55" t="s">
        <v>26</v>
      </c>
      <c r="G67" s="278" t="s">
        <v>27</v>
      </c>
      <c r="H67" s="195">
        <f>'[77]Оценка от учреждения'!H66</f>
        <v>3.33</v>
      </c>
      <c r="I67" s="195">
        <f>'[77]Оценка от учреждения'!I66</f>
        <v>3.33</v>
      </c>
      <c r="J67" s="279">
        <f>IF(I67/H67*100&gt;100,100,I67/H67*100)</f>
        <v>100</v>
      </c>
      <c r="K67" s="279">
        <f>J67</f>
        <v>100</v>
      </c>
      <c r="L67" s="262"/>
      <c r="M67" s="294"/>
      <c r="N67" s="286"/>
      <c r="O67" s="287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279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hidden="1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/>
      <c r="I72" s="195"/>
      <c r="J72" s="196"/>
      <c r="K72" s="237"/>
      <c r="L72" s="227"/>
      <c r="M72" s="233"/>
      <c r="N72" s="44"/>
      <c r="O72" s="238">
        <v>18</v>
      </c>
    </row>
    <row r="73" spans="1:15" ht="34.5" hidden="1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/>
      <c r="I73" s="195"/>
      <c r="J73" s="196"/>
      <c r="K73" s="239"/>
      <c r="L73" s="240"/>
      <c r="M73" s="233"/>
      <c r="N73" s="49"/>
      <c r="O73" s="241"/>
    </row>
    <row r="74" spans="1:15" ht="33.75" hidden="1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/>
      <c r="I74" s="195"/>
      <c r="J74" s="196"/>
      <c r="K74" s="239"/>
      <c r="L74" s="240"/>
      <c r="M74" s="233"/>
      <c r="N74" s="49"/>
      <c r="O74" s="241"/>
    </row>
    <row r="75" spans="1:15" ht="33" hidden="1" customHeight="1" x14ac:dyDescent="0.25">
      <c r="A75" s="223"/>
      <c r="B75" s="203"/>
      <c r="C75" s="53"/>
      <c r="D75" s="209"/>
      <c r="E75" s="3" t="s">
        <v>25</v>
      </c>
      <c r="F75" s="55" t="s">
        <v>117</v>
      </c>
      <c r="G75" s="39" t="s">
        <v>27</v>
      </c>
      <c r="H75" s="195"/>
      <c r="I75" s="195"/>
      <c r="J75" s="196"/>
      <c r="K75" s="196"/>
      <c r="L75" s="240"/>
      <c r="M75" s="233"/>
      <c r="N75" s="57"/>
      <c r="O75" s="242"/>
    </row>
    <row r="76" spans="1:15" customFormat="1" ht="36" customHeight="1" x14ac:dyDescent="0.25">
      <c r="A76" s="293"/>
      <c r="B76" s="189" t="s">
        <v>155</v>
      </c>
      <c r="C76" s="276" t="s">
        <v>156</v>
      </c>
      <c r="D76" s="277" t="s">
        <v>18</v>
      </c>
      <c r="E76" s="273" t="s">
        <v>19</v>
      </c>
      <c r="F76" s="256" t="s">
        <v>150</v>
      </c>
      <c r="G76" s="278" t="s">
        <v>21</v>
      </c>
      <c r="H76" s="195">
        <f>'[77]Оценка от учреждения'!H75</f>
        <v>100</v>
      </c>
      <c r="I76" s="195">
        <f>'[77]Оценка от учреждения'!I75</f>
        <v>100</v>
      </c>
      <c r="J76" s="279">
        <f>IF(I76/H76*100&gt;100,100,I76/H76*100)</f>
        <v>100</v>
      </c>
      <c r="K76" s="237">
        <f>(J76+J77+J78)/3</f>
        <v>100</v>
      </c>
      <c r="L76" s="261">
        <f>(K76+K79)/2</f>
        <v>100</v>
      </c>
      <c r="M76" s="294"/>
      <c r="N76" s="280"/>
      <c r="O76" s="281">
        <v>19</v>
      </c>
    </row>
    <row r="77" spans="1:15" customFormat="1" ht="39" customHeight="1" x14ac:dyDescent="0.25">
      <c r="A77" s="293"/>
      <c r="B77" s="189"/>
      <c r="C77" s="276"/>
      <c r="D77" s="282"/>
      <c r="E77" s="273" t="s">
        <v>19</v>
      </c>
      <c r="F77" s="256" t="s">
        <v>151</v>
      </c>
      <c r="G77" s="278" t="s">
        <v>21</v>
      </c>
      <c r="H77" s="195">
        <f>'[77]Оценка от учреждения'!H76</f>
        <v>12</v>
      </c>
      <c r="I77" s="195">
        <f>'[77]Оценка от учреждения'!I76</f>
        <v>11.2</v>
      </c>
      <c r="J77" s="279">
        <f>IF(H77/I77*100&gt;100,100,H77/I77*100)</f>
        <v>100</v>
      </c>
      <c r="K77" s="283"/>
      <c r="L77" s="262"/>
      <c r="M77" s="294"/>
      <c r="N77" s="284"/>
      <c r="O77" s="285"/>
    </row>
    <row r="78" spans="1:15" customFormat="1" ht="35.25" customHeight="1" x14ac:dyDescent="0.25">
      <c r="A78" s="293"/>
      <c r="B78" s="189"/>
      <c r="C78" s="276"/>
      <c r="D78" s="282"/>
      <c r="E78" s="273" t="s">
        <v>19</v>
      </c>
      <c r="F78" s="291" t="s">
        <v>152</v>
      </c>
      <c r="G78" s="278" t="s">
        <v>21</v>
      </c>
      <c r="H78" s="195">
        <f>'[77]Оценка от учреждения'!H77</f>
        <v>100</v>
      </c>
      <c r="I78" s="195">
        <f>'[77]Оценка от учреждения'!I77</f>
        <v>100</v>
      </c>
      <c r="J78" s="279">
        <f>IF(I78/H78*100&gt;100,100,I78/H78*100)</f>
        <v>100</v>
      </c>
      <c r="K78" s="283"/>
      <c r="L78" s="262"/>
      <c r="M78" s="294"/>
      <c r="N78" s="284"/>
      <c r="O78" s="285"/>
    </row>
    <row r="79" spans="1:15" customFormat="1" ht="33" customHeight="1" x14ac:dyDescent="0.25">
      <c r="A79" s="293"/>
      <c r="B79" s="203"/>
      <c r="C79" s="276"/>
      <c r="D79" s="282"/>
      <c r="E79" s="273" t="s">
        <v>25</v>
      </c>
      <c r="F79" s="55" t="s">
        <v>26</v>
      </c>
      <c r="G79" s="278" t="s">
        <v>27</v>
      </c>
      <c r="H79" s="195">
        <f>'[77]Оценка от учреждения'!H78</f>
        <v>0.67</v>
      </c>
      <c r="I79" s="195">
        <f>'[77]Оценка от учреждения'!I78</f>
        <v>1.08</v>
      </c>
      <c r="J79" s="279">
        <f>IF(I79/H79*100&gt;100,100,I79/H79*100)</f>
        <v>100</v>
      </c>
      <c r="K79" s="279">
        <f>J79</f>
        <v>100</v>
      </c>
      <c r="L79" s="262"/>
      <c r="M79" s="294"/>
      <c r="N79" s="286"/>
      <c r="O79" s="287"/>
    </row>
    <row r="80" spans="1:15" ht="34.5" customHeight="1" x14ac:dyDescent="0.25">
      <c r="A80" s="293"/>
      <c r="B80" s="189" t="s">
        <v>157</v>
      </c>
      <c r="C80" s="276" t="s">
        <v>158</v>
      </c>
      <c r="D80" s="277" t="s">
        <v>18</v>
      </c>
      <c r="E80" s="273" t="s">
        <v>19</v>
      </c>
      <c r="F80" s="256" t="s">
        <v>150</v>
      </c>
      <c r="G80" s="278" t="s">
        <v>21</v>
      </c>
      <c r="H80" s="195">
        <f>'[77]Оценка от учреждения'!H79</f>
        <v>100</v>
      </c>
      <c r="I80" s="195">
        <f>'[77]Оценка от учреждения'!I79</f>
        <v>100</v>
      </c>
      <c r="J80" s="279">
        <f>IF(I80/H80*100&gt;100,100,I80/H80*100)</f>
        <v>100</v>
      </c>
      <c r="K80" s="237">
        <f>(J80+J81+J82)/3</f>
        <v>100</v>
      </c>
      <c r="L80" s="261">
        <f>(K80+K83)/2</f>
        <v>100</v>
      </c>
      <c r="M80" s="294"/>
      <c r="N80" s="280"/>
      <c r="O80" s="281">
        <v>20</v>
      </c>
    </row>
    <row r="81" spans="1:15" ht="39" customHeight="1" x14ac:dyDescent="0.25">
      <c r="A81" s="293"/>
      <c r="B81" s="189"/>
      <c r="C81" s="276"/>
      <c r="D81" s="282"/>
      <c r="E81" s="273" t="s">
        <v>19</v>
      </c>
      <c r="F81" s="256" t="s">
        <v>151</v>
      </c>
      <c r="G81" s="278" t="s">
        <v>21</v>
      </c>
      <c r="H81" s="195">
        <f>'[77]Оценка от учреждения'!H80</f>
        <v>15</v>
      </c>
      <c r="I81" s="195">
        <f>'[77]Оценка от учреждения'!I80</f>
        <v>11.9</v>
      </c>
      <c r="J81" s="279">
        <f>IF(H81/I81*100&gt;100,100,H81/I81*100)</f>
        <v>100</v>
      </c>
      <c r="K81" s="283"/>
      <c r="L81" s="262"/>
      <c r="M81" s="294"/>
      <c r="N81" s="284"/>
      <c r="O81" s="285"/>
    </row>
    <row r="82" spans="1:15" ht="33.75" customHeight="1" x14ac:dyDescent="0.25">
      <c r="A82" s="293"/>
      <c r="B82" s="189"/>
      <c r="C82" s="276"/>
      <c r="D82" s="282"/>
      <c r="E82" s="273" t="s">
        <v>19</v>
      </c>
      <c r="F82" s="291" t="s">
        <v>152</v>
      </c>
      <c r="G82" s="278" t="s">
        <v>21</v>
      </c>
      <c r="H82" s="195">
        <f>'[77]Оценка от учреждения'!H81</f>
        <v>100</v>
      </c>
      <c r="I82" s="195">
        <f>'[77]Оценка от учреждения'!I81</f>
        <v>100</v>
      </c>
      <c r="J82" s="279">
        <f>IF(I82/H82*100&gt;100,100,I82/H82*100)</f>
        <v>100</v>
      </c>
      <c r="K82" s="283"/>
      <c r="L82" s="262"/>
      <c r="M82" s="294"/>
      <c r="N82" s="284"/>
      <c r="O82" s="285"/>
    </row>
    <row r="83" spans="1:15" ht="33" customHeight="1" x14ac:dyDescent="0.25">
      <c r="A83" s="293"/>
      <c r="B83" s="203"/>
      <c r="C83" s="276"/>
      <c r="D83" s="282"/>
      <c r="E83" s="273" t="s">
        <v>25</v>
      </c>
      <c r="F83" s="55" t="s">
        <v>26</v>
      </c>
      <c r="G83" s="278" t="s">
        <v>27</v>
      </c>
      <c r="H83" s="195">
        <f>'[77]Оценка от учреждения'!H82</f>
        <v>4</v>
      </c>
      <c r="I83" s="195">
        <f>'[77]Оценка от учреждения'!I82</f>
        <v>4.25</v>
      </c>
      <c r="J83" s="279">
        <f>IF(I83/H83*100&gt;100,100,I83/H83*100)</f>
        <v>100</v>
      </c>
      <c r="K83" s="279">
        <f>J83</f>
        <v>100</v>
      </c>
      <c r="L83" s="262"/>
      <c r="M83" s="294"/>
      <c r="N83" s="286"/>
      <c r="O83" s="287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4.5" hidden="1" customHeight="1" x14ac:dyDescent="0.25">
      <c r="A92" s="293"/>
      <c r="B92" s="189" t="s">
        <v>163</v>
      </c>
      <c r="C92" s="276" t="s">
        <v>164</v>
      </c>
      <c r="D92" s="277" t="s">
        <v>18</v>
      </c>
      <c r="E92" s="273" t="s">
        <v>19</v>
      </c>
      <c r="F92" s="256" t="s">
        <v>150</v>
      </c>
      <c r="G92" s="278" t="s">
        <v>21</v>
      </c>
      <c r="H92" s="195"/>
      <c r="I92" s="195"/>
      <c r="J92" s="279"/>
      <c r="K92" s="237"/>
      <c r="L92" s="261"/>
      <c r="M92" s="294"/>
      <c r="N92" s="280"/>
      <c r="O92" s="281">
        <v>23</v>
      </c>
    </row>
    <row r="93" spans="1:15" customFormat="1" ht="39" hidden="1" customHeight="1" x14ac:dyDescent="0.25">
      <c r="A93" s="293"/>
      <c r="B93" s="189"/>
      <c r="C93" s="276"/>
      <c r="D93" s="282"/>
      <c r="E93" s="273" t="s">
        <v>19</v>
      </c>
      <c r="F93" s="256" t="s">
        <v>151</v>
      </c>
      <c r="G93" s="278" t="s">
        <v>21</v>
      </c>
      <c r="H93" s="195"/>
      <c r="I93" s="195"/>
      <c r="J93" s="279"/>
      <c r="K93" s="283"/>
      <c r="L93" s="262"/>
      <c r="M93" s="294"/>
      <c r="N93" s="284"/>
      <c r="O93" s="285"/>
    </row>
    <row r="94" spans="1:15" customFormat="1" ht="32.25" hidden="1" customHeight="1" x14ac:dyDescent="0.25">
      <c r="A94" s="293"/>
      <c r="B94" s="189"/>
      <c r="C94" s="276"/>
      <c r="D94" s="282"/>
      <c r="E94" s="273" t="s">
        <v>19</v>
      </c>
      <c r="F94" s="291" t="s">
        <v>152</v>
      </c>
      <c r="G94" s="278" t="s">
        <v>21</v>
      </c>
      <c r="H94" s="195"/>
      <c r="I94" s="195"/>
      <c r="J94" s="279"/>
      <c r="K94" s="283"/>
      <c r="L94" s="262"/>
      <c r="M94" s="294"/>
      <c r="N94" s="284"/>
      <c r="O94" s="285"/>
    </row>
    <row r="95" spans="1:15" customFormat="1" ht="33" hidden="1" customHeight="1" x14ac:dyDescent="0.25">
      <c r="A95" s="293"/>
      <c r="B95" s="203"/>
      <c r="C95" s="276"/>
      <c r="D95" s="282"/>
      <c r="E95" s="273" t="s">
        <v>25</v>
      </c>
      <c r="F95" s="55" t="s">
        <v>117</v>
      </c>
      <c r="G95" s="278" t="s">
        <v>27</v>
      </c>
      <c r="H95" s="195"/>
      <c r="I95" s="195"/>
      <c r="J95" s="279"/>
      <c r="K95" s="279"/>
      <c r="L95" s="262"/>
      <c r="M95" s="294"/>
      <c r="N95" s="286"/>
      <c r="O95" s="287"/>
    </row>
    <row r="96" spans="1:15" ht="33" customHeight="1" x14ac:dyDescent="0.25">
      <c r="A96" s="293"/>
      <c r="B96" s="189" t="s">
        <v>165</v>
      </c>
      <c r="C96" s="276" t="s">
        <v>166</v>
      </c>
      <c r="D96" s="277" t="s">
        <v>18</v>
      </c>
      <c r="E96" s="273" t="s">
        <v>19</v>
      </c>
      <c r="F96" s="256" t="s">
        <v>150</v>
      </c>
      <c r="G96" s="278" t="s">
        <v>21</v>
      </c>
      <c r="H96" s="195">
        <f>'[77]Оценка от учреждения'!H95</f>
        <v>100</v>
      </c>
      <c r="I96" s="195">
        <f>'[77]Оценка от учреждения'!I95</f>
        <v>100</v>
      </c>
      <c r="J96" s="279">
        <f>IF(I96/H96*100&gt;100,100,I96/H96*100)</f>
        <v>100</v>
      </c>
      <c r="K96" s="237">
        <f>(J96+J97+J98)/3</f>
        <v>99.583333333333329</v>
      </c>
      <c r="L96" s="261">
        <f>(K96+K99)/2</f>
        <v>99.791666666666657</v>
      </c>
      <c r="M96" s="294"/>
      <c r="N96" s="280"/>
      <c r="O96" s="281">
        <v>24</v>
      </c>
    </row>
    <row r="97" spans="1:15" ht="39" customHeight="1" x14ac:dyDescent="0.25">
      <c r="A97" s="293"/>
      <c r="B97" s="189"/>
      <c r="C97" s="276"/>
      <c r="D97" s="282"/>
      <c r="E97" s="273" t="s">
        <v>19</v>
      </c>
      <c r="F97" s="256" t="s">
        <v>151</v>
      </c>
      <c r="G97" s="278" t="s">
        <v>21</v>
      </c>
      <c r="H97" s="195">
        <f>'[77]Оценка от учреждения'!H96</f>
        <v>7.9</v>
      </c>
      <c r="I97" s="195">
        <f>'[77]Оценка от учреждения'!I96</f>
        <v>8</v>
      </c>
      <c r="J97" s="279">
        <f>IF(H97/I97*100&gt;100,100,H97/I97*100)</f>
        <v>98.75</v>
      </c>
      <c r="K97" s="283"/>
      <c r="L97" s="262"/>
      <c r="M97" s="294"/>
      <c r="N97" s="284"/>
      <c r="O97" s="285"/>
    </row>
    <row r="98" spans="1:15" ht="33.75" customHeight="1" x14ac:dyDescent="0.25">
      <c r="A98" s="293"/>
      <c r="B98" s="189"/>
      <c r="C98" s="276"/>
      <c r="D98" s="282"/>
      <c r="E98" s="273" t="s">
        <v>19</v>
      </c>
      <c r="F98" s="291" t="s">
        <v>152</v>
      </c>
      <c r="G98" s="278" t="s">
        <v>21</v>
      </c>
      <c r="H98" s="195">
        <f>'[77]Оценка от учреждения'!H97</f>
        <v>100</v>
      </c>
      <c r="I98" s="195">
        <f>'[77]Оценка от учреждения'!I97</f>
        <v>100</v>
      </c>
      <c r="J98" s="279">
        <f>IF(I98/H98*100&gt;100,100,I98/H98*100)</f>
        <v>100</v>
      </c>
      <c r="K98" s="283"/>
      <c r="L98" s="262"/>
      <c r="M98" s="294"/>
      <c r="N98" s="284"/>
      <c r="O98" s="285"/>
    </row>
    <row r="99" spans="1:15" ht="33" customHeight="1" x14ac:dyDescent="0.25">
      <c r="A99" s="293"/>
      <c r="B99" s="203"/>
      <c r="C99" s="276"/>
      <c r="D99" s="282"/>
      <c r="E99" s="273" t="s">
        <v>25</v>
      </c>
      <c r="F99" s="55" t="s">
        <v>26</v>
      </c>
      <c r="G99" s="278" t="s">
        <v>27</v>
      </c>
      <c r="H99" s="195">
        <f>'[77]Оценка от учреждения'!H98</f>
        <v>17</v>
      </c>
      <c r="I99" s="195">
        <f>'[77]Оценка от учреждения'!I98</f>
        <v>17.079999999999998</v>
      </c>
      <c r="J99" s="279">
        <f>IF(I99/H99*100&gt;100,100,I99/H99*100)</f>
        <v>100</v>
      </c>
      <c r="K99" s="279">
        <f>J99</f>
        <v>100</v>
      </c>
      <c r="L99" s="262"/>
      <c r="M99" s="294"/>
      <c r="N99" s="286"/>
      <c r="O99" s="287"/>
    </row>
    <row r="100" spans="1:15" customFormat="1" ht="34.5" hidden="1" customHeight="1" x14ac:dyDescent="0.25">
      <c r="A100" s="293"/>
      <c r="B100" s="189" t="s">
        <v>167</v>
      </c>
      <c r="C100" s="276" t="s">
        <v>168</v>
      </c>
      <c r="D100" s="277" t="s">
        <v>18</v>
      </c>
      <c r="E100" s="273" t="s">
        <v>19</v>
      </c>
      <c r="F100" s="256" t="s">
        <v>150</v>
      </c>
      <c r="G100" s="278" t="s">
        <v>21</v>
      </c>
      <c r="H100" s="195"/>
      <c r="I100" s="195"/>
      <c r="J100" s="279"/>
      <c r="K100" s="237"/>
      <c r="L100" s="261"/>
      <c r="M100" s="294"/>
      <c r="N100" s="280"/>
      <c r="O100" s="281">
        <v>25</v>
      </c>
    </row>
    <row r="101" spans="1:15" customFormat="1" ht="39" hidden="1" customHeight="1" x14ac:dyDescent="0.25">
      <c r="A101" s="293"/>
      <c r="B101" s="189"/>
      <c r="C101" s="276"/>
      <c r="D101" s="282"/>
      <c r="E101" s="273" t="s">
        <v>19</v>
      </c>
      <c r="F101" s="256" t="s">
        <v>151</v>
      </c>
      <c r="G101" s="278" t="s">
        <v>21</v>
      </c>
      <c r="H101" s="195"/>
      <c r="I101" s="195"/>
      <c r="J101" s="279"/>
      <c r="K101" s="283"/>
      <c r="L101" s="262"/>
      <c r="M101" s="294"/>
      <c r="N101" s="284"/>
      <c r="O101" s="285"/>
    </row>
    <row r="102" spans="1:15" customFormat="1" ht="35.25" hidden="1" customHeight="1" x14ac:dyDescent="0.25">
      <c r="A102" s="293"/>
      <c r="B102" s="189"/>
      <c r="C102" s="276"/>
      <c r="D102" s="282"/>
      <c r="E102" s="273" t="s">
        <v>19</v>
      </c>
      <c r="F102" s="291" t="s">
        <v>152</v>
      </c>
      <c r="G102" s="278" t="s">
        <v>21</v>
      </c>
      <c r="H102" s="195"/>
      <c r="I102" s="195"/>
      <c r="J102" s="279"/>
      <c r="K102" s="283"/>
      <c r="L102" s="262"/>
      <c r="M102" s="294"/>
      <c r="N102" s="284"/>
      <c r="O102" s="285"/>
    </row>
    <row r="103" spans="1:15" customFormat="1" ht="33" hidden="1" customHeight="1" x14ac:dyDescent="0.25">
      <c r="A103" s="293"/>
      <c r="B103" s="203"/>
      <c r="C103" s="276"/>
      <c r="D103" s="282"/>
      <c r="E103" s="273" t="s">
        <v>25</v>
      </c>
      <c r="F103" s="55" t="s">
        <v>117</v>
      </c>
      <c r="G103" s="278" t="s">
        <v>27</v>
      </c>
      <c r="H103" s="195"/>
      <c r="I103" s="195"/>
      <c r="J103" s="279"/>
      <c r="K103" s="279"/>
      <c r="L103" s="262"/>
      <c r="M103" s="294"/>
      <c r="N103" s="286"/>
      <c r="O103" s="287"/>
    </row>
    <row r="104" spans="1:15" ht="33" customHeight="1" x14ac:dyDescent="0.25">
      <c r="A104" s="293"/>
      <c r="B104" s="189" t="s">
        <v>169</v>
      </c>
      <c r="C104" s="276" t="s">
        <v>170</v>
      </c>
      <c r="D104" s="277" t="s">
        <v>18</v>
      </c>
      <c r="E104" s="273" t="s">
        <v>19</v>
      </c>
      <c r="F104" s="256" t="s">
        <v>150</v>
      </c>
      <c r="G104" s="278" t="s">
        <v>21</v>
      </c>
      <c r="H104" s="195">
        <f>'[77]Оценка от учреждения'!H103</f>
        <v>100</v>
      </c>
      <c r="I104" s="195">
        <f>'[77]Оценка от учреждения'!I103</f>
        <v>100</v>
      </c>
      <c r="J104" s="279">
        <f>IF(I104/H104*100&gt;100,100,I104/H104*100)</f>
        <v>100</v>
      </c>
      <c r="K104" s="237">
        <f>(J104+J105+J106)/3</f>
        <v>100</v>
      </c>
      <c r="L104" s="261">
        <f>(K104+K107)/2</f>
        <v>100</v>
      </c>
      <c r="M104" s="294"/>
      <c r="N104" s="280"/>
      <c r="O104" s="281">
        <v>26</v>
      </c>
    </row>
    <row r="105" spans="1:15" ht="39" customHeight="1" x14ac:dyDescent="0.25">
      <c r="A105" s="293"/>
      <c r="B105" s="189"/>
      <c r="C105" s="276"/>
      <c r="D105" s="282"/>
      <c r="E105" s="273" t="s">
        <v>19</v>
      </c>
      <c r="F105" s="256" t="s">
        <v>151</v>
      </c>
      <c r="G105" s="278" t="s">
        <v>21</v>
      </c>
      <c r="H105" s="195">
        <f>'[77]Оценка от учреждения'!H104</f>
        <v>7.9</v>
      </c>
      <c r="I105" s="195">
        <f>'[77]Оценка от учреждения'!I104</f>
        <v>7.8</v>
      </c>
      <c r="J105" s="279">
        <f>IF(H105/I105*100&gt;100,100,H105/I105*100)</f>
        <v>100</v>
      </c>
      <c r="K105" s="283"/>
      <c r="L105" s="262"/>
      <c r="M105" s="294"/>
      <c r="N105" s="284"/>
      <c r="O105" s="285"/>
    </row>
    <row r="106" spans="1:15" ht="32.25" customHeight="1" x14ac:dyDescent="0.25">
      <c r="A106" s="293"/>
      <c r="B106" s="189"/>
      <c r="C106" s="276"/>
      <c r="D106" s="282"/>
      <c r="E106" s="273" t="s">
        <v>19</v>
      </c>
      <c r="F106" s="291" t="s">
        <v>152</v>
      </c>
      <c r="G106" s="278" t="s">
        <v>21</v>
      </c>
      <c r="H106" s="195">
        <f>'[77]Оценка от учреждения'!H105</f>
        <v>100</v>
      </c>
      <c r="I106" s="195">
        <f>'[77]Оценка от учреждения'!I105</f>
        <v>100</v>
      </c>
      <c r="J106" s="279">
        <f>IF(I106/H106*100&gt;100,100,I106/H106*100)</f>
        <v>100</v>
      </c>
      <c r="K106" s="283"/>
      <c r="L106" s="262"/>
      <c r="M106" s="294"/>
      <c r="N106" s="284"/>
      <c r="O106" s="285"/>
    </row>
    <row r="107" spans="1:15" ht="33" customHeight="1" x14ac:dyDescent="0.25">
      <c r="A107" s="295"/>
      <c r="B107" s="203"/>
      <c r="C107" s="276"/>
      <c r="D107" s="282"/>
      <c r="E107" s="273" t="s">
        <v>25</v>
      </c>
      <c r="F107" s="55" t="s">
        <v>26</v>
      </c>
      <c r="G107" s="278" t="s">
        <v>27</v>
      </c>
      <c r="H107" s="195">
        <f>'[77]Оценка от учреждения'!H106</f>
        <v>212</v>
      </c>
      <c r="I107" s="195">
        <f>'[77]Оценка от учреждения'!I106</f>
        <v>214.92</v>
      </c>
      <c r="J107" s="279">
        <f>IF(I107/H107*100&gt;100,100,I107/H107*100)</f>
        <v>100</v>
      </c>
      <c r="K107" s="279">
        <f>J107</f>
        <v>100</v>
      </c>
      <c r="L107" s="262"/>
      <c r="M107" s="296"/>
      <c r="N107" s="286"/>
      <c r="O107" s="287"/>
    </row>
    <row r="108" spans="1:15" x14ac:dyDescent="0.25">
      <c r="A108" s="272"/>
      <c r="B108" s="272"/>
      <c r="C108" s="272"/>
      <c r="D108" s="272"/>
      <c r="E108" s="272"/>
      <c r="F108" s="272"/>
      <c r="G108" s="272"/>
      <c r="J108" s="272"/>
      <c r="K108" s="272"/>
      <c r="L108" s="272"/>
      <c r="M108" s="272"/>
      <c r="N108" s="272"/>
      <c r="O108" s="27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92"/>
      <c r="H109" s="246"/>
      <c r="J109" s="272"/>
      <c r="K109" s="272"/>
      <c r="L109" s="272"/>
      <c r="M109" s="272"/>
      <c r="N109" s="272"/>
      <c r="O109" s="272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20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3" t="s">
        <v>1</v>
      </c>
      <c r="B2" s="3" t="s">
        <v>173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3</v>
      </c>
      <c r="D3" s="5">
        <v>4</v>
      </c>
      <c r="E3" s="4">
        <v>5</v>
      </c>
      <c r="F3" s="4">
        <v>6</v>
      </c>
      <c r="G3" s="5">
        <v>7</v>
      </c>
      <c r="H3" s="4">
        <v>8</v>
      </c>
      <c r="I3" s="4">
        <v>9</v>
      </c>
      <c r="J3" s="5">
        <v>10</v>
      </c>
      <c r="K3" s="4">
        <v>11</v>
      </c>
      <c r="L3" s="4">
        <v>12</v>
      </c>
      <c r="M3" s="5">
        <v>13</v>
      </c>
      <c r="N3" s="4">
        <v>14</v>
      </c>
    </row>
    <row r="4" spans="1:15" customFormat="1" ht="55.5" hidden="1" customHeight="1" x14ac:dyDescent="0.25">
      <c r="A4" s="228" t="s">
        <v>231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8.25" hidden="1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04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hidden="1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/>
      <c r="I16" s="195"/>
      <c r="J16" s="225"/>
      <c r="K16" s="226"/>
      <c r="L16" s="227"/>
      <c r="M16" s="233"/>
      <c r="N16" s="44"/>
      <c r="O16" s="229">
        <v>4</v>
      </c>
    </row>
    <row r="17" spans="1:15" customFormat="1" ht="39" hidden="1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/>
      <c r="I17" s="195"/>
      <c r="J17" s="225"/>
      <c r="K17" s="231"/>
      <c r="L17" s="232"/>
      <c r="M17" s="233"/>
      <c r="N17" s="49"/>
      <c r="O17" s="234"/>
    </row>
    <row r="18" spans="1:15" customFormat="1" ht="32.25" hidden="1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/>
      <c r="I18" s="195"/>
      <c r="J18" s="225"/>
      <c r="K18" s="231"/>
      <c r="L18" s="232"/>
      <c r="M18" s="233"/>
      <c r="N18" s="49"/>
      <c r="O18" s="234"/>
    </row>
    <row r="19" spans="1:15" customFormat="1" ht="33" hidden="1" customHeight="1" x14ac:dyDescent="0.25">
      <c r="A19" s="223"/>
      <c r="B19" s="203"/>
      <c r="C19" s="204"/>
      <c r="D19" s="199"/>
      <c r="E19" s="192" t="s">
        <v>25</v>
      </c>
      <c r="F19" s="205" t="s">
        <v>117</v>
      </c>
      <c r="G19" s="194" t="s">
        <v>27</v>
      </c>
      <c r="H19" s="195"/>
      <c r="I19" s="195"/>
      <c r="J19" s="225"/>
      <c r="K19" s="225"/>
      <c r="L19" s="232"/>
      <c r="M19" s="233"/>
      <c r="N19" s="57"/>
      <c r="O19" s="236"/>
    </row>
    <row r="20" spans="1:15" customFormat="1" ht="52.5" customHeight="1" x14ac:dyDescent="0.25">
      <c r="A20" s="223"/>
      <c r="B20" s="189" t="s">
        <v>124</v>
      </c>
      <c r="C20" s="190" t="s">
        <v>125</v>
      </c>
      <c r="D20" s="191" t="s">
        <v>18</v>
      </c>
      <c r="E20" s="192" t="s">
        <v>19</v>
      </c>
      <c r="F20" s="193" t="s">
        <v>114</v>
      </c>
      <c r="G20" s="194" t="s">
        <v>21</v>
      </c>
      <c r="H20" s="195">
        <f>'[78]Оценка от учреждения'!H19</f>
        <v>8.5</v>
      </c>
      <c r="I20" s="195">
        <f>'[78]Оценка от учреждения'!I19</f>
        <v>2.6</v>
      </c>
      <c r="J20" s="225">
        <f>IF(H20/I20*100&gt;100,100,H20/I20*100)</f>
        <v>100</v>
      </c>
      <c r="K20" s="226">
        <f>(J20+J21+J22)/3</f>
        <v>100</v>
      </c>
      <c r="L20" s="227">
        <f>(K20+K23)/2</f>
        <v>100</v>
      </c>
      <c r="M20" s="233"/>
      <c r="N20" s="44"/>
      <c r="O20" s="229">
        <v>5</v>
      </c>
    </row>
    <row r="21" spans="1:15" customFormat="1" ht="39" customHeight="1" x14ac:dyDescent="0.25">
      <c r="A21" s="223"/>
      <c r="B21" s="189"/>
      <c r="C21" s="190"/>
      <c r="D21" s="199"/>
      <c r="E21" s="192" t="s">
        <v>19</v>
      </c>
      <c r="F21" s="193" t="s">
        <v>115</v>
      </c>
      <c r="G21" s="194" t="s">
        <v>21</v>
      </c>
      <c r="H21" s="195">
        <f>'[78]Оценка от учреждения'!H20</f>
        <v>100</v>
      </c>
      <c r="I21" s="195">
        <f>'[78]Оценка от учреждения'!I20</f>
        <v>100</v>
      </c>
      <c r="J21" s="225">
        <f>IF(I21/H21*100&gt;100,100,I21/H21*100)</f>
        <v>100</v>
      </c>
      <c r="K21" s="231"/>
      <c r="L21" s="232"/>
      <c r="M21" s="233"/>
      <c r="N21" s="49"/>
      <c r="O21" s="234"/>
    </row>
    <row r="22" spans="1:15" customFormat="1" ht="33.75" customHeight="1" x14ac:dyDescent="0.25">
      <c r="A22" s="223"/>
      <c r="B22" s="189"/>
      <c r="C22" s="190"/>
      <c r="D22" s="199"/>
      <c r="E22" s="192" t="s">
        <v>19</v>
      </c>
      <c r="F22" s="193" t="s">
        <v>116</v>
      </c>
      <c r="G22" s="194" t="s">
        <v>21</v>
      </c>
      <c r="H22" s="195">
        <f>'[78]Оценка от учреждения'!H21</f>
        <v>83.4</v>
      </c>
      <c r="I22" s="195">
        <f>'[78]Оценка от учреждения'!I21</f>
        <v>100</v>
      </c>
      <c r="J22" s="225">
        <f>IF(I22/H22*100&gt;100,100,I22/H22*100)</f>
        <v>100</v>
      </c>
      <c r="K22" s="231"/>
      <c r="L22" s="232"/>
      <c r="M22" s="233"/>
      <c r="N22" s="49"/>
      <c r="O22" s="234"/>
    </row>
    <row r="23" spans="1:15" customFormat="1" ht="33" customHeight="1" x14ac:dyDescent="0.25">
      <c r="A23" s="223"/>
      <c r="B23" s="203"/>
      <c r="C23" s="204"/>
      <c r="D23" s="199"/>
      <c r="E23" s="192" t="s">
        <v>25</v>
      </c>
      <c r="F23" s="205" t="s">
        <v>26</v>
      </c>
      <c r="G23" s="194" t="s">
        <v>27</v>
      </c>
      <c r="H23" s="195">
        <f>'[78]Оценка от учреждения'!H22</f>
        <v>1.5</v>
      </c>
      <c r="I23" s="195">
        <f>'[78]Оценка от учреждения'!I22</f>
        <v>2.33</v>
      </c>
      <c r="J23" s="225">
        <f>IF(I23/H23*100&gt;100,100,I23/H23*100)</f>
        <v>100</v>
      </c>
      <c r="K23" s="225">
        <f>J23</f>
        <v>100</v>
      </c>
      <c r="L23" s="232"/>
      <c r="M23" s="233"/>
      <c r="N23" s="57"/>
      <c r="O23" s="236"/>
    </row>
    <row r="24" spans="1:15" ht="52.5" customHeight="1" x14ac:dyDescent="0.25">
      <c r="A24" s="223"/>
      <c r="B24" s="189" t="s">
        <v>126</v>
      </c>
      <c r="C24" s="36" t="s">
        <v>127</v>
      </c>
      <c r="D24" s="208" t="s">
        <v>18</v>
      </c>
      <c r="E24" s="3" t="s">
        <v>19</v>
      </c>
      <c r="F24" s="38" t="s">
        <v>114</v>
      </c>
      <c r="G24" s="39" t="s">
        <v>21</v>
      </c>
      <c r="H24" s="195">
        <f>'[78]Оценка от учреждения'!H23</f>
        <v>8.5</v>
      </c>
      <c r="I24" s="195">
        <f>'[78]Оценка от учреждения'!I23</f>
        <v>5</v>
      </c>
      <c r="J24" s="196">
        <f>IF(H24/I24*100&gt;100,100,H24/I24*100)</f>
        <v>100</v>
      </c>
      <c r="K24" s="237">
        <f>(J24+J25+J26)/3</f>
        <v>100</v>
      </c>
      <c r="L24" s="227">
        <f>(K24+K27)/2</f>
        <v>100</v>
      </c>
      <c r="M24" s="233"/>
      <c r="N24" s="44"/>
      <c r="O24" s="238">
        <v>6</v>
      </c>
    </row>
    <row r="25" spans="1:15" ht="39" customHeight="1" x14ac:dyDescent="0.25">
      <c r="A25" s="223"/>
      <c r="B25" s="189"/>
      <c r="C25" s="36"/>
      <c r="D25" s="209"/>
      <c r="E25" s="3" t="s">
        <v>19</v>
      </c>
      <c r="F25" s="193" t="s">
        <v>115</v>
      </c>
      <c r="G25" s="39" t="s">
        <v>21</v>
      </c>
      <c r="H25" s="195">
        <f>'[78]Оценка от учреждения'!H24</f>
        <v>100</v>
      </c>
      <c r="I25" s="195">
        <f>'[78]Оценка от учреждения'!I24</f>
        <v>100</v>
      </c>
      <c r="J25" s="196">
        <f>IF(I25/H25*100&gt;100,100,I25/H25*100)</f>
        <v>100</v>
      </c>
      <c r="K25" s="239"/>
      <c r="L25" s="240"/>
      <c r="M25" s="233"/>
      <c r="N25" s="49"/>
      <c r="O25" s="241"/>
    </row>
    <row r="26" spans="1:15" ht="35.25" customHeight="1" x14ac:dyDescent="0.25">
      <c r="A26" s="223"/>
      <c r="B26" s="189"/>
      <c r="C26" s="36"/>
      <c r="D26" s="209"/>
      <c r="E26" s="3" t="s">
        <v>19</v>
      </c>
      <c r="F26" s="38" t="s">
        <v>116</v>
      </c>
      <c r="G26" s="39" t="s">
        <v>21</v>
      </c>
      <c r="H26" s="195">
        <f>'[78]Оценка от учреждения'!H25</f>
        <v>83.4</v>
      </c>
      <c r="I26" s="195">
        <f>'[78]Оценка от учреждения'!I25</f>
        <v>100</v>
      </c>
      <c r="J26" s="196">
        <f>IF(I26/H26*100&gt;100,100,I26/H26*100)</f>
        <v>100</v>
      </c>
      <c r="K26" s="239"/>
      <c r="L26" s="240"/>
      <c r="M26" s="233"/>
      <c r="N26" s="49"/>
      <c r="O26" s="241"/>
    </row>
    <row r="27" spans="1:15" ht="33" customHeight="1" x14ac:dyDescent="0.25">
      <c r="A27" s="223"/>
      <c r="B27" s="203"/>
      <c r="C27" s="53"/>
      <c r="D27" s="209"/>
      <c r="E27" s="3" t="s">
        <v>25</v>
      </c>
      <c r="F27" s="55" t="s">
        <v>26</v>
      </c>
      <c r="G27" s="39" t="s">
        <v>27</v>
      </c>
      <c r="H27" s="195">
        <f>'[78]Оценка от учреждения'!H26</f>
        <v>22</v>
      </c>
      <c r="I27" s="195">
        <f>'[78]Оценка от учреждения'!I26</f>
        <v>24.92</v>
      </c>
      <c r="J27" s="196">
        <f>IF(I27/H27*100&gt;100,100,I27/H27*100)</f>
        <v>100</v>
      </c>
      <c r="K27" s="196">
        <f>J27</f>
        <v>100</v>
      </c>
      <c r="L27" s="240"/>
      <c r="M27" s="233"/>
      <c r="N27" s="57"/>
      <c r="O27" s="242"/>
    </row>
    <row r="28" spans="1:15" customFormat="1" ht="51" customHeight="1" x14ac:dyDescent="0.25">
      <c r="A28" s="223"/>
      <c r="B28" s="189" t="s">
        <v>128</v>
      </c>
      <c r="C28" s="190" t="s">
        <v>129</v>
      </c>
      <c r="D28" s="191" t="s">
        <v>18</v>
      </c>
      <c r="E28" s="192" t="s">
        <v>19</v>
      </c>
      <c r="F28" s="193" t="s">
        <v>114</v>
      </c>
      <c r="G28" s="194" t="s">
        <v>21</v>
      </c>
      <c r="H28" s="195">
        <f>'[78]Оценка от учреждения'!H27</f>
        <v>8.5</v>
      </c>
      <c r="I28" s="195">
        <f>'[78]Оценка от учреждения'!I27</f>
        <v>6.6</v>
      </c>
      <c r="J28" s="225">
        <f>IF(H28/I28*100&gt;100,100,H28/I28*100)</f>
        <v>100</v>
      </c>
      <c r="K28" s="226">
        <f>(J28+J29+J30)/3</f>
        <v>100</v>
      </c>
      <c r="L28" s="227">
        <f>(K28+K31)/2</f>
        <v>100</v>
      </c>
      <c r="M28" s="233"/>
      <c r="N28" s="44"/>
      <c r="O28" s="229">
        <v>7</v>
      </c>
    </row>
    <row r="29" spans="1:15" customFormat="1" ht="39" customHeight="1" x14ac:dyDescent="0.25">
      <c r="A29" s="223"/>
      <c r="B29" s="189"/>
      <c r="C29" s="190"/>
      <c r="D29" s="199"/>
      <c r="E29" s="192" t="s">
        <v>19</v>
      </c>
      <c r="F29" s="193" t="s">
        <v>115</v>
      </c>
      <c r="G29" s="194" t="s">
        <v>21</v>
      </c>
      <c r="H29" s="195">
        <f>'[78]Оценка от учреждения'!H28</f>
        <v>100</v>
      </c>
      <c r="I29" s="195">
        <f>'[78]Оценка от учреждения'!I28</f>
        <v>100</v>
      </c>
      <c r="J29" s="225">
        <f>IF(I29/H29*100&gt;100,100,I29/H29*100)</f>
        <v>100</v>
      </c>
      <c r="K29" s="231"/>
      <c r="L29" s="232"/>
      <c r="M29" s="233"/>
      <c r="N29" s="49"/>
      <c r="O29" s="234"/>
    </row>
    <row r="30" spans="1:15" customFormat="1" ht="33.75" customHeight="1" x14ac:dyDescent="0.25">
      <c r="A30" s="223"/>
      <c r="B30" s="189"/>
      <c r="C30" s="190"/>
      <c r="D30" s="199"/>
      <c r="E30" s="192" t="s">
        <v>19</v>
      </c>
      <c r="F30" s="193" t="s">
        <v>116</v>
      </c>
      <c r="G30" s="194" t="s">
        <v>21</v>
      </c>
      <c r="H30" s="195">
        <f>'[78]Оценка от учреждения'!H29</f>
        <v>83.4</v>
      </c>
      <c r="I30" s="195">
        <f>'[78]Оценка от учреждения'!I29</f>
        <v>85.7</v>
      </c>
      <c r="J30" s="225">
        <f>IF(I30/H30*100&gt;100,100,I30/H30*100)</f>
        <v>100</v>
      </c>
      <c r="K30" s="231"/>
      <c r="L30" s="232"/>
      <c r="M30" s="233"/>
      <c r="N30" s="49"/>
      <c r="O30" s="234"/>
    </row>
    <row r="31" spans="1:15" customFormat="1" ht="33" customHeight="1" x14ac:dyDescent="0.25">
      <c r="A31" s="223"/>
      <c r="B31" s="203"/>
      <c r="C31" s="204"/>
      <c r="D31" s="199"/>
      <c r="E31" s="192" t="s">
        <v>25</v>
      </c>
      <c r="F31" s="205" t="s">
        <v>26</v>
      </c>
      <c r="G31" s="194" t="s">
        <v>27</v>
      </c>
      <c r="H31" s="195">
        <f>'[78]Оценка от учреждения'!H30</f>
        <v>3.5</v>
      </c>
      <c r="I31" s="195">
        <f>'[78]Оценка от учреждения'!I30</f>
        <v>3.75</v>
      </c>
      <c r="J31" s="225">
        <f>IF(I31/H31*100&gt;100,100,I31/H31*100)</f>
        <v>100</v>
      </c>
      <c r="K31" s="225">
        <f>J31</f>
        <v>100</v>
      </c>
      <c r="L31" s="232"/>
      <c r="M31" s="233"/>
      <c r="N31" s="57"/>
      <c r="O31" s="236"/>
    </row>
    <row r="32" spans="1:15" ht="54" customHeight="1" x14ac:dyDescent="0.25">
      <c r="A32" s="20"/>
      <c r="B32" s="189" t="s">
        <v>130</v>
      </c>
      <c r="C32" s="36" t="s">
        <v>131</v>
      </c>
      <c r="D32" s="37" t="s">
        <v>18</v>
      </c>
      <c r="E32" s="3" t="s">
        <v>19</v>
      </c>
      <c r="F32" s="38" t="s">
        <v>114</v>
      </c>
      <c r="G32" s="39" t="s">
        <v>21</v>
      </c>
      <c r="H32" s="195">
        <f>'[78]Оценка от учреждения'!H31</f>
        <v>8.5</v>
      </c>
      <c r="I32" s="195">
        <f>'[78]Оценка от учреждения'!I31</f>
        <v>4</v>
      </c>
      <c r="J32" s="196">
        <f>IF(H32/I32*100&gt;100,100,H32/I32*100)</f>
        <v>100</v>
      </c>
      <c r="K32" s="237">
        <f>(J32+J33+J34)/3</f>
        <v>99.760191846522773</v>
      </c>
      <c r="L32" s="227">
        <f>(K32+K35)/2</f>
        <v>99.139298377249119</v>
      </c>
      <c r="M32" s="243"/>
      <c r="N32" s="44"/>
      <c r="O32" s="238">
        <v>8</v>
      </c>
    </row>
    <row r="33" spans="1:15" ht="39" customHeight="1" x14ac:dyDescent="0.25">
      <c r="A33" s="20"/>
      <c r="B33" s="189"/>
      <c r="C33" s="36"/>
      <c r="D33" s="217"/>
      <c r="E33" s="3" t="s">
        <v>19</v>
      </c>
      <c r="F33" s="38" t="s">
        <v>115</v>
      </c>
      <c r="G33" s="39" t="s">
        <v>21</v>
      </c>
      <c r="H33" s="195">
        <f>'[78]Оценка от учреждения'!H32</f>
        <v>100</v>
      </c>
      <c r="I33" s="195">
        <f>'[78]Оценка от учреждения'!I32</f>
        <v>100</v>
      </c>
      <c r="J33" s="196">
        <f>IF(I33/H33*100&gt;100,100,I33/H33*100)</f>
        <v>100</v>
      </c>
      <c r="K33" s="239"/>
      <c r="L33" s="240"/>
      <c r="M33" s="243"/>
      <c r="N33" s="49"/>
      <c r="O33" s="241"/>
    </row>
    <row r="34" spans="1:15" ht="33.75" customHeight="1" x14ac:dyDescent="0.25">
      <c r="A34" s="20"/>
      <c r="B34" s="189"/>
      <c r="C34" s="36"/>
      <c r="D34" s="217"/>
      <c r="E34" s="3" t="s">
        <v>19</v>
      </c>
      <c r="F34" s="38" t="s">
        <v>116</v>
      </c>
      <c r="G34" s="39" t="s">
        <v>21</v>
      </c>
      <c r="H34" s="195">
        <f>'[78]Оценка от учреждения'!H33</f>
        <v>83.4</v>
      </c>
      <c r="I34" s="195">
        <f>'[78]Оценка от учреждения'!I33</f>
        <v>82.8</v>
      </c>
      <c r="J34" s="196">
        <f>IF(I34/H34*100&gt;100,100,I34/H34*100)</f>
        <v>99.280575539568332</v>
      </c>
      <c r="K34" s="239"/>
      <c r="L34" s="240"/>
      <c r="M34" s="243"/>
      <c r="N34" s="49"/>
      <c r="O34" s="241"/>
    </row>
    <row r="35" spans="1:15" ht="33" customHeight="1" x14ac:dyDescent="0.25">
      <c r="A35" s="20"/>
      <c r="B35" s="203"/>
      <c r="C35" s="53"/>
      <c r="D35" s="218"/>
      <c r="E35" s="3" t="s">
        <v>25</v>
      </c>
      <c r="F35" s="55" t="s">
        <v>26</v>
      </c>
      <c r="G35" s="39" t="s">
        <v>27</v>
      </c>
      <c r="H35" s="195">
        <f>'[78]Оценка от учреждения'!H34</f>
        <v>326</v>
      </c>
      <c r="I35" s="195">
        <f>'[78]Оценка от учреждения'!I34</f>
        <v>321.17</v>
      </c>
      <c r="J35" s="196">
        <f>IF(I35/H35*100&gt;100,100,I35/H35*100)</f>
        <v>98.518404907975466</v>
      </c>
      <c r="K35" s="196">
        <f>J35</f>
        <v>98.518404907975466</v>
      </c>
      <c r="L35" s="240"/>
      <c r="M35" s="243"/>
      <c r="N35" s="57"/>
      <c r="O35" s="242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33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33"/>
      <c r="N41" s="49"/>
      <c r="O41" s="241"/>
    </row>
    <row r="42" spans="1:15" ht="36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33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hidden="1" customHeight="1" x14ac:dyDescent="0.25">
      <c r="A56" s="223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/>
      <c r="I56" s="195"/>
      <c r="J56" s="196"/>
      <c r="K56" s="237"/>
      <c r="L56" s="227"/>
      <c r="M56" s="233"/>
      <c r="N56" s="44"/>
      <c r="O56" s="238">
        <v>14</v>
      </c>
    </row>
    <row r="57" spans="1:15" ht="39" hidden="1" customHeight="1" x14ac:dyDescent="0.25">
      <c r="A57" s="223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/>
      <c r="I57" s="195"/>
      <c r="J57" s="196"/>
      <c r="K57" s="239"/>
      <c r="L57" s="240"/>
      <c r="M57" s="233"/>
      <c r="N57" s="49"/>
      <c r="O57" s="241"/>
    </row>
    <row r="58" spans="1:15" ht="36.75" hidden="1" customHeight="1" x14ac:dyDescent="0.25">
      <c r="A58" s="223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/>
      <c r="I58" s="195"/>
      <c r="J58" s="196"/>
      <c r="K58" s="239"/>
      <c r="L58" s="240"/>
      <c r="M58" s="233"/>
      <c r="N58" s="49"/>
      <c r="O58" s="241"/>
    </row>
    <row r="59" spans="1:15" ht="33" hidden="1" customHeight="1" x14ac:dyDescent="0.25">
      <c r="A59" s="223"/>
      <c r="B59" s="203"/>
      <c r="C59" s="53"/>
      <c r="D59" s="209"/>
      <c r="E59" s="3" t="s">
        <v>25</v>
      </c>
      <c r="F59" s="55" t="s">
        <v>117</v>
      </c>
      <c r="G59" s="39" t="s">
        <v>27</v>
      </c>
      <c r="H59" s="195"/>
      <c r="I59" s="195"/>
      <c r="J59" s="196"/>
      <c r="K59" s="196"/>
      <c r="L59" s="240"/>
      <c r="M59" s="233"/>
      <c r="N59" s="57"/>
      <c r="O59" s="242"/>
    </row>
    <row r="60" spans="1:15" customFormat="1" ht="52.5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33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33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33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33"/>
      <c r="N63" s="57"/>
      <c r="O63" s="236"/>
    </row>
    <row r="64" spans="1:15" ht="51" hidden="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/>
      <c r="I64" s="195"/>
      <c r="J64" s="196"/>
      <c r="K64" s="237"/>
      <c r="L64" s="227"/>
      <c r="M64" s="233"/>
      <c r="N64" s="44"/>
      <c r="O64" s="238">
        <v>16</v>
      </c>
    </row>
    <row r="65" spans="1:15" ht="39" hidden="1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/>
      <c r="I65" s="195"/>
      <c r="J65" s="196"/>
      <c r="K65" s="239"/>
      <c r="L65" s="240"/>
      <c r="M65" s="233"/>
      <c r="N65" s="49"/>
      <c r="O65" s="241"/>
    </row>
    <row r="66" spans="1:15" ht="33.75" hidden="1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/>
      <c r="I66" s="195"/>
      <c r="J66" s="196"/>
      <c r="K66" s="239"/>
      <c r="L66" s="240"/>
      <c r="M66" s="233"/>
      <c r="N66" s="49"/>
      <c r="O66" s="241"/>
    </row>
    <row r="67" spans="1:15" ht="33" hidden="1" customHeight="1" x14ac:dyDescent="0.25">
      <c r="A67" s="223"/>
      <c r="B67" s="203"/>
      <c r="C67" s="53"/>
      <c r="D67" s="209"/>
      <c r="E67" s="3" t="s">
        <v>25</v>
      </c>
      <c r="F67" s="55" t="s">
        <v>117</v>
      </c>
      <c r="G67" s="39" t="s">
        <v>27</v>
      </c>
      <c r="H67" s="195"/>
      <c r="I67" s="195"/>
      <c r="J67" s="196"/>
      <c r="K67" s="196"/>
      <c r="L67" s="240"/>
      <c r="M67" s="233"/>
      <c r="N67" s="57"/>
      <c r="O67" s="242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225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hidden="1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/>
      <c r="I72" s="195"/>
      <c r="J72" s="196"/>
      <c r="K72" s="237"/>
      <c r="L72" s="227"/>
      <c r="M72" s="233"/>
      <c r="N72" s="44"/>
      <c r="O72" s="238">
        <v>18</v>
      </c>
    </row>
    <row r="73" spans="1:15" ht="34.5" hidden="1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/>
      <c r="I73" s="195"/>
      <c r="J73" s="196"/>
      <c r="K73" s="239"/>
      <c r="L73" s="240"/>
      <c r="M73" s="233"/>
      <c r="N73" s="49"/>
      <c r="O73" s="241"/>
    </row>
    <row r="74" spans="1:15" ht="33.75" hidden="1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/>
      <c r="I74" s="195"/>
      <c r="J74" s="196"/>
      <c r="K74" s="239"/>
      <c r="L74" s="240"/>
      <c r="M74" s="233"/>
      <c r="N74" s="49"/>
      <c r="O74" s="241"/>
    </row>
    <row r="75" spans="1:15" ht="33" hidden="1" customHeight="1" x14ac:dyDescent="0.25">
      <c r="A75" s="223"/>
      <c r="B75" s="203"/>
      <c r="C75" s="53"/>
      <c r="D75" s="209"/>
      <c r="E75" s="3" t="s">
        <v>25</v>
      </c>
      <c r="F75" s="55" t="s">
        <v>117</v>
      </c>
      <c r="G75" s="39" t="s">
        <v>27</v>
      </c>
      <c r="H75" s="195"/>
      <c r="I75" s="195"/>
      <c r="J75" s="196"/>
      <c r="K75" s="196"/>
      <c r="L75" s="240"/>
      <c r="M75" s="233"/>
      <c r="N75" s="57"/>
      <c r="O75" s="242"/>
    </row>
    <row r="76" spans="1:15" customFormat="1" ht="36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/>
      <c r="I76" s="195"/>
      <c r="J76" s="225"/>
      <c r="K76" s="226"/>
      <c r="L76" s="227"/>
      <c r="M76" s="233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/>
      <c r="I77" s="195"/>
      <c r="J77" s="225"/>
      <c r="K77" s="231"/>
      <c r="L77" s="232"/>
      <c r="M77" s="233"/>
      <c r="N77" s="49"/>
      <c r="O77" s="234"/>
    </row>
    <row r="78" spans="1:15" customFormat="1" ht="35.25" hidden="1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/>
      <c r="I78" s="195"/>
      <c r="J78" s="225"/>
      <c r="K78" s="231"/>
      <c r="L78" s="232"/>
      <c r="M78" s="233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/>
      <c r="L79" s="232"/>
      <c r="M79" s="233"/>
      <c r="N79" s="57"/>
      <c r="O79" s="236"/>
    </row>
    <row r="80" spans="1:15" ht="34.5" hidden="1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/>
      <c r="I80" s="195"/>
      <c r="J80" s="196"/>
      <c r="K80" s="237"/>
      <c r="L80" s="227"/>
      <c r="M80" s="233"/>
      <c r="N80" s="44"/>
      <c r="O80" s="238">
        <v>20</v>
      </c>
    </row>
    <row r="81" spans="1:15" ht="39" hidden="1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/>
      <c r="I81" s="195"/>
      <c r="J81" s="196"/>
      <c r="K81" s="239"/>
      <c r="L81" s="240"/>
      <c r="M81" s="233"/>
      <c r="N81" s="49"/>
      <c r="O81" s="241"/>
    </row>
    <row r="82" spans="1:15" ht="33.75" hidden="1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/>
      <c r="I82" s="195"/>
      <c r="J82" s="196"/>
      <c r="K82" s="239"/>
      <c r="L82" s="240"/>
      <c r="M82" s="233"/>
      <c r="N82" s="49"/>
      <c r="O82" s="241"/>
    </row>
    <row r="83" spans="1:15" ht="33" hidden="1" customHeight="1" x14ac:dyDescent="0.25">
      <c r="A83" s="223"/>
      <c r="B83" s="203"/>
      <c r="C83" s="53"/>
      <c r="D83" s="209"/>
      <c r="E83" s="3" t="s">
        <v>25</v>
      </c>
      <c r="F83" s="55" t="s">
        <v>117</v>
      </c>
      <c r="G83" s="39" t="s">
        <v>27</v>
      </c>
      <c r="H83" s="195"/>
      <c r="I83" s="195"/>
      <c r="J83" s="196"/>
      <c r="K83" s="196"/>
      <c r="L83" s="240"/>
      <c r="M83" s="233"/>
      <c r="N83" s="57"/>
      <c r="O83" s="242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4.5" customHeight="1" x14ac:dyDescent="0.25">
      <c r="A92" s="223"/>
      <c r="B92" s="189" t="s">
        <v>163</v>
      </c>
      <c r="C92" s="190" t="s">
        <v>164</v>
      </c>
      <c r="D92" s="191" t="s">
        <v>18</v>
      </c>
      <c r="E92" s="192" t="s">
        <v>19</v>
      </c>
      <c r="F92" s="193" t="s">
        <v>150</v>
      </c>
      <c r="G92" s="194" t="s">
        <v>21</v>
      </c>
      <c r="H92" s="195">
        <f>'[78]Оценка от учреждения'!H91</f>
        <v>100</v>
      </c>
      <c r="I92" s="195">
        <f>'[78]Оценка от учреждения'!I91</f>
        <v>100</v>
      </c>
      <c r="J92" s="225">
        <f>IF(I92/H92*100&gt;100,100,I92/H92*100)</f>
        <v>100</v>
      </c>
      <c r="K92" s="226">
        <f>(J92+J93+J94)/3</f>
        <v>100</v>
      </c>
      <c r="L92" s="227">
        <f>(K92+K95)/2</f>
        <v>100</v>
      </c>
      <c r="M92" s="233"/>
      <c r="N92" s="44"/>
      <c r="O92" s="229">
        <v>23</v>
      </c>
    </row>
    <row r="93" spans="1:15" customFormat="1" ht="39" customHeight="1" x14ac:dyDescent="0.25">
      <c r="A93" s="223"/>
      <c r="B93" s="189"/>
      <c r="C93" s="190"/>
      <c r="D93" s="199"/>
      <c r="E93" s="192" t="s">
        <v>19</v>
      </c>
      <c r="F93" s="193" t="s">
        <v>151</v>
      </c>
      <c r="G93" s="194" t="s">
        <v>21</v>
      </c>
      <c r="H93" s="195">
        <f>'[78]Оценка от учреждения'!H92</f>
        <v>8.5</v>
      </c>
      <c r="I93" s="195">
        <f>'[78]Оценка от учреждения'!I92</f>
        <v>2.6</v>
      </c>
      <c r="J93" s="225">
        <f>IF(H93/I93*100&gt;100,100,H93/I93*100)</f>
        <v>100</v>
      </c>
      <c r="K93" s="231"/>
      <c r="L93" s="232"/>
      <c r="M93" s="233"/>
      <c r="N93" s="49"/>
      <c r="O93" s="234"/>
    </row>
    <row r="94" spans="1:15" customFormat="1" ht="32.25" customHeight="1" x14ac:dyDescent="0.25">
      <c r="A94" s="223"/>
      <c r="B94" s="189"/>
      <c r="C94" s="190"/>
      <c r="D94" s="199"/>
      <c r="E94" s="192" t="s">
        <v>19</v>
      </c>
      <c r="F94" s="220" t="s">
        <v>152</v>
      </c>
      <c r="G94" s="194" t="s">
        <v>21</v>
      </c>
      <c r="H94" s="195">
        <f>'[78]Оценка от учреждения'!H93</f>
        <v>100</v>
      </c>
      <c r="I94" s="195">
        <f>'[78]Оценка от учреждения'!I93</f>
        <v>100</v>
      </c>
      <c r="J94" s="225">
        <f>IF(I94/H94*100&gt;100,100,I94/H94*100)</f>
        <v>100</v>
      </c>
      <c r="K94" s="231"/>
      <c r="L94" s="232"/>
      <c r="M94" s="233"/>
      <c r="N94" s="49"/>
      <c r="O94" s="234"/>
    </row>
    <row r="95" spans="1:15" customFormat="1" ht="33" customHeight="1" x14ac:dyDescent="0.25">
      <c r="A95" s="223"/>
      <c r="B95" s="203"/>
      <c r="C95" s="204"/>
      <c r="D95" s="199"/>
      <c r="E95" s="192" t="s">
        <v>25</v>
      </c>
      <c r="F95" s="205" t="s">
        <v>26</v>
      </c>
      <c r="G95" s="194" t="s">
        <v>27</v>
      </c>
      <c r="H95" s="195">
        <f>'[78]Оценка от учреждения'!H94</f>
        <v>1.5</v>
      </c>
      <c r="I95" s="195">
        <f>'[78]Оценка от учреждения'!I94</f>
        <v>2.33</v>
      </c>
      <c r="J95" s="225">
        <f>IF(I95/H95*100&gt;100,100,I95/H95*100)</f>
        <v>100</v>
      </c>
      <c r="K95" s="225">
        <f>J95</f>
        <v>100</v>
      </c>
      <c r="L95" s="232"/>
      <c r="M95" s="233"/>
      <c r="N95" s="57"/>
      <c r="O95" s="236"/>
    </row>
    <row r="96" spans="1:15" ht="33" customHeight="1" x14ac:dyDescent="0.25">
      <c r="A96" s="223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>
        <f>'[78]Оценка от учреждения'!H95</f>
        <v>100</v>
      </c>
      <c r="I96" s="195">
        <f>'[78]Оценка от учреждения'!I95</f>
        <v>100</v>
      </c>
      <c r="J96" s="196">
        <f>IF(I96/H96*100&gt;100,100,I96/H96*100)</f>
        <v>100</v>
      </c>
      <c r="K96" s="237">
        <f>(J96+J97+J98)/3</f>
        <v>100</v>
      </c>
      <c r="L96" s="227">
        <f>(K96+K99)/2</f>
        <v>100</v>
      </c>
      <c r="M96" s="233"/>
      <c r="N96" s="44"/>
      <c r="O96" s="238">
        <v>24</v>
      </c>
    </row>
    <row r="97" spans="1:15" ht="39" customHeight="1" x14ac:dyDescent="0.25">
      <c r="A97" s="223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>
        <f>'[78]Оценка от учреждения'!H96</f>
        <v>8.5</v>
      </c>
      <c r="I97" s="195">
        <f>'[78]Оценка от учреждения'!I96</f>
        <v>5</v>
      </c>
      <c r="J97" s="196">
        <f>IF(H97/I97*100&gt;100,100,H97/I97*100)</f>
        <v>100</v>
      </c>
      <c r="K97" s="239"/>
      <c r="L97" s="240"/>
      <c r="M97" s="233"/>
      <c r="N97" s="49"/>
      <c r="O97" s="241"/>
    </row>
    <row r="98" spans="1:15" ht="33.75" customHeight="1" x14ac:dyDescent="0.25">
      <c r="A98" s="223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>
        <f>'[78]Оценка от учреждения'!H97</f>
        <v>100</v>
      </c>
      <c r="I98" s="195">
        <f>'[78]Оценка от учреждения'!I97</f>
        <v>100</v>
      </c>
      <c r="J98" s="196">
        <f>IF(I98/H98*100&gt;100,100,I98/H98*100)</f>
        <v>100</v>
      </c>
      <c r="K98" s="239"/>
      <c r="L98" s="240"/>
      <c r="M98" s="233"/>
      <c r="N98" s="49"/>
      <c r="O98" s="241"/>
    </row>
    <row r="99" spans="1:15" ht="33" customHeight="1" x14ac:dyDescent="0.25">
      <c r="A99" s="223"/>
      <c r="B99" s="203"/>
      <c r="C99" s="53"/>
      <c r="D99" s="209"/>
      <c r="E99" s="3" t="s">
        <v>25</v>
      </c>
      <c r="F99" s="55" t="s">
        <v>26</v>
      </c>
      <c r="G99" s="39" t="s">
        <v>27</v>
      </c>
      <c r="H99" s="195">
        <f>'[78]Оценка от учреждения'!H98</f>
        <v>22</v>
      </c>
      <c r="I99" s="195">
        <f>'[78]Оценка от учреждения'!I98</f>
        <v>24.92</v>
      </c>
      <c r="J99" s="196">
        <f>IF(I99/H99*100&gt;100,100,I99/H99*100)</f>
        <v>100</v>
      </c>
      <c r="K99" s="196">
        <f>J99</f>
        <v>100</v>
      </c>
      <c r="L99" s="240"/>
      <c r="M99" s="233"/>
      <c r="N99" s="57"/>
      <c r="O99" s="242"/>
    </row>
    <row r="100" spans="1:15" customFormat="1" ht="34.5" customHeight="1" x14ac:dyDescent="0.25">
      <c r="A100" s="223"/>
      <c r="B100" s="189" t="s">
        <v>167</v>
      </c>
      <c r="C100" s="190" t="s">
        <v>168</v>
      </c>
      <c r="D100" s="191" t="s">
        <v>18</v>
      </c>
      <c r="E100" s="192" t="s">
        <v>19</v>
      </c>
      <c r="F100" s="193" t="s">
        <v>150</v>
      </c>
      <c r="G100" s="194" t="s">
        <v>21</v>
      </c>
      <c r="H100" s="195">
        <f>'[78]Оценка от учреждения'!H99</f>
        <v>100</v>
      </c>
      <c r="I100" s="195">
        <f>'[78]Оценка от учреждения'!I99</f>
        <v>100</v>
      </c>
      <c r="J100" s="225">
        <f>IF(I100/H100*100&gt;100,100,I100/H100*100)</f>
        <v>100</v>
      </c>
      <c r="K100" s="226">
        <f>(J100+J101+J102)/3</f>
        <v>100</v>
      </c>
      <c r="L100" s="227">
        <f>(K100+K103)/2</f>
        <v>100</v>
      </c>
      <c r="M100" s="233"/>
      <c r="N100" s="44"/>
      <c r="O100" s="229">
        <v>25</v>
      </c>
    </row>
    <row r="101" spans="1:15" customFormat="1" ht="39" customHeight="1" x14ac:dyDescent="0.25">
      <c r="A101" s="223"/>
      <c r="B101" s="189"/>
      <c r="C101" s="190"/>
      <c r="D101" s="199"/>
      <c r="E101" s="192" t="s">
        <v>19</v>
      </c>
      <c r="F101" s="193" t="s">
        <v>151</v>
      </c>
      <c r="G101" s="194" t="s">
        <v>21</v>
      </c>
      <c r="H101" s="195">
        <f>'[78]Оценка от учреждения'!H100</f>
        <v>8.5</v>
      </c>
      <c r="I101" s="195">
        <f>'[78]Оценка от учреждения'!I100</f>
        <v>6.6</v>
      </c>
      <c r="J101" s="225">
        <f>IF(H101/I101*100&gt;100,100,H101/I101*100)</f>
        <v>100</v>
      </c>
      <c r="K101" s="231"/>
      <c r="L101" s="232"/>
      <c r="M101" s="233"/>
      <c r="N101" s="49"/>
      <c r="O101" s="234"/>
    </row>
    <row r="102" spans="1:15" customFormat="1" ht="35.25" customHeight="1" x14ac:dyDescent="0.25">
      <c r="A102" s="223"/>
      <c r="B102" s="189"/>
      <c r="C102" s="190"/>
      <c r="D102" s="199"/>
      <c r="E102" s="192" t="s">
        <v>19</v>
      </c>
      <c r="F102" s="220" t="s">
        <v>152</v>
      </c>
      <c r="G102" s="194" t="s">
        <v>21</v>
      </c>
      <c r="H102" s="195">
        <f>'[78]Оценка от учреждения'!H101</f>
        <v>100</v>
      </c>
      <c r="I102" s="195">
        <f>'[78]Оценка от учреждения'!I101</f>
        <v>100</v>
      </c>
      <c r="J102" s="225">
        <f>IF(I102/H102*100&gt;100,100,I102/H102*100)</f>
        <v>100</v>
      </c>
      <c r="K102" s="231"/>
      <c r="L102" s="232"/>
      <c r="M102" s="233"/>
      <c r="N102" s="49"/>
      <c r="O102" s="234"/>
    </row>
    <row r="103" spans="1:15" customFormat="1" ht="33" customHeight="1" x14ac:dyDescent="0.25">
      <c r="A103" s="223"/>
      <c r="B103" s="203"/>
      <c r="C103" s="204"/>
      <c r="D103" s="199"/>
      <c r="E103" s="192" t="s">
        <v>25</v>
      </c>
      <c r="F103" s="205" t="s">
        <v>26</v>
      </c>
      <c r="G103" s="194" t="s">
        <v>27</v>
      </c>
      <c r="H103" s="195">
        <f>'[78]Оценка от учреждения'!H102</f>
        <v>3.5</v>
      </c>
      <c r="I103" s="195">
        <f>'[78]Оценка от учреждения'!I102</f>
        <v>3.75</v>
      </c>
      <c r="J103" s="225">
        <f>IF(I103/H103*100&gt;100,100,I103/H103*100)</f>
        <v>100</v>
      </c>
      <c r="K103" s="225">
        <f>J103</f>
        <v>100</v>
      </c>
      <c r="L103" s="232"/>
      <c r="M103" s="233"/>
      <c r="N103" s="57"/>
      <c r="O103" s="236"/>
    </row>
    <row r="104" spans="1:15" ht="33" customHeight="1" x14ac:dyDescent="0.25">
      <c r="A104" s="20"/>
      <c r="B104" s="189" t="s">
        <v>169</v>
      </c>
      <c r="C104" s="36" t="s">
        <v>170</v>
      </c>
      <c r="D104" s="208" t="s">
        <v>18</v>
      </c>
      <c r="E104" s="3" t="s">
        <v>19</v>
      </c>
      <c r="F104" s="38" t="s">
        <v>150</v>
      </c>
      <c r="G104" s="39" t="s">
        <v>21</v>
      </c>
      <c r="H104" s="195">
        <f>'[78]Оценка от учреждения'!H103</f>
        <v>100</v>
      </c>
      <c r="I104" s="195">
        <f>'[78]Оценка от учреждения'!I103</f>
        <v>100</v>
      </c>
      <c r="J104" s="196">
        <f>IF(I104/H104*100&gt;100,100,I104/H104*100)</f>
        <v>100</v>
      </c>
      <c r="K104" s="237">
        <f>(J104+J105+J106)/3</f>
        <v>100</v>
      </c>
      <c r="L104" s="227">
        <f>(K104+K107)/2</f>
        <v>97.109826589595372</v>
      </c>
      <c r="M104" s="243"/>
      <c r="N104" s="44"/>
      <c r="O104" s="238">
        <v>26</v>
      </c>
    </row>
    <row r="105" spans="1:15" ht="39" customHeight="1" x14ac:dyDescent="0.25">
      <c r="A105" s="20"/>
      <c r="B105" s="189"/>
      <c r="C105" s="36"/>
      <c r="D105" s="209"/>
      <c r="E105" s="3" t="s">
        <v>19</v>
      </c>
      <c r="F105" s="38" t="s">
        <v>151</v>
      </c>
      <c r="G105" s="39" t="s">
        <v>21</v>
      </c>
      <c r="H105" s="195">
        <f>'[78]Оценка от учреждения'!H104</f>
        <v>8.5</v>
      </c>
      <c r="I105" s="195">
        <f>'[78]Оценка от учреждения'!I104</f>
        <v>3.9</v>
      </c>
      <c r="J105" s="196">
        <f>IF(H105/I105*100&gt;100,100,H105/I105*100)</f>
        <v>100</v>
      </c>
      <c r="K105" s="239"/>
      <c r="L105" s="240"/>
      <c r="M105" s="243"/>
      <c r="N105" s="49"/>
      <c r="O105" s="241"/>
    </row>
    <row r="106" spans="1:15" ht="32.25" customHeight="1" x14ac:dyDescent="0.25">
      <c r="A106" s="20"/>
      <c r="B106" s="189"/>
      <c r="C106" s="36"/>
      <c r="D106" s="209"/>
      <c r="E106" s="3" t="s">
        <v>19</v>
      </c>
      <c r="F106" s="219" t="s">
        <v>152</v>
      </c>
      <c r="G106" s="39" t="s">
        <v>21</v>
      </c>
      <c r="H106" s="195">
        <f>'[78]Оценка от учреждения'!H105</f>
        <v>100</v>
      </c>
      <c r="I106" s="195">
        <f>'[78]Оценка от учреждения'!I105</f>
        <v>100</v>
      </c>
      <c r="J106" s="196">
        <f>IF(I106/H106*100&gt;100,100,I106/H106*100)</f>
        <v>100</v>
      </c>
      <c r="K106" s="239"/>
      <c r="L106" s="240"/>
      <c r="M106" s="243"/>
      <c r="N106" s="49"/>
      <c r="O106" s="241"/>
    </row>
    <row r="107" spans="1:15" ht="33" customHeight="1" x14ac:dyDescent="0.25">
      <c r="A107" s="159"/>
      <c r="B107" s="203"/>
      <c r="C107" s="53"/>
      <c r="D107" s="209"/>
      <c r="E107" s="3" t="s">
        <v>25</v>
      </c>
      <c r="F107" s="55" t="s">
        <v>26</v>
      </c>
      <c r="G107" s="39" t="s">
        <v>27</v>
      </c>
      <c r="H107" s="195">
        <f>'[78]Оценка от учреждения'!H106</f>
        <v>346</v>
      </c>
      <c r="I107" s="195">
        <f>'[78]Оценка от учреждения'!I106</f>
        <v>326</v>
      </c>
      <c r="J107" s="196">
        <f>IF(I107/H107*100&gt;100,100,I107/H107*100)</f>
        <v>94.219653179190757</v>
      </c>
      <c r="K107" s="196">
        <f>J107</f>
        <v>94.219653179190757</v>
      </c>
      <c r="L107" s="240"/>
      <c r="M107" s="244"/>
      <c r="N107" s="57"/>
      <c r="O107" s="24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45"/>
      <c r="H109" s="246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8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3" t="s">
        <v>1</v>
      </c>
      <c r="B2" s="3" t="s">
        <v>173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3</v>
      </c>
      <c r="D3" s="5">
        <v>4</v>
      </c>
      <c r="E3" s="4">
        <v>5</v>
      </c>
      <c r="F3" s="4">
        <v>6</v>
      </c>
      <c r="G3" s="5">
        <v>7</v>
      </c>
      <c r="H3" s="4">
        <v>8</v>
      </c>
      <c r="I3" s="4">
        <v>9</v>
      </c>
      <c r="J3" s="5">
        <v>10</v>
      </c>
      <c r="K3" s="4">
        <v>11</v>
      </c>
      <c r="L3" s="4">
        <v>12</v>
      </c>
      <c r="M3" s="5">
        <v>13</v>
      </c>
      <c r="N3" s="4">
        <v>14</v>
      </c>
    </row>
    <row r="4" spans="1:15" customFormat="1" ht="55.5" hidden="1" customHeight="1" x14ac:dyDescent="0.25">
      <c r="A4" s="228" t="s">
        <v>232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>
        <f>'[79]Оценка от учреждения'!H7</f>
        <v>26</v>
      </c>
      <c r="I8" s="195">
        <f>'[79]Оценка от учреждения'!I7</f>
        <v>5.3</v>
      </c>
      <c r="J8" s="225">
        <f>IF(H8/I8*100&gt;100,100,H8/I8*100)</f>
        <v>100</v>
      </c>
      <c r="K8" s="226">
        <f>(J8+J9+J10)/3</f>
        <v>100</v>
      </c>
      <c r="L8" s="227">
        <f>(K8+K11)/2</f>
        <v>96</v>
      </c>
      <c r="M8" s="233"/>
      <c r="N8" s="44"/>
      <c r="O8" s="229">
        <v>2</v>
      </c>
    </row>
    <row r="9" spans="1:15" customFormat="1" ht="39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>
        <f>'[79]Оценка от учреждения'!H8</f>
        <v>100</v>
      </c>
      <c r="I9" s="195">
        <f>'[79]Оценка от учреждения'!I8</f>
        <v>100</v>
      </c>
      <c r="J9" s="225">
        <f>IF(I9/H9*100&gt;100,100,I9/H9*100)</f>
        <v>100</v>
      </c>
      <c r="K9" s="231"/>
      <c r="L9" s="232"/>
      <c r="M9" s="233"/>
      <c r="N9" s="49"/>
      <c r="O9" s="234"/>
    </row>
    <row r="10" spans="1:15" customFormat="1" ht="38.25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>
        <f>'[79]Оценка от учреждения'!H9</f>
        <v>70</v>
      </c>
      <c r="I10" s="195">
        <f>'[79]Оценка от учреждения'!I9</f>
        <v>80</v>
      </c>
      <c r="J10" s="225">
        <f>IF(I10/H10*100&gt;100,100,I10/H10*100)</f>
        <v>100</v>
      </c>
      <c r="K10" s="231"/>
      <c r="L10" s="232"/>
      <c r="M10" s="233"/>
      <c r="N10" s="49"/>
      <c r="O10" s="234"/>
    </row>
    <row r="11" spans="1:15" customFormat="1" ht="33" customHeight="1" x14ac:dyDescent="0.25">
      <c r="A11" s="223"/>
      <c r="B11" s="203"/>
      <c r="C11" s="204"/>
      <c r="D11" s="199"/>
      <c r="E11" s="192" t="s">
        <v>25</v>
      </c>
      <c r="F11" s="205" t="s">
        <v>26</v>
      </c>
      <c r="G11" s="194" t="s">
        <v>27</v>
      </c>
      <c r="H11" s="195">
        <f>'[79]Оценка от учреждения'!H10</f>
        <v>1</v>
      </c>
      <c r="I11" s="195">
        <f>'[79]Оценка от учреждения'!I10</f>
        <v>0.92</v>
      </c>
      <c r="J11" s="225">
        <f>IF(I11/H11*100&gt;100,100,I11/H11*100)</f>
        <v>92</v>
      </c>
      <c r="K11" s="225">
        <f>J11</f>
        <v>92</v>
      </c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customHeight="1" x14ac:dyDescent="0.25">
      <c r="A16" s="20"/>
      <c r="B16" s="189" t="s">
        <v>122</v>
      </c>
      <c r="C16" s="36" t="s">
        <v>123</v>
      </c>
      <c r="D16" s="208" t="s">
        <v>18</v>
      </c>
      <c r="E16" s="3" t="s">
        <v>19</v>
      </c>
      <c r="F16" s="38" t="s">
        <v>114</v>
      </c>
      <c r="G16" s="39" t="s">
        <v>21</v>
      </c>
      <c r="H16" s="195">
        <f>'[79]Оценка от учреждения'!H15</f>
        <v>10</v>
      </c>
      <c r="I16" s="195">
        <f>'[79]Оценка от учреждения'!I15</f>
        <v>0.8</v>
      </c>
      <c r="J16" s="196">
        <f>IF(H16/I16*100&gt;100,100,H16/I16*100)</f>
        <v>100</v>
      </c>
      <c r="K16" s="237">
        <f>(J16+J17+J18)/3</f>
        <v>93.333333333333329</v>
      </c>
      <c r="L16" s="227">
        <f>(K16+K19)/2</f>
        <v>96.666666666666657</v>
      </c>
      <c r="M16" s="243"/>
      <c r="N16" s="44"/>
      <c r="O16" s="238">
        <v>4</v>
      </c>
    </row>
    <row r="17" spans="1:15" customFormat="1" ht="39" customHeight="1" x14ac:dyDescent="0.25">
      <c r="A17" s="20"/>
      <c r="B17" s="189"/>
      <c r="C17" s="36"/>
      <c r="D17" s="209"/>
      <c r="E17" s="3" t="s">
        <v>19</v>
      </c>
      <c r="F17" s="38" t="s">
        <v>115</v>
      </c>
      <c r="G17" s="39" t="s">
        <v>21</v>
      </c>
      <c r="H17" s="195">
        <f>'[79]Оценка от учреждения'!H16</f>
        <v>100</v>
      </c>
      <c r="I17" s="195">
        <f>'[79]Оценка от учреждения'!I16</f>
        <v>100</v>
      </c>
      <c r="J17" s="196">
        <f>IF(I17/H17*100&gt;100,100,I17/H17*100)</f>
        <v>100</v>
      </c>
      <c r="K17" s="239"/>
      <c r="L17" s="240"/>
      <c r="M17" s="243"/>
      <c r="N17" s="49"/>
      <c r="O17" s="241"/>
    </row>
    <row r="18" spans="1:15" customFormat="1" ht="32.25" customHeight="1" x14ac:dyDescent="0.25">
      <c r="A18" s="20"/>
      <c r="B18" s="189"/>
      <c r="C18" s="36"/>
      <c r="D18" s="209"/>
      <c r="E18" s="3" t="s">
        <v>19</v>
      </c>
      <c r="F18" s="38" t="s">
        <v>116</v>
      </c>
      <c r="G18" s="39" t="s">
        <v>21</v>
      </c>
      <c r="H18" s="195">
        <f>'[79]Оценка от учреждения'!H17</f>
        <v>100</v>
      </c>
      <c r="I18" s="195">
        <f>'[79]Оценка от учреждения'!I17</f>
        <v>80</v>
      </c>
      <c r="J18" s="196">
        <f>IF(I18/H18*100&gt;100,100,I18/H18*100)</f>
        <v>80</v>
      </c>
      <c r="K18" s="239"/>
      <c r="L18" s="240"/>
      <c r="M18" s="243"/>
      <c r="N18" s="49"/>
      <c r="O18" s="241"/>
    </row>
    <row r="19" spans="1:15" customFormat="1" ht="33" customHeight="1" x14ac:dyDescent="0.25">
      <c r="A19" s="20"/>
      <c r="B19" s="203"/>
      <c r="C19" s="53"/>
      <c r="D19" s="209"/>
      <c r="E19" s="3" t="s">
        <v>25</v>
      </c>
      <c r="F19" s="55" t="s">
        <v>26</v>
      </c>
      <c r="G19" s="39" t="s">
        <v>27</v>
      </c>
      <c r="H19" s="195">
        <f>'[79]Оценка от учреждения'!H18</f>
        <v>0.5</v>
      </c>
      <c r="I19" s="195">
        <f>'[79]Оценка от учреждения'!I18</f>
        <v>0.5</v>
      </c>
      <c r="J19" s="196">
        <f>IF(I19/H19*100&gt;100,100,I19/H19*100)</f>
        <v>100</v>
      </c>
      <c r="K19" s="196">
        <f>J19</f>
        <v>100</v>
      </c>
      <c r="L19" s="240"/>
      <c r="M19" s="243"/>
      <c r="N19" s="57"/>
      <c r="O19" s="242"/>
    </row>
    <row r="20" spans="1:15" customFormat="1" ht="52.5" customHeight="1" x14ac:dyDescent="0.25">
      <c r="A20" s="20"/>
      <c r="B20" s="189" t="s">
        <v>124</v>
      </c>
      <c r="C20" s="36" t="s">
        <v>125</v>
      </c>
      <c r="D20" s="208" t="s">
        <v>18</v>
      </c>
      <c r="E20" s="3" t="s">
        <v>19</v>
      </c>
      <c r="F20" s="38" t="s">
        <v>114</v>
      </c>
      <c r="G20" s="39" t="s">
        <v>21</v>
      </c>
      <c r="H20" s="195">
        <f>'[79]Оценка от учреждения'!H19</f>
        <v>13</v>
      </c>
      <c r="I20" s="195">
        <f>'[79]Оценка от учреждения'!I19</f>
        <v>17.7</v>
      </c>
      <c r="J20" s="196">
        <f>IF(H20/I20*100&gt;100,100,H20/I20*100)</f>
        <v>73.44632768361582</v>
      </c>
      <c r="K20" s="237">
        <f>(J20+J21+J22)/3</f>
        <v>91.148775894538616</v>
      </c>
      <c r="L20" s="227">
        <f>(K20+K23)/2</f>
        <v>95.574387947269315</v>
      </c>
      <c r="M20" s="243"/>
      <c r="N20" s="44"/>
      <c r="O20" s="238">
        <v>5</v>
      </c>
    </row>
    <row r="21" spans="1:15" customFormat="1" ht="39" customHeight="1" x14ac:dyDescent="0.25">
      <c r="A21" s="20"/>
      <c r="B21" s="189"/>
      <c r="C21" s="36"/>
      <c r="D21" s="209"/>
      <c r="E21" s="3" t="s">
        <v>19</v>
      </c>
      <c r="F21" s="38" t="s">
        <v>115</v>
      </c>
      <c r="G21" s="39" t="s">
        <v>21</v>
      </c>
      <c r="H21" s="195">
        <f>'[79]Оценка от учреждения'!H20</f>
        <v>100</v>
      </c>
      <c r="I21" s="195">
        <f>'[79]Оценка от учреждения'!I20</f>
        <v>100</v>
      </c>
      <c r="J21" s="196">
        <f>IF(I21/H21*100&gt;100,100,I21/H21*100)</f>
        <v>100</v>
      </c>
      <c r="K21" s="239"/>
      <c r="L21" s="240"/>
      <c r="M21" s="243"/>
      <c r="N21" s="49"/>
      <c r="O21" s="241"/>
    </row>
    <row r="22" spans="1:15" customFormat="1" ht="33.75" customHeight="1" x14ac:dyDescent="0.25">
      <c r="A22" s="20"/>
      <c r="B22" s="189"/>
      <c r="C22" s="36"/>
      <c r="D22" s="209"/>
      <c r="E22" s="3" t="s">
        <v>19</v>
      </c>
      <c r="F22" s="38" t="s">
        <v>116</v>
      </c>
      <c r="G22" s="39" t="s">
        <v>21</v>
      </c>
      <c r="H22" s="195">
        <f>'[79]Оценка от учреждения'!H21</f>
        <v>70</v>
      </c>
      <c r="I22" s="195">
        <f>'[79]Оценка от учреждения'!I21</f>
        <v>80</v>
      </c>
      <c r="J22" s="196">
        <f>IF(I22/H22*100&gt;100,100,I22/H22*100)</f>
        <v>100</v>
      </c>
      <c r="K22" s="239"/>
      <c r="L22" s="240"/>
      <c r="M22" s="243"/>
      <c r="N22" s="49"/>
      <c r="O22" s="241"/>
    </row>
    <row r="23" spans="1:15" customFormat="1" ht="33" customHeight="1" x14ac:dyDescent="0.25">
      <c r="A23" s="20"/>
      <c r="B23" s="203"/>
      <c r="C23" s="53"/>
      <c r="D23" s="209"/>
      <c r="E23" s="3" t="s">
        <v>25</v>
      </c>
      <c r="F23" s="55" t="s">
        <v>26</v>
      </c>
      <c r="G23" s="39" t="s">
        <v>27</v>
      </c>
      <c r="H23" s="195">
        <f>'[79]Оценка от учреждения'!H22</f>
        <v>3</v>
      </c>
      <c r="I23" s="195">
        <f>'[79]Оценка от учреждения'!I22</f>
        <v>3.25</v>
      </c>
      <c r="J23" s="196">
        <f>IF(I23/H23*100&gt;100,100,I23/H23*100)</f>
        <v>100</v>
      </c>
      <c r="K23" s="196">
        <f>J23</f>
        <v>100</v>
      </c>
      <c r="L23" s="240"/>
      <c r="M23" s="243"/>
      <c r="N23" s="57"/>
      <c r="O23" s="242"/>
    </row>
    <row r="24" spans="1:15" ht="52.5" customHeight="1" x14ac:dyDescent="0.25">
      <c r="A24" s="20"/>
      <c r="B24" s="189" t="s">
        <v>126</v>
      </c>
      <c r="C24" s="36" t="s">
        <v>127</v>
      </c>
      <c r="D24" s="208" t="s">
        <v>18</v>
      </c>
      <c r="E24" s="3" t="s">
        <v>19</v>
      </c>
      <c r="F24" s="38" t="s">
        <v>114</v>
      </c>
      <c r="G24" s="39" t="s">
        <v>21</v>
      </c>
      <c r="H24" s="195">
        <f>'[79]Оценка от учреждения'!H23</f>
        <v>8.9</v>
      </c>
      <c r="I24" s="195">
        <f>'[79]Оценка от учреждения'!I23</f>
        <v>10.9</v>
      </c>
      <c r="J24" s="196">
        <f>IF(H24/I24*100&gt;100,100,H24/I24*100)</f>
        <v>81.651376146788991</v>
      </c>
      <c r="K24" s="237">
        <f>(J24+J25+J26)/3</f>
        <v>93.883792048929664</v>
      </c>
      <c r="L24" s="227">
        <f>(K24+K27)/2</f>
        <v>96.941896024464825</v>
      </c>
      <c r="M24" s="243"/>
      <c r="N24" s="44"/>
      <c r="O24" s="238">
        <v>6</v>
      </c>
    </row>
    <row r="25" spans="1:15" ht="39" customHeight="1" x14ac:dyDescent="0.25">
      <c r="A25" s="20"/>
      <c r="B25" s="189"/>
      <c r="C25" s="36"/>
      <c r="D25" s="209"/>
      <c r="E25" s="3" t="s">
        <v>19</v>
      </c>
      <c r="F25" s="38" t="s">
        <v>115</v>
      </c>
      <c r="G25" s="39" t="s">
        <v>21</v>
      </c>
      <c r="H25" s="195">
        <f>'[79]Оценка от учреждения'!H24</f>
        <v>100</v>
      </c>
      <c r="I25" s="195">
        <f>'[79]Оценка от учреждения'!I24</f>
        <v>100</v>
      </c>
      <c r="J25" s="196">
        <f>IF(I25/H25*100&gt;100,100,I25/H25*100)</f>
        <v>100</v>
      </c>
      <c r="K25" s="239"/>
      <c r="L25" s="240"/>
      <c r="M25" s="243"/>
      <c r="N25" s="49"/>
      <c r="O25" s="241"/>
    </row>
    <row r="26" spans="1:15" ht="35.25" customHeight="1" x14ac:dyDescent="0.25">
      <c r="A26" s="20"/>
      <c r="B26" s="189"/>
      <c r="C26" s="36"/>
      <c r="D26" s="209"/>
      <c r="E26" s="3" t="s">
        <v>19</v>
      </c>
      <c r="F26" s="38" t="s">
        <v>116</v>
      </c>
      <c r="G26" s="39" t="s">
        <v>21</v>
      </c>
      <c r="H26" s="195">
        <f>'[79]Оценка от учреждения'!H25</f>
        <v>70</v>
      </c>
      <c r="I26" s="195">
        <f>'[79]Оценка от учреждения'!I25</f>
        <v>80</v>
      </c>
      <c r="J26" s="196">
        <f>IF(I26/H26*100&gt;100,100,I26/H26*100)</f>
        <v>100</v>
      </c>
      <c r="K26" s="239"/>
      <c r="L26" s="240"/>
      <c r="M26" s="243"/>
      <c r="N26" s="49"/>
      <c r="O26" s="241"/>
    </row>
    <row r="27" spans="1:15" ht="33" customHeight="1" x14ac:dyDescent="0.25">
      <c r="A27" s="20"/>
      <c r="B27" s="203"/>
      <c r="C27" s="53"/>
      <c r="D27" s="209"/>
      <c r="E27" s="3" t="s">
        <v>25</v>
      </c>
      <c r="F27" s="55" t="s">
        <v>26</v>
      </c>
      <c r="G27" s="39" t="s">
        <v>27</v>
      </c>
      <c r="H27" s="195">
        <f>'[79]Оценка от учреждения'!H26</f>
        <v>15</v>
      </c>
      <c r="I27" s="195">
        <f>'[79]Оценка от учреждения'!I26</f>
        <v>16.920000000000002</v>
      </c>
      <c r="J27" s="196">
        <f>IF(I27/H27*100&gt;100,100,I27/H27*100)</f>
        <v>100</v>
      </c>
      <c r="K27" s="196">
        <f>J27</f>
        <v>100</v>
      </c>
      <c r="L27" s="240"/>
      <c r="M27" s="243"/>
      <c r="N27" s="57"/>
      <c r="O27" s="242"/>
    </row>
    <row r="28" spans="1:15" customFormat="1" ht="51" customHeight="1" x14ac:dyDescent="0.25">
      <c r="A28" s="20"/>
      <c r="B28" s="189" t="s">
        <v>128</v>
      </c>
      <c r="C28" s="36" t="s">
        <v>129</v>
      </c>
      <c r="D28" s="208" t="s">
        <v>18</v>
      </c>
      <c r="E28" s="3" t="s">
        <v>19</v>
      </c>
      <c r="F28" s="38" t="s">
        <v>114</v>
      </c>
      <c r="G28" s="39" t="s">
        <v>21</v>
      </c>
      <c r="H28" s="195">
        <f>'[79]Оценка от учреждения'!H27</f>
        <v>11</v>
      </c>
      <c r="I28" s="195">
        <f>'[79]Оценка от учреждения'!I27</f>
        <v>15.8</v>
      </c>
      <c r="J28" s="196">
        <f>IF(H28/I28*100&gt;100,100,H28/I28*100)</f>
        <v>69.620253164556956</v>
      </c>
      <c r="K28" s="237">
        <f>(J28+J29+J30)/3</f>
        <v>89.87341772151899</v>
      </c>
      <c r="L28" s="227">
        <f>(K28+K31)/2</f>
        <v>94.936708860759495</v>
      </c>
      <c r="M28" s="243"/>
      <c r="N28" s="44"/>
      <c r="O28" s="238">
        <v>7</v>
      </c>
    </row>
    <row r="29" spans="1:15" customFormat="1" ht="39" customHeight="1" x14ac:dyDescent="0.25">
      <c r="A29" s="20"/>
      <c r="B29" s="189"/>
      <c r="C29" s="36"/>
      <c r="D29" s="209"/>
      <c r="E29" s="3" t="s">
        <v>19</v>
      </c>
      <c r="F29" s="38" t="s">
        <v>115</v>
      </c>
      <c r="G29" s="39" t="s">
        <v>21</v>
      </c>
      <c r="H29" s="195">
        <f>'[79]Оценка от учреждения'!H28</f>
        <v>100</v>
      </c>
      <c r="I29" s="195">
        <f>'[79]Оценка от учреждения'!I28</f>
        <v>100</v>
      </c>
      <c r="J29" s="196">
        <f>IF(I29/H29*100&gt;100,100,I29/H29*100)</f>
        <v>100</v>
      </c>
      <c r="K29" s="239"/>
      <c r="L29" s="240"/>
      <c r="M29" s="243"/>
      <c r="N29" s="49"/>
      <c r="O29" s="241"/>
    </row>
    <row r="30" spans="1:15" customFormat="1" ht="33.75" customHeight="1" x14ac:dyDescent="0.25">
      <c r="A30" s="20"/>
      <c r="B30" s="189"/>
      <c r="C30" s="36"/>
      <c r="D30" s="209"/>
      <c r="E30" s="3" t="s">
        <v>19</v>
      </c>
      <c r="F30" s="38" t="s">
        <v>116</v>
      </c>
      <c r="G30" s="39" t="s">
        <v>21</v>
      </c>
      <c r="H30" s="195">
        <f>'[79]Оценка от учреждения'!H29</f>
        <v>70</v>
      </c>
      <c r="I30" s="195">
        <f>'[79]Оценка от учреждения'!I29</f>
        <v>80</v>
      </c>
      <c r="J30" s="196">
        <f>IF(I30/H30*100&gt;100,100,I30/H30*100)</f>
        <v>100</v>
      </c>
      <c r="K30" s="239"/>
      <c r="L30" s="240"/>
      <c r="M30" s="243"/>
      <c r="N30" s="49"/>
      <c r="O30" s="241"/>
    </row>
    <row r="31" spans="1:15" customFormat="1" ht="33" customHeight="1" x14ac:dyDescent="0.25">
      <c r="A31" s="20"/>
      <c r="B31" s="203"/>
      <c r="C31" s="53"/>
      <c r="D31" s="209"/>
      <c r="E31" s="3" t="s">
        <v>25</v>
      </c>
      <c r="F31" s="55" t="s">
        <v>26</v>
      </c>
      <c r="G31" s="39" t="s">
        <v>27</v>
      </c>
      <c r="H31" s="195">
        <f>'[79]Оценка от учреждения'!H30</f>
        <v>2</v>
      </c>
      <c r="I31" s="195">
        <f>'[79]Оценка от учреждения'!I30</f>
        <v>2</v>
      </c>
      <c r="J31" s="196">
        <f>IF(I31/H31*100&gt;100,100,I31/H31*100)</f>
        <v>100</v>
      </c>
      <c r="K31" s="196">
        <f>J31</f>
        <v>100</v>
      </c>
      <c r="L31" s="240"/>
      <c r="M31" s="243"/>
      <c r="N31" s="57"/>
      <c r="O31" s="242"/>
    </row>
    <row r="32" spans="1:15" ht="54" customHeight="1" x14ac:dyDescent="0.25">
      <c r="A32" s="20"/>
      <c r="B32" s="189" t="s">
        <v>130</v>
      </c>
      <c r="C32" s="36" t="s">
        <v>131</v>
      </c>
      <c r="D32" s="37" t="s">
        <v>18</v>
      </c>
      <c r="E32" s="3" t="s">
        <v>19</v>
      </c>
      <c r="F32" s="38" t="s">
        <v>114</v>
      </c>
      <c r="G32" s="39" t="s">
        <v>21</v>
      </c>
      <c r="H32" s="195">
        <f>'[79]Оценка от учреждения'!H31</f>
        <v>8.9</v>
      </c>
      <c r="I32" s="195">
        <f>'[79]Оценка от учреждения'!I31</f>
        <v>7.2</v>
      </c>
      <c r="J32" s="196">
        <f>IF(H32/I32*100&gt;100,100,H32/I32*100)</f>
        <v>100</v>
      </c>
      <c r="K32" s="237">
        <f>(J32+J33+J34)/3</f>
        <v>100</v>
      </c>
      <c r="L32" s="227">
        <f>(K32+K35)/2</f>
        <v>99.896694214876021</v>
      </c>
      <c r="M32" s="243"/>
      <c r="N32" s="44"/>
      <c r="O32" s="238">
        <v>8</v>
      </c>
    </row>
    <row r="33" spans="1:15" ht="39" customHeight="1" x14ac:dyDescent="0.25">
      <c r="A33" s="20"/>
      <c r="B33" s="189"/>
      <c r="C33" s="36"/>
      <c r="D33" s="217"/>
      <c r="E33" s="3" t="s">
        <v>19</v>
      </c>
      <c r="F33" s="38" t="s">
        <v>115</v>
      </c>
      <c r="G33" s="39" t="s">
        <v>21</v>
      </c>
      <c r="H33" s="195">
        <f>'[79]Оценка от учреждения'!H32</f>
        <v>100</v>
      </c>
      <c r="I33" s="195">
        <f>'[79]Оценка от учреждения'!I32</f>
        <v>100</v>
      </c>
      <c r="J33" s="196">
        <f>IF(I33/H33*100&gt;100,100,I33/H33*100)</f>
        <v>100</v>
      </c>
      <c r="K33" s="239"/>
      <c r="L33" s="240"/>
      <c r="M33" s="243"/>
      <c r="N33" s="49"/>
      <c r="O33" s="241"/>
    </row>
    <row r="34" spans="1:15" ht="33.75" customHeight="1" x14ac:dyDescent="0.25">
      <c r="A34" s="20"/>
      <c r="B34" s="189"/>
      <c r="C34" s="36"/>
      <c r="D34" s="217"/>
      <c r="E34" s="3" t="s">
        <v>19</v>
      </c>
      <c r="F34" s="38" t="s">
        <v>116</v>
      </c>
      <c r="G34" s="39" t="s">
        <v>21</v>
      </c>
      <c r="H34" s="195">
        <f>'[79]Оценка от учреждения'!H33</f>
        <v>70</v>
      </c>
      <c r="I34" s="195">
        <f>'[79]Оценка от учреждения'!I33</f>
        <v>80</v>
      </c>
      <c r="J34" s="196">
        <f>IF(I34/H34*100&gt;100,100,I34/H34*100)</f>
        <v>100</v>
      </c>
      <c r="K34" s="239"/>
      <c r="L34" s="240"/>
      <c r="M34" s="243"/>
      <c r="N34" s="49"/>
      <c r="O34" s="241"/>
    </row>
    <row r="35" spans="1:15" ht="33" customHeight="1" x14ac:dyDescent="0.25">
      <c r="A35" s="20"/>
      <c r="B35" s="203"/>
      <c r="C35" s="53"/>
      <c r="D35" s="218"/>
      <c r="E35" s="3" t="s">
        <v>25</v>
      </c>
      <c r="F35" s="55" t="s">
        <v>26</v>
      </c>
      <c r="G35" s="39" t="s">
        <v>27</v>
      </c>
      <c r="H35" s="195">
        <f>'[79]Оценка от учреждения'!H34</f>
        <v>242</v>
      </c>
      <c r="I35" s="195">
        <f>'[79]Оценка от учреждения'!I34</f>
        <v>241.5</v>
      </c>
      <c r="J35" s="196">
        <f>IF(I35/H35*100&gt;100,100,I35/H35*100)</f>
        <v>99.793388429752056</v>
      </c>
      <c r="K35" s="196">
        <f>J35</f>
        <v>99.793388429752056</v>
      </c>
      <c r="L35" s="240"/>
      <c r="M35" s="243"/>
      <c r="N35" s="57"/>
      <c r="O35" s="242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33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33"/>
      <c r="N41" s="49"/>
      <c r="O41" s="241"/>
    </row>
    <row r="42" spans="1:15" ht="36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33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hidden="1" customHeight="1" x14ac:dyDescent="0.25">
      <c r="A56" s="223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/>
      <c r="I56" s="195"/>
      <c r="J56" s="196"/>
      <c r="K56" s="237"/>
      <c r="L56" s="227"/>
      <c r="M56" s="233"/>
      <c r="N56" s="44"/>
      <c r="O56" s="238">
        <v>14</v>
      </c>
    </row>
    <row r="57" spans="1:15" ht="39" hidden="1" customHeight="1" x14ac:dyDescent="0.25">
      <c r="A57" s="223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/>
      <c r="I57" s="195"/>
      <c r="J57" s="196"/>
      <c r="K57" s="239"/>
      <c r="L57" s="240"/>
      <c r="M57" s="233"/>
      <c r="N57" s="49"/>
      <c r="O57" s="241"/>
    </row>
    <row r="58" spans="1:15" ht="36.75" hidden="1" customHeight="1" x14ac:dyDescent="0.25">
      <c r="A58" s="223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/>
      <c r="I58" s="195"/>
      <c r="J58" s="196"/>
      <c r="K58" s="239"/>
      <c r="L58" s="240"/>
      <c r="M58" s="233"/>
      <c r="N58" s="49"/>
      <c r="O58" s="241"/>
    </row>
    <row r="59" spans="1:15" ht="33" hidden="1" customHeight="1" x14ac:dyDescent="0.25">
      <c r="A59" s="223"/>
      <c r="B59" s="203"/>
      <c r="C59" s="53"/>
      <c r="D59" s="209"/>
      <c r="E59" s="3" t="s">
        <v>25</v>
      </c>
      <c r="F59" s="55" t="s">
        <v>117</v>
      </c>
      <c r="G59" s="39" t="s">
        <v>27</v>
      </c>
      <c r="H59" s="195"/>
      <c r="I59" s="195"/>
      <c r="J59" s="196"/>
      <c r="K59" s="196"/>
      <c r="L59" s="240"/>
      <c r="M59" s="233"/>
      <c r="N59" s="57"/>
      <c r="O59" s="242"/>
    </row>
    <row r="60" spans="1:15" customFormat="1" ht="52.5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33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33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33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33"/>
      <c r="N63" s="57"/>
      <c r="O63" s="236"/>
    </row>
    <row r="64" spans="1:15" ht="51" hidden="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/>
      <c r="I64" s="195"/>
      <c r="J64" s="196"/>
      <c r="K64" s="237"/>
      <c r="L64" s="227"/>
      <c r="M64" s="233"/>
      <c r="N64" s="44"/>
      <c r="O64" s="238">
        <v>16</v>
      </c>
    </row>
    <row r="65" spans="1:15" ht="39" hidden="1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/>
      <c r="I65" s="195"/>
      <c r="J65" s="196"/>
      <c r="K65" s="239"/>
      <c r="L65" s="240"/>
      <c r="M65" s="233"/>
      <c r="N65" s="49"/>
      <c r="O65" s="241"/>
    </row>
    <row r="66" spans="1:15" ht="33.75" hidden="1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/>
      <c r="I66" s="195"/>
      <c r="J66" s="196"/>
      <c r="K66" s="239"/>
      <c r="L66" s="240"/>
      <c r="M66" s="233"/>
      <c r="N66" s="49"/>
      <c r="O66" s="241"/>
    </row>
    <row r="67" spans="1:15" ht="33" hidden="1" customHeight="1" x14ac:dyDescent="0.25">
      <c r="A67" s="223"/>
      <c r="B67" s="203"/>
      <c r="C67" s="53"/>
      <c r="D67" s="209"/>
      <c r="E67" s="3" t="s">
        <v>25</v>
      </c>
      <c r="F67" s="55" t="s">
        <v>117</v>
      </c>
      <c r="G67" s="39" t="s">
        <v>27</v>
      </c>
      <c r="H67" s="195"/>
      <c r="I67" s="195"/>
      <c r="J67" s="196"/>
      <c r="K67" s="196"/>
      <c r="L67" s="240"/>
      <c r="M67" s="233"/>
      <c r="N67" s="57"/>
      <c r="O67" s="242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196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>
        <f>'[79]Оценка от учреждения'!H71</f>
        <v>100</v>
      </c>
      <c r="I72" s="195">
        <f>'[79]Оценка от учреждения'!I71</f>
        <v>100</v>
      </c>
      <c r="J72" s="196">
        <f>IF(I72/H72*100&gt;100,100,I72/H72*100)</f>
        <v>100</v>
      </c>
      <c r="K72" s="237">
        <f>(J72+J73+J74)/3</f>
        <v>100</v>
      </c>
      <c r="L72" s="227">
        <f>(K72+K75)/2</f>
        <v>96</v>
      </c>
      <c r="M72" s="233"/>
      <c r="N72" s="44"/>
      <c r="O72" s="238">
        <v>18</v>
      </c>
    </row>
    <row r="73" spans="1:15" ht="34.5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>
        <f>'[79]Оценка от учреждения'!H72</f>
        <v>26</v>
      </c>
      <c r="I73" s="195">
        <f>'[79]Оценка от учреждения'!I72</f>
        <v>5.3</v>
      </c>
      <c r="J73" s="196">
        <f>IF(H73/I73*100&gt;100,100,H73/I73*100)</f>
        <v>100</v>
      </c>
      <c r="K73" s="239"/>
      <c r="L73" s="240"/>
      <c r="M73" s="233"/>
      <c r="N73" s="49"/>
      <c r="O73" s="241"/>
    </row>
    <row r="74" spans="1:15" ht="33.75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>
        <f>'[79]Оценка от учреждения'!H73</f>
        <v>100</v>
      </c>
      <c r="I74" s="195">
        <f>'[79]Оценка от учреждения'!I73</f>
        <v>100</v>
      </c>
      <c r="J74" s="196">
        <f>IF(I74/H74*100&gt;100,100,I74/H74*100)</f>
        <v>100</v>
      </c>
      <c r="K74" s="239"/>
      <c r="L74" s="240"/>
      <c r="M74" s="233"/>
      <c r="N74" s="49"/>
      <c r="O74" s="241"/>
    </row>
    <row r="75" spans="1:15" ht="33" customHeight="1" x14ac:dyDescent="0.25">
      <c r="A75" s="223"/>
      <c r="B75" s="203"/>
      <c r="C75" s="53"/>
      <c r="D75" s="209"/>
      <c r="E75" s="3" t="s">
        <v>25</v>
      </c>
      <c r="F75" s="55" t="s">
        <v>26</v>
      </c>
      <c r="G75" s="39" t="s">
        <v>27</v>
      </c>
      <c r="H75" s="195">
        <f>'[79]Оценка от учреждения'!H74</f>
        <v>1</v>
      </c>
      <c r="I75" s="195">
        <f>'[79]Оценка от учреждения'!I74</f>
        <v>0.92</v>
      </c>
      <c r="J75" s="196">
        <f>IF(I75/H75*100&gt;100,100,I75/H75*100)</f>
        <v>92</v>
      </c>
      <c r="K75" s="196">
        <f>J75</f>
        <v>92</v>
      </c>
      <c r="L75" s="240"/>
      <c r="M75" s="233"/>
      <c r="N75" s="57"/>
      <c r="O75" s="242"/>
    </row>
    <row r="76" spans="1:15" customFormat="1" ht="36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/>
      <c r="I76" s="195"/>
      <c r="J76" s="225"/>
      <c r="K76" s="226"/>
      <c r="L76" s="227"/>
      <c r="M76" s="233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/>
      <c r="I77" s="195"/>
      <c r="J77" s="225"/>
      <c r="K77" s="231"/>
      <c r="L77" s="232"/>
      <c r="M77" s="233"/>
      <c r="N77" s="49"/>
      <c r="O77" s="234"/>
    </row>
    <row r="78" spans="1:15" customFormat="1" ht="35.25" hidden="1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/>
      <c r="I78" s="195"/>
      <c r="J78" s="225"/>
      <c r="K78" s="231"/>
      <c r="L78" s="232"/>
      <c r="M78" s="233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/>
      <c r="L79" s="232"/>
      <c r="M79" s="233"/>
      <c r="N79" s="57"/>
      <c r="O79" s="236"/>
    </row>
    <row r="80" spans="1:15" ht="34.5" customHeight="1" x14ac:dyDescent="0.25">
      <c r="A80" s="20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>
        <f>'[79]Оценка от учреждения'!H79</f>
        <v>100</v>
      </c>
      <c r="I80" s="195">
        <f>'[79]Оценка от учреждения'!I79</f>
        <v>100</v>
      </c>
      <c r="J80" s="196">
        <f>IF(I80/H80*100&gt;100,100,I80/H80*100)</f>
        <v>100</v>
      </c>
      <c r="K80" s="237">
        <f>(J80+J81+J82)/3</f>
        <v>100</v>
      </c>
      <c r="L80" s="227">
        <f>(K80+K83)/2</f>
        <v>100</v>
      </c>
      <c r="M80" s="243"/>
      <c r="N80" s="44"/>
      <c r="O80" s="238">
        <v>20</v>
      </c>
    </row>
    <row r="81" spans="1:15" ht="39" customHeight="1" x14ac:dyDescent="0.25">
      <c r="A81" s="20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>
        <f>'[79]Оценка от учреждения'!H80</f>
        <v>10</v>
      </c>
      <c r="I81" s="195">
        <f>'[79]Оценка от учреждения'!I80</f>
        <v>0.8</v>
      </c>
      <c r="J81" s="196">
        <f>IF(H81/I81*100&gt;100,100,H81/I81*100)</f>
        <v>100</v>
      </c>
      <c r="K81" s="239"/>
      <c r="L81" s="240"/>
      <c r="M81" s="243"/>
      <c r="N81" s="49"/>
      <c r="O81" s="241"/>
    </row>
    <row r="82" spans="1:15" ht="33.75" customHeight="1" x14ac:dyDescent="0.25">
      <c r="A82" s="20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>
        <f>'[79]Оценка от учреждения'!H81</f>
        <v>100</v>
      </c>
      <c r="I82" s="195">
        <f>'[79]Оценка от учреждения'!I81</f>
        <v>100</v>
      </c>
      <c r="J82" s="196">
        <f>IF(I82/H82*100&gt;100,100,I82/H82*100)</f>
        <v>100</v>
      </c>
      <c r="K82" s="239"/>
      <c r="L82" s="240"/>
      <c r="M82" s="243"/>
      <c r="N82" s="49"/>
      <c r="O82" s="241"/>
    </row>
    <row r="83" spans="1:15" ht="33" customHeight="1" x14ac:dyDescent="0.25">
      <c r="A83" s="20"/>
      <c r="B83" s="203"/>
      <c r="C83" s="53"/>
      <c r="D83" s="209"/>
      <c r="E83" s="3" t="s">
        <v>25</v>
      </c>
      <c r="F83" s="55" t="s">
        <v>26</v>
      </c>
      <c r="G83" s="39" t="s">
        <v>27</v>
      </c>
      <c r="H83" s="195">
        <f>'[79]Оценка от учреждения'!H82</f>
        <v>0.5</v>
      </c>
      <c r="I83" s="195">
        <f>'[79]Оценка от учреждения'!I82</f>
        <v>0.5</v>
      </c>
      <c r="J83" s="196">
        <f>IF(I83/H83*100&gt;100,100,I83/H83*100)</f>
        <v>100</v>
      </c>
      <c r="K83" s="196">
        <f>J83</f>
        <v>100</v>
      </c>
      <c r="L83" s="240"/>
      <c r="M83" s="243"/>
      <c r="N83" s="57"/>
      <c r="O83" s="242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4.5" customHeight="1" x14ac:dyDescent="0.25">
      <c r="A92" s="20"/>
      <c r="B92" s="189" t="s">
        <v>163</v>
      </c>
      <c r="C92" s="36" t="s">
        <v>164</v>
      </c>
      <c r="D92" s="208" t="s">
        <v>18</v>
      </c>
      <c r="E92" s="3" t="s">
        <v>19</v>
      </c>
      <c r="F92" s="38" t="s">
        <v>150</v>
      </c>
      <c r="G92" s="39" t="s">
        <v>21</v>
      </c>
      <c r="H92" s="195">
        <f>'[79]Оценка от учреждения'!H91</f>
        <v>100</v>
      </c>
      <c r="I92" s="195">
        <f>'[79]Оценка от учреждения'!I91</f>
        <v>100</v>
      </c>
      <c r="J92" s="196">
        <f>IF(I92/H92*100&gt;100,100,I92/H92*100)</f>
        <v>100</v>
      </c>
      <c r="K92" s="237">
        <f>(J92+J93+J94)/3</f>
        <v>91.148775894538616</v>
      </c>
      <c r="L92" s="227">
        <f>(K92+K95)/2</f>
        <v>95.574387947269315</v>
      </c>
      <c r="M92" s="243"/>
      <c r="N92" s="44"/>
      <c r="O92" s="238">
        <v>23</v>
      </c>
    </row>
    <row r="93" spans="1:15" customFormat="1" ht="39" customHeight="1" x14ac:dyDescent="0.25">
      <c r="A93" s="20"/>
      <c r="B93" s="189"/>
      <c r="C93" s="36"/>
      <c r="D93" s="209"/>
      <c r="E93" s="3" t="s">
        <v>19</v>
      </c>
      <c r="F93" s="38" t="s">
        <v>151</v>
      </c>
      <c r="G93" s="39" t="s">
        <v>21</v>
      </c>
      <c r="H93" s="195">
        <f>'[79]Оценка от учреждения'!H92</f>
        <v>13</v>
      </c>
      <c r="I93" s="195">
        <f>'[79]Оценка от учреждения'!I92</f>
        <v>17.7</v>
      </c>
      <c r="J93" s="196">
        <f>IF(H93/I93*100&gt;100,100,H93/I93*100)</f>
        <v>73.44632768361582</v>
      </c>
      <c r="K93" s="239"/>
      <c r="L93" s="240"/>
      <c r="M93" s="243"/>
      <c r="N93" s="49"/>
      <c r="O93" s="241"/>
    </row>
    <row r="94" spans="1:15" customFormat="1" ht="32.25" customHeight="1" x14ac:dyDescent="0.25">
      <c r="A94" s="20"/>
      <c r="B94" s="189"/>
      <c r="C94" s="36"/>
      <c r="D94" s="209"/>
      <c r="E94" s="3" t="s">
        <v>19</v>
      </c>
      <c r="F94" s="219" t="s">
        <v>152</v>
      </c>
      <c r="G94" s="39" t="s">
        <v>21</v>
      </c>
      <c r="H94" s="195">
        <f>'[79]Оценка от учреждения'!H93</f>
        <v>100</v>
      </c>
      <c r="I94" s="195">
        <f>'[79]Оценка от учреждения'!I93</f>
        <v>100</v>
      </c>
      <c r="J94" s="196">
        <f>IF(I94/H94*100&gt;100,100,I94/H94*100)</f>
        <v>100</v>
      </c>
      <c r="K94" s="239"/>
      <c r="L94" s="240"/>
      <c r="M94" s="243"/>
      <c r="N94" s="49"/>
      <c r="O94" s="241"/>
    </row>
    <row r="95" spans="1:15" customFormat="1" ht="33" customHeight="1" x14ac:dyDescent="0.25">
      <c r="A95" s="20"/>
      <c r="B95" s="203"/>
      <c r="C95" s="53"/>
      <c r="D95" s="209"/>
      <c r="E95" s="3" t="s">
        <v>25</v>
      </c>
      <c r="F95" s="55" t="s">
        <v>26</v>
      </c>
      <c r="G95" s="39" t="s">
        <v>27</v>
      </c>
      <c r="H95" s="195">
        <f>'[79]Оценка от учреждения'!H94</f>
        <v>3</v>
      </c>
      <c r="I95" s="195">
        <f>'[79]Оценка от учреждения'!I94</f>
        <v>3.25</v>
      </c>
      <c r="J95" s="196">
        <f>IF(I95/H95*100&gt;100,100,I95/H95*100)</f>
        <v>100</v>
      </c>
      <c r="K95" s="196">
        <f>J95</f>
        <v>100</v>
      </c>
      <c r="L95" s="240"/>
      <c r="M95" s="243"/>
      <c r="N95" s="57"/>
      <c r="O95" s="242"/>
    </row>
    <row r="96" spans="1:15" ht="33" customHeight="1" x14ac:dyDescent="0.25">
      <c r="A96" s="20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>
        <f>'[79]Оценка от учреждения'!H95</f>
        <v>100</v>
      </c>
      <c r="I96" s="195">
        <f>'[79]Оценка от учреждения'!I95</f>
        <v>100</v>
      </c>
      <c r="J96" s="196">
        <f>IF(I96/H96*100&gt;100,100,I96/H96*100)</f>
        <v>100</v>
      </c>
      <c r="K96" s="237">
        <f>(J96+J97+J98)/3</f>
        <v>93.883792048929664</v>
      </c>
      <c r="L96" s="227">
        <f>(K96+K99)/2</f>
        <v>96.941896024464825</v>
      </c>
      <c r="M96" s="243"/>
      <c r="N96" s="44"/>
      <c r="O96" s="238">
        <v>24</v>
      </c>
    </row>
    <row r="97" spans="1:15" ht="39" customHeight="1" x14ac:dyDescent="0.25">
      <c r="A97" s="20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>
        <f>'[79]Оценка от учреждения'!H96</f>
        <v>8.9</v>
      </c>
      <c r="I97" s="195">
        <f>'[79]Оценка от учреждения'!I96</f>
        <v>10.9</v>
      </c>
      <c r="J97" s="196">
        <f>IF(H97/I97*100&gt;100,100,H97/I97*100)</f>
        <v>81.651376146788991</v>
      </c>
      <c r="K97" s="239"/>
      <c r="L97" s="240"/>
      <c r="M97" s="243"/>
      <c r="N97" s="49"/>
      <c r="O97" s="241"/>
    </row>
    <row r="98" spans="1:15" ht="33.75" customHeight="1" x14ac:dyDescent="0.25">
      <c r="A98" s="20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>
        <f>'[79]Оценка от учреждения'!H97</f>
        <v>100</v>
      </c>
      <c r="I98" s="195">
        <f>'[79]Оценка от учреждения'!I97</f>
        <v>100</v>
      </c>
      <c r="J98" s="196">
        <f>IF(I98/H98*100&gt;100,100,I98/H98*100)</f>
        <v>100</v>
      </c>
      <c r="K98" s="239"/>
      <c r="L98" s="240"/>
      <c r="M98" s="243"/>
      <c r="N98" s="49"/>
      <c r="O98" s="241"/>
    </row>
    <row r="99" spans="1:15" ht="33" customHeight="1" x14ac:dyDescent="0.25">
      <c r="A99" s="20"/>
      <c r="B99" s="203"/>
      <c r="C99" s="53"/>
      <c r="D99" s="209"/>
      <c r="E99" s="3" t="s">
        <v>25</v>
      </c>
      <c r="F99" s="55" t="s">
        <v>26</v>
      </c>
      <c r="G99" s="39" t="s">
        <v>27</v>
      </c>
      <c r="H99" s="195">
        <f>'[79]Оценка от учреждения'!H98</f>
        <v>15</v>
      </c>
      <c r="I99" s="195">
        <f>'[79]Оценка от учреждения'!I98</f>
        <v>16.920000000000002</v>
      </c>
      <c r="J99" s="196">
        <f>IF(I99/H99*100&gt;100,100,I99/H99*100)</f>
        <v>100</v>
      </c>
      <c r="K99" s="196">
        <f>J99</f>
        <v>100</v>
      </c>
      <c r="L99" s="240"/>
      <c r="M99" s="243"/>
      <c r="N99" s="57"/>
      <c r="O99" s="242"/>
    </row>
    <row r="100" spans="1:15" customFormat="1" ht="34.5" customHeight="1" x14ac:dyDescent="0.25">
      <c r="A100" s="20"/>
      <c r="B100" s="189" t="s">
        <v>167</v>
      </c>
      <c r="C100" s="36" t="s">
        <v>168</v>
      </c>
      <c r="D100" s="208" t="s">
        <v>18</v>
      </c>
      <c r="E100" s="3" t="s">
        <v>19</v>
      </c>
      <c r="F100" s="38" t="s">
        <v>150</v>
      </c>
      <c r="G100" s="39" t="s">
        <v>21</v>
      </c>
      <c r="H100" s="195">
        <f>'[79]Оценка от учреждения'!H99</f>
        <v>100</v>
      </c>
      <c r="I100" s="195">
        <f>'[79]Оценка от учреждения'!I99</f>
        <v>100</v>
      </c>
      <c r="J100" s="196">
        <f>IF(I100/H100*100&gt;100,100,I100/H100*100)</f>
        <v>100</v>
      </c>
      <c r="K100" s="237">
        <f>(J100+J101+J102)/3</f>
        <v>89.87341772151899</v>
      </c>
      <c r="L100" s="227">
        <f>(K100+K103)/2</f>
        <v>94.936708860759495</v>
      </c>
      <c r="M100" s="243"/>
      <c r="N100" s="44"/>
      <c r="O100" s="238">
        <v>25</v>
      </c>
    </row>
    <row r="101" spans="1:15" customFormat="1" ht="39" customHeight="1" x14ac:dyDescent="0.25">
      <c r="A101" s="20"/>
      <c r="B101" s="189"/>
      <c r="C101" s="36"/>
      <c r="D101" s="209"/>
      <c r="E101" s="3" t="s">
        <v>19</v>
      </c>
      <c r="F101" s="38" t="s">
        <v>151</v>
      </c>
      <c r="G101" s="39" t="s">
        <v>21</v>
      </c>
      <c r="H101" s="195">
        <f>'[79]Оценка от учреждения'!H100</f>
        <v>11</v>
      </c>
      <c r="I101" s="195">
        <f>'[79]Оценка от учреждения'!I100</f>
        <v>15.8</v>
      </c>
      <c r="J101" s="196">
        <f>IF(H101/I101*100&gt;100,100,H101/I101*100)</f>
        <v>69.620253164556956</v>
      </c>
      <c r="K101" s="239"/>
      <c r="L101" s="240"/>
      <c r="M101" s="243"/>
      <c r="N101" s="49"/>
      <c r="O101" s="241"/>
    </row>
    <row r="102" spans="1:15" customFormat="1" ht="35.25" customHeight="1" x14ac:dyDescent="0.25">
      <c r="A102" s="20"/>
      <c r="B102" s="189"/>
      <c r="C102" s="36"/>
      <c r="D102" s="209"/>
      <c r="E102" s="3" t="s">
        <v>19</v>
      </c>
      <c r="F102" s="219" t="s">
        <v>152</v>
      </c>
      <c r="G102" s="39" t="s">
        <v>21</v>
      </c>
      <c r="H102" s="195">
        <f>'[79]Оценка от учреждения'!H101</f>
        <v>100</v>
      </c>
      <c r="I102" s="195">
        <f>'[79]Оценка от учреждения'!I101</f>
        <v>100</v>
      </c>
      <c r="J102" s="196">
        <f>IF(I102/H102*100&gt;100,100,I102/H102*100)</f>
        <v>100</v>
      </c>
      <c r="K102" s="239"/>
      <c r="L102" s="240"/>
      <c r="M102" s="243"/>
      <c r="N102" s="49"/>
      <c r="O102" s="241"/>
    </row>
    <row r="103" spans="1:15" customFormat="1" ht="33" customHeight="1" x14ac:dyDescent="0.25">
      <c r="A103" s="20"/>
      <c r="B103" s="203"/>
      <c r="C103" s="53"/>
      <c r="D103" s="209"/>
      <c r="E103" s="3" t="s">
        <v>25</v>
      </c>
      <c r="F103" s="55" t="s">
        <v>26</v>
      </c>
      <c r="G103" s="39" t="s">
        <v>27</v>
      </c>
      <c r="H103" s="195">
        <f>'[79]Оценка от учреждения'!H102</f>
        <v>2</v>
      </c>
      <c r="I103" s="195">
        <f>'[79]Оценка от учреждения'!I102</f>
        <v>2</v>
      </c>
      <c r="J103" s="196">
        <f>IF(I103/H103*100&gt;100,100,I103/H103*100)</f>
        <v>100</v>
      </c>
      <c r="K103" s="196">
        <f>J103</f>
        <v>100</v>
      </c>
      <c r="L103" s="240"/>
      <c r="M103" s="243"/>
      <c r="N103" s="57"/>
      <c r="O103" s="242"/>
    </row>
    <row r="104" spans="1:15" ht="33" customHeight="1" x14ac:dyDescent="0.25">
      <c r="A104" s="20"/>
      <c r="B104" s="189" t="s">
        <v>169</v>
      </c>
      <c r="C104" s="36" t="s">
        <v>170</v>
      </c>
      <c r="D104" s="208" t="s">
        <v>18</v>
      </c>
      <c r="E104" s="3" t="s">
        <v>19</v>
      </c>
      <c r="F104" s="38" t="s">
        <v>150</v>
      </c>
      <c r="G104" s="39" t="s">
        <v>21</v>
      </c>
      <c r="H104" s="195">
        <f>'[79]Оценка от учреждения'!H103</f>
        <v>100</v>
      </c>
      <c r="I104" s="195">
        <f>'[79]Оценка от учреждения'!I103</f>
        <v>100</v>
      </c>
      <c r="J104" s="196">
        <f>IF(I104/H104*100&gt;100,100,I104/H104*100)</f>
        <v>100</v>
      </c>
      <c r="K104" s="237">
        <f>(J104+J105+J106)/3</f>
        <v>99.861973775017248</v>
      </c>
      <c r="L104" s="227">
        <f>(K104+K107)/2</f>
        <v>99.827681102384645</v>
      </c>
      <c r="M104" s="243"/>
      <c r="N104" s="44"/>
      <c r="O104" s="238">
        <v>26</v>
      </c>
    </row>
    <row r="105" spans="1:15" ht="39" customHeight="1" x14ac:dyDescent="0.25">
      <c r="A105" s="20"/>
      <c r="B105" s="189"/>
      <c r="C105" s="36"/>
      <c r="D105" s="209"/>
      <c r="E105" s="3" t="s">
        <v>19</v>
      </c>
      <c r="F105" s="38" t="s">
        <v>151</v>
      </c>
      <c r="G105" s="39" t="s">
        <v>21</v>
      </c>
      <c r="H105" s="195">
        <f>'[79]Оценка от учреждения'!H104</f>
        <v>8.9</v>
      </c>
      <c r="I105" s="195">
        <f>'[79]Оценка от учреждения'!I104</f>
        <v>7.2</v>
      </c>
      <c r="J105" s="196">
        <f>IF(H105/I105*100&gt;100,100,H105/I105*100)</f>
        <v>100</v>
      </c>
      <c r="K105" s="239"/>
      <c r="L105" s="240"/>
      <c r="M105" s="243"/>
      <c r="N105" s="49"/>
      <c r="O105" s="241"/>
    </row>
    <row r="106" spans="1:15" ht="32.25" customHeight="1" x14ac:dyDescent="0.25">
      <c r="A106" s="20"/>
      <c r="B106" s="189"/>
      <c r="C106" s="36"/>
      <c r="D106" s="209"/>
      <c r="E106" s="3" t="s">
        <v>19</v>
      </c>
      <c r="F106" s="219" t="s">
        <v>152</v>
      </c>
      <c r="G106" s="39" t="s">
        <v>21</v>
      </c>
      <c r="H106" s="195">
        <f>'[79]Оценка от учреждения'!H105</f>
        <v>100</v>
      </c>
      <c r="I106" s="300">
        <f>'[79]Оценка от учреждения'!I105</f>
        <v>99.585921325051757</v>
      </c>
      <c r="J106" s="196">
        <f>IF(I106/H106*100&gt;100,100,I106/H106*100)</f>
        <v>99.585921325051757</v>
      </c>
      <c r="K106" s="239"/>
      <c r="L106" s="240"/>
      <c r="M106" s="243"/>
      <c r="N106" s="49"/>
      <c r="O106" s="241"/>
    </row>
    <row r="107" spans="1:15" ht="33" customHeight="1" x14ac:dyDescent="0.25">
      <c r="A107" s="159"/>
      <c r="B107" s="203"/>
      <c r="C107" s="53"/>
      <c r="D107" s="209"/>
      <c r="E107" s="3" t="s">
        <v>25</v>
      </c>
      <c r="F107" s="55" t="s">
        <v>26</v>
      </c>
      <c r="G107" s="39" t="s">
        <v>27</v>
      </c>
      <c r="H107" s="195">
        <f>'[79]Оценка от учреждения'!H106</f>
        <v>242</v>
      </c>
      <c r="I107" s="195">
        <f>'[79]Оценка от учреждения'!I106</f>
        <v>241.5</v>
      </c>
      <c r="J107" s="196">
        <f>IF(I107/H107*100&gt;100,100,I107/H107*100)</f>
        <v>99.793388429752056</v>
      </c>
      <c r="K107" s="196">
        <f>J107</f>
        <v>99.793388429752056</v>
      </c>
      <c r="L107" s="240"/>
      <c r="M107" s="244"/>
      <c r="N107" s="57"/>
      <c r="O107" s="24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45"/>
      <c r="H109" s="246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4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3" t="s">
        <v>1</v>
      </c>
      <c r="B2" s="3" t="s">
        <v>173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3</v>
      </c>
      <c r="D3" s="5">
        <v>4</v>
      </c>
      <c r="E3" s="4">
        <v>5</v>
      </c>
      <c r="F3" s="4">
        <v>6</v>
      </c>
      <c r="G3" s="5">
        <v>7</v>
      </c>
      <c r="H3" s="4">
        <v>8</v>
      </c>
      <c r="I3" s="4">
        <v>9</v>
      </c>
      <c r="J3" s="5">
        <v>10</v>
      </c>
      <c r="K3" s="4">
        <v>11</v>
      </c>
      <c r="L3" s="4">
        <v>12</v>
      </c>
      <c r="M3" s="5">
        <v>13</v>
      </c>
      <c r="N3" s="4">
        <v>14</v>
      </c>
    </row>
    <row r="4" spans="1:15" customFormat="1" ht="55.5" hidden="1" customHeight="1" x14ac:dyDescent="0.25">
      <c r="A4" s="228" t="s">
        <v>233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8.25" hidden="1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04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hidden="1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/>
      <c r="I16" s="195"/>
      <c r="J16" s="225"/>
      <c r="K16" s="226"/>
      <c r="L16" s="227"/>
      <c r="M16" s="233"/>
      <c r="N16" s="44"/>
      <c r="O16" s="229">
        <v>4</v>
      </c>
    </row>
    <row r="17" spans="1:15" customFormat="1" ht="39" hidden="1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/>
      <c r="I17" s="195"/>
      <c r="J17" s="225"/>
      <c r="K17" s="231"/>
      <c r="L17" s="232"/>
      <c r="M17" s="233"/>
      <c r="N17" s="49"/>
      <c r="O17" s="234"/>
    </row>
    <row r="18" spans="1:15" customFormat="1" ht="32.25" hidden="1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/>
      <c r="I18" s="195"/>
      <c r="J18" s="225"/>
      <c r="K18" s="231"/>
      <c r="L18" s="232"/>
      <c r="M18" s="233"/>
      <c r="N18" s="49"/>
      <c r="O18" s="234"/>
    </row>
    <row r="19" spans="1:15" customFormat="1" ht="33" hidden="1" customHeight="1" x14ac:dyDescent="0.25">
      <c r="A19" s="223"/>
      <c r="B19" s="203"/>
      <c r="C19" s="204"/>
      <c r="D19" s="199"/>
      <c r="E19" s="192" t="s">
        <v>25</v>
      </c>
      <c r="F19" s="205" t="s">
        <v>117</v>
      </c>
      <c r="G19" s="194" t="s">
        <v>27</v>
      </c>
      <c r="H19" s="195"/>
      <c r="I19" s="195"/>
      <c r="J19" s="225"/>
      <c r="K19" s="225"/>
      <c r="L19" s="232"/>
      <c r="M19" s="233"/>
      <c r="N19" s="57"/>
      <c r="O19" s="236"/>
    </row>
    <row r="20" spans="1:15" customFormat="1" ht="52.5" hidden="1" customHeight="1" x14ac:dyDescent="0.25">
      <c r="A20" s="223"/>
      <c r="B20" s="189" t="s">
        <v>124</v>
      </c>
      <c r="C20" s="190" t="s">
        <v>125</v>
      </c>
      <c r="D20" s="191" t="s">
        <v>18</v>
      </c>
      <c r="E20" s="192" t="s">
        <v>19</v>
      </c>
      <c r="F20" s="193" t="s">
        <v>114</v>
      </c>
      <c r="G20" s="194" t="s">
        <v>21</v>
      </c>
      <c r="H20" s="195"/>
      <c r="I20" s="195"/>
      <c r="J20" s="225"/>
      <c r="K20" s="226"/>
      <c r="L20" s="227"/>
      <c r="M20" s="233"/>
      <c r="N20" s="44"/>
      <c r="O20" s="229">
        <v>5</v>
      </c>
    </row>
    <row r="21" spans="1:15" customFormat="1" ht="39" hidden="1" customHeight="1" x14ac:dyDescent="0.25">
      <c r="A21" s="223"/>
      <c r="B21" s="189"/>
      <c r="C21" s="190"/>
      <c r="D21" s="199"/>
      <c r="E21" s="192" t="s">
        <v>19</v>
      </c>
      <c r="F21" s="193" t="s">
        <v>115</v>
      </c>
      <c r="G21" s="194" t="s">
        <v>21</v>
      </c>
      <c r="H21" s="195"/>
      <c r="I21" s="195"/>
      <c r="J21" s="225"/>
      <c r="K21" s="231"/>
      <c r="L21" s="232"/>
      <c r="M21" s="233"/>
      <c r="N21" s="49"/>
      <c r="O21" s="234"/>
    </row>
    <row r="22" spans="1:15" customFormat="1" ht="33.75" hidden="1" customHeight="1" x14ac:dyDescent="0.25">
      <c r="A22" s="223"/>
      <c r="B22" s="189"/>
      <c r="C22" s="190"/>
      <c r="D22" s="199"/>
      <c r="E22" s="192" t="s">
        <v>19</v>
      </c>
      <c r="F22" s="193" t="s">
        <v>116</v>
      </c>
      <c r="G22" s="194" t="s">
        <v>21</v>
      </c>
      <c r="H22" s="195"/>
      <c r="I22" s="195"/>
      <c r="J22" s="225"/>
      <c r="K22" s="231"/>
      <c r="L22" s="232"/>
      <c r="M22" s="233"/>
      <c r="N22" s="49"/>
      <c r="O22" s="234"/>
    </row>
    <row r="23" spans="1:15" customFormat="1" ht="33" hidden="1" customHeight="1" x14ac:dyDescent="0.25">
      <c r="A23" s="223"/>
      <c r="B23" s="203"/>
      <c r="C23" s="204"/>
      <c r="D23" s="199"/>
      <c r="E23" s="192" t="s">
        <v>25</v>
      </c>
      <c r="F23" s="205" t="s">
        <v>117</v>
      </c>
      <c r="G23" s="194" t="s">
        <v>27</v>
      </c>
      <c r="H23" s="195"/>
      <c r="I23" s="195"/>
      <c r="J23" s="225"/>
      <c r="K23" s="225"/>
      <c r="L23" s="232"/>
      <c r="M23" s="233"/>
      <c r="N23" s="57"/>
      <c r="O23" s="236"/>
    </row>
    <row r="24" spans="1:15" ht="52.5" hidden="1" customHeight="1" x14ac:dyDescent="0.25">
      <c r="A24" s="223"/>
      <c r="B24" s="189" t="s">
        <v>126</v>
      </c>
      <c r="C24" s="36" t="s">
        <v>127</v>
      </c>
      <c r="D24" s="208" t="s">
        <v>18</v>
      </c>
      <c r="E24" s="3" t="s">
        <v>19</v>
      </c>
      <c r="F24" s="38" t="s">
        <v>114</v>
      </c>
      <c r="G24" s="39" t="s">
        <v>21</v>
      </c>
      <c r="H24" s="195"/>
      <c r="I24" s="195"/>
      <c r="J24" s="196"/>
      <c r="K24" s="237"/>
      <c r="L24" s="227"/>
      <c r="M24" s="233"/>
      <c r="N24" s="44"/>
      <c r="O24" s="238">
        <v>6</v>
      </c>
    </row>
    <row r="25" spans="1:15" ht="39" hidden="1" customHeight="1" x14ac:dyDescent="0.25">
      <c r="A25" s="223"/>
      <c r="B25" s="189"/>
      <c r="C25" s="36"/>
      <c r="D25" s="209"/>
      <c r="E25" s="3" t="s">
        <v>19</v>
      </c>
      <c r="F25" s="256" t="s">
        <v>180</v>
      </c>
      <c r="G25" s="39" t="s">
        <v>21</v>
      </c>
      <c r="H25" s="195"/>
      <c r="I25" s="195"/>
      <c r="J25" s="196"/>
      <c r="K25" s="239"/>
      <c r="L25" s="240"/>
      <c r="M25" s="233"/>
      <c r="N25" s="49"/>
      <c r="O25" s="241"/>
    </row>
    <row r="26" spans="1:15" ht="35.25" hidden="1" customHeight="1" x14ac:dyDescent="0.25">
      <c r="A26" s="223"/>
      <c r="B26" s="189"/>
      <c r="C26" s="36"/>
      <c r="D26" s="209"/>
      <c r="E26" s="3" t="s">
        <v>19</v>
      </c>
      <c r="F26" s="38" t="s">
        <v>116</v>
      </c>
      <c r="G26" s="39" t="s">
        <v>21</v>
      </c>
      <c r="H26" s="195"/>
      <c r="I26" s="195"/>
      <c r="J26" s="196"/>
      <c r="K26" s="239"/>
      <c r="L26" s="240"/>
      <c r="M26" s="233"/>
      <c r="N26" s="49"/>
      <c r="O26" s="241"/>
    </row>
    <row r="27" spans="1:15" ht="33" hidden="1" customHeight="1" x14ac:dyDescent="0.25">
      <c r="A27" s="223"/>
      <c r="B27" s="203"/>
      <c r="C27" s="53"/>
      <c r="D27" s="209"/>
      <c r="E27" s="3" t="s">
        <v>25</v>
      </c>
      <c r="F27" s="55" t="s">
        <v>117</v>
      </c>
      <c r="G27" s="39" t="s">
        <v>27</v>
      </c>
      <c r="H27" s="195"/>
      <c r="I27" s="195"/>
      <c r="J27" s="196"/>
      <c r="K27" s="196"/>
      <c r="L27" s="240"/>
      <c r="M27" s="233"/>
      <c r="N27" s="57"/>
      <c r="O27" s="242"/>
    </row>
    <row r="28" spans="1:15" customFormat="1" ht="51" hidden="1" customHeight="1" x14ac:dyDescent="0.25">
      <c r="A28" s="223"/>
      <c r="B28" s="189" t="s">
        <v>128</v>
      </c>
      <c r="C28" s="190" t="s">
        <v>129</v>
      </c>
      <c r="D28" s="191" t="s">
        <v>18</v>
      </c>
      <c r="E28" s="192" t="s">
        <v>19</v>
      </c>
      <c r="F28" s="193" t="s">
        <v>114</v>
      </c>
      <c r="G28" s="194" t="s">
        <v>21</v>
      </c>
      <c r="H28" s="195"/>
      <c r="I28" s="195"/>
      <c r="J28" s="225"/>
      <c r="K28" s="226"/>
      <c r="L28" s="227"/>
      <c r="M28" s="233"/>
      <c r="N28" s="44"/>
      <c r="O28" s="229">
        <v>7</v>
      </c>
    </row>
    <row r="29" spans="1:15" customFormat="1" ht="39" hidden="1" customHeight="1" x14ac:dyDescent="0.25">
      <c r="A29" s="223"/>
      <c r="B29" s="189"/>
      <c r="C29" s="190"/>
      <c r="D29" s="199"/>
      <c r="E29" s="192" t="s">
        <v>19</v>
      </c>
      <c r="F29" s="193" t="s">
        <v>115</v>
      </c>
      <c r="G29" s="194" t="s">
        <v>21</v>
      </c>
      <c r="H29" s="195"/>
      <c r="I29" s="195"/>
      <c r="J29" s="225"/>
      <c r="K29" s="231"/>
      <c r="L29" s="232"/>
      <c r="M29" s="233"/>
      <c r="N29" s="49"/>
      <c r="O29" s="234"/>
    </row>
    <row r="30" spans="1:15" customFormat="1" ht="33.75" hidden="1" customHeight="1" x14ac:dyDescent="0.25">
      <c r="A30" s="223"/>
      <c r="B30" s="189"/>
      <c r="C30" s="190"/>
      <c r="D30" s="199"/>
      <c r="E30" s="192" t="s">
        <v>19</v>
      </c>
      <c r="F30" s="193" t="s">
        <v>116</v>
      </c>
      <c r="G30" s="194" t="s">
        <v>21</v>
      </c>
      <c r="H30" s="195"/>
      <c r="I30" s="195"/>
      <c r="J30" s="225"/>
      <c r="K30" s="231"/>
      <c r="L30" s="232"/>
      <c r="M30" s="233"/>
      <c r="N30" s="49"/>
      <c r="O30" s="234"/>
    </row>
    <row r="31" spans="1:15" customFormat="1" ht="33" hidden="1" customHeight="1" x14ac:dyDescent="0.25">
      <c r="A31" s="223"/>
      <c r="B31" s="203"/>
      <c r="C31" s="204"/>
      <c r="D31" s="199"/>
      <c r="E31" s="192" t="s">
        <v>25</v>
      </c>
      <c r="F31" s="205" t="s">
        <v>117</v>
      </c>
      <c r="G31" s="194" t="s">
        <v>27</v>
      </c>
      <c r="H31" s="195"/>
      <c r="I31" s="195"/>
      <c r="J31" s="225"/>
      <c r="K31" s="225"/>
      <c r="L31" s="232"/>
      <c r="M31" s="233"/>
      <c r="N31" s="57"/>
      <c r="O31" s="236"/>
    </row>
    <row r="32" spans="1:15" ht="54" customHeight="1" x14ac:dyDescent="0.25">
      <c r="A32" s="20"/>
      <c r="B32" s="189" t="s">
        <v>130</v>
      </c>
      <c r="C32" s="36" t="s">
        <v>131</v>
      </c>
      <c r="D32" s="37" t="s">
        <v>18</v>
      </c>
      <c r="E32" s="3" t="s">
        <v>19</v>
      </c>
      <c r="F32" s="38" t="s">
        <v>114</v>
      </c>
      <c r="G32" s="39" t="s">
        <v>21</v>
      </c>
      <c r="H32" s="195">
        <f>'[80]Оценка от учреждения'!H31</f>
        <v>3.9</v>
      </c>
      <c r="I32" s="195">
        <f>'[80]Оценка от учреждения'!I31</f>
        <v>3.8</v>
      </c>
      <c r="J32" s="196">
        <f>IF(H32/I32*100&gt;100,100,H32/I32*100)</f>
        <v>100</v>
      </c>
      <c r="K32" s="237">
        <f>(J32+J33+J34)/3</f>
        <v>98.565279770444761</v>
      </c>
      <c r="L32" s="227">
        <f>(K32+K35)/2</f>
        <v>98.914992826398844</v>
      </c>
      <c r="M32" s="243"/>
      <c r="N32" s="44"/>
      <c r="O32" s="238">
        <v>8</v>
      </c>
    </row>
    <row r="33" spans="1:15" ht="39" customHeight="1" x14ac:dyDescent="0.25">
      <c r="A33" s="20"/>
      <c r="B33" s="189"/>
      <c r="C33" s="36"/>
      <c r="D33" s="217"/>
      <c r="E33" s="3" t="s">
        <v>19</v>
      </c>
      <c r="F33" s="38" t="s">
        <v>115</v>
      </c>
      <c r="G33" s="39" t="s">
        <v>21</v>
      </c>
      <c r="H33" s="195">
        <f>'[80]Оценка от учреждения'!H32</f>
        <v>100</v>
      </c>
      <c r="I33" s="195">
        <f>'[80]Оценка от учреждения'!I32</f>
        <v>100</v>
      </c>
      <c r="J33" s="196">
        <f>IF(I33/H33*100&gt;100,100,I33/H33*100)</f>
        <v>100</v>
      </c>
      <c r="K33" s="239"/>
      <c r="L33" s="240"/>
      <c r="M33" s="243"/>
      <c r="N33" s="49"/>
      <c r="O33" s="241"/>
    </row>
    <row r="34" spans="1:15" ht="33.75" customHeight="1" x14ac:dyDescent="0.25">
      <c r="A34" s="20"/>
      <c r="B34" s="189"/>
      <c r="C34" s="36"/>
      <c r="D34" s="217"/>
      <c r="E34" s="3" t="s">
        <v>19</v>
      </c>
      <c r="F34" s="38" t="s">
        <v>116</v>
      </c>
      <c r="G34" s="39" t="s">
        <v>21</v>
      </c>
      <c r="H34" s="195">
        <f>'[80]Оценка от учреждения'!H33</f>
        <v>69.7</v>
      </c>
      <c r="I34" s="195">
        <f>'[80]Оценка от учреждения'!I33</f>
        <v>66.7</v>
      </c>
      <c r="J34" s="196">
        <f>IF(I34/H34*100&gt;100,100,I34/H34*100)</f>
        <v>95.695839311334282</v>
      </c>
      <c r="K34" s="239"/>
      <c r="L34" s="240"/>
      <c r="M34" s="243"/>
      <c r="N34" s="49"/>
      <c r="O34" s="241"/>
    </row>
    <row r="35" spans="1:15" ht="33" customHeight="1" x14ac:dyDescent="0.25">
      <c r="A35" s="20"/>
      <c r="B35" s="203"/>
      <c r="C35" s="53"/>
      <c r="D35" s="218"/>
      <c r="E35" s="3" t="s">
        <v>25</v>
      </c>
      <c r="F35" s="55" t="s">
        <v>26</v>
      </c>
      <c r="G35" s="39" t="s">
        <v>27</v>
      </c>
      <c r="H35" s="195">
        <f>'[80]Оценка от учреждения'!H34</f>
        <v>68</v>
      </c>
      <c r="I35" s="195">
        <f>'[80]Оценка от учреждения'!I34</f>
        <v>67.5</v>
      </c>
      <c r="J35" s="196">
        <f>IF(I35/H35*100&gt;100,100,I35/H35*100)</f>
        <v>99.264705882352942</v>
      </c>
      <c r="K35" s="196">
        <f>J35</f>
        <v>99.264705882352942</v>
      </c>
      <c r="L35" s="240"/>
      <c r="M35" s="243"/>
      <c r="N35" s="57"/>
      <c r="O35" s="242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33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33"/>
      <c r="N41" s="49"/>
      <c r="O41" s="241"/>
    </row>
    <row r="42" spans="1:15" ht="36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33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customHeight="1" x14ac:dyDescent="0.25">
      <c r="A56" s="20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>
        <f>'[80]Оценка от учреждения'!H55</f>
        <v>10</v>
      </c>
      <c r="I56" s="195">
        <f>'[80]Оценка от учреждения'!I55</f>
        <v>2.4</v>
      </c>
      <c r="J56" s="196">
        <f>IF(H56/I56*100&gt;100,100,H56/I56*100)</f>
        <v>100</v>
      </c>
      <c r="K56" s="237">
        <f>(J56+J57+J58)/3</f>
        <v>98.565279770444761</v>
      </c>
      <c r="L56" s="227">
        <f>(K56+K59)/2</f>
        <v>97.453371592539455</v>
      </c>
      <c r="M56" s="243"/>
      <c r="N56" s="44"/>
      <c r="O56" s="238">
        <v>14</v>
      </c>
    </row>
    <row r="57" spans="1:15" ht="39" customHeight="1" x14ac:dyDescent="0.25">
      <c r="A57" s="20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>
        <f>'[80]Оценка от учреждения'!H56</f>
        <v>100</v>
      </c>
      <c r="I57" s="195">
        <f>'[80]Оценка от учреждения'!I56</f>
        <v>100</v>
      </c>
      <c r="J57" s="196">
        <f>IF(I57/H57*100&gt;100,100,I57/H57*100)</f>
        <v>100</v>
      </c>
      <c r="K57" s="239"/>
      <c r="L57" s="240"/>
      <c r="M57" s="243"/>
      <c r="N57" s="49"/>
      <c r="O57" s="241"/>
    </row>
    <row r="58" spans="1:15" ht="36.75" customHeight="1" x14ac:dyDescent="0.25">
      <c r="A58" s="20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>
        <f>'[80]Оценка от учреждения'!H57</f>
        <v>69.7</v>
      </c>
      <c r="I58" s="195">
        <f>'[80]Оценка от учреждения'!I57</f>
        <v>66.7</v>
      </c>
      <c r="J58" s="196">
        <f>IF(I58/H58*100&gt;100,100,I58/H58*100)</f>
        <v>95.695839311334282</v>
      </c>
      <c r="K58" s="239"/>
      <c r="L58" s="240"/>
      <c r="M58" s="243"/>
      <c r="N58" s="49"/>
      <c r="O58" s="241"/>
    </row>
    <row r="59" spans="1:15" ht="33" customHeight="1" x14ac:dyDescent="0.25">
      <c r="A59" s="20"/>
      <c r="B59" s="203"/>
      <c r="C59" s="53"/>
      <c r="D59" s="209"/>
      <c r="E59" s="3" t="s">
        <v>25</v>
      </c>
      <c r="F59" s="55" t="s">
        <v>26</v>
      </c>
      <c r="G59" s="39" t="s">
        <v>27</v>
      </c>
      <c r="H59" s="195">
        <f>'[80]Оценка от учреждения'!H58</f>
        <v>41</v>
      </c>
      <c r="I59" s="195">
        <f>'[80]Оценка от учреждения'!I58</f>
        <v>39.5</v>
      </c>
      <c r="J59" s="196">
        <f>IF(I59/H59*100&gt;100,100,I59/H59*100)</f>
        <v>96.341463414634148</v>
      </c>
      <c r="K59" s="196">
        <f>J59</f>
        <v>96.341463414634148</v>
      </c>
      <c r="L59" s="240"/>
      <c r="M59" s="243"/>
      <c r="N59" s="57"/>
      <c r="O59" s="242"/>
    </row>
    <row r="60" spans="1:15" customFormat="1" ht="52.5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33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33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33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33"/>
      <c r="N63" s="57"/>
      <c r="O63" s="236"/>
    </row>
    <row r="64" spans="1:15" ht="51" hidden="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/>
      <c r="I64" s="195"/>
      <c r="J64" s="196"/>
      <c r="K64" s="237"/>
      <c r="L64" s="227"/>
      <c r="M64" s="233"/>
      <c r="N64" s="44"/>
      <c r="O64" s="238">
        <v>16</v>
      </c>
    </row>
    <row r="65" spans="1:15" ht="39" hidden="1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/>
      <c r="I65" s="195"/>
      <c r="J65" s="196"/>
      <c r="K65" s="239"/>
      <c r="L65" s="240"/>
      <c r="M65" s="233"/>
      <c r="N65" s="49"/>
      <c r="O65" s="241"/>
    </row>
    <row r="66" spans="1:15" ht="33.75" hidden="1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/>
      <c r="I66" s="195"/>
      <c r="J66" s="196"/>
      <c r="K66" s="239"/>
      <c r="L66" s="240"/>
      <c r="M66" s="233"/>
      <c r="N66" s="49"/>
      <c r="O66" s="241"/>
    </row>
    <row r="67" spans="1:15" ht="33" hidden="1" customHeight="1" x14ac:dyDescent="0.25">
      <c r="A67" s="223"/>
      <c r="B67" s="203"/>
      <c r="C67" s="53"/>
      <c r="D67" s="209"/>
      <c r="E67" s="3" t="s">
        <v>25</v>
      </c>
      <c r="F67" s="55" t="s">
        <v>117</v>
      </c>
      <c r="G67" s="39" t="s">
        <v>27</v>
      </c>
      <c r="H67" s="195"/>
      <c r="I67" s="195"/>
      <c r="J67" s="196"/>
      <c r="K67" s="196"/>
      <c r="L67" s="240"/>
      <c r="M67" s="233"/>
      <c r="N67" s="57"/>
      <c r="O67" s="242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196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hidden="1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/>
      <c r="I72" s="195"/>
      <c r="J72" s="196"/>
      <c r="K72" s="237"/>
      <c r="L72" s="227"/>
      <c r="M72" s="233"/>
      <c r="N72" s="44"/>
      <c r="O72" s="238">
        <v>18</v>
      </c>
    </row>
    <row r="73" spans="1:15" ht="34.5" hidden="1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/>
      <c r="I73" s="195"/>
      <c r="J73" s="196"/>
      <c r="K73" s="239"/>
      <c r="L73" s="240"/>
      <c r="M73" s="233"/>
      <c r="N73" s="49"/>
      <c r="O73" s="241"/>
    </row>
    <row r="74" spans="1:15" ht="33.75" hidden="1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/>
      <c r="I74" s="195"/>
      <c r="J74" s="196"/>
      <c r="K74" s="239"/>
      <c r="L74" s="240"/>
      <c r="M74" s="233"/>
      <c r="N74" s="49"/>
      <c r="O74" s="241"/>
    </row>
    <row r="75" spans="1:15" ht="33" hidden="1" customHeight="1" x14ac:dyDescent="0.25">
      <c r="A75" s="223"/>
      <c r="B75" s="203"/>
      <c r="C75" s="53"/>
      <c r="D75" s="209"/>
      <c r="E75" s="3" t="s">
        <v>25</v>
      </c>
      <c r="F75" s="55" t="s">
        <v>117</v>
      </c>
      <c r="G75" s="39" t="s">
        <v>27</v>
      </c>
      <c r="H75" s="195"/>
      <c r="I75" s="195"/>
      <c r="J75" s="196"/>
      <c r="K75" s="196"/>
      <c r="L75" s="240"/>
      <c r="M75" s="233"/>
      <c r="N75" s="57"/>
      <c r="O75" s="242"/>
    </row>
    <row r="76" spans="1:15" customFormat="1" ht="36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/>
      <c r="I76" s="195"/>
      <c r="J76" s="225"/>
      <c r="K76" s="226"/>
      <c r="L76" s="227"/>
      <c r="M76" s="233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/>
      <c r="I77" s="195"/>
      <c r="J77" s="225"/>
      <c r="K77" s="231"/>
      <c r="L77" s="232"/>
      <c r="M77" s="233"/>
      <c r="N77" s="49"/>
      <c r="O77" s="234"/>
    </row>
    <row r="78" spans="1:15" customFormat="1" ht="35.25" hidden="1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/>
      <c r="I78" s="195"/>
      <c r="J78" s="225"/>
      <c r="K78" s="231"/>
      <c r="L78" s="232"/>
      <c r="M78" s="233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/>
      <c r="L79" s="232"/>
      <c r="M79" s="233"/>
      <c r="N79" s="57"/>
      <c r="O79" s="236"/>
    </row>
    <row r="80" spans="1:15" ht="34.5" hidden="1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/>
      <c r="I80" s="195"/>
      <c r="J80" s="196"/>
      <c r="K80" s="237"/>
      <c r="L80" s="227"/>
      <c r="M80" s="233"/>
      <c r="N80" s="44"/>
      <c r="O80" s="238">
        <v>20</v>
      </c>
    </row>
    <row r="81" spans="1:15" ht="39" hidden="1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/>
      <c r="I81" s="195"/>
      <c r="J81" s="196"/>
      <c r="K81" s="239"/>
      <c r="L81" s="240"/>
      <c r="M81" s="233"/>
      <c r="N81" s="49"/>
      <c r="O81" s="241"/>
    </row>
    <row r="82" spans="1:15" ht="33.75" hidden="1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/>
      <c r="I82" s="195"/>
      <c r="J82" s="196"/>
      <c r="K82" s="239"/>
      <c r="L82" s="240"/>
      <c r="M82" s="233"/>
      <c r="N82" s="49"/>
      <c r="O82" s="241"/>
    </row>
    <row r="83" spans="1:15" ht="33" hidden="1" customHeight="1" x14ac:dyDescent="0.25">
      <c r="A83" s="223"/>
      <c r="B83" s="203"/>
      <c r="C83" s="53"/>
      <c r="D83" s="209"/>
      <c r="E83" s="3" t="s">
        <v>25</v>
      </c>
      <c r="F83" s="55" t="s">
        <v>117</v>
      </c>
      <c r="G83" s="39" t="s">
        <v>27</v>
      </c>
      <c r="H83" s="195"/>
      <c r="I83" s="195"/>
      <c r="J83" s="196"/>
      <c r="K83" s="196"/>
      <c r="L83" s="240"/>
      <c r="M83" s="233"/>
      <c r="N83" s="57"/>
      <c r="O83" s="242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4.5" hidden="1" customHeight="1" x14ac:dyDescent="0.25">
      <c r="A92" s="223"/>
      <c r="B92" s="189" t="s">
        <v>163</v>
      </c>
      <c r="C92" s="190" t="s">
        <v>164</v>
      </c>
      <c r="D92" s="191" t="s">
        <v>18</v>
      </c>
      <c r="E92" s="192" t="s">
        <v>19</v>
      </c>
      <c r="F92" s="193" t="s">
        <v>150</v>
      </c>
      <c r="G92" s="194" t="s">
        <v>21</v>
      </c>
      <c r="H92" s="195"/>
      <c r="I92" s="195"/>
      <c r="J92" s="225"/>
      <c r="K92" s="226"/>
      <c r="L92" s="227"/>
      <c r="M92" s="233"/>
      <c r="N92" s="44"/>
      <c r="O92" s="229">
        <v>23</v>
      </c>
    </row>
    <row r="93" spans="1:15" customFormat="1" ht="39" hidden="1" customHeight="1" x14ac:dyDescent="0.25">
      <c r="A93" s="223"/>
      <c r="B93" s="189"/>
      <c r="C93" s="190"/>
      <c r="D93" s="199"/>
      <c r="E93" s="192" t="s">
        <v>19</v>
      </c>
      <c r="F93" s="193" t="s">
        <v>151</v>
      </c>
      <c r="G93" s="194" t="s">
        <v>21</v>
      </c>
      <c r="H93" s="195"/>
      <c r="I93" s="195"/>
      <c r="J93" s="225"/>
      <c r="K93" s="231"/>
      <c r="L93" s="232"/>
      <c r="M93" s="233"/>
      <c r="N93" s="49"/>
      <c r="O93" s="234"/>
    </row>
    <row r="94" spans="1:15" customFormat="1" ht="32.25" hidden="1" customHeight="1" x14ac:dyDescent="0.25">
      <c r="A94" s="223"/>
      <c r="B94" s="189"/>
      <c r="C94" s="190"/>
      <c r="D94" s="199"/>
      <c r="E94" s="192" t="s">
        <v>19</v>
      </c>
      <c r="F94" s="220" t="s">
        <v>152</v>
      </c>
      <c r="G94" s="194" t="s">
        <v>21</v>
      </c>
      <c r="H94" s="195"/>
      <c r="I94" s="195"/>
      <c r="J94" s="225"/>
      <c r="K94" s="231"/>
      <c r="L94" s="232"/>
      <c r="M94" s="233"/>
      <c r="N94" s="49"/>
      <c r="O94" s="234"/>
    </row>
    <row r="95" spans="1:15" customFormat="1" ht="33" hidden="1" customHeight="1" x14ac:dyDescent="0.25">
      <c r="A95" s="223"/>
      <c r="B95" s="203"/>
      <c r="C95" s="204"/>
      <c r="D95" s="199"/>
      <c r="E95" s="192" t="s">
        <v>25</v>
      </c>
      <c r="F95" s="205" t="s">
        <v>117</v>
      </c>
      <c r="G95" s="194" t="s">
        <v>27</v>
      </c>
      <c r="H95" s="195"/>
      <c r="I95" s="195"/>
      <c r="J95" s="225"/>
      <c r="K95" s="225"/>
      <c r="L95" s="232"/>
      <c r="M95" s="233"/>
      <c r="N95" s="57"/>
      <c r="O95" s="236"/>
    </row>
    <row r="96" spans="1:15" ht="33" hidden="1" customHeight="1" x14ac:dyDescent="0.25">
      <c r="A96" s="223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/>
      <c r="I96" s="195"/>
      <c r="J96" s="196"/>
      <c r="K96" s="237"/>
      <c r="L96" s="227"/>
      <c r="M96" s="233"/>
      <c r="N96" s="44"/>
      <c r="O96" s="238">
        <v>24</v>
      </c>
    </row>
    <row r="97" spans="1:15" ht="39" hidden="1" customHeight="1" x14ac:dyDescent="0.25">
      <c r="A97" s="223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/>
      <c r="I97" s="195"/>
      <c r="J97" s="196"/>
      <c r="K97" s="239"/>
      <c r="L97" s="240"/>
      <c r="M97" s="233"/>
      <c r="N97" s="49"/>
      <c r="O97" s="241"/>
    </row>
    <row r="98" spans="1:15" ht="33.75" hidden="1" customHeight="1" x14ac:dyDescent="0.25">
      <c r="A98" s="223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/>
      <c r="I98" s="195"/>
      <c r="J98" s="196"/>
      <c r="K98" s="239"/>
      <c r="L98" s="240"/>
      <c r="M98" s="233"/>
      <c r="N98" s="49"/>
      <c r="O98" s="241"/>
    </row>
    <row r="99" spans="1:15" ht="33" hidden="1" customHeight="1" x14ac:dyDescent="0.25">
      <c r="A99" s="223"/>
      <c r="B99" s="203"/>
      <c r="C99" s="53"/>
      <c r="D99" s="209"/>
      <c r="E99" s="3" t="s">
        <v>25</v>
      </c>
      <c r="F99" s="55" t="s">
        <v>117</v>
      </c>
      <c r="G99" s="39" t="s">
        <v>27</v>
      </c>
      <c r="H99" s="195"/>
      <c r="I99" s="195"/>
      <c r="J99" s="196"/>
      <c r="K99" s="196"/>
      <c r="L99" s="240"/>
      <c r="M99" s="233"/>
      <c r="N99" s="57"/>
      <c r="O99" s="242"/>
    </row>
    <row r="100" spans="1:15" customFormat="1" ht="34.5" hidden="1" customHeight="1" x14ac:dyDescent="0.25">
      <c r="A100" s="223"/>
      <c r="B100" s="189" t="s">
        <v>167</v>
      </c>
      <c r="C100" s="190" t="s">
        <v>168</v>
      </c>
      <c r="D100" s="191" t="s">
        <v>18</v>
      </c>
      <c r="E100" s="192" t="s">
        <v>19</v>
      </c>
      <c r="F100" s="193" t="s">
        <v>150</v>
      </c>
      <c r="G100" s="194" t="s">
        <v>21</v>
      </c>
      <c r="H100" s="195"/>
      <c r="I100" s="195"/>
      <c r="J100" s="225"/>
      <c r="K100" s="226"/>
      <c r="L100" s="227"/>
      <c r="M100" s="233"/>
      <c r="N100" s="44"/>
      <c r="O100" s="229">
        <v>25</v>
      </c>
    </row>
    <row r="101" spans="1:15" customFormat="1" ht="39" hidden="1" customHeight="1" x14ac:dyDescent="0.25">
      <c r="A101" s="223"/>
      <c r="B101" s="189"/>
      <c r="C101" s="190"/>
      <c r="D101" s="199"/>
      <c r="E101" s="192" t="s">
        <v>19</v>
      </c>
      <c r="F101" s="193" t="s">
        <v>151</v>
      </c>
      <c r="G101" s="194" t="s">
        <v>21</v>
      </c>
      <c r="H101" s="195"/>
      <c r="I101" s="195"/>
      <c r="J101" s="225"/>
      <c r="K101" s="231"/>
      <c r="L101" s="232"/>
      <c r="M101" s="233"/>
      <c r="N101" s="49"/>
      <c r="O101" s="234"/>
    </row>
    <row r="102" spans="1:15" customFormat="1" ht="35.25" hidden="1" customHeight="1" x14ac:dyDescent="0.25">
      <c r="A102" s="223"/>
      <c r="B102" s="189"/>
      <c r="C102" s="190"/>
      <c r="D102" s="199"/>
      <c r="E102" s="192" t="s">
        <v>19</v>
      </c>
      <c r="F102" s="220" t="s">
        <v>152</v>
      </c>
      <c r="G102" s="194" t="s">
        <v>21</v>
      </c>
      <c r="H102" s="195"/>
      <c r="I102" s="195"/>
      <c r="J102" s="225"/>
      <c r="K102" s="231"/>
      <c r="L102" s="232"/>
      <c r="M102" s="233"/>
      <c r="N102" s="49"/>
      <c r="O102" s="234"/>
    </row>
    <row r="103" spans="1:15" customFormat="1" ht="33" hidden="1" customHeight="1" x14ac:dyDescent="0.25">
      <c r="A103" s="223"/>
      <c r="B103" s="203"/>
      <c r="C103" s="204"/>
      <c r="D103" s="199"/>
      <c r="E103" s="192" t="s">
        <v>25</v>
      </c>
      <c r="F103" s="205" t="s">
        <v>117</v>
      </c>
      <c r="G103" s="194" t="s">
        <v>27</v>
      </c>
      <c r="H103" s="195"/>
      <c r="I103" s="195"/>
      <c r="J103" s="225"/>
      <c r="K103" s="225"/>
      <c r="L103" s="232"/>
      <c r="M103" s="233"/>
      <c r="N103" s="57"/>
      <c r="O103" s="236"/>
    </row>
    <row r="104" spans="1:15" ht="33" customHeight="1" x14ac:dyDescent="0.25">
      <c r="A104" s="20"/>
      <c r="B104" s="189" t="s">
        <v>169</v>
      </c>
      <c r="C104" s="36" t="s">
        <v>170</v>
      </c>
      <c r="D104" s="208" t="s">
        <v>18</v>
      </c>
      <c r="E104" s="3" t="s">
        <v>19</v>
      </c>
      <c r="F104" s="38" t="s">
        <v>150</v>
      </c>
      <c r="G104" s="39" t="s">
        <v>21</v>
      </c>
      <c r="H104" s="195">
        <f>'[80]Оценка от учреждения'!H103</f>
        <v>100</v>
      </c>
      <c r="I104" s="195">
        <f>'[80]Оценка от учреждения'!I103</f>
        <v>100</v>
      </c>
      <c r="J104" s="196">
        <f>IF(I104/H104*100&gt;100,100,I104/H104*100)</f>
        <v>100</v>
      </c>
      <c r="K104" s="237">
        <f>(J104+J105+J106)/3</f>
        <v>91.666666666666671</v>
      </c>
      <c r="L104" s="227">
        <f>(K104+K107)/2</f>
        <v>94.915902140672785</v>
      </c>
      <c r="M104" s="243"/>
      <c r="N104" s="44"/>
      <c r="O104" s="238">
        <v>26</v>
      </c>
    </row>
    <row r="105" spans="1:15" ht="39" customHeight="1" x14ac:dyDescent="0.25">
      <c r="A105" s="20"/>
      <c r="B105" s="189"/>
      <c r="C105" s="36"/>
      <c r="D105" s="209"/>
      <c r="E105" s="3" t="s">
        <v>19</v>
      </c>
      <c r="F105" s="38" t="s">
        <v>151</v>
      </c>
      <c r="G105" s="39" t="s">
        <v>21</v>
      </c>
      <c r="H105" s="195">
        <f>'[80]Оценка от учреждения'!H104</f>
        <v>5</v>
      </c>
      <c r="I105" s="195">
        <f>'[80]Оценка от учреждения'!I104</f>
        <v>3.3</v>
      </c>
      <c r="J105" s="196">
        <f>IF(H105/I105*100&gt;100,100,H105/I105*100)</f>
        <v>100</v>
      </c>
      <c r="K105" s="239"/>
      <c r="L105" s="240"/>
      <c r="M105" s="243"/>
      <c r="N105" s="49"/>
      <c r="O105" s="241"/>
    </row>
    <row r="106" spans="1:15" ht="32.25" customHeight="1" x14ac:dyDescent="0.25">
      <c r="A106" s="20"/>
      <c r="B106" s="189"/>
      <c r="C106" s="36"/>
      <c r="D106" s="209"/>
      <c r="E106" s="3" t="s">
        <v>19</v>
      </c>
      <c r="F106" s="219" t="s">
        <v>152</v>
      </c>
      <c r="G106" s="39" t="s">
        <v>21</v>
      </c>
      <c r="H106" s="195">
        <f>'[80]Оценка от учреждения'!H105</f>
        <v>100</v>
      </c>
      <c r="I106" s="195">
        <f>'[80]Оценка от учреждения'!I105</f>
        <v>75</v>
      </c>
      <c r="J106" s="196">
        <f>IF(I106/H106*100&gt;100,100,I106/H106*100)</f>
        <v>75</v>
      </c>
      <c r="K106" s="239"/>
      <c r="L106" s="240"/>
      <c r="M106" s="243"/>
      <c r="N106" s="49"/>
      <c r="O106" s="241"/>
    </row>
    <row r="107" spans="1:15" ht="33" customHeight="1" x14ac:dyDescent="0.25">
      <c r="A107" s="159"/>
      <c r="B107" s="203"/>
      <c r="C107" s="53"/>
      <c r="D107" s="209"/>
      <c r="E107" s="3" t="s">
        <v>25</v>
      </c>
      <c r="F107" s="55" t="s">
        <v>26</v>
      </c>
      <c r="G107" s="39" t="s">
        <v>27</v>
      </c>
      <c r="H107" s="195">
        <f>'[80]Оценка от учреждения'!H106</f>
        <v>109</v>
      </c>
      <c r="I107" s="195">
        <f>'[80]Оценка от учреждения'!I106</f>
        <v>107</v>
      </c>
      <c r="J107" s="196">
        <f>IF(I107/H107*100&gt;100,100,I107/H107*100)</f>
        <v>98.165137614678898</v>
      </c>
      <c r="K107" s="196">
        <f>J107</f>
        <v>98.165137614678898</v>
      </c>
      <c r="L107" s="240"/>
      <c r="M107" s="244"/>
      <c r="N107" s="57"/>
      <c r="O107" s="24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45"/>
      <c r="H109" s="246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07"/>
  <sheetViews>
    <sheetView view="pageBreakPreview" zoomScale="70" zoomScaleNormal="60" zoomScaleSheetLayoutView="70" workbookViewId="0">
      <pane xSplit="4" ySplit="3" topLeftCell="E4" activePane="bottomRight" state="frozen"/>
      <selection activeCell="E16" sqref="E16"/>
      <selection pane="topRight" activeCell="E16" sqref="E16"/>
      <selection pane="bottomLeft" activeCell="E16" sqref="E16"/>
      <selection pane="bottomRight" activeCell="E16" sqref="E16"/>
    </sheetView>
  </sheetViews>
  <sheetFormatPr defaultColWidth="8.85546875" defaultRowHeight="15" x14ac:dyDescent="0.25"/>
  <cols>
    <col min="1" max="1" width="19.140625" style="1" customWidth="1"/>
    <col min="2" max="2" width="20" style="1" customWidth="1"/>
    <col min="3" max="3" width="39.5703125" style="1" customWidth="1"/>
    <col min="4" max="4" width="10.140625" style="1" customWidth="1"/>
    <col min="5" max="5" width="17.85546875" style="1" customWidth="1"/>
    <col min="6" max="6" width="77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8.85546875" style="1"/>
  </cols>
  <sheetData>
    <row r="1" spans="1:15" ht="33.75" customHeight="1" x14ac:dyDescent="0.45">
      <c r="C1" s="2" t="s">
        <v>0</v>
      </c>
      <c r="D1" s="2"/>
      <c r="E1" s="2"/>
      <c r="F1" s="2"/>
    </row>
    <row r="2" spans="1:15" ht="195.75" customHeight="1" x14ac:dyDescent="0.25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2</v>
      </c>
      <c r="D3" s="5">
        <v>3</v>
      </c>
      <c r="E3" s="4">
        <v>4</v>
      </c>
      <c r="F3" s="5">
        <v>5</v>
      </c>
      <c r="G3" s="4">
        <v>6</v>
      </c>
      <c r="H3" s="5">
        <v>7</v>
      </c>
      <c r="I3" s="4">
        <v>8</v>
      </c>
      <c r="J3" s="5">
        <v>9</v>
      </c>
      <c r="K3" s="4">
        <v>10</v>
      </c>
      <c r="L3" s="5">
        <v>11</v>
      </c>
      <c r="M3" s="4">
        <v>12</v>
      </c>
      <c r="N3" s="5">
        <v>13</v>
      </c>
    </row>
    <row r="4" spans="1:15" customFormat="1" ht="56.25" hidden="1" customHeight="1" x14ac:dyDescent="0.25">
      <c r="A4" s="6" t="s">
        <v>90</v>
      </c>
      <c r="B4" s="7" t="s">
        <v>16</v>
      </c>
      <c r="C4" s="8" t="s">
        <v>17</v>
      </c>
      <c r="D4" s="9" t="s">
        <v>18</v>
      </c>
      <c r="E4" s="10" t="s">
        <v>19</v>
      </c>
      <c r="F4" s="11" t="s">
        <v>20</v>
      </c>
      <c r="G4" s="12" t="s">
        <v>21</v>
      </c>
      <c r="H4" s="13"/>
      <c r="I4" s="13"/>
      <c r="J4" s="14"/>
      <c r="K4" s="15"/>
      <c r="L4" s="16"/>
      <c r="M4" s="17" t="s">
        <v>22</v>
      </c>
      <c r="N4" s="18"/>
      <c r="O4" s="19">
        <v>1</v>
      </c>
    </row>
    <row r="5" spans="1:15" customFormat="1" ht="56.25" hidden="1" customHeight="1" x14ac:dyDescent="0.25">
      <c r="A5" s="20"/>
      <c r="B5" s="7"/>
      <c r="C5" s="8"/>
      <c r="D5" s="21"/>
      <c r="E5" s="10" t="s">
        <v>19</v>
      </c>
      <c r="F5" s="11" t="s">
        <v>23</v>
      </c>
      <c r="G5" s="12" t="s">
        <v>21</v>
      </c>
      <c r="H5" s="13"/>
      <c r="I5" s="13"/>
      <c r="J5" s="14"/>
      <c r="K5" s="22"/>
      <c r="L5" s="23"/>
      <c r="M5" s="17"/>
      <c r="N5" s="24"/>
      <c r="O5" s="25"/>
    </row>
    <row r="6" spans="1:15" customFormat="1" ht="87" hidden="1" customHeight="1" x14ac:dyDescent="0.25">
      <c r="A6" s="20"/>
      <c r="B6" s="7"/>
      <c r="C6" s="8"/>
      <c r="D6" s="21"/>
      <c r="E6" s="10" t="s">
        <v>19</v>
      </c>
      <c r="F6" s="11" t="s">
        <v>24</v>
      </c>
      <c r="G6" s="12" t="s">
        <v>21</v>
      </c>
      <c r="H6" s="13"/>
      <c r="I6" s="13"/>
      <c r="J6" s="14"/>
      <c r="K6" s="26"/>
      <c r="L6" s="23"/>
      <c r="M6" s="17"/>
      <c r="N6" s="24"/>
      <c r="O6" s="25"/>
    </row>
    <row r="7" spans="1:15" customFormat="1" ht="33" hidden="1" customHeight="1" x14ac:dyDescent="0.25">
      <c r="A7" s="20"/>
      <c r="B7" s="27"/>
      <c r="C7" s="28"/>
      <c r="D7" s="29"/>
      <c r="E7" s="10" t="s">
        <v>25</v>
      </c>
      <c r="F7" s="30" t="s">
        <v>26</v>
      </c>
      <c r="G7" s="12" t="s">
        <v>27</v>
      </c>
      <c r="H7" s="13"/>
      <c r="I7" s="13"/>
      <c r="J7" s="14"/>
      <c r="K7" s="14"/>
      <c r="L7" s="31"/>
      <c r="M7" s="17"/>
      <c r="N7" s="32"/>
      <c r="O7" s="33"/>
    </row>
    <row r="8" spans="1:15" customFormat="1" ht="56.25" hidden="1" customHeight="1" x14ac:dyDescent="0.25">
      <c r="A8" s="20"/>
      <c r="B8" s="7" t="s">
        <v>28</v>
      </c>
      <c r="C8" s="8" t="s">
        <v>29</v>
      </c>
      <c r="D8" s="9" t="s">
        <v>18</v>
      </c>
      <c r="E8" s="10" t="s">
        <v>19</v>
      </c>
      <c r="F8" s="11" t="s">
        <v>20</v>
      </c>
      <c r="G8" s="12" t="s">
        <v>21</v>
      </c>
      <c r="H8" s="13"/>
      <c r="I8" s="13"/>
      <c r="J8" s="14"/>
      <c r="K8" s="15"/>
      <c r="L8" s="16"/>
      <c r="M8" s="17"/>
      <c r="N8" s="34"/>
      <c r="O8" s="19">
        <v>2</v>
      </c>
    </row>
    <row r="9" spans="1:15" customFormat="1" ht="56.25" hidden="1" customHeight="1" x14ac:dyDescent="0.25">
      <c r="A9" s="20"/>
      <c r="B9" s="7"/>
      <c r="C9" s="8"/>
      <c r="D9" s="21"/>
      <c r="E9" s="10" t="s">
        <v>19</v>
      </c>
      <c r="F9" s="11" t="s">
        <v>23</v>
      </c>
      <c r="G9" s="12" t="s">
        <v>21</v>
      </c>
      <c r="H9" s="13"/>
      <c r="I9" s="13"/>
      <c r="J9" s="14"/>
      <c r="K9" s="22"/>
      <c r="L9" s="23"/>
      <c r="M9" s="17"/>
      <c r="N9" s="34"/>
      <c r="O9" s="25"/>
    </row>
    <row r="10" spans="1:15" customFormat="1" ht="87" hidden="1" customHeight="1" x14ac:dyDescent="0.25">
      <c r="A10" s="20"/>
      <c r="B10" s="7"/>
      <c r="C10" s="8"/>
      <c r="D10" s="21"/>
      <c r="E10" s="10" t="s">
        <v>19</v>
      </c>
      <c r="F10" s="11" t="s">
        <v>24</v>
      </c>
      <c r="G10" s="12" t="s">
        <v>21</v>
      </c>
      <c r="H10" s="13"/>
      <c r="I10" s="13"/>
      <c r="J10" s="14"/>
      <c r="K10" s="26"/>
      <c r="L10" s="23"/>
      <c r="M10" s="17"/>
      <c r="N10" s="34"/>
      <c r="O10" s="25"/>
    </row>
    <row r="11" spans="1:15" customFormat="1" ht="33" hidden="1" customHeight="1" x14ac:dyDescent="0.25">
      <c r="A11" s="20"/>
      <c r="B11" s="27"/>
      <c r="C11" s="28"/>
      <c r="D11" s="29"/>
      <c r="E11" s="10" t="s">
        <v>25</v>
      </c>
      <c r="F11" s="30" t="s">
        <v>26</v>
      </c>
      <c r="G11" s="12" t="s">
        <v>27</v>
      </c>
      <c r="H11" s="13"/>
      <c r="I11" s="13"/>
      <c r="J11" s="14"/>
      <c r="K11" s="14"/>
      <c r="L11" s="31"/>
      <c r="M11" s="17"/>
      <c r="N11" s="14"/>
      <c r="O11" s="33"/>
    </row>
    <row r="12" spans="1:15" customFormat="1" ht="56.25" hidden="1" customHeight="1" x14ac:dyDescent="0.25">
      <c r="A12" s="20"/>
      <c r="B12" s="7" t="s">
        <v>30</v>
      </c>
      <c r="C12" s="8" t="s">
        <v>31</v>
      </c>
      <c r="D12" s="9" t="s">
        <v>18</v>
      </c>
      <c r="E12" s="10" t="s">
        <v>19</v>
      </c>
      <c r="F12" s="11" t="s">
        <v>20</v>
      </c>
      <c r="G12" s="12" t="s">
        <v>21</v>
      </c>
      <c r="H12" s="13"/>
      <c r="I12" s="13"/>
      <c r="J12" s="14"/>
      <c r="K12" s="15"/>
      <c r="L12" s="16"/>
      <c r="M12" s="17"/>
      <c r="N12" s="34"/>
      <c r="O12" s="19">
        <v>3</v>
      </c>
    </row>
    <row r="13" spans="1:15" customFormat="1" ht="56.25" hidden="1" customHeight="1" x14ac:dyDescent="0.25">
      <c r="A13" s="20"/>
      <c r="B13" s="7"/>
      <c r="C13" s="8"/>
      <c r="D13" s="21"/>
      <c r="E13" s="10" t="s">
        <v>19</v>
      </c>
      <c r="F13" s="11" t="s">
        <v>23</v>
      </c>
      <c r="G13" s="12" t="s">
        <v>21</v>
      </c>
      <c r="H13" s="13"/>
      <c r="I13" s="13"/>
      <c r="J13" s="14"/>
      <c r="K13" s="22"/>
      <c r="L13" s="23"/>
      <c r="M13" s="17"/>
      <c r="N13" s="34"/>
      <c r="O13" s="25"/>
    </row>
    <row r="14" spans="1:15" customFormat="1" ht="87" hidden="1" customHeight="1" x14ac:dyDescent="0.25">
      <c r="A14" s="20"/>
      <c r="B14" s="7"/>
      <c r="C14" s="8"/>
      <c r="D14" s="21"/>
      <c r="E14" s="10" t="s">
        <v>19</v>
      </c>
      <c r="F14" s="11" t="s">
        <v>24</v>
      </c>
      <c r="G14" s="12" t="s">
        <v>21</v>
      </c>
      <c r="H14" s="13"/>
      <c r="I14" s="13"/>
      <c r="J14" s="14"/>
      <c r="K14" s="26"/>
      <c r="L14" s="23"/>
      <c r="M14" s="17"/>
      <c r="N14" s="34"/>
      <c r="O14" s="25"/>
    </row>
    <row r="15" spans="1:15" customFormat="1" ht="33" hidden="1" customHeight="1" x14ac:dyDescent="0.25">
      <c r="A15" s="20"/>
      <c r="B15" s="27"/>
      <c r="C15" s="28"/>
      <c r="D15" s="29"/>
      <c r="E15" s="10" t="s">
        <v>25</v>
      </c>
      <c r="F15" s="30" t="s">
        <v>26</v>
      </c>
      <c r="G15" s="12" t="s">
        <v>27</v>
      </c>
      <c r="H15" s="13"/>
      <c r="I15" s="13"/>
      <c r="J15" s="14"/>
      <c r="K15" s="14"/>
      <c r="L15" s="31"/>
      <c r="M15" s="17"/>
      <c r="N15" s="14"/>
      <c r="O15" s="33"/>
    </row>
    <row r="16" spans="1:15" ht="56.25" customHeight="1" x14ac:dyDescent="0.25">
      <c r="A16" s="20"/>
      <c r="B16" s="35" t="s">
        <v>32</v>
      </c>
      <c r="C16" s="36" t="s">
        <v>33</v>
      </c>
      <c r="D16" s="37" t="s">
        <v>18</v>
      </c>
      <c r="E16" s="3" t="s">
        <v>19</v>
      </c>
      <c r="F16" s="38" t="s">
        <v>20</v>
      </c>
      <c r="G16" s="39" t="s">
        <v>21</v>
      </c>
      <c r="H16" s="40">
        <f>'[8]оценка Учреждения'!$H$15</f>
        <v>100</v>
      </c>
      <c r="I16" s="40">
        <f>'[8]оценка Учреждения'!$I$15</f>
        <v>100</v>
      </c>
      <c r="J16" s="41">
        <f t="shared" ref="J16:J21" si="0">IF(I16/H16*100&gt;100,100,I16/H16*100)</f>
        <v>100</v>
      </c>
      <c r="K16" s="42">
        <f>(J16+J17+J18)/3</f>
        <v>100</v>
      </c>
      <c r="L16" s="43">
        <f>(K16+K19)/2</f>
        <v>100</v>
      </c>
      <c r="M16" s="17"/>
      <c r="N16" s="44"/>
      <c r="O16" s="45">
        <v>4</v>
      </c>
    </row>
    <row r="17" spans="1:15" ht="56.25" customHeight="1" x14ac:dyDescent="0.25">
      <c r="A17" s="20"/>
      <c r="B17" s="35"/>
      <c r="C17" s="36"/>
      <c r="D17" s="46"/>
      <c r="E17" s="3" t="s">
        <v>19</v>
      </c>
      <c r="F17" s="38" t="s">
        <v>23</v>
      </c>
      <c r="G17" s="39" t="s">
        <v>21</v>
      </c>
      <c r="H17" s="40">
        <f>'[8]оценка Учреждения'!$H$16</f>
        <v>73.3</v>
      </c>
      <c r="I17" s="40">
        <f>'[8]оценка Учреждения'!$I$16</f>
        <v>78.599999999999994</v>
      </c>
      <c r="J17" s="41">
        <f t="shared" si="0"/>
        <v>100</v>
      </c>
      <c r="K17" s="47"/>
      <c r="L17" s="48"/>
      <c r="M17" s="17"/>
      <c r="N17" s="49"/>
      <c r="O17" s="50"/>
    </row>
    <row r="18" spans="1:15" ht="87" customHeight="1" x14ac:dyDescent="0.25">
      <c r="A18" s="20"/>
      <c r="B18" s="35"/>
      <c r="C18" s="36"/>
      <c r="D18" s="46"/>
      <c r="E18" s="3" t="s">
        <v>19</v>
      </c>
      <c r="F18" s="38" t="s">
        <v>24</v>
      </c>
      <c r="G18" s="39" t="s">
        <v>21</v>
      </c>
      <c r="H18" s="40">
        <f>'[8]оценка Учреждения'!$H$17</f>
        <v>100</v>
      </c>
      <c r="I18" s="40">
        <f>'[8]оценка Учреждения'!$I$17</f>
        <v>100</v>
      </c>
      <c r="J18" s="41">
        <f t="shared" si="0"/>
        <v>100</v>
      </c>
      <c r="K18" s="51"/>
      <c r="L18" s="48"/>
      <c r="M18" s="17"/>
      <c r="N18" s="49"/>
      <c r="O18" s="50"/>
    </row>
    <row r="19" spans="1:15" ht="33" customHeight="1" x14ac:dyDescent="0.25">
      <c r="A19" s="20"/>
      <c r="B19" s="52"/>
      <c r="C19" s="53"/>
      <c r="D19" s="54"/>
      <c r="E19" s="3" t="s">
        <v>25</v>
      </c>
      <c r="F19" s="55" t="s">
        <v>26</v>
      </c>
      <c r="G19" s="39" t="s">
        <v>27</v>
      </c>
      <c r="H19" s="40">
        <f>'[8]оценка Учреждения'!$H$18</f>
        <v>9.89</v>
      </c>
      <c r="I19" s="40">
        <f>'[8]оценка Учреждения'!$I$18</f>
        <v>9.89</v>
      </c>
      <c r="J19" s="41">
        <f t="shared" si="0"/>
        <v>100</v>
      </c>
      <c r="K19" s="41">
        <f>J19</f>
        <v>100</v>
      </c>
      <c r="L19" s="56"/>
      <c r="M19" s="17"/>
      <c r="N19" s="57"/>
      <c r="O19" s="58"/>
    </row>
    <row r="20" spans="1:15" ht="56.25" customHeight="1" x14ac:dyDescent="0.25">
      <c r="A20" s="20"/>
      <c r="B20" s="35" t="s">
        <v>34</v>
      </c>
      <c r="C20" s="36" t="s">
        <v>35</v>
      </c>
      <c r="D20" s="37" t="s">
        <v>18</v>
      </c>
      <c r="E20" s="3" t="s">
        <v>19</v>
      </c>
      <c r="F20" s="38" t="s">
        <v>20</v>
      </c>
      <c r="G20" s="39" t="s">
        <v>21</v>
      </c>
      <c r="H20" s="40">
        <f>'[8]оценка Учреждения'!$H$19</f>
        <v>100</v>
      </c>
      <c r="I20" s="40">
        <f>'[8]оценка Учреждения'!$I$19</f>
        <v>100</v>
      </c>
      <c r="J20" s="41">
        <f t="shared" si="0"/>
        <v>100</v>
      </c>
      <c r="K20" s="42">
        <f>(J20+J21+J22)/2</f>
        <v>100</v>
      </c>
      <c r="L20" s="43">
        <f>(K20+K23)/2</f>
        <v>100</v>
      </c>
      <c r="M20" s="17"/>
      <c r="N20" s="59"/>
      <c r="O20" s="45">
        <v>5</v>
      </c>
    </row>
    <row r="21" spans="1:15" ht="56.25" customHeight="1" x14ac:dyDescent="0.25">
      <c r="A21" s="20"/>
      <c r="B21" s="35"/>
      <c r="C21" s="36"/>
      <c r="D21" s="46"/>
      <c r="E21" s="3" t="s">
        <v>19</v>
      </c>
      <c r="F21" s="38" t="s">
        <v>23</v>
      </c>
      <c r="G21" s="39" t="s">
        <v>21</v>
      </c>
      <c r="H21" s="40">
        <f>'[8]оценка Учреждения'!$H$20</f>
        <v>100</v>
      </c>
      <c r="I21" s="40">
        <f>'[8]оценка Учреждения'!$I$20</f>
        <v>100</v>
      </c>
      <c r="J21" s="41">
        <f t="shared" si="0"/>
        <v>100</v>
      </c>
      <c r="K21" s="47"/>
      <c r="L21" s="48"/>
      <c r="M21" s="17"/>
      <c r="N21" s="59"/>
      <c r="O21" s="50"/>
    </row>
    <row r="22" spans="1:15" ht="87" customHeight="1" x14ac:dyDescent="0.25">
      <c r="A22" s="20"/>
      <c r="B22" s="35"/>
      <c r="C22" s="36"/>
      <c r="D22" s="46"/>
      <c r="E22" s="3" t="s">
        <v>19</v>
      </c>
      <c r="F22" s="38" t="s">
        <v>24</v>
      </c>
      <c r="G22" s="39" t="s">
        <v>21</v>
      </c>
      <c r="H22" s="40">
        <f>'[8]оценка Учреждения'!$H$21</f>
        <v>0</v>
      </c>
      <c r="I22" s="40">
        <f>'[8]оценка Учреждения'!$I$21</f>
        <v>0</v>
      </c>
      <c r="J22" s="41">
        <v>0</v>
      </c>
      <c r="K22" s="51"/>
      <c r="L22" s="48"/>
      <c r="M22" s="17"/>
      <c r="N22" s="59"/>
      <c r="O22" s="50"/>
    </row>
    <row r="23" spans="1:15" ht="33" customHeight="1" x14ac:dyDescent="0.25">
      <c r="A23" s="20"/>
      <c r="B23" s="52"/>
      <c r="C23" s="53"/>
      <c r="D23" s="54"/>
      <c r="E23" s="3" t="s">
        <v>25</v>
      </c>
      <c r="F23" s="55" t="s">
        <v>26</v>
      </c>
      <c r="G23" s="39" t="s">
        <v>27</v>
      </c>
      <c r="H23" s="40">
        <f>'[8]оценка Учреждения'!$H$22</f>
        <v>1</v>
      </c>
      <c r="I23" s="40">
        <f>'[8]оценка Учреждения'!$I$22</f>
        <v>1</v>
      </c>
      <c r="J23" s="41">
        <f>IF(H23=0,100,IF(I23/H23*100&gt;100,100,I23/H23*100))</f>
        <v>100</v>
      </c>
      <c r="K23" s="41">
        <f>J23</f>
        <v>100</v>
      </c>
      <c r="L23" s="56"/>
      <c r="M23" s="17"/>
      <c r="N23" s="41"/>
      <c r="O23" s="58"/>
    </row>
    <row r="24" spans="1:15" ht="56.25" customHeight="1" x14ac:dyDescent="0.25">
      <c r="A24" s="20"/>
      <c r="B24" s="35" t="s">
        <v>36</v>
      </c>
      <c r="C24" s="36" t="s">
        <v>37</v>
      </c>
      <c r="D24" s="37" t="s">
        <v>18</v>
      </c>
      <c r="E24" s="3" t="s">
        <v>19</v>
      </c>
      <c r="F24" s="38" t="s">
        <v>20</v>
      </c>
      <c r="G24" s="39" t="s">
        <v>21</v>
      </c>
      <c r="H24" s="40">
        <f>'[8]оценка Учреждения'!$H$23</f>
        <v>100</v>
      </c>
      <c r="I24" s="40">
        <f>'[8]оценка Учреждения'!$I$23</f>
        <v>100</v>
      </c>
      <c r="J24" s="41">
        <f>IF(H24=0,100,IF(I24/H24*100&gt;100,100,I24/H24*100))</f>
        <v>100</v>
      </c>
      <c r="K24" s="42">
        <f>(J24+J25+J26)/3</f>
        <v>100</v>
      </c>
      <c r="L24" s="43">
        <f>(K24+K27)/2</f>
        <v>99.920438058688632</v>
      </c>
      <c r="M24" s="17"/>
      <c r="N24" s="59"/>
      <c r="O24" s="45">
        <v>6</v>
      </c>
    </row>
    <row r="25" spans="1:15" ht="56.25" customHeight="1" x14ac:dyDescent="0.25">
      <c r="A25" s="20"/>
      <c r="B25" s="35"/>
      <c r="C25" s="36"/>
      <c r="D25" s="46"/>
      <c r="E25" s="3" t="s">
        <v>19</v>
      </c>
      <c r="F25" s="38" t="s">
        <v>23</v>
      </c>
      <c r="G25" s="39" t="s">
        <v>21</v>
      </c>
      <c r="H25" s="40">
        <f>'[8]оценка Учреждения'!$H$24</f>
        <v>76.5</v>
      </c>
      <c r="I25" s="40">
        <f>'[8]оценка Учреждения'!$I$24</f>
        <v>81.3</v>
      </c>
      <c r="J25" s="41">
        <f>IF(H25=0,100,IF(I25/H25*100&gt;100,100,I25/H25*100))</f>
        <v>100</v>
      </c>
      <c r="K25" s="47"/>
      <c r="L25" s="48"/>
      <c r="M25" s="17"/>
      <c r="N25" s="59"/>
      <c r="O25" s="50"/>
    </row>
    <row r="26" spans="1:15" ht="87" customHeight="1" x14ac:dyDescent="0.25">
      <c r="A26" s="20"/>
      <c r="B26" s="35"/>
      <c r="C26" s="36"/>
      <c r="D26" s="46"/>
      <c r="E26" s="3" t="s">
        <v>19</v>
      </c>
      <c r="F26" s="38" t="s">
        <v>24</v>
      </c>
      <c r="G26" s="39" t="s">
        <v>21</v>
      </c>
      <c r="H26" s="40">
        <f>'[8]оценка Учреждения'!$H$25</f>
        <v>100</v>
      </c>
      <c r="I26" s="40">
        <f>'[8]оценка Учреждения'!$I$25</f>
        <v>100</v>
      </c>
      <c r="J26" s="41">
        <f>IF(H26=0,100,IF(I26/H26*100&gt;100,100,I26/H26*100))</f>
        <v>100</v>
      </c>
      <c r="K26" s="51"/>
      <c r="L26" s="48"/>
      <c r="M26" s="17"/>
      <c r="N26" s="59"/>
      <c r="O26" s="50"/>
    </row>
    <row r="27" spans="1:15" ht="33" customHeight="1" x14ac:dyDescent="0.25">
      <c r="A27" s="20"/>
      <c r="B27" s="52"/>
      <c r="C27" s="53"/>
      <c r="D27" s="54"/>
      <c r="E27" s="3" t="s">
        <v>25</v>
      </c>
      <c r="F27" s="55" t="s">
        <v>26</v>
      </c>
      <c r="G27" s="39" t="s">
        <v>27</v>
      </c>
      <c r="H27" s="40">
        <f>'[8]оценка Учреждения'!$H$26</f>
        <v>213.67</v>
      </c>
      <c r="I27" s="40">
        <f>'[8]оценка Учреждения'!$I$26</f>
        <v>213.33</v>
      </c>
      <c r="J27" s="41">
        <f>IF(H27=0,100,IF(I27/H27*100&gt;100,100,I27/H27*100))</f>
        <v>99.840876117377277</v>
      </c>
      <c r="K27" s="41">
        <f>J27</f>
        <v>99.840876117377277</v>
      </c>
      <c r="L27" s="56"/>
      <c r="M27" s="17"/>
      <c r="N27" s="41"/>
      <c r="O27" s="58"/>
    </row>
    <row r="28" spans="1:15" customFormat="1" ht="56.25" hidden="1" customHeight="1" x14ac:dyDescent="0.25">
      <c r="A28" s="20"/>
      <c r="B28" s="60" t="s">
        <v>38</v>
      </c>
      <c r="C28" s="61" t="s">
        <v>39</v>
      </c>
      <c r="D28" s="62" t="s">
        <v>18</v>
      </c>
      <c r="E28" s="63" t="s">
        <v>19</v>
      </c>
      <c r="F28" s="64" t="s">
        <v>20</v>
      </c>
      <c r="G28" s="65" t="s">
        <v>21</v>
      </c>
      <c r="H28" s="66"/>
      <c r="I28" s="66"/>
      <c r="J28" s="67"/>
      <c r="K28" s="68"/>
      <c r="L28" s="69"/>
      <c r="M28" s="17"/>
      <c r="N28" s="70"/>
      <c r="O28" s="71">
        <v>7</v>
      </c>
    </row>
    <row r="29" spans="1:15" customFormat="1" ht="56.25" hidden="1" customHeight="1" x14ac:dyDescent="0.25">
      <c r="A29" s="20"/>
      <c r="B29" s="60"/>
      <c r="C29" s="61"/>
      <c r="D29" s="72"/>
      <c r="E29" s="63" t="s">
        <v>19</v>
      </c>
      <c r="F29" s="64" t="s">
        <v>23</v>
      </c>
      <c r="G29" s="65" t="s">
        <v>21</v>
      </c>
      <c r="H29" s="66"/>
      <c r="I29" s="66"/>
      <c r="J29" s="67"/>
      <c r="K29" s="73"/>
      <c r="L29" s="74"/>
      <c r="M29" s="17"/>
      <c r="N29" s="70"/>
      <c r="O29" s="75"/>
    </row>
    <row r="30" spans="1:15" customFormat="1" ht="87" hidden="1" customHeight="1" x14ac:dyDescent="0.25">
      <c r="A30" s="20"/>
      <c r="B30" s="60"/>
      <c r="C30" s="61"/>
      <c r="D30" s="72"/>
      <c r="E30" s="63" t="s">
        <v>19</v>
      </c>
      <c r="F30" s="64" t="s">
        <v>24</v>
      </c>
      <c r="G30" s="65" t="s">
        <v>21</v>
      </c>
      <c r="H30" s="66"/>
      <c r="I30" s="66"/>
      <c r="J30" s="67"/>
      <c r="K30" s="76"/>
      <c r="L30" s="74"/>
      <c r="M30" s="17"/>
      <c r="N30" s="70"/>
      <c r="O30" s="75"/>
    </row>
    <row r="31" spans="1:15" customFormat="1" ht="33" hidden="1" customHeight="1" x14ac:dyDescent="0.25">
      <c r="A31" s="20"/>
      <c r="B31" s="77"/>
      <c r="C31" s="78"/>
      <c r="D31" s="79"/>
      <c r="E31" s="63" t="s">
        <v>25</v>
      </c>
      <c r="F31" s="80" t="s">
        <v>26</v>
      </c>
      <c r="G31" s="65" t="s">
        <v>27</v>
      </c>
      <c r="H31" s="66"/>
      <c r="I31" s="66"/>
      <c r="J31" s="67"/>
      <c r="K31" s="67"/>
      <c r="L31" s="81"/>
      <c r="M31" s="17"/>
      <c r="N31" s="67"/>
      <c r="O31" s="82"/>
    </row>
    <row r="32" spans="1:15" ht="56.25" customHeight="1" x14ac:dyDescent="0.25">
      <c r="A32" s="20"/>
      <c r="B32" s="35" t="s">
        <v>40</v>
      </c>
      <c r="C32" s="36" t="s">
        <v>41</v>
      </c>
      <c r="D32" s="37" t="s">
        <v>18</v>
      </c>
      <c r="E32" s="3" t="s">
        <v>19</v>
      </c>
      <c r="F32" s="38" t="s">
        <v>20</v>
      </c>
      <c r="G32" s="39" t="s">
        <v>21</v>
      </c>
      <c r="H32" s="40">
        <f>'[8]оценка Учреждения'!$H$31</f>
        <v>100</v>
      </c>
      <c r="I32" s="40">
        <f>'[8]оценка Учреждения'!$I$31</f>
        <v>100</v>
      </c>
      <c r="J32" s="41">
        <f>IF(H32=0,100,IF(I32/H32*100&gt;100,100,I32/H32*100))</f>
        <v>100</v>
      </c>
      <c r="K32" s="42">
        <f>(J32+J33+J34)/2</f>
        <v>100</v>
      </c>
      <c r="L32" s="43">
        <f>(K32+K35)/2</f>
        <v>100</v>
      </c>
      <c r="M32" s="17"/>
      <c r="N32" s="59"/>
      <c r="O32" s="45">
        <v>8</v>
      </c>
    </row>
    <row r="33" spans="1:15" ht="56.25" customHeight="1" x14ac:dyDescent="0.25">
      <c r="A33" s="20"/>
      <c r="B33" s="35"/>
      <c r="C33" s="36"/>
      <c r="D33" s="46"/>
      <c r="E33" s="3" t="s">
        <v>19</v>
      </c>
      <c r="F33" s="38" t="s">
        <v>42</v>
      </c>
      <c r="G33" s="39" t="s">
        <v>21</v>
      </c>
      <c r="H33" s="40">
        <f>'[8]оценка Учреждения'!$H$32</f>
        <v>81.8</v>
      </c>
      <c r="I33" s="40">
        <f>'[8]оценка Учреждения'!$I$32</f>
        <v>90</v>
      </c>
      <c r="J33" s="41">
        <f>IF(H33=0,100,IF(I33/H33*100&gt;100,100,I33/H33*100))</f>
        <v>100</v>
      </c>
      <c r="K33" s="47"/>
      <c r="L33" s="48"/>
      <c r="M33" s="17"/>
      <c r="N33" s="59"/>
      <c r="O33" s="50"/>
    </row>
    <row r="34" spans="1:15" ht="66.75" customHeight="1" x14ac:dyDescent="0.25">
      <c r="A34" s="20"/>
      <c r="B34" s="35"/>
      <c r="C34" s="36"/>
      <c r="D34" s="46"/>
      <c r="E34" s="3" t="s">
        <v>19</v>
      </c>
      <c r="F34" s="38" t="s">
        <v>43</v>
      </c>
      <c r="G34" s="39" t="s">
        <v>21</v>
      </c>
      <c r="H34" s="40">
        <f>'[8]оценка Учреждения'!$H$33</f>
        <v>0</v>
      </c>
      <c r="I34" s="40">
        <f>'[8]оценка Учреждения'!$I$33</f>
        <v>0</v>
      </c>
      <c r="J34" s="41">
        <v>0</v>
      </c>
      <c r="K34" s="51"/>
      <c r="L34" s="48"/>
      <c r="M34" s="17"/>
      <c r="N34" s="59"/>
      <c r="O34" s="50"/>
    </row>
    <row r="35" spans="1:15" ht="33" customHeight="1" x14ac:dyDescent="0.25">
      <c r="A35" s="20"/>
      <c r="B35" s="52"/>
      <c r="C35" s="53"/>
      <c r="D35" s="54"/>
      <c r="E35" s="3" t="s">
        <v>25</v>
      </c>
      <c r="F35" s="55" t="s">
        <v>26</v>
      </c>
      <c r="G35" s="39" t="s">
        <v>27</v>
      </c>
      <c r="H35" s="40">
        <f>'[8]оценка Учреждения'!$H$34</f>
        <v>1</v>
      </c>
      <c r="I35" s="40">
        <f>'[8]оценка Учреждения'!$I$34</f>
        <v>1</v>
      </c>
      <c r="J35" s="41">
        <f>IF(H35=0,100,IF(I35/H35*100&gt;100,100,I35/H35*100))</f>
        <v>100</v>
      </c>
      <c r="K35" s="41">
        <f>J35</f>
        <v>100</v>
      </c>
      <c r="L35" s="56"/>
      <c r="M35" s="17"/>
      <c r="N35" s="41"/>
      <c r="O35" s="58"/>
    </row>
    <row r="36" spans="1:15" customFormat="1" ht="56.25" hidden="1" customHeight="1" x14ac:dyDescent="0.25">
      <c r="A36" s="20"/>
      <c r="B36" s="83" t="s">
        <v>44</v>
      </c>
      <c r="C36" s="84" t="s">
        <v>45</v>
      </c>
      <c r="D36" s="85" t="s">
        <v>18</v>
      </c>
      <c r="E36" s="86" t="s">
        <v>19</v>
      </c>
      <c r="F36" s="87" t="s">
        <v>20</v>
      </c>
      <c r="G36" s="88" t="s">
        <v>21</v>
      </c>
      <c r="H36" s="89"/>
      <c r="I36" s="89"/>
      <c r="J36" s="90"/>
      <c r="K36" s="91"/>
      <c r="L36" s="92"/>
      <c r="M36" s="17"/>
      <c r="N36" s="93"/>
      <c r="O36" s="94">
        <v>9</v>
      </c>
    </row>
    <row r="37" spans="1:15" customFormat="1" ht="56.25" hidden="1" customHeight="1" x14ac:dyDescent="0.25">
      <c r="A37" s="20"/>
      <c r="B37" s="83"/>
      <c r="C37" s="84"/>
      <c r="D37" s="95"/>
      <c r="E37" s="86" t="s">
        <v>19</v>
      </c>
      <c r="F37" s="87" t="s">
        <v>42</v>
      </c>
      <c r="G37" s="88" t="s">
        <v>21</v>
      </c>
      <c r="H37" s="89"/>
      <c r="I37" s="89"/>
      <c r="J37" s="90"/>
      <c r="K37" s="96"/>
      <c r="L37" s="97"/>
      <c r="M37" s="17"/>
      <c r="N37" s="93"/>
      <c r="O37" s="98"/>
    </row>
    <row r="38" spans="1:15" customFormat="1" ht="66.75" hidden="1" customHeight="1" x14ac:dyDescent="0.25">
      <c r="A38" s="20"/>
      <c r="B38" s="83"/>
      <c r="C38" s="84"/>
      <c r="D38" s="95"/>
      <c r="E38" s="86" t="s">
        <v>19</v>
      </c>
      <c r="F38" s="87" t="s">
        <v>43</v>
      </c>
      <c r="G38" s="88" t="s">
        <v>21</v>
      </c>
      <c r="H38" s="89"/>
      <c r="I38" s="89"/>
      <c r="J38" s="90"/>
      <c r="K38" s="99"/>
      <c r="L38" s="97"/>
      <c r="M38" s="17"/>
      <c r="N38" s="93"/>
      <c r="O38" s="98"/>
    </row>
    <row r="39" spans="1:15" customFormat="1" ht="33" hidden="1" customHeight="1" x14ac:dyDescent="0.25">
      <c r="A39" s="20"/>
      <c r="B39" s="100"/>
      <c r="C39" s="101"/>
      <c r="D39" s="102"/>
      <c r="E39" s="86" t="s">
        <v>25</v>
      </c>
      <c r="F39" s="103" t="s">
        <v>26</v>
      </c>
      <c r="G39" s="88" t="s">
        <v>27</v>
      </c>
      <c r="H39" s="89"/>
      <c r="I39" s="89"/>
      <c r="J39" s="90"/>
      <c r="K39" s="90"/>
      <c r="L39" s="104"/>
      <c r="M39" s="17"/>
      <c r="N39" s="90"/>
      <c r="O39" s="105"/>
    </row>
    <row r="40" spans="1:15" customFormat="1" ht="56.25" hidden="1" customHeight="1" x14ac:dyDescent="0.25">
      <c r="A40" s="20"/>
      <c r="B40" s="83" t="s">
        <v>46</v>
      </c>
      <c r="C40" s="84" t="s">
        <v>47</v>
      </c>
      <c r="D40" s="85" t="s">
        <v>18</v>
      </c>
      <c r="E40" s="86" t="s">
        <v>19</v>
      </c>
      <c r="F40" s="87" t="s">
        <v>20</v>
      </c>
      <c r="G40" s="88" t="s">
        <v>21</v>
      </c>
      <c r="H40" s="89"/>
      <c r="I40" s="89"/>
      <c r="J40" s="90"/>
      <c r="K40" s="91"/>
      <c r="L40" s="92"/>
      <c r="M40" s="17"/>
      <c r="N40" s="93"/>
      <c r="O40" s="94">
        <v>10</v>
      </c>
    </row>
    <row r="41" spans="1:15" customFormat="1" ht="56.25" hidden="1" customHeight="1" x14ac:dyDescent="0.25">
      <c r="A41" s="20"/>
      <c r="B41" s="83"/>
      <c r="C41" s="84"/>
      <c r="D41" s="95"/>
      <c r="E41" s="86" t="s">
        <v>19</v>
      </c>
      <c r="F41" s="87" t="s">
        <v>42</v>
      </c>
      <c r="G41" s="88" t="s">
        <v>21</v>
      </c>
      <c r="H41" s="89"/>
      <c r="I41" s="89"/>
      <c r="J41" s="90"/>
      <c r="K41" s="96"/>
      <c r="L41" s="97"/>
      <c r="M41" s="17"/>
      <c r="N41" s="93"/>
      <c r="O41" s="98"/>
    </row>
    <row r="42" spans="1:15" customFormat="1" ht="66.75" hidden="1" customHeight="1" x14ac:dyDescent="0.25">
      <c r="A42" s="20"/>
      <c r="B42" s="83"/>
      <c r="C42" s="84"/>
      <c r="D42" s="95"/>
      <c r="E42" s="86" t="s">
        <v>19</v>
      </c>
      <c r="F42" s="87" t="s">
        <v>43</v>
      </c>
      <c r="G42" s="88" t="s">
        <v>21</v>
      </c>
      <c r="H42" s="89"/>
      <c r="I42" s="89"/>
      <c r="J42" s="90"/>
      <c r="K42" s="99"/>
      <c r="L42" s="97"/>
      <c r="M42" s="17"/>
      <c r="N42" s="93"/>
      <c r="O42" s="98"/>
    </row>
    <row r="43" spans="1:15" customFormat="1" ht="33" hidden="1" customHeight="1" x14ac:dyDescent="0.25">
      <c r="A43" s="20"/>
      <c r="B43" s="100"/>
      <c r="C43" s="101"/>
      <c r="D43" s="102"/>
      <c r="E43" s="86" t="s">
        <v>25</v>
      </c>
      <c r="F43" s="103" t="s">
        <v>26</v>
      </c>
      <c r="G43" s="88" t="s">
        <v>27</v>
      </c>
      <c r="H43" s="89"/>
      <c r="I43" s="89"/>
      <c r="J43" s="90"/>
      <c r="K43" s="90"/>
      <c r="L43" s="104"/>
      <c r="M43" s="17"/>
      <c r="N43" s="90"/>
      <c r="O43" s="105"/>
    </row>
    <row r="44" spans="1:15" ht="56.25" customHeight="1" x14ac:dyDescent="0.25">
      <c r="A44" s="20"/>
      <c r="B44" s="106" t="s">
        <v>48</v>
      </c>
      <c r="C44" s="107" t="s">
        <v>49</v>
      </c>
      <c r="D44" s="37" t="s">
        <v>18</v>
      </c>
      <c r="E44" s="3" t="s">
        <v>19</v>
      </c>
      <c r="F44" s="38" t="s">
        <v>20</v>
      </c>
      <c r="G44" s="39" t="s">
        <v>21</v>
      </c>
      <c r="H44" s="40">
        <f>'[8]оценка Учреждения'!$H$43</f>
        <v>100</v>
      </c>
      <c r="I44" s="40">
        <f>'[8]оценка Учреждения'!$I$43</f>
        <v>100</v>
      </c>
      <c r="J44" s="41">
        <f>IF(H44=0,100,IF(I44/H44*100&gt;100,100,I44/H44*100))</f>
        <v>100</v>
      </c>
      <c r="K44" s="42">
        <f>(J44+J45+J46)/3</f>
        <v>99.266666666666666</v>
      </c>
      <c r="L44" s="43">
        <f>(K44+K47)/2</f>
        <v>98.639390174457731</v>
      </c>
      <c r="M44" s="17"/>
      <c r="N44" s="59"/>
      <c r="O44" s="45">
        <v>11</v>
      </c>
    </row>
    <row r="45" spans="1:15" ht="56.25" customHeight="1" x14ac:dyDescent="0.25">
      <c r="A45" s="20"/>
      <c r="B45" s="108"/>
      <c r="C45" s="109"/>
      <c r="D45" s="46"/>
      <c r="E45" s="3" t="s">
        <v>19</v>
      </c>
      <c r="F45" s="38" t="s">
        <v>42</v>
      </c>
      <c r="G45" s="39" t="s">
        <v>21</v>
      </c>
      <c r="H45" s="40">
        <f>'[8]оценка Учреждения'!$H$44</f>
        <v>92.6</v>
      </c>
      <c r="I45" s="40">
        <f>'[8]оценка Учреждения'!$I$44</f>
        <v>95.8</v>
      </c>
      <c r="J45" s="41">
        <f>IF(H45=0,100,IF(I45/H45*100&gt;100,100,I45/H45*100))</f>
        <v>100</v>
      </c>
      <c r="K45" s="47"/>
      <c r="L45" s="48"/>
      <c r="M45" s="17"/>
      <c r="N45" s="59"/>
      <c r="O45" s="50"/>
    </row>
    <row r="46" spans="1:15" ht="66.75" customHeight="1" x14ac:dyDescent="0.25">
      <c r="A46" s="20"/>
      <c r="B46" s="108"/>
      <c r="C46" s="109"/>
      <c r="D46" s="46"/>
      <c r="E46" s="3" t="s">
        <v>19</v>
      </c>
      <c r="F46" s="38" t="s">
        <v>43</v>
      </c>
      <c r="G46" s="39" t="s">
        <v>21</v>
      </c>
      <c r="H46" s="40">
        <f>'[8]оценка Учреждения'!$H$45</f>
        <v>100</v>
      </c>
      <c r="I46" s="40">
        <f>'[8]оценка Учреждения'!$I$45</f>
        <v>97.8</v>
      </c>
      <c r="J46" s="41">
        <f>IF(H46=0,100,IF(I46/H46*100&gt;100,100,I46/H46*100))</f>
        <v>97.8</v>
      </c>
      <c r="K46" s="51"/>
      <c r="L46" s="48"/>
      <c r="M46" s="17"/>
      <c r="N46" s="59"/>
      <c r="O46" s="50"/>
    </row>
    <row r="47" spans="1:15" ht="33" customHeight="1" x14ac:dyDescent="0.25">
      <c r="A47" s="20"/>
      <c r="B47" s="110"/>
      <c r="C47" s="111"/>
      <c r="D47" s="54"/>
      <c r="E47" s="3" t="s">
        <v>25</v>
      </c>
      <c r="F47" s="55" t="s">
        <v>26</v>
      </c>
      <c r="G47" s="39" t="s">
        <v>27</v>
      </c>
      <c r="H47" s="40">
        <f>'[8]оценка Учреждения'!$H$46</f>
        <v>257.56</v>
      </c>
      <c r="I47" s="40">
        <f>'[8]оценка Учреждения'!$I$46</f>
        <v>252.44</v>
      </c>
      <c r="J47" s="41">
        <f>IF(H47=0,100,IF(I47/H47*100&gt;100,100,I47/H47*100))</f>
        <v>98.012113682248795</v>
      </c>
      <c r="K47" s="41">
        <f>J47</f>
        <v>98.012113682248795</v>
      </c>
      <c r="L47" s="56"/>
      <c r="M47" s="17"/>
      <c r="N47" s="41"/>
      <c r="O47" s="58"/>
    </row>
    <row r="48" spans="1:15" customFormat="1" ht="56.25" hidden="1" customHeight="1" x14ac:dyDescent="0.25">
      <c r="A48" s="20"/>
      <c r="B48" s="176" t="s">
        <v>50</v>
      </c>
      <c r="C48" s="177" t="s">
        <v>51</v>
      </c>
      <c r="D48" s="85" t="s">
        <v>18</v>
      </c>
      <c r="E48" s="86" t="s">
        <v>19</v>
      </c>
      <c r="F48" s="87" t="s">
        <v>20</v>
      </c>
      <c r="G48" s="88" t="s">
        <v>21</v>
      </c>
      <c r="H48" s="89"/>
      <c r="I48" s="89"/>
      <c r="J48" s="90"/>
      <c r="K48" s="91"/>
      <c r="L48" s="92"/>
      <c r="M48" s="17"/>
      <c r="N48" s="93"/>
      <c r="O48" s="94">
        <v>12</v>
      </c>
    </row>
    <row r="49" spans="1:15" customFormat="1" ht="56.25" hidden="1" customHeight="1" x14ac:dyDescent="0.25">
      <c r="A49" s="20"/>
      <c r="B49" s="178"/>
      <c r="C49" s="179"/>
      <c r="D49" s="95"/>
      <c r="E49" s="86" t="s">
        <v>19</v>
      </c>
      <c r="F49" s="87" t="s">
        <v>42</v>
      </c>
      <c r="G49" s="88" t="s">
        <v>21</v>
      </c>
      <c r="H49" s="89"/>
      <c r="I49" s="89"/>
      <c r="J49" s="90"/>
      <c r="K49" s="96"/>
      <c r="L49" s="97"/>
      <c r="M49" s="17"/>
      <c r="N49" s="93"/>
      <c r="O49" s="98"/>
    </row>
    <row r="50" spans="1:15" customFormat="1" ht="66.75" hidden="1" customHeight="1" x14ac:dyDescent="0.25">
      <c r="A50" s="20"/>
      <c r="B50" s="178"/>
      <c r="C50" s="179"/>
      <c r="D50" s="95"/>
      <c r="E50" s="86" t="s">
        <v>19</v>
      </c>
      <c r="F50" s="87" t="s">
        <v>43</v>
      </c>
      <c r="G50" s="88" t="s">
        <v>21</v>
      </c>
      <c r="H50" s="89"/>
      <c r="I50" s="89"/>
      <c r="J50" s="90"/>
      <c r="K50" s="99"/>
      <c r="L50" s="97"/>
      <c r="M50" s="17"/>
      <c r="N50" s="93"/>
      <c r="O50" s="98"/>
    </row>
    <row r="51" spans="1:15" customFormat="1" ht="33" hidden="1" customHeight="1" x14ac:dyDescent="0.25">
      <c r="A51" s="20"/>
      <c r="B51" s="180"/>
      <c r="C51" s="181"/>
      <c r="D51" s="102"/>
      <c r="E51" s="86" t="s">
        <v>25</v>
      </c>
      <c r="F51" s="103" t="s">
        <v>26</v>
      </c>
      <c r="G51" s="88" t="s">
        <v>27</v>
      </c>
      <c r="H51" s="89"/>
      <c r="I51" s="89"/>
      <c r="J51" s="90"/>
      <c r="K51" s="90"/>
      <c r="L51" s="104"/>
      <c r="M51" s="17"/>
      <c r="N51" s="90"/>
      <c r="O51" s="105"/>
    </row>
    <row r="52" spans="1:15" customFormat="1" ht="47.25" hidden="1" x14ac:dyDescent="0.25">
      <c r="A52" s="20"/>
      <c r="B52" s="112" t="s">
        <v>52</v>
      </c>
      <c r="C52" s="113" t="s">
        <v>53</v>
      </c>
      <c r="D52" s="114" t="s">
        <v>18</v>
      </c>
      <c r="E52" s="115" t="s">
        <v>19</v>
      </c>
      <c r="F52" s="116" t="s">
        <v>20</v>
      </c>
      <c r="G52" s="117" t="s">
        <v>21</v>
      </c>
      <c r="H52" s="118"/>
      <c r="I52" s="118"/>
      <c r="J52" s="119"/>
      <c r="K52" s="120"/>
      <c r="L52" s="121"/>
      <c r="M52" s="17"/>
      <c r="N52" s="122"/>
      <c r="O52" s="123">
        <v>13</v>
      </c>
    </row>
    <row r="53" spans="1:15" customFormat="1" ht="47.25" hidden="1" x14ac:dyDescent="0.25">
      <c r="A53" s="20"/>
      <c r="B53" s="112"/>
      <c r="C53" s="113"/>
      <c r="D53" s="124"/>
      <c r="E53" s="115" t="s">
        <v>19</v>
      </c>
      <c r="F53" s="116" t="s">
        <v>42</v>
      </c>
      <c r="G53" s="117" t="s">
        <v>21</v>
      </c>
      <c r="H53" s="118"/>
      <c r="I53" s="118"/>
      <c r="J53" s="119"/>
      <c r="K53" s="125"/>
      <c r="L53" s="126"/>
      <c r="M53" s="17"/>
      <c r="N53" s="122"/>
      <c r="O53" s="127"/>
    </row>
    <row r="54" spans="1:15" customFormat="1" ht="47.25" hidden="1" x14ac:dyDescent="0.25">
      <c r="A54" s="20"/>
      <c r="B54" s="112"/>
      <c r="C54" s="113"/>
      <c r="D54" s="124"/>
      <c r="E54" s="115" t="s">
        <v>19</v>
      </c>
      <c r="F54" s="116" t="s">
        <v>54</v>
      </c>
      <c r="G54" s="117" t="s">
        <v>21</v>
      </c>
      <c r="H54" s="118"/>
      <c r="I54" s="118"/>
      <c r="J54" s="119"/>
      <c r="K54" s="128"/>
      <c r="L54" s="126"/>
      <c r="M54" s="17"/>
      <c r="N54" s="122"/>
      <c r="O54" s="127"/>
    </row>
    <row r="55" spans="1:15" customFormat="1" ht="31.5" hidden="1" x14ac:dyDescent="0.25">
      <c r="A55" s="20"/>
      <c r="B55" s="129"/>
      <c r="C55" s="130"/>
      <c r="D55" s="131"/>
      <c r="E55" s="115" t="s">
        <v>25</v>
      </c>
      <c r="F55" s="132" t="s">
        <v>26</v>
      </c>
      <c r="G55" s="117" t="s">
        <v>27</v>
      </c>
      <c r="H55" s="118"/>
      <c r="I55" s="118"/>
      <c r="J55" s="119"/>
      <c r="K55" s="119"/>
      <c r="L55" s="133"/>
      <c r="M55" s="17"/>
      <c r="N55" s="119"/>
      <c r="O55" s="134"/>
    </row>
    <row r="56" spans="1:15" customFormat="1" ht="47.25" hidden="1" x14ac:dyDescent="0.25">
      <c r="A56" s="20"/>
      <c r="B56" s="112" t="s">
        <v>55</v>
      </c>
      <c r="C56" s="113" t="s">
        <v>56</v>
      </c>
      <c r="D56" s="114" t="s">
        <v>18</v>
      </c>
      <c r="E56" s="115" t="s">
        <v>19</v>
      </c>
      <c r="F56" s="116" t="s">
        <v>20</v>
      </c>
      <c r="G56" s="117" t="s">
        <v>21</v>
      </c>
      <c r="H56" s="118"/>
      <c r="I56" s="118"/>
      <c r="J56" s="119"/>
      <c r="K56" s="120"/>
      <c r="L56" s="121"/>
      <c r="M56" s="17"/>
      <c r="N56" s="122"/>
      <c r="O56" s="123">
        <v>14</v>
      </c>
    </row>
    <row r="57" spans="1:15" customFormat="1" ht="47.25" hidden="1" x14ac:dyDescent="0.25">
      <c r="A57" s="20"/>
      <c r="B57" s="112"/>
      <c r="C57" s="113"/>
      <c r="D57" s="124"/>
      <c r="E57" s="115" t="s">
        <v>19</v>
      </c>
      <c r="F57" s="116" t="s">
        <v>42</v>
      </c>
      <c r="G57" s="117" t="s">
        <v>21</v>
      </c>
      <c r="H57" s="118"/>
      <c r="I57" s="118"/>
      <c r="J57" s="119"/>
      <c r="K57" s="125"/>
      <c r="L57" s="126"/>
      <c r="M57" s="17"/>
      <c r="N57" s="122"/>
      <c r="O57" s="127"/>
    </row>
    <row r="58" spans="1:15" customFormat="1" ht="47.25" hidden="1" x14ac:dyDescent="0.25">
      <c r="A58" s="20"/>
      <c r="B58" s="112"/>
      <c r="C58" s="113"/>
      <c r="D58" s="124"/>
      <c r="E58" s="115" t="s">
        <v>19</v>
      </c>
      <c r="F58" s="116" t="s">
        <v>54</v>
      </c>
      <c r="G58" s="117" t="s">
        <v>21</v>
      </c>
      <c r="H58" s="118"/>
      <c r="I58" s="118"/>
      <c r="J58" s="119"/>
      <c r="K58" s="128"/>
      <c r="L58" s="126"/>
      <c r="M58" s="17"/>
      <c r="N58" s="122"/>
      <c r="O58" s="127"/>
    </row>
    <row r="59" spans="1:15" customFormat="1" ht="31.5" hidden="1" x14ac:dyDescent="0.25">
      <c r="A59" s="20"/>
      <c r="B59" s="129"/>
      <c r="C59" s="130"/>
      <c r="D59" s="131"/>
      <c r="E59" s="115" t="s">
        <v>25</v>
      </c>
      <c r="F59" s="132" t="s">
        <v>26</v>
      </c>
      <c r="G59" s="117" t="s">
        <v>27</v>
      </c>
      <c r="H59" s="118"/>
      <c r="I59" s="118"/>
      <c r="J59" s="119"/>
      <c r="K59" s="119"/>
      <c r="L59" s="133"/>
      <c r="M59" s="17"/>
      <c r="N59" s="119"/>
      <c r="O59" s="134"/>
    </row>
    <row r="60" spans="1:15" customFormat="1" ht="47.25" hidden="1" x14ac:dyDescent="0.25">
      <c r="A60" s="20"/>
      <c r="B60" s="112" t="s">
        <v>57</v>
      </c>
      <c r="C60" s="113" t="s">
        <v>58</v>
      </c>
      <c r="D60" s="114" t="s">
        <v>18</v>
      </c>
      <c r="E60" s="115" t="s">
        <v>19</v>
      </c>
      <c r="F60" s="116" t="s">
        <v>20</v>
      </c>
      <c r="G60" s="117" t="s">
        <v>21</v>
      </c>
      <c r="H60" s="118"/>
      <c r="I60" s="118"/>
      <c r="J60" s="119"/>
      <c r="K60" s="120"/>
      <c r="L60" s="121"/>
      <c r="M60" s="17"/>
      <c r="N60" s="122"/>
      <c r="O60" s="123">
        <v>15</v>
      </c>
    </row>
    <row r="61" spans="1:15" customFormat="1" ht="47.25" hidden="1" x14ac:dyDescent="0.25">
      <c r="A61" s="20"/>
      <c r="B61" s="112"/>
      <c r="C61" s="113"/>
      <c r="D61" s="124"/>
      <c r="E61" s="115" t="s">
        <v>19</v>
      </c>
      <c r="F61" s="116" t="s">
        <v>42</v>
      </c>
      <c r="G61" s="117" t="s">
        <v>21</v>
      </c>
      <c r="H61" s="118"/>
      <c r="I61" s="118"/>
      <c r="J61" s="119"/>
      <c r="K61" s="125"/>
      <c r="L61" s="126"/>
      <c r="M61" s="17"/>
      <c r="N61" s="122"/>
      <c r="O61" s="127"/>
    </row>
    <row r="62" spans="1:15" customFormat="1" ht="47.25" hidden="1" x14ac:dyDescent="0.25">
      <c r="A62" s="20"/>
      <c r="B62" s="112"/>
      <c r="C62" s="113"/>
      <c r="D62" s="124"/>
      <c r="E62" s="115" t="s">
        <v>19</v>
      </c>
      <c r="F62" s="116" t="s">
        <v>54</v>
      </c>
      <c r="G62" s="117" t="s">
        <v>21</v>
      </c>
      <c r="H62" s="118"/>
      <c r="I62" s="118"/>
      <c r="J62" s="119"/>
      <c r="K62" s="128"/>
      <c r="L62" s="126"/>
      <c r="M62" s="17"/>
      <c r="N62" s="122"/>
      <c r="O62" s="127"/>
    </row>
    <row r="63" spans="1:15" customFormat="1" ht="31.5" hidden="1" x14ac:dyDescent="0.25">
      <c r="A63" s="20"/>
      <c r="B63" s="129"/>
      <c r="C63" s="130"/>
      <c r="D63" s="131"/>
      <c r="E63" s="115" t="s">
        <v>25</v>
      </c>
      <c r="F63" s="132" t="s">
        <v>26</v>
      </c>
      <c r="G63" s="117" t="s">
        <v>27</v>
      </c>
      <c r="H63" s="118"/>
      <c r="I63" s="118"/>
      <c r="J63" s="119"/>
      <c r="K63" s="119"/>
      <c r="L63" s="133"/>
      <c r="M63" s="17"/>
      <c r="N63" s="119"/>
      <c r="O63" s="134"/>
    </row>
    <row r="64" spans="1:15" ht="47.25" x14ac:dyDescent="0.25">
      <c r="A64" s="20"/>
      <c r="B64" s="35" t="s">
        <v>59</v>
      </c>
      <c r="C64" s="36" t="s">
        <v>60</v>
      </c>
      <c r="D64" s="37" t="s">
        <v>18</v>
      </c>
      <c r="E64" s="3" t="s">
        <v>19</v>
      </c>
      <c r="F64" s="38" t="s">
        <v>20</v>
      </c>
      <c r="G64" s="39" t="s">
        <v>21</v>
      </c>
      <c r="H64" s="40">
        <f>'[8]оценка Учреждения'!$H$63</f>
        <v>100</v>
      </c>
      <c r="I64" s="40">
        <f>'[8]оценка Учреждения'!$I$63</f>
        <v>100</v>
      </c>
      <c r="J64" s="41">
        <f t="shared" ref="J64:J84" si="1">IF(H64=0,100,IF(I64/H64*100&gt;100,100,I64/H64*100))</f>
        <v>100</v>
      </c>
      <c r="K64" s="42">
        <f>(J64+J65+J66)/3</f>
        <v>97.233333333333334</v>
      </c>
      <c r="L64" s="43">
        <f>(K64+K67)/2</f>
        <v>98.616666666666674</v>
      </c>
      <c r="M64" s="17"/>
      <c r="N64" s="59"/>
      <c r="O64" s="45">
        <v>16</v>
      </c>
    </row>
    <row r="65" spans="1:15" ht="47.25" x14ac:dyDescent="0.25">
      <c r="A65" s="20"/>
      <c r="B65" s="35"/>
      <c r="C65" s="36"/>
      <c r="D65" s="46"/>
      <c r="E65" s="3" t="s">
        <v>19</v>
      </c>
      <c r="F65" s="38" t="s">
        <v>42</v>
      </c>
      <c r="G65" s="39" t="s">
        <v>21</v>
      </c>
      <c r="H65" s="40">
        <f>'[8]оценка Учреждения'!$H$64</f>
        <v>100</v>
      </c>
      <c r="I65" s="40">
        <f>'[8]оценка Учреждения'!$I$64</f>
        <v>91.7</v>
      </c>
      <c r="J65" s="41">
        <f t="shared" si="1"/>
        <v>91.7</v>
      </c>
      <c r="K65" s="47"/>
      <c r="L65" s="48"/>
      <c r="M65" s="17"/>
      <c r="N65" s="59"/>
      <c r="O65" s="50"/>
    </row>
    <row r="66" spans="1:15" ht="47.25" x14ac:dyDescent="0.25">
      <c r="A66" s="20"/>
      <c r="B66" s="35"/>
      <c r="C66" s="36"/>
      <c r="D66" s="46"/>
      <c r="E66" s="3" t="s">
        <v>19</v>
      </c>
      <c r="F66" s="38" t="s">
        <v>54</v>
      </c>
      <c r="G66" s="39" t="s">
        <v>21</v>
      </c>
      <c r="H66" s="40">
        <f>'[8]оценка Учреждения'!$H$65</f>
        <v>100</v>
      </c>
      <c r="I66" s="40">
        <f>'[8]оценка Учреждения'!$I$65</f>
        <v>100</v>
      </c>
      <c r="J66" s="41">
        <f t="shared" si="1"/>
        <v>100</v>
      </c>
      <c r="K66" s="51"/>
      <c r="L66" s="48"/>
      <c r="M66" s="17"/>
      <c r="N66" s="59"/>
      <c r="O66" s="50"/>
    </row>
    <row r="67" spans="1:15" ht="31.5" x14ac:dyDescent="0.25">
      <c r="A67" s="20"/>
      <c r="B67" s="52"/>
      <c r="C67" s="53"/>
      <c r="D67" s="54"/>
      <c r="E67" s="3" t="s">
        <v>25</v>
      </c>
      <c r="F67" s="55" t="s">
        <v>26</v>
      </c>
      <c r="G67" s="39" t="s">
        <v>27</v>
      </c>
      <c r="H67" s="40">
        <f>'[8]оценка Учреждения'!$H$66</f>
        <v>15.56</v>
      </c>
      <c r="I67" s="40">
        <f>'[8]оценка Учреждения'!$I$66</f>
        <v>18.670000000000002</v>
      </c>
      <c r="J67" s="41">
        <f t="shared" si="1"/>
        <v>100</v>
      </c>
      <c r="K67" s="41">
        <f>J67</f>
        <v>100</v>
      </c>
      <c r="L67" s="56"/>
      <c r="M67" s="17"/>
      <c r="N67" s="41"/>
      <c r="O67" s="58"/>
    </row>
    <row r="68" spans="1:15" customFormat="1" ht="47.25" hidden="1" x14ac:dyDescent="0.25">
      <c r="A68" s="20"/>
      <c r="B68" s="112" t="s">
        <v>61</v>
      </c>
      <c r="C68" s="113" t="s">
        <v>62</v>
      </c>
      <c r="D68" s="114" t="s">
        <v>18</v>
      </c>
      <c r="E68" s="115" t="s">
        <v>19</v>
      </c>
      <c r="F68" s="116" t="s">
        <v>20</v>
      </c>
      <c r="G68" s="117" t="s">
        <v>21</v>
      </c>
      <c r="H68" s="118"/>
      <c r="I68" s="118"/>
      <c r="J68" s="119"/>
      <c r="K68" s="120"/>
      <c r="L68" s="121"/>
      <c r="M68" s="17"/>
      <c r="N68" s="122"/>
      <c r="O68" s="123">
        <v>17</v>
      </c>
    </row>
    <row r="69" spans="1:15" customFormat="1" ht="47.25" hidden="1" x14ac:dyDescent="0.25">
      <c r="A69" s="20"/>
      <c r="B69" s="112"/>
      <c r="C69" s="113"/>
      <c r="D69" s="124"/>
      <c r="E69" s="115" t="s">
        <v>19</v>
      </c>
      <c r="F69" s="116" t="s">
        <v>42</v>
      </c>
      <c r="G69" s="117" t="s">
        <v>21</v>
      </c>
      <c r="H69" s="118"/>
      <c r="I69" s="118"/>
      <c r="J69" s="119"/>
      <c r="K69" s="125"/>
      <c r="L69" s="126"/>
      <c r="M69" s="17"/>
      <c r="N69" s="122"/>
      <c r="O69" s="127"/>
    </row>
    <row r="70" spans="1:15" customFormat="1" ht="47.25" hidden="1" x14ac:dyDescent="0.25">
      <c r="A70" s="20"/>
      <c r="B70" s="112"/>
      <c r="C70" s="113"/>
      <c r="D70" s="124"/>
      <c r="E70" s="115" t="s">
        <v>19</v>
      </c>
      <c r="F70" s="116" t="s">
        <v>54</v>
      </c>
      <c r="G70" s="117" t="s">
        <v>21</v>
      </c>
      <c r="H70" s="118"/>
      <c r="I70" s="118"/>
      <c r="J70" s="119"/>
      <c r="K70" s="128"/>
      <c r="L70" s="126"/>
      <c r="M70" s="17"/>
      <c r="N70" s="122"/>
      <c r="O70" s="127"/>
    </row>
    <row r="71" spans="1:15" customFormat="1" ht="31.5" hidden="1" x14ac:dyDescent="0.25">
      <c r="A71" s="20"/>
      <c r="B71" s="129"/>
      <c r="C71" s="130"/>
      <c r="D71" s="131"/>
      <c r="E71" s="115" t="s">
        <v>25</v>
      </c>
      <c r="F71" s="132" t="s">
        <v>26</v>
      </c>
      <c r="G71" s="117" t="s">
        <v>27</v>
      </c>
      <c r="H71" s="118"/>
      <c r="I71" s="118"/>
      <c r="J71" s="119"/>
      <c r="K71" s="119"/>
      <c r="L71" s="133"/>
      <c r="M71" s="17"/>
      <c r="N71" s="119"/>
      <c r="O71" s="134"/>
    </row>
    <row r="72" spans="1:15" ht="47.25" x14ac:dyDescent="0.25">
      <c r="A72" s="20"/>
      <c r="B72" s="35" t="s">
        <v>63</v>
      </c>
      <c r="C72" s="36" t="s">
        <v>64</v>
      </c>
      <c r="D72" s="37" t="s">
        <v>18</v>
      </c>
      <c r="E72" s="3" t="s">
        <v>19</v>
      </c>
      <c r="F72" s="38" t="s">
        <v>65</v>
      </c>
      <c r="G72" s="3" t="s">
        <v>21</v>
      </c>
      <c r="H72" s="40">
        <f>'[8]оценка Учреждения'!$H$71</f>
        <v>3.57</v>
      </c>
      <c r="I72" s="40">
        <f>'[8]оценка Учреждения'!$I$71</f>
        <v>3.6</v>
      </c>
      <c r="J72" s="41">
        <f t="shared" si="1"/>
        <v>100</v>
      </c>
      <c r="K72" s="42">
        <f>(J72+J73+J74)/3</f>
        <v>100</v>
      </c>
      <c r="L72" s="43">
        <f>(K72+K75)/2</f>
        <v>100</v>
      </c>
      <c r="M72" s="17"/>
      <c r="N72" s="59"/>
      <c r="O72" s="45">
        <v>18</v>
      </c>
    </row>
    <row r="73" spans="1:15" ht="63" x14ac:dyDescent="0.25">
      <c r="A73" s="20"/>
      <c r="B73" s="35"/>
      <c r="C73" s="36"/>
      <c r="D73" s="46"/>
      <c r="E73" s="3" t="s">
        <v>19</v>
      </c>
      <c r="F73" s="38" t="s">
        <v>66</v>
      </c>
      <c r="G73" s="3" t="s">
        <v>21</v>
      </c>
      <c r="H73" s="40">
        <f>'[8]оценка Учреждения'!$H$72</f>
        <v>13.6</v>
      </c>
      <c r="I73" s="40">
        <f>'[8]оценка Учреждения'!$I$72</f>
        <v>17.2</v>
      </c>
      <c r="J73" s="41">
        <f t="shared" si="1"/>
        <v>100</v>
      </c>
      <c r="K73" s="47"/>
      <c r="L73" s="48"/>
      <c r="M73" s="17"/>
      <c r="N73" s="59"/>
      <c r="O73" s="50"/>
    </row>
    <row r="74" spans="1:15" ht="47.25" x14ac:dyDescent="0.25">
      <c r="A74" s="20"/>
      <c r="B74" s="35"/>
      <c r="C74" s="36"/>
      <c r="D74" s="46"/>
      <c r="E74" s="3" t="s">
        <v>19</v>
      </c>
      <c r="F74" s="38" t="s">
        <v>42</v>
      </c>
      <c r="G74" s="3" t="s">
        <v>21</v>
      </c>
      <c r="H74" s="40">
        <f>'[8]оценка Учреждения'!$H$73</f>
        <v>100</v>
      </c>
      <c r="I74" s="40">
        <f>'[8]оценка Учреждения'!$I$73</f>
        <v>100</v>
      </c>
      <c r="J74" s="41">
        <f t="shared" si="1"/>
        <v>100</v>
      </c>
      <c r="K74" s="51"/>
      <c r="L74" s="48"/>
      <c r="M74" s="17"/>
      <c r="N74" s="59"/>
      <c r="O74" s="50"/>
    </row>
    <row r="75" spans="1:15" ht="31.5" x14ac:dyDescent="0.25">
      <c r="A75" s="20"/>
      <c r="B75" s="52"/>
      <c r="C75" s="53"/>
      <c r="D75" s="54"/>
      <c r="E75" s="3" t="s">
        <v>25</v>
      </c>
      <c r="F75" s="55" t="s">
        <v>67</v>
      </c>
      <c r="G75" s="3" t="s">
        <v>68</v>
      </c>
      <c r="H75" s="135">
        <f>'[8]оценка Учреждения'!$H$74</f>
        <v>1578.3999999999999</v>
      </c>
      <c r="I75" s="135">
        <f>'[8]оценка Учреждения'!$I$74</f>
        <v>1578.3999999999999</v>
      </c>
      <c r="J75" s="41">
        <f t="shared" si="1"/>
        <v>100</v>
      </c>
      <c r="K75" s="41">
        <f>J75</f>
        <v>100</v>
      </c>
      <c r="L75" s="56"/>
      <c r="M75" s="17"/>
      <c r="N75" s="41"/>
      <c r="O75" s="58"/>
    </row>
    <row r="76" spans="1:15" ht="47.25" customHeight="1" x14ac:dyDescent="0.25">
      <c r="A76" s="20"/>
      <c r="B76" s="35" t="s">
        <v>69</v>
      </c>
      <c r="C76" s="36" t="s">
        <v>70</v>
      </c>
      <c r="D76" s="37" t="s">
        <v>18</v>
      </c>
      <c r="E76" s="3" t="s">
        <v>19</v>
      </c>
      <c r="F76" s="38" t="s">
        <v>65</v>
      </c>
      <c r="G76" s="3" t="s">
        <v>21</v>
      </c>
      <c r="H76" s="40">
        <f>'[8]оценка Учреждения'!$H$75</f>
        <v>2.76</v>
      </c>
      <c r="I76" s="40">
        <f>'[8]оценка Учреждения'!$I$75</f>
        <v>2.78</v>
      </c>
      <c r="J76" s="41">
        <f t="shared" si="1"/>
        <v>100</v>
      </c>
      <c r="K76" s="42">
        <f>(J76+J77+J78)/3</f>
        <v>99.184149184149192</v>
      </c>
      <c r="L76" s="43">
        <f>(K76+K79)/2</f>
        <v>99.592074592074596</v>
      </c>
      <c r="M76" s="17"/>
      <c r="N76" s="44"/>
      <c r="O76" s="45">
        <v>19</v>
      </c>
    </row>
    <row r="77" spans="1:15" ht="63" x14ac:dyDescent="0.25">
      <c r="A77" s="20"/>
      <c r="B77" s="35"/>
      <c r="C77" s="36"/>
      <c r="D77" s="46"/>
      <c r="E77" s="3" t="s">
        <v>19</v>
      </c>
      <c r="F77" s="38" t="s">
        <v>66</v>
      </c>
      <c r="G77" s="3" t="s">
        <v>21</v>
      </c>
      <c r="H77" s="40">
        <f>'[8]оценка Учреждения'!$H$76</f>
        <v>28.6</v>
      </c>
      <c r="I77" s="40">
        <f>'[8]оценка Учреждения'!$I$76</f>
        <v>27.9</v>
      </c>
      <c r="J77" s="41">
        <f t="shared" si="1"/>
        <v>97.552447552447546</v>
      </c>
      <c r="K77" s="47"/>
      <c r="L77" s="48"/>
      <c r="M77" s="17"/>
      <c r="N77" s="49"/>
      <c r="O77" s="50"/>
    </row>
    <row r="78" spans="1:15" ht="47.25" x14ac:dyDescent="0.25">
      <c r="A78" s="20"/>
      <c r="B78" s="35"/>
      <c r="C78" s="36"/>
      <c r="D78" s="46"/>
      <c r="E78" s="3" t="s">
        <v>19</v>
      </c>
      <c r="F78" s="38" t="s">
        <v>42</v>
      </c>
      <c r="G78" s="3" t="s">
        <v>21</v>
      </c>
      <c r="H78" s="40">
        <f>'[8]оценка Учреждения'!$H$77</f>
        <v>100</v>
      </c>
      <c r="I78" s="40">
        <f>'[8]оценка Учреждения'!$I$77</f>
        <v>100</v>
      </c>
      <c r="J78" s="41">
        <f t="shared" si="1"/>
        <v>100</v>
      </c>
      <c r="K78" s="51"/>
      <c r="L78" s="48"/>
      <c r="M78" s="17"/>
      <c r="N78" s="49"/>
      <c r="O78" s="50"/>
    </row>
    <row r="79" spans="1:15" ht="31.5" x14ac:dyDescent="0.25">
      <c r="A79" s="20"/>
      <c r="B79" s="52"/>
      <c r="C79" s="53"/>
      <c r="D79" s="54"/>
      <c r="E79" s="3" t="s">
        <v>25</v>
      </c>
      <c r="F79" s="55" t="s">
        <v>67</v>
      </c>
      <c r="G79" s="3" t="s">
        <v>68</v>
      </c>
      <c r="H79" s="135">
        <f>'[8]оценка Учреждения'!$H$78</f>
        <v>1233.44</v>
      </c>
      <c r="I79" s="135">
        <f>'[8]оценка Учреждения'!$I$78</f>
        <v>1233.44</v>
      </c>
      <c r="J79" s="41">
        <f t="shared" si="1"/>
        <v>100</v>
      </c>
      <c r="K79" s="41">
        <f>J79</f>
        <v>100</v>
      </c>
      <c r="L79" s="56"/>
      <c r="M79" s="17"/>
      <c r="N79" s="57"/>
      <c r="O79" s="58"/>
    </row>
    <row r="80" spans="1:15" ht="47.25" x14ac:dyDescent="0.25">
      <c r="A80" s="20"/>
      <c r="B80" s="35" t="s">
        <v>71</v>
      </c>
      <c r="C80" s="36" t="s">
        <v>72</v>
      </c>
      <c r="D80" s="37" t="s">
        <v>18</v>
      </c>
      <c r="E80" s="3" t="s">
        <v>19</v>
      </c>
      <c r="F80" s="38" t="s">
        <v>65</v>
      </c>
      <c r="G80" s="3" t="s">
        <v>21</v>
      </c>
      <c r="H80" s="40">
        <f>'[8]оценка Учреждения'!$H$79</f>
        <v>29.48</v>
      </c>
      <c r="I80" s="40">
        <f>'[8]оценка Учреждения'!$I$79</f>
        <v>29.62</v>
      </c>
      <c r="J80" s="41">
        <f t="shared" si="1"/>
        <v>100</v>
      </c>
      <c r="K80" s="42">
        <f>(J80+J81+J82)/3</f>
        <v>93.753648569760642</v>
      </c>
      <c r="L80" s="43">
        <f>(K80+K83)/2</f>
        <v>96.876824284880314</v>
      </c>
      <c r="M80" s="17"/>
      <c r="N80" s="59"/>
      <c r="O80" s="45">
        <v>20</v>
      </c>
    </row>
    <row r="81" spans="1:15" ht="63" x14ac:dyDescent="0.25">
      <c r="A81" s="20"/>
      <c r="B81" s="35"/>
      <c r="C81" s="36"/>
      <c r="D81" s="46"/>
      <c r="E81" s="3" t="s">
        <v>19</v>
      </c>
      <c r="F81" s="38" t="s">
        <v>66</v>
      </c>
      <c r="G81" s="3" t="s">
        <v>21</v>
      </c>
      <c r="H81" s="40">
        <f>'[8]оценка Учреждения'!$H$80</f>
        <v>57.1</v>
      </c>
      <c r="I81" s="40">
        <f>'[8]оценка Учреждения'!$I$80</f>
        <v>46.4</v>
      </c>
      <c r="J81" s="41">
        <f t="shared" si="1"/>
        <v>81.260945709281955</v>
      </c>
      <c r="K81" s="47"/>
      <c r="L81" s="48"/>
      <c r="M81" s="17"/>
      <c r="N81" s="59"/>
      <c r="O81" s="50"/>
    </row>
    <row r="82" spans="1:15" ht="47.25" x14ac:dyDescent="0.25">
      <c r="A82" s="20"/>
      <c r="B82" s="35"/>
      <c r="C82" s="36"/>
      <c r="D82" s="46"/>
      <c r="E82" s="3" t="s">
        <v>19</v>
      </c>
      <c r="F82" s="38" t="s">
        <v>42</v>
      </c>
      <c r="G82" s="3" t="s">
        <v>21</v>
      </c>
      <c r="H82" s="40">
        <f>'[8]оценка Учреждения'!$H$81</f>
        <v>100</v>
      </c>
      <c r="I82" s="40">
        <f>'[8]оценка Учреждения'!$I$81</f>
        <v>100</v>
      </c>
      <c r="J82" s="41">
        <f t="shared" si="1"/>
        <v>100</v>
      </c>
      <c r="K82" s="51"/>
      <c r="L82" s="48"/>
      <c r="M82" s="17"/>
      <c r="N82" s="59"/>
      <c r="O82" s="50"/>
    </row>
    <row r="83" spans="1:15" ht="31.5" x14ac:dyDescent="0.25">
      <c r="A83" s="20"/>
      <c r="B83" s="52"/>
      <c r="C83" s="53"/>
      <c r="D83" s="54"/>
      <c r="E83" s="3" t="s">
        <v>25</v>
      </c>
      <c r="F83" s="55" t="s">
        <v>67</v>
      </c>
      <c r="G83" s="3" t="s">
        <v>68</v>
      </c>
      <c r="H83" s="135">
        <f>'[8]оценка Учреждения'!$H$82</f>
        <v>13740.09</v>
      </c>
      <c r="I83" s="135">
        <f>'[8]оценка Учреждения'!$I$82</f>
        <v>13740.09</v>
      </c>
      <c r="J83" s="41">
        <f t="shared" si="1"/>
        <v>100</v>
      </c>
      <c r="K83" s="41">
        <f>J83</f>
        <v>100</v>
      </c>
      <c r="L83" s="56"/>
      <c r="M83" s="17"/>
      <c r="N83" s="41"/>
      <c r="O83" s="58"/>
    </row>
    <row r="84" spans="1:15" ht="47.25" x14ac:dyDescent="0.25">
      <c r="A84" s="20"/>
      <c r="B84" s="35" t="s">
        <v>73</v>
      </c>
      <c r="C84" s="36" t="s">
        <v>74</v>
      </c>
      <c r="D84" s="37" t="s">
        <v>18</v>
      </c>
      <c r="E84" s="3" t="s">
        <v>19</v>
      </c>
      <c r="F84" s="38" t="s">
        <v>65</v>
      </c>
      <c r="G84" s="3" t="s">
        <v>21</v>
      </c>
      <c r="H84" s="40">
        <f>'[8]оценка Учреждения'!$H$83</f>
        <v>10.85</v>
      </c>
      <c r="I84" s="40">
        <f>'[8]оценка Учреждения'!$I$83</f>
        <v>10.9</v>
      </c>
      <c r="J84" s="41">
        <f t="shared" si="1"/>
        <v>100</v>
      </c>
      <c r="K84" s="42">
        <f>(J84+J85+J86)/2</f>
        <v>100</v>
      </c>
      <c r="L84" s="43">
        <f>(K84+K87)/2</f>
        <v>100</v>
      </c>
      <c r="M84" s="17"/>
      <c r="N84" s="59"/>
      <c r="O84" s="45">
        <v>21</v>
      </c>
    </row>
    <row r="85" spans="1:15" ht="63" x14ac:dyDescent="0.25">
      <c r="A85" s="20"/>
      <c r="B85" s="35"/>
      <c r="C85" s="36"/>
      <c r="D85" s="46"/>
      <c r="E85" s="3" t="s">
        <v>19</v>
      </c>
      <c r="F85" s="38" t="s">
        <v>66</v>
      </c>
      <c r="G85" s="3" t="s">
        <v>21</v>
      </c>
      <c r="H85" s="40">
        <f>'[8]оценка Учреждения'!$H$84</f>
        <v>0</v>
      </c>
      <c r="I85" s="40">
        <f>'[8]оценка Учреждения'!$I$84</f>
        <v>3.5</v>
      </c>
      <c r="J85" s="41">
        <v>0</v>
      </c>
      <c r="K85" s="47"/>
      <c r="L85" s="48"/>
      <c r="M85" s="17"/>
      <c r="N85" s="59"/>
      <c r="O85" s="50"/>
    </row>
    <row r="86" spans="1:15" ht="47.25" x14ac:dyDescent="0.25">
      <c r="A86" s="20"/>
      <c r="B86" s="35"/>
      <c r="C86" s="36"/>
      <c r="D86" s="46"/>
      <c r="E86" s="3" t="s">
        <v>19</v>
      </c>
      <c r="F86" s="38" t="s">
        <v>42</v>
      </c>
      <c r="G86" s="3" t="s">
        <v>21</v>
      </c>
      <c r="H86" s="40">
        <f>'[8]оценка Учреждения'!$H$85</f>
        <v>100</v>
      </c>
      <c r="I86" s="40">
        <f>'[8]оценка Учреждения'!$I$85</f>
        <v>100</v>
      </c>
      <c r="J86" s="41">
        <f t="shared" ref="J86:J99" si="2">IF(I86/H86*100&gt;100,100,I86/H86*100)</f>
        <v>100</v>
      </c>
      <c r="K86" s="51"/>
      <c r="L86" s="48"/>
      <c r="M86" s="17"/>
      <c r="N86" s="59"/>
      <c r="O86" s="50"/>
    </row>
    <row r="87" spans="1:15" ht="31.5" x14ac:dyDescent="0.25">
      <c r="A87" s="20"/>
      <c r="B87" s="52"/>
      <c r="C87" s="53"/>
      <c r="D87" s="54"/>
      <c r="E87" s="3" t="s">
        <v>25</v>
      </c>
      <c r="F87" s="55" t="s">
        <v>67</v>
      </c>
      <c r="G87" s="3" t="s">
        <v>68</v>
      </c>
      <c r="H87" s="135">
        <f>'[8]оценка Учреждения'!$H$86</f>
        <v>4219.4699999999993</v>
      </c>
      <c r="I87" s="135">
        <f>'[8]оценка Учреждения'!$I$86</f>
        <v>4219.4699999999993</v>
      </c>
      <c r="J87" s="41">
        <f t="shared" si="2"/>
        <v>100</v>
      </c>
      <c r="K87" s="41">
        <f>J87</f>
        <v>100</v>
      </c>
      <c r="L87" s="56"/>
      <c r="M87" s="17"/>
      <c r="N87" s="41"/>
      <c r="O87" s="58"/>
    </row>
    <row r="88" spans="1:15" customFormat="1" ht="47.25" hidden="1" x14ac:dyDescent="0.25">
      <c r="A88" s="20"/>
      <c r="B88" s="136" t="s">
        <v>75</v>
      </c>
      <c r="C88" s="137" t="s">
        <v>76</v>
      </c>
      <c r="D88" s="138" t="s">
        <v>18</v>
      </c>
      <c r="E88" s="139" t="s">
        <v>19</v>
      </c>
      <c r="F88" s="140" t="s">
        <v>65</v>
      </c>
      <c r="G88" s="139" t="s">
        <v>21</v>
      </c>
      <c r="H88" s="141"/>
      <c r="I88" s="141"/>
      <c r="J88" s="142"/>
      <c r="K88" s="143"/>
      <c r="L88" s="144"/>
      <c r="M88" s="17"/>
      <c r="N88" s="145"/>
      <c r="O88" s="146">
        <v>22</v>
      </c>
    </row>
    <row r="89" spans="1:15" customFormat="1" ht="63" hidden="1" x14ac:dyDescent="0.25">
      <c r="A89" s="20"/>
      <c r="B89" s="136"/>
      <c r="C89" s="137"/>
      <c r="D89" s="147"/>
      <c r="E89" s="139" t="s">
        <v>19</v>
      </c>
      <c r="F89" s="140" t="s">
        <v>66</v>
      </c>
      <c r="G89" s="139" t="s">
        <v>21</v>
      </c>
      <c r="H89" s="141"/>
      <c r="I89" s="141"/>
      <c r="J89" s="142"/>
      <c r="K89" s="148"/>
      <c r="L89" s="149"/>
      <c r="M89" s="17"/>
      <c r="N89" s="145"/>
      <c r="O89" s="150"/>
    </row>
    <row r="90" spans="1:15" customFormat="1" ht="47.25" hidden="1" x14ac:dyDescent="0.25">
      <c r="A90" s="20"/>
      <c r="B90" s="136"/>
      <c r="C90" s="137"/>
      <c r="D90" s="147"/>
      <c r="E90" s="139" t="s">
        <v>19</v>
      </c>
      <c r="F90" s="140" t="s">
        <v>42</v>
      </c>
      <c r="G90" s="139" t="s">
        <v>21</v>
      </c>
      <c r="H90" s="141"/>
      <c r="I90" s="141"/>
      <c r="J90" s="142"/>
      <c r="K90" s="151"/>
      <c r="L90" s="149"/>
      <c r="M90" s="17"/>
      <c r="N90" s="145"/>
      <c r="O90" s="150"/>
    </row>
    <row r="91" spans="1:15" customFormat="1" ht="31.5" hidden="1" x14ac:dyDescent="0.25">
      <c r="A91" s="20"/>
      <c r="B91" s="152"/>
      <c r="C91" s="153"/>
      <c r="D91" s="154"/>
      <c r="E91" s="139" t="s">
        <v>25</v>
      </c>
      <c r="F91" s="155" t="s">
        <v>67</v>
      </c>
      <c r="G91" s="139" t="s">
        <v>68</v>
      </c>
      <c r="H91" s="156"/>
      <c r="I91" s="156"/>
      <c r="J91" s="142"/>
      <c r="K91" s="142"/>
      <c r="L91" s="157"/>
      <c r="M91" s="17"/>
      <c r="N91" s="142"/>
      <c r="O91" s="158"/>
    </row>
    <row r="92" spans="1:15" ht="47.25" x14ac:dyDescent="0.25">
      <c r="A92" s="20"/>
      <c r="B92" s="35" t="s">
        <v>77</v>
      </c>
      <c r="C92" s="36" t="s">
        <v>78</v>
      </c>
      <c r="D92" s="37" t="s">
        <v>18</v>
      </c>
      <c r="E92" s="3" t="s">
        <v>19</v>
      </c>
      <c r="F92" s="38" t="s">
        <v>65</v>
      </c>
      <c r="G92" s="3" t="s">
        <v>21</v>
      </c>
      <c r="H92" s="40">
        <f>'[8]оценка Учреждения'!$H$91</f>
        <v>7.22</v>
      </c>
      <c r="I92" s="40">
        <f>'[8]оценка Учреждения'!$I$91</f>
        <v>7.25</v>
      </c>
      <c r="J92" s="41">
        <f t="shared" si="2"/>
        <v>100</v>
      </c>
      <c r="K92" s="42">
        <f>(J92+J93+J94)/3</f>
        <v>100</v>
      </c>
      <c r="L92" s="43">
        <f>(K92+K95)/2</f>
        <v>100</v>
      </c>
      <c r="M92" s="17"/>
      <c r="N92" s="44"/>
      <c r="O92" s="45">
        <v>23</v>
      </c>
    </row>
    <row r="93" spans="1:15" ht="63" x14ac:dyDescent="0.25">
      <c r="A93" s="20"/>
      <c r="B93" s="35"/>
      <c r="C93" s="36"/>
      <c r="D93" s="46"/>
      <c r="E93" s="3" t="s">
        <v>19</v>
      </c>
      <c r="F93" s="38" t="s">
        <v>66</v>
      </c>
      <c r="G93" s="3" t="s">
        <v>21</v>
      </c>
      <c r="H93" s="40">
        <f>'[8]оценка Учреждения'!$H$92</f>
        <v>15.6</v>
      </c>
      <c r="I93" s="40">
        <f>'[8]оценка Учреждения'!$I$92</f>
        <v>37.1</v>
      </c>
      <c r="J93" s="41">
        <f t="shared" si="2"/>
        <v>100</v>
      </c>
      <c r="K93" s="47"/>
      <c r="L93" s="48"/>
      <c r="M93" s="17"/>
      <c r="N93" s="49"/>
      <c r="O93" s="50"/>
    </row>
    <row r="94" spans="1:15" ht="47.25" x14ac:dyDescent="0.25">
      <c r="A94" s="20"/>
      <c r="B94" s="35"/>
      <c r="C94" s="36"/>
      <c r="D94" s="46"/>
      <c r="E94" s="3" t="s">
        <v>19</v>
      </c>
      <c r="F94" s="38" t="s">
        <v>42</v>
      </c>
      <c r="G94" s="3" t="s">
        <v>21</v>
      </c>
      <c r="H94" s="40">
        <f>'[8]оценка Учреждения'!$H$93</f>
        <v>100</v>
      </c>
      <c r="I94" s="40">
        <f>'[8]оценка Учреждения'!$I$93</f>
        <v>100</v>
      </c>
      <c r="J94" s="41">
        <f t="shared" si="2"/>
        <v>100</v>
      </c>
      <c r="K94" s="51"/>
      <c r="L94" s="48"/>
      <c r="M94" s="17"/>
      <c r="N94" s="49"/>
      <c r="O94" s="50"/>
    </row>
    <row r="95" spans="1:15" ht="31.5" x14ac:dyDescent="0.25">
      <c r="A95" s="20"/>
      <c r="B95" s="52"/>
      <c r="C95" s="53"/>
      <c r="D95" s="54"/>
      <c r="E95" s="3" t="s">
        <v>25</v>
      </c>
      <c r="F95" s="55" t="s">
        <v>67</v>
      </c>
      <c r="G95" s="3" t="s">
        <v>68</v>
      </c>
      <c r="H95" s="135">
        <f>'[8]оценка Учреждения'!$H$94</f>
        <v>2922.92</v>
      </c>
      <c r="I95" s="135">
        <f>'[8]оценка Учреждения'!$I$94</f>
        <v>2922.92</v>
      </c>
      <c r="J95" s="41">
        <f t="shared" si="2"/>
        <v>100</v>
      </c>
      <c r="K95" s="41">
        <f>J95</f>
        <v>100</v>
      </c>
      <c r="L95" s="56"/>
      <c r="M95" s="17"/>
      <c r="N95" s="57"/>
      <c r="O95" s="58"/>
    </row>
    <row r="96" spans="1:15" ht="47.25" x14ac:dyDescent="0.25">
      <c r="A96" s="20"/>
      <c r="B96" s="35" t="s">
        <v>79</v>
      </c>
      <c r="C96" s="36" t="s">
        <v>80</v>
      </c>
      <c r="D96" s="37" t="s">
        <v>18</v>
      </c>
      <c r="E96" s="3" t="s">
        <v>19</v>
      </c>
      <c r="F96" s="38" t="s">
        <v>65</v>
      </c>
      <c r="G96" s="3" t="s">
        <v>21</v>
      </c>
      <c r="H96" s="40">
        <f>'[8]оценка Учреждения'!$H$95</f>
        <v>0.71</v>
      </c>
      <c r="I96" s="40">
        <f>'[8]оценка Учреждения'!$I$95</f>
        <v>1.07</v>
      </c>
      <c r="J96" s="41">
        <f t="shared" si="2"/>
        <v>100</v>
      </c>
      <c r="K96" s="42">
        <f>(J96+J97+J98)/2</f>
        <v>100</v>
      </c>
      <c r="L96" s="43">
        <f>(K96+K99)/2</f>
        <v>100</v>
      </c>
      <c r="M96" s="17"/>
      <c r="N96" s="44"/>
      <c r="O96" s="45">
        <v>24</v>
      </c>
    </row>
    <row r="97" spans="1:15" ht="63" x14ac:dyDescent="0.25">
      <c r="A97" s="20"/>
      <c r="B97" s="35"/>
      <c r="C97" s="36"/>
      <c r="D97" s="46"/>
      <c r="E97" s="3" t="s">
        <v>19</v>
      </c>
      <c r="F97" s="38" t="s">
        <v>66</v>
      </c>
      <c r="G97" s="3" t="s">
        <v>21</v>
      </c>
      <c r="H97" s="40">
        <f>'[8]оценка Учреждения'!$H$96</f>
        <v>0</v>
      </c>
      <c r="I97" s="40">
        <f>'[8]оценка Учреждения'!$I$96</f>
        <v>0</v>
      </c>
      <c r="J97" s="41">
        <v>0</v>
      </c>
      <c r="K97" s="47"/>
      <c r="L97" s="48"/>
      <c r="M97" s="17"/>
      <c r="N97" s="49"/>
      <c r="O97" s="50"/>
    </row>
    <row r="98" spans="1:15" ht="47.25" x14ac:dyDescent="0.25">
      <c r="A98" s="20"/>
      <c r="B98" s="35"/>
      <c r="C98" s="36"/>
      <c r="D98" s="46"/>
      <c r="E98" s="3" t="s">
        <v>19</v>
      </c>
      <c r="F98" s="38" t="s">
        <v>42</v>
      </c>
      <c r="G98" s="3" t="s">
        <v>21</v>
      </c>
      <c r="H98" s="40">
        <f>'[8]оценка Учреждения'!$H$97</f>
        <v>80</v>
      </c>
      <c r="I98" s="40">
        <f>'[8]оценка Учреждения'!$I$97</f>
        <v>100</v>
      </c>
      <c r="J98" s="41">
        <f t="shared" si="2"/>
        <v>100</v>
      </c>
      <c r="K98" s="51"/>
      <c r="L98" s="48"/>
      <c r="M98" s="17"/>
      <c r="N98" s="49"/>
      <c r="O98" s="50"/>
    </row>
    <row r="99" spans="1:15" ht="31.5" x14ac:dyDescent="0.25">
      <c r="A99" s="159"/>
      <c r="B99" s="52"/>
      <c r="C99" s="53"/>
      <c r="D99" s="54"/>
      <c r="E99" s="3" t="s">
        <v>25</v>
      </c>
      <c r="F99" s="55" t="s">
        <v>67</v>
      </c>
      <c r="G99" s="3" t="s">
        <v>68</v>
      </c>
      <c r="H99" s="135">
        <f>'[8]оценка Учреждения'!$H$98</f>
        <v>394.56</v>
      </c>
      <c r="I99" s="135">
        <f>'[8]оценка Учреждения'!$I$98</f>
        <v>394.56</v>
      </c>
      <c r="J99" s="41">
        <f t="shared" si="2"/>
        <v>100</v>
      </c>
      <c r="K99" s="41">
        <f>J99</f>
        <v>100</v>
      </c>
      <c r="L99" s="56"/>
      <c r="M99" s="17"/>
      <c r="N99" s="57"/>
      <c r="O99" s="58"/>
    </row>
    <row r="100" spans="1:15" ht="15.75" x14ac:dyDescent="0.25">
      <c r="A100" s="161"/>
      <c r="B100" s="162"/>
      <c r="C100" s="161"/>
      <c r="D100" s="163"/>
      <c r="E100" s="164"/>
      <c r="F100" s="165"/>
      <c r="G100" s="164"/>
      <c r="H100" s="185"/>
      <c r="I100" s="185"/>
      <c r="J100" s="167"/>
      <c r="K100" s="167"/>
      <c r="L100" s="168"/>
      <c r="M100" s="169"/>
      <c r="N100" s="170"/>
      <c r="O100" s="171"/>
    </row>
    <row r="101" spans="1:15" ht="15.75" x14ac:dyDescent="0.25">
      <c r="A101" s="172" t="s">
        <v>81</v>
      </c>
      <c r="F101" s="173" t="s">
        <v>82</v>
      </c>
      <c r="G101" s="164"/>
      <c r="H101" s="185"/>
      <c r="I101" s="185"/>
      <c r="J101" s="167"/>
      <c r="K101" s="167"/>
      <c r="L101" s="168"/>
      <c r="M101" s="169"/>
      <c r="N101" s="170"/>
      <c r="O101" s="171"/>
    </row>
    <row r="103" spans="1:15" x14ac:dyDescent="0.25">
      <c r="A103" s="174" t="s">
        <v>83</v>
      </c>
    </row>
    <row r="105" spans="1:15" x14ac:dyDescent="0.25">
      <c r="H105" s="175">
        <f>H7+H11+H15+H19+H23+H27+H31+H35+H39+H43+H47+H51+H55+H59+H63+H67+H71</f>
        <v>498.68</v>
      </c>
    </row>
    <row r="106" spans="1:15" x14ac:dyDescent="0.25">
      <c r="H106" s="175">
        <f>H75+H79+H83+H87+H91+H95+H99</f>
        <v>24088.880000000001</v>
      </c>
    </row>
    <row r="107" spans="1:15" x14ac:dyDescent="0.25">
      <c r="A107" s="174"/>
    </row>
  </sheetData>
  <autoFilter ref="A3:O99">
    <filterColumn colId="7">
      <customFilters>
        <customFilter operator="notEqual" val=" "/>
      </customFilters>
    </filterColumn>
  </autoFilter>
  <mergeCells count="152"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B88:B91"/>
    <mergeCell ref="C88:C91"/>
    <mergeCell ref="D88:D91"/>
    <mergeCell ref="K88:K90"/>
    <mergeCell ref="L88:L91"/>
    <mergeCell ref="O88:O91"/>
    <mergeCell ref="B84:B87"/>
    <mergeCell ref="C84:C87"/>
    <mergeCell ref="D84:D87"/>
    <mergeCell ref="K84:K86"/>
    <mergeCell ref="L84:L87"/>
    <mergeCell ref="O84:O87"/>
    <mergeCell ref="O76:O79"/>
    <mergeCell ref="B80:B83"/>
    <mergeCell ref="C80:C83"/>
    <mergeCell ref="D80:D83"/>
    <mergeCell ref="K80:K82"/>
    <mergeCell ref="L80:L83"/>
    <mergeCell ref="O80:O83"/>
    <mergeCell ref="B76:B79"/>
    <mergeCell ref="C76:C79"/>
    <mergeCell ref="D76:D79"/>
    <mergeCell ref="K76:K78"/>
    <mergeCell ref="L76:L79"/>
    <mergeCell ref="N76:N79"/>
    <mergeCell ref="B72:B75"/>
    <mergeCell ref="C72:C75"/>
    <mergeCell ref="D72:D75"/>
    <mergeCell ref="K72:K74"/>
    <mergeCell ref="L72:L75"/>
    <mergeCell ref="O72:O75"/>
    <mergeCell ref="B68:B71"/>
    <mergeCell ref="C68:C71"/>
    <mergeCell ref="D68:D71"/>
    <mergeCell ref="K68:K70"/>
    <mergeCell ref="L68:L71"/>
    <mergeCell ref="O68:O71"/>
    <mergeCell ref="B64:B67"/>
    <mergeCell ref="C64:C67"/>
    <mergeCell ref="D64:D67"/>
    <mergeCell ref="K64:K66"/>
    <mergeCell ref="L64:L67"/>
    <mergeCell ref="O64:O67"/>
    <mergeCell ref="B60:B63"/>
    <mergeCell ref="C60:C63"/>
    <mergeCell ref="D60:D63"/>
    <mergeCell ref="K60:K62"/>
    <mergeCell ref="L60:L63"/>
    <mergeCell ref="O60:O63"/>
    <mergeCell ref="B56:B59"/>
    <mergeCell ref="C56:C59"/>
    <mergeCell ref="D56:D59"/>
    <mergeCell ref="K56:K58"/>
    <mergeCell ref="L56:L59"/>
    <mergeCell ref="O56:O59"/>
    <mergeCell ref="B52:B55"/>
    <mergeCell ref="C52:C55"/>
    <mergeCell ref="D52:D55"/>
    <mergeCell ref="K52:K54"/>
    <mergeCell ref="L52:L55"/>
    <mergeCell ref="O52:O55"/>
    <mergeCell ref="B48:B51"/>
    <mergeCell ref="C48:C51"/>
    <mergeCell ref="D48:D51"/>
    <mergeCell ref="K48:K50"/>
    <mergeCell ref="L48:L51"/>
    <mergeCell ref="O48:O51"/>
    <mergeCell ref="B44:B47"/>
    <mergeCell ref="C44:C47"/>
    <mergeCell ref="D44:D47"/>
    <mergeCell ref="K44:K46"/>
    <mergeCell ref="L44:L47"/>
    <mergeCell ref="O44:O47"/>
    <mergeCell ref="B40:B43"/>
    <mergeCell ref="C40:C43"/>
    <mergeCell ref="D40:D43"/>
    <mergeCell ref="K40:K42"/>
    <mergeCell ref="L40:L43"/>
    <mergeCell ref="O40:O43"/>
    <mergeCell ref="B36:B39"/>
    <mergeCell ref="C36:C39"/>
    <mergeCell ref="D36:D39"/>
    <mergeCell ref="K36:K38"/>
    <mergeCell ref="L36:L39"/>
    <mergeCell ref="O36:O39"/>
    <mergeCell ref="B32:B35"/>
    <mergeCell ref="C32:C35"/>
    <mergeCell ref="D32:D35"/>
    <mergeCell ref="K32:K34"/>
    <mergeCell ref="L32:L35"/>
    <mergeCell ref="O32:O35"/>
    <mergeCell ref="B28:B31"/>
    <mergeCell ref="C28:C31"/>
    <mergeCell ref="D28:D31"/>
    <mergeCell ref="K28:K30"/>
    <mergeCell ref="L28:L31"/>
    <mergeCell ref="O28:O31"/>
    <mergeCell ref="B24:B27"/>
    <mergeCell ref="C24:C27"/>
    <mergeCell ref="D24:D27"/>
    <mergeCell ref="K24:K26"/>
    <mergeCell ref="L24:L27"/>
    <mergeCell ref="O24:O27"/>
    <mergeCell ref="B20:B23"/>
    <mergeCell ref="C20:C23"/>
    <mergeCell ref="D20:D23"/>
    <mergeCell ref="K20:K22"/>
    <mergeCell ref="L20:L23"/>
    <mergeCell ref="O20:O23"/>
    <mergeCell ref="L12:L15"/>
    <mergeCell ref="O12:O15"/>
    <mergeCell ref="B16:B19"/>
    <mergeCell ref="C16:C19"/>
    <mergeCell ref="D16:D19"/>
    <mergeCell ref="K16:K18"/>
    <mergeCell ref="L16:L19"/>
    <mergeCell ref="N16:N19"/>
    <mergeCell ref="O16:O19"/>
    <mergeCell ref="L4:L7"/>
    <mergeCell ref="M4:M99"/>
    <mergeCell ref="N4:N7"/>
    <mergeCell ref="O4:O7"/>
    <mergeCell ref="B8:B11"/>
    <mergeCell ref="C8:C11"/>
    <mergeCell ref="D8:D11"/>
    <mergeCell ref="K8:K10"/>
    <mergeCell ref="L8:L11"/>
    <mergeCell ref="O8:O11"/>
    <mergeCell ref="C1:F1"/>
    <mergeCell ref="A4:A99"/>
    <mergeCell ref="B4:B7"/>
    <mergeCell ref="C4:C7"/>
    <mergeCell ref="D4:D7"/>
    <mergeCell ref="K4:K6"/>
    <mergeCell ref="B12:B15"/>
    <mergeCell ref="C12:C15"/>
    <mergeCell ref="D12:D15"/>
    <mergeCell ref="K12:K14"/>
  </mergeCells>
  <printOptions horizontalCentered="1"/>
  <pageMargins left="0.11811023622047245" right="0.11811023622047245" top="0.15748031496062992" bottom="0" header="0.31496062992125984" footer="0.31496062992125984"/>
  <pageSetup paperSize="9" scale="43" orientation="landscape" r:id="rId1"/>
  <rowBreaks count="1" manualBreakCount="1">
    <brk id="71" max="14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8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3" t="s">
        <v>1</v>
      </c>
      <c r="B2" s="3" t="s">
        <v>173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3</v>
      </c>
      <c r="D3" s="5">
        <v>4</v>
      </c>
      <c r="E3" s="4">
        <v>5</v>
      </c>
      <c r="F3" s="4">
        <v>6</v>
      </c>
      <c r="G3" s="5">
        <v>7</v>
      </c>
      <c r="H3" s="4">
        <v>8</v>
      </c>
      <c r="I3" s="4">
        <v>9</v>
      </c>
      <c r="J3" s="5">
        <v>10</v>
      </c>
      <c r="K3" s="4">
        <v>11</v>
      </c>
      <c r="L3" s="4">
        <v>12</v>
      </c>
      <c r="M3" s="5">
        <v>13</v>
      </c>
      <c r="N3" s="4">
        <v>14</v>
      </c>
    </row>
    <row r="4" spans="1:15" customFormat="1" ht="55.5" hidden="1" customHeight="1" x14ac:dyDescent="0.25">
      <c r="A4" s="228" t="s">
        <v>234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>
        <f>'[81]Оценка от учреждения'!H7</f>
        <v>10</v>
      </c>
      <c r="I8" s="195">
        <f>'[81]Оценка от учреждения'!I7</f>
        <v>7.3</v>
      </c>
      <c r="J8" s="225">
        <f>IF(H8/I8*100&gt;100,100,H8/I8*100)</f>
        <v>100</v>
      </c>
      <c r="K8" s="226">
        <f>(J8+J9+J10)/3</f>
        <v>86.666666666666671</v>
      </c>
      <c r="L8" s="227">
        <f>(K8+K11)/2</f>
        <v>93.333333333333343</v>
      </c>
      <c r="M8" s="233"/>
      <c r="N8" s="44"/>
      <c r="O8" s="229">
        <v>2</v>
      </c>
    </row>
    <row r="9" spans="1:15" customFormat="1" ht="39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>
        <f>'[81]Оценка от учреждения'!H8</f>
        <v>100</v>
      </c>
      <c r="I9" s="195">
        <f>'[81]Оценка от учреждения'!I8</f>
        <v>100</v>
      </c>
      <c r="J9" s="225">
        <f>IF(I9/H9*100&gt;100,100,I9/H9*100)</f>
        <v>100</v>
      </c>
      <c r="K9" s="231"/>
      <c r="L9" s="232"/>
      <c r="M9" s="233"/>
      <c r="N9" s="49"/>
      <c r="O9" s="234"/>
    </row>
    <row r="10" spans="1:15" customFormat="1" ht="38.25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>
        <f>'[81]Оценка от учреждения'!H9</f>
        <v>100</v>
      </c>
      <c r="I10" s="195">
        <f>'[81]Оценка от учреждения'!I9</f>
        <v>60</v>
      </c>
      <c r="J10" s="225">
        <f>IF(I10/H10*100&gt;100,100,I10/H10*100)</f>
        <v>60</v>
      </c>
      <c r="K10" s="231"/>
      <c r="L10" s="232"/>
      <c r="M10" s="233"/>
      <c r="N10" s="49"/>
      <c r="O10" s="234"/>
    </row>
    <row r="11" spans="1:15" customFormat="1" ht="33" customHeight="1" x14ac:dyDescent="0.25">
      <c r="A11" s="223"/>
      <c r="B11" s="203"/>
      <c r="C11" s="204"/>
      <c r="D11" s="199"/>
      <c r="E11" s="192" t="s">
        <v>25</v>
      </c>
      <c r="F11" s="205" t="s">
        <v>26</v>
      </c>
      <c r="G11" s="194" t="s">
        <v>27</v>
      </c>
      <c r="H11" s="195">
        <f>'[81]Оценка от учреждения'!H10</f>
        <v>0.83</v>
      </c>
      <c r="I11" s="195">
        <f>'[81]Оценка от учреждения'!I10</f>
        <v>0.83</v>
      </c>
      <c r="J11" s="225">
        <f>IF(I11/H11*100&gt;100,100,I11/H11*100)</f>
        <v>100</v>
      </c>
      <c r="K11" s="225">
        <f>J11</f>
        <v>100</v>
      </c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>
        <f>'[81]Оценка от учреждения'!H15</f>
        <v>5.4</v>
      </c>
      <c r="I16" s="195">
        <f>'[81]Оценка от учреждения'!I15</f>
        <v>2</v>
      </c>
      <c r="J16" s="225">
        <f>IF(H16/I16*100&gt;100,100,H16/I16*100)</f>
        <v>100</v>
      </c>
      <c r="K16" s="226">
        <f>(J16+J17+J18)/3</f>
        <v>100</v>
      </c>
      <c r="L16" s="227">
        <f>(K16+K19)/2</f>
        <v>100</v>
      </c>
      <c r="M16" s="233"/>
      <c r="N16" s="44"/>
      <c r="O16" s="229">
        <v>4</v>
      </c>
    </row>
    <row r="17" spans="1:15" customFormat="1" ht="39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>
        <f>'[81]Оценка от учреждения'!H16</f>
        <v>100</v>
      </c>
      <c r="I17" s="195">
        <f>'[81]Оценка от учреждения'!I16</f>
        <v>100</v>
      </c>
      <c r="J17" s="225">
        <f>IF(I17/H17*100&gt;100,100,I17/H17*100)</f>
        <v>100</v>
      </c>
      <c r="K17" s="231"/>
      <c r="L17" s="232"/>
      <c r="M17" s="233"/>
      <c r="N17" s="49"/>
      <c r="O17" s="234"/>
    </row>
    <row r="18" spans="1:15" customFormat="1" ht="32.25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>
        <f>'[81]Оценка от учреждения'!H17</f>
        <v>55</v>
      </c>
      <c r="I18" s="195">
        <f>'[81]Оценка от учреждения'!I17</f>
        <v>60</v>
      </c>
      <c r="J18" s="225">
        <f>IF(I18/H18*100&gt;100,100,I18/H18*100)</f>
        <v>100</v>
      </c>
      <c r="K18" s="231"/>
      <c r="L18" s="232"/>
      <c r="M18" s="233"/>
      <c r="N18" s="49"/>
      <c r="O18" s="234"/>
    </row>
    <row r="19" spans="1:15" customFormat="1" ht="33" customHeight="1" x14ac:dyDescent="0.25">
      <c r="A19" s="223"/>
      <c r="B19" s="203"/>
      <c r="C19" s="204"/>
      <c r="D19" s="199"/>
      <c r="E19" s="192" t="s">
        <v>25</v>
      </c>
      <c r="F19" s="205" t="s">
        <v>26</v>
      </c>
      <c r="G19" s="194" t="s">
        <v>27</v>
      </c>
      <c r="H19" s="195">
        <f>'[81]Оценка от учреждения'!H18</f>
        <v>1</v>
      </c>
      <c r="I19" s="195">
        <f>'[81]Оценка от учреждения'!I18</f>
        <v>1</v>
      </c>
      <c r="J19" s="225">
        <f>IF(I19/H19*100&gt;100,100,I19/H19*100)</f>
        <v>100</v>
      </c>
      <c r="K19" s="225">
        <f>J19</f>
        <v>100</v>
      </c>
      <c r="L19" s="232"/>
      <c r="M19" s="233"/>
      <c r="N19" s="57"/>
      <c r="O19" s="236"/>
    </row>
    <row r="20" spans="1:15" customFormat="1" ht="52.5" hidden="1" customHeight="1" x14ac:dyDescent="0.25">
      <c r="A20" s="223"/>
      <c r="B20" s="189" t="s">
        <v>124</v>
      </c>
      <c r="C20" s="190" t="s">
        <v>125</v>
      </c>
      <c r="D20" s="191" t="s">
        <v>18</v>
      </c>
      <c r="E20" s="192" t="s">
        <v>19</v>
      </c>
      <c r="F20" s="193" t="s">
        <v>114</v>
      </c>
      <c r="G20" s="194" t="s">
        <v>21</v>
      </c>
      <c r="H20" s="195"/>
      <c r="I20" s="195"/>
      <c r="J20" s="225"/>
      <c r="K20" s="226"/>
      <c r="L20" s="227"/>
      <c r="M20" s="233"/>
      <c r="N20" s="44"/>
      <c r="O20" s="229">
        <v>5</v>
      </c>
    </row>
    <row r="21" spans="1:15" customFormat="1" ht="39" hidden="1" customHeight="1" x14ac:dyDescent="0.25">
      <c r="A21" s="223"/>
      <c r="B21" s="189"/>
      <c r="C21" s="190"/>
      <c r="D21" s="199"/>
      <c r="E21" s="192" t="s">
        <v>19</v>
      </c>
      <c r="F21" s="193" t="s">
        <v>115</v>
      </c>
      <c r="G21" s="194" t="s">
        <v>21</v>
      </c>
      <c r="H21" s="195"/>
      <c r="I21" s="195"/>
      <c r="J21" s="225"/>
      <c r="K21" s="231"/>
      <c r="L21" s="232"/>
      <c r="M21" s="233"/>
      <c r="N21" s="49"/>
      <c r="O21" s="234"/>
    </row>
    <row r="22" spans="1:15" customFormat="1" ht="33.75" hidden="1" customHeight="1" x14ac:dyDescent="0.25">
      <c r="A22" s="223"/>
      <c r="B22" s="189"/>
      <c r="C22" s="190"/>
      <c r="D22" s="199"/>
      <c r="E22" s="192" t="s">
        <v>19</v>
      </c>
      <c r="F22" s="193" t="s">
        <v>116</v>
      </c>
      <c r="G22" s="194" t="s">
        <v>21</v>
      </c>
      <c r="H22" s="195"/>
      <c r="I22" s="195"/>
      <c r="J22" s="225"/>
      <c r="K22" s="231"/>
      <c r="L22" s="232"/>
      <c r="M22" s="233"/>
      <c r="N22" s="49"/>
      <c r="O22" s="234"/>
    </row>
    <row r="23" spans="1:15" customFormat="1" ht="33" hidden="1" customHeight="1" x14ac:dyDescent="0.25">
      <c r="A23" s="223"/>
      <c r="B23" s="203"/>
      <c r="C23" s="204"/>
      <c r="D23" s="199"/>
      <c r="E23" s="192" t="s">
        <v>25</v>
      </c>
      <c r="F23" s="205" t="s">
        <v>117</v>
      </c>
      <c r="G23" s="194" t="s">
        <v>27</v>
      </c>
      <c r="H23" s="195"/>
      <c r="I23" s="195"/>
      <c r="J23" s="225"/>
      <c r="K23" s="225"/>
      <c r="L23" s="232"/>
      <c r="M23" s="233"/>
      <c r="N23" s="57"/>
      <c r="O23" s="236"/>
    </row>
    <row r="24" spans="1:15" ht="52.5" customHeight="1" x14ac:dyDescent="0.25">
      <c r="A24" s="223"/>
      <c r="B24" s="189" t="s">
        <v>126</v>
      </c>
      <c r="C24" s="36" t="s">
        <v>127</v>
      </c>
      <c r="D24" s="208" t="s">
        <v>18</v>
      </c>
      <c r="E24" s="3" t="s">
        <v>19</v>
      </c>
      <c r="F24" s="38" t="s">
        <v>114</v>
      </c>
      <c r="G24" s="39" t="s">
        <v>21</v>
      </c>
      <c r="H24" s="195">
        <f>'[81]Оценка от учреждения'!H23</f>
        <v>7</v>
      </c>
      <c r="I24" s="195">
        <f>'[81]Оценка от учреждения'!I23</f>
        <v>3.8</v>
      </c>
      <c r="J24" s="196">
        <f>IF(H24/I24*100&gt;100,100,H24/I24*100)</f>
        <v>100</v>
      </c>
      <c r="K24" s="237">
        <f>(J24+J25+J26)/3</f>
        <v>96.969696969696955</v>
      </c>
      <c r="L24" s="227">
        <f>(K24+K27)/2</f>
        <v>93.189393939393938</v>
      </c>
      <c r="M24" s="233"/>
      <c r="N24" s="44"/>
      <c r="O24" s="238">
        <v>6</v>
      </c>
    </row>
    <row r="25" spans="1:15" ht="39" customHeight="1" x14ac:dyDescent="0.25">
      <c r="A25" s="223"/>
      <c r="B25" s="189"/>
      <c r="C25" s="36"/>
      <c r="D25" s="209"/>
      <c r="E25" s="3" t="s">
        <v>19</v>
      </c>
      <c r="F25" s="193" t="s">
        <v>115</v>
      </c>
      <c r="G25" s="39" t="s">
        <v>21</v>
      </c>
      <c r="H25" s="195">
        <f>'[81]Оценка от учреждения'!H24</f>
        <v>100</v>
      </c>
      <c r="I25" s="195">
        <f>'[81]Оценка от учреждения'!I24</f>
        <v>100</v>
      </c>
      <c r="J25" s="196">
        <f>IF(I25/H25*100&gt;100,100,I25/H25*100)</f>
        <v>100</v>
      </c>
      <c r="K25" s="239"/>
      <c r="L25" s="240"/>
      <c r="M25" s="233"/>
      <c r="N25" s="49"/>
      <c r="O25" s="241"/>
    </row>
    <row r="26" spans="1:15" ht="35.25" customHeight="1" x14ac:dyDescent="0.25">
      <c r="A26" s="223"/>
      <c r="B26" s="189"/>
      <c r="C26" s="36"/>
      <c r="D26" s="209"/>
      <c r="E26" s="3" t="s">
        <v>19</v>
      </c>
      <c r="F26" s="38" t="s">
        <v>116</v>
      </c>
      <c r="G26" s="39" t="s">
        <v>21</v>
      </c>
      <c r="H26" s="195">
        <f>'[81]Оценка от учреждения'!H25</f>
        <v>55</v>
      </c>
      <c r="I26" s="195">
        <f>'[81]Оценка от учреждения'!I25</f>
        <v>50</v>
      </c>
      <c r="J26" s="196">
        <f>IF(I26/H26*100&gt;100,100,I26/H26*100)</f>
        <v>90.909090909090907</v>
      </c>
      <c r="K26" s="239"/>
      <c r="L26" s="240"/>
      <c r="M26" s="233"/>
      <c r="N26" s="49"/>
      <c r="O26" s="241"/>
    </row>
    <row r="27" spans="1:15" ht="33" customHeight="1" x14ac:dyDescent="0.25">
      <c r="A27" s="223"/>
      <c r="B27" s="203"/>
      <c r="C27" s="53"/>
      <c r="D27" s="209"/>
      <c r="E27" s="3" t="s">
        <v>25</v>
      </c>
      <c r="F27" s="55" t="s">
        <v>26</v>
      </c>
      <c r="G27" s="39" t="s">
        <v>27</v>
      </c>
      <c r="H27" s="195">
        <f>'[81]Оценка от учреждения'!H26</f>
        <v>22</v>
      </c>
      <c r="I27" s="195">
        <f>'[81]Оценка от учреждения'!I26</f>
        <v>19.670000000000002</v>
      </c>
      <c r="J27" s="196">
        <f>IF(I27/H27*100&gt;100,100,I27/H27*100)</f>
        <v>89.409090909090921</v>
      </c>
      <c r="K27" s="196">
        <f>J27</f>
        <v>89.409090909090921</v>
      </c>
      <c r="L27" s="240"/>
      <c r="M27" s="233"/>
      <c r="N27" s="57"/>
      <c r="O27" s="242"/>
    </row>
    <row r="28" spans="1:15" customFormat="1" ht="51" hidden="1" customHeight="1" x14ac:dyDescent="0.25">
      <c r="A28" s="223"/>
      <c r="B28" s="189" t="s">
        <v>128</v>
      </c>
      <c r="C28" s="190" t="s">
        <v>129</v>
      </c>
      <c r="D28" s="191" t="s">
        <v>18</v>
      </c>
      <c r="E28" s="192" t="s">
        <v>19</v>
      </c>
      <c r="F28" s="193" t="s">
        <v>114</v>
      </c>
      <c r="G28" s="194" t="s">
        <v>21</v>
      </c>
      <c r="H28" s="195"/>
      <c r="I28" s="195"/>
      <c r="J28" s="225"/>
      <c r="K28" s="226"/>
      <c r="L28" s="227"/>
      <c r="M28" s="233"/>
      <c r="N28" s="44"/>
      <c r="O28" s="229">
        <v>7</v>
      </c>
    </row>
    <row r="29" spans="1:15" customFormat="1" ht="39" hidden="1" customHeight="1" x14ac:dyDescent="0.25">
      <c r="A29" s="223"/>
      <c r="B29" s="189"/>
      <c r="C29" s="190"/>
      <c r="D29" s="199"/>
      <c r="E29" s="192" t="s">
        <v>19</v>
      </c>
      <c r="F29" s="193" t="s">
        <v>115</v>
      </c>
      <c r="G29" s="194" t="s">
        <v>21</v>
      </c>
      <c r="H29" s="195"/>
      <c r="I29" s="195"/>
      <c r="J29" s="225"/>
      <c r="K29" s="231"/>
      <c r="L29" s="232"/>
      <c r="M29" s="233"/>
      <c r="N29" s="49"/>
      <c r="O29" s="234"/>
    </row>
    <row r="30" spans="1:15" customFormat="1" ht="33.75" hidden="1" customHeight="1" x14ac:dyDescent="0.25">
      <c r="A30" s="223"/>
      <c r="B30" s="189"/>
      <c r="C30" s="190"/>
      <c r="D30" s="199"/>
      <c r="E30" s="192" t="s">
        <v>19</v>
      </c>
      <c r="F30" s="193" t="s">
        <v>116</v>
      </c>
      <c r="G30" s="194" t="s">
        <v>21</v>
      </c>
      <c r="H30" s="195"/>
      <c r="I30" s="195"/>
      <c r="J30" s="225"/>
      <c r="K30" s="231"/>
      <c r="L30" s="232"/>
      <c r="M30" s="233"/>
      <c r="N30" s="49"/>
      <c r="O30" s="234"/>
    </row>
    <row r="31" spans="1:15" customFormat="1" ht="33" hidden="1" customHeight="1" x14ac:dyDescent="0.25">
      <c r="A31" s="223"/>
      <c r="B31" s="203"/>
      <c r="C31" s="204"/>
      <c r="D31" s="199"/>
      <c r="E31" s="192" t="s">
        <v>25</v>
      </c>
      <c r="F31" s="205" t="s">
        <v>117</v>
      </c>
      <c r="G31" s="194" t="s">
        <v>27</v>
      </c>
      <c r="H31" s="195"/>
      <c r="I31" s="195"/>
      <c r="J31" s="225"/>
      <c r="K31" s="225"/>
      <c r="L31" s="232"/>
      <c r="M31" s="233"/>
      <c r="N31" s="57"/>
      <c r="O31" s="236"/>
    </row>
    <row r="32" spans="1:15" ht="54" customHeight="1" x14ac:dyDescent="0.25">
      <c r="A32" s="20"/>
      <c r="B32" s="189" t="s">
        <v>130</v>
      </c>
      <c r="C32" s="36" t="s">
        <v>131</v>
      </c>
      <c r="D32" s="37" t="s">
        <v>18</v>
      </c>
      <c r="E32" s="3" t="s">
        <v>19</v>
      </c>
      <c r="F32" s="38" t="s">
        <v>114</v>
      </c>
      <c r="G32" s="39" t="s">
        <v>21</v>
      </c>
      <c r="H32" s="195">
        <f>'[81]Оценка от учреждения'!H31</f>
        <v>5.4</v>
      </c>
      <c r="I32" s="195">
        <f>'[81]Оценка от учреждения'!I31</f>
        <v>4.5</v>
      </c>
      <c r="J32" s="196">
        <f>IF(H32/I32*100&gt;100,100,H32/I32*100)</f>
        <v>100</v>
      </c>
      <c r="K32" s="237">
        <f>(J32+J33+J34)/3</f>
        <v>92.181818181818187</v>
      </c>
      <c r="L32" s="227">
        <f>(K32+K35)/2</f>
        <v>96.090909090909093</v>
      </c>
      <c r="M32" s="243"/>
      <c r="N32" s="44"/>
      <c r="O32" s="238">
        <v>8</v>
      </c>
    </row>
    <row r="33" spans="1:15" ht="39" customHeight="1" x14ac:dyDescent="0.25">
      <c r="A33" s="20"/>
      <c r="B33" s="189"/>
      <c r="C33" s="36"/>
      <c r="D33" s="217"/>
      <c r="E33" s="3" t="s">
        <v>19</v>
      </c>
      <c r="F33" s="38" t="s">
        <v>115</v>
      </c>
      <c r="G33" s="39" t="s">
        <v>21</v>
      </c>
      <c r="H33" s="195">
        <f>'[81]Оценка от учреждения'!H32</f>
        <v>100</v>
      </c>
      <c r="I33" s="195">
        <f>'[81]Оценка от учреждения'!I32</f>
        <v>100</v>
      </c>
      <c r="J33" s="196">
        <f>IF(I33/H33*100&gt;100,100,I33/H33*100)</f>
        <v>100</v>
      </c>
      <c r="K33" s="239"/>
      <c r="L33" s="240"/>
      <c r="M33" s="243"/>
      <c r="N33" s="49"/>
      <c r="O33" s="241"/>
    </row>
    <row r="34" spans="1:15" ht="33.75" customHeight="1" x14ac:dyDescent="0.25">
      <c r="A34" s="20"/>
      <c r="B34" s="189"/>
      <c r="C34" s="36"/>
      <c r="D34" s="217"/>
      <c r="E34" s="3" t="s">
        <v>19</v>
      </c>
      <c r="F34" s="38" t="s">
        <v>116</v>
      </c>
      <c r="G34" s="39" t="s">
        <v>21</v>
      </c>
      <c r="H34" s="195">
        <f>'[81]Оценка от учреждения'!H33</f>
        <v>55</v>
      </c>
      <c r="I34" s="195">
        <f>'[81]Оценка от учреждения'!I33</f>
        <v>42.1</v>
      </c>
      <c r="J34" s="196">
        <f>IF(I34/H34*100&gt;100,100,I34/H34*100)</f>
        <v>76.545454545454547</v>
      </c>
      <c r="K34" s="239"/>
      <c r="L34" s="240"/>
      <c r="M34" s="243"/>
      <c r="N34" s="49"/>
      <c r="O34" s="241"/>
    </row>
    <row r="35" spans="1:15" ht="33" customHeight="1" x14ac:dyDescent="0.25">
      <c r="A35" s="20"/>
      <c r="B35" s="203"/>
      <c r="C35" s="53"/>
      <c r="D35" s="218"/>
      <c r="E35" s="3" t="s">
        <v>25</v>
      </c>
      <c r="F35" s="55" t="s">
        <v>26</v>
      </c>
      <c r="G35" s="39" t="s">
        <v>27</v>
      </c>
      <c r="H35" s="195">
        <f>'[81]Оценка от учреждения'!H34</f>
        <v>253</v>
      </c>
      <c r="I35" s="195">
        <f>'[81]Оценка от учреждения'!I34</f>
        <v>264.17</v>
      </c>
      <c r="J35" s="196">
        <f>IF(I35/H35*100&gt;100,100,I35/H35*100)</f>
        <v>100</v>
      </c>
      <c r="K35" s="196">
        <f>J35</f>
        <v>100</v>
      </c>
      <c r="L35" s="240"/>
      <c r="M35" s="243"/>
      <c r="N35" s="57"/>
      <c r="O35" s="242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33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33"/>
      <c r="N41" s="49"/>
      <c r="O41" s="241"/>
    </row>
    <row r="42" spans="1:15" ht="36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33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hidden="1" customHeight="1" x14ac:dyDescent="0.25">
      <c r="A56" s="223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/>
      <c r="I56" s="195"/>
      <c r="J56" s="196"/>
      <c r="K56" s="237"/>
      <c r="L56" s="227"/>
      <c r="M56" s="233"/>
      <c r="N56" s="44"/>
      <c r="O56" s="238">
        <v>14</v>
      </c>
    </row>
    <row r="57" spans="1:15" ht="39" hidden="1" customHeight="1" x14ac:dyDescent="0.25">
      <c r="A57" s="223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/>
      <c r="I57" s="195"/>
      <c r="J57" s="196"/>
      <c r="K57" s="239"/>
      <c r="L57" s="240"/>
      <c r="M57" s="233"/>
      <c r="N57" s="49"/>
      <c r="O57" s="241"/>
    </row>
    <row r="58" spans="1:15" ht="36.75" hidden="1" customHeight="1" x14ac:dyDescent="0.25">
      <c r="A58" s="223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/>
      <c r="I58" s="195"/>
      <c r="J58" s="196"/>
      <c r="K58" s="239"/>
      <c r="L58" s="240"/>
      <c r="M58" s="233"/>
      <c r="N58" s="49"/>
      <c r="O58" s="241"/>
    </row>
    <row r="59" spans="1:15" ht="33" hidden="1" customHeight="1" x14ac:dyDescent="0.25">
      <c r="A59" s="223"/>
      <c r="B59" s="203"/>
      <c r="C59" s="53"/>
      <c r="D59" s="209"/>
      <c r="E59" s="3" t="s">
        <v>25</v>
      </c>
      <c r="F59" s="55" t="s">
        <v>117</v>
      </c>
      <c r="G59" s="39" t="s">
        <v>27</v>
      </c>
      <c r="H59" s="195"/>
      <c r="I59" s="195"/>
      <c r="J59" s="196"/>
      <c r="K59" s="196"/>
      <c r="L59" s="240"/>
      <c r="M59" s="233"/>
      <c r="N59" s="57"/>
      <c r="O59" s="242"/>
    </row>
    <row r="60" spans="1:15" customFormat="1" ht="52.5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33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33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33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33"/>
      <c r="N63" s="57"/>
      <c r="O63" s="236"/>
    </row>
    <row r="64" spans="1:15" ht="51" hidden="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/>
      <c r="I64" s="195"/>
      <c r="J64" s="196"/>
      <c r="K64" s="237"/>
      <c r="L64" s="227"/>
      <c r="M64" s="233"/>
      <c r="N64" s="44"/>
      <c r="O64" s="238">
        <v>16</v>
      </c>
    </row>
    <row r="65" spans="1:15" ht="39" hidden="1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/>
      <c r="I65" s="195"/>
      <c r="J65" s="196"/>
      <c r="K65" s="239"/>
      <c r="L65" s="240"/>
      <c r="M65" s="233"/>
      <c r="N65" s="49"/>
      <c r="O65" s="241"/>
    </row>
    <row r="66" spans="1:15" ht="33.75" hidden="1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/>
      <c r="I66" s="195"/>
      <c r="J66" s="196"/>
      <c r="K66" s="239"/>
      <c r="L66" s="240"/>
      <c r="M66" s="233"/>
      <c r="N66" s="49"/>
      <c r="O66" s="241"/>
    </row>
    <row r="67" spans="1:15" ht="33" hidden="1" customHeight="1" x14ac:dyDescent="0.25">
      <c r="A67" s="223"/>
      <c r="B67" s="203"/>
      <c r="C67" s="53"/>
      <c r="D67" s="209"/>
      <c r="E67" s="3" t="s">
        <v>25</v>
      </c>
      <c r="F67" s="55" t="s">
        <v>117</v>
      </c>
      <c r="G67" s="39" t="s">
        <v>27</v>
      </c>
      <c r="H67" s="195"/>
      <c r="I67" s="195"/>
      <c r="J67" s="196"/>
      <c r="K67" s="196"/>
      <c r="L67" s="240"/>
      <c r="M67" s="233"/>
      <c r="N67" s="57"/>
      <c r="O67" s="242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196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>
        <f>'[81]Оценка от учреждения'!H71</f>
        <v>100</v>
      </c>
      <c r="I72" s="195">
        <f>'[81]Оценка от учреждения'!I71</f>
        <v>100</v>
      </c>
      <c r="J72" s="196">
        <f>IF(I72/H72*100&gt;100,100,I72/H72*100)</f>
        <v>100</v>
      </c>
      <c r="K72" s="237">
        <f>(J72+J73+J74)/3</f>
        <v>100</v>
      </c>
      <c r="L72" s="227">
        <f>(K72+K75)/2</f>
        <v>100</v>
      </c>
      <c r="M72" s="233"/>
      <c r="N72" s="44"/>
      <c r="O72" s="238">
        <v>18</v>
      </c>
    </row>
    <row r="73" spans="1:15" ht="34.5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>
        <f>'[81]Оценка от учреждения'!H72</f>
        <v>10</v>
      </c>
      <c r="I73" s="195">
        <f>'[81]Оценка от учреждения'!I72</f>
        <v>7.3</v>
      </c>
      <c r="J73" s="196">
        <f>IF(H73/I73*100&gt;100,100,H73/I73*100)</f>
        <v>100</v>
      </c>
      <c r="K73" s="239"/>
      <c r="L73" s="240"/>
      <c r="M73" s="233"/>
      <c r="N73" s="49"/>
      <c r="O73" s="241"/>
    </row>
    <row r="74" spans="1:15" ht="33.75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>
        <f>'[81]Оценка от учреждения'!H73</f>
        <v>100</v>
      </c>
      <c r="I74" s="195">
        <f>'[81]Оценка от учреждения'!I73</f>
        <v>100</v>
      </c>
      <c r="J74" s="196">
        <f>IF(I74/H74*100&gt;100,100,I74/H74*100)</f>
        <v>100</v>
      </c>
      <c r="K74" s="239"/>
      <c r="L74" s="240"/>
      <c r="M74" s="233"/>
      <c r="N74" s="49"/>
      <c r="O74" s="241"/>
    </row>
    <row r="75" spans="1:15" ht="33" customHeight="1" x14ac:dyDescent="0.25">
      <c r="A75" s="223"/>
      <c r="B75" s="203"/>
      <c r="C75" s="53"/>
      <c r="D75" s="209"/>
      <c r="E75" s="3" t="s">
        <v>25</v>
      </c>
      <c r="F75" s="55" t="s">
        <v>26</v>
      </c>
      <c r="G75" s="39" t="s">
        <v>27</v>
      </c>
      <c r="H75" s="195">
        <f>'[81]Оценка от учреждения'!H74</f>
        <v>0.83</v>
      </c>
      <c r="I75" s="195">
        <f>'[81]Оценка от учреждения'!I74</f>
        <v>0.83</v>
      </c>
      <c r="J75" s="196">
        <f>IF(I75/H75*100&gt;100,100,I75/H75*100)</f>
        <v>100</v>
      </c>
      <c r="K75" s="196">
        <f>J75</f>
        <v>100</v>
      </c>
      <c r="L75" s="240"/>
      <c r="M75" s="233"/>
      <c r="N75" s="57"/>
      <c r="O75" s="242"/>
    </row>
    <row r="76" spans="1:15" customFormat="1" ht="36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/>
      <c r="I76" s="195"/>
      <c r="J76" s="225"/>
      <c r="K76" s="226"/>
      <c r="L76" s="227"/>
      <c r="M76" s="233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/>
      <c r="I77" s="195"/>
      <c r="J77" s="225"/>
      <c r="K77" s="231"/>
      <c r="L77" s="232"/>
      <c r="M77" s="233"/>
      <c r="N77" s="49"/>
      <c r="O77" s="234"/>
    </row>
    <row r="78" spans="1:15" customFormat="1" ht="35.25" hidden="1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/>
      <c r="I78" s="195"/>
      <c r="J78" s="225"/>
      <c r="K78" s="231"/>
      <c r="L78" s="232"/>
      <c r="M78" s="233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/>
      <c r="L79" s="232"/>
      <c r="M79" s="233"/>
      <c r="N79" s="57"/>
      <c r="O79" s="236"/>
    </row>
    <row r="80" spans="1:15" ht="34.5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>
        <f>'[81]Оценка от учреждения'!H79</f>
        <v>100</v>
      </c>
      <c r="I80" s="195">
        <f>'[81]Оценка от учреждения'!I79</f>
        <v>100</v>
      </c>
      <c r="J80" s="196">
        <f>IF(I80/H80*100&gt;100,100,I80/H80*100)</f>
        <v>100</v>
      </c>
      <c r="K80" s="237">
        <f>(J80+J81+J82)/3</f>
        <v>100</v>
      </c>
      <c r="L80" s="227">
        <f>(K80+K83)/2</f>
        <v>100</v>
      </c>
      <c r="M80" s="233"/>
      <c r="N80" s="44"/>
      <c r="O80" s="238">
        <v>20</v>
      </c>
    </row>
    <row r="81" spans="1:15" ht="39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>
        <f>'[81]Оценка от учреждения'!H80</f>
        <v>5.4</v>
      </c>
      <c r="I81" s="195">
        <f>'[81]Оценка от учреждения'!I80</f>
        <v>2</v>
      </c>
      <c r="J81" s="196">
        <f>IF(H81/I81*100&gt;100,100,H81/I81*100)</f>
        <v>100</v>
      </c>
      <c r="K81" s="239"/>
      <c r="L81" s="240"/>
      <c r="M81" s="233"/>
      <c r="N81" s="49"/>
      <c r="O81" s="241"/>
    </row>
    <row r="82" spans="1:15" ht="33.75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>
        <f>'[81]Оценка от учреждения'!H81</f>
        <v>100</v>
      </c>
      <c r="I82" s="195">
        <f>'[81]Оценка от учреждения'!I81</f>
        <v>100</v>
      </c>
      <c r="J82" s="196">
        <f>IF(I82/H82*100&gt;100,100,I82/H82*100)</f>
        <v>100</v>
      </c>
      <c r="K82" s="239"/>
      <c r="L82" s="240"/>
      <c r="M82" s="233"/>
      <c r="N82" s="49"/>
      <c r="O82" s="241"/>
    </row>
    <row r="83" spans="1:15" ht="33" customHeight="1" x14ac:dyDescent="0.25">
      <c r="A83" s="223"/>
      <c r="B83" s="203"/>
      <c r="C83" s="53"/>
      <c r="D83" s="209"/>
      <c r="E83" s="3" t="s">
        <v>25</v>
      </c>
      <c r="F83" s="55" t="s">
        <v>26</v>
      </c>
      <c r="G83" s="39" t="s">
        <v>27</v>
      </c>
      <c r="H83" s="195">
        <f>'[81]Оценка от учреждения'!H82</f>
        <v>1</v>
      </c>
      <c r="I83" s="195">
        <f>'[81]Оценка от учреждения'!I82</f>
        <v>1</v>
      </c>
      <c r="J83" s="196">
        <f>IF(I83/H83*100&gt;100,100,I83/H83*100)</f>
        <v>100</v>
      </c>
      <c r="K83" s="196">
        <f>J83</f>
        <v>100</v>
      </c>
      <c r="L83" s="240"/>
      <c r="M83" s="233"/>
      <c r="N83" s="57"/>
      <c r="O83" s="242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4.5" hidden="1" customHeight="1" x14ac:dyDescent="0.25">
      <c r="A92" s="223"/>
      <c r="B92" s="189" t="s">
        <v>163</v>
      </c>
      <c r="C92" s="190" t="s">
        <v>164</v>
      </c>
      <c r="D92" s="191" t="s">
        <v>18</v>
      </c>
      <c r="E92" s="192" t="s">
        <v>19</v>
      </c>
      <c r="F92" s="193" t="s">
        <v>150</v>
      </c>
      <c r="G92" s="194" t="s">
        <v>21</v>
      </c>
      <c r="H92" s="195"/>
      <c r="I92" s="195"/>
      <c r="J92" s="225"/>
      <c r="K92" s="226"/>
      <c r="L92" s="227"/>
      <c r="M92" s="233"/>
      <c r="N92" s="44"/>
      <c r="O92" s="229">
        <v>23</v>
      </c>
    </row>
    <row r="93" spans="1:15" customFormat="1" ht="39" hidden="1" customHeight="1" x14ac:dyDescent="0.25">
      <c r="A93" s="223"/>
      <c r="B93" s="189"/>
      <c r="C93" s="190"/>
      <c r="D93" s="199"/>
      <c r="E93" s="192" t="s">
        <v>19</v>
      </c>
      <c r="F93" s="193" t="s">
        <v>151</v>
      </c>
      <c r="G93" s="194" t="s">
        <v>21</v>
      </c>
      <c r="H93" s="195"/>
      <c r="I93" s="195"/>
      <c r="J93" s="225"/>
      <c r="K93" s="231"/>
      <c r="L93" s="232"/>
      <c r="M93" s="233"/>
      <c r="N93" s="49"/>
      <c r="O93" s="234"/>
    </row>
    <row r="94" spans="1:15" customFormat="1" ht="32.25" hidden="1" customHeight="1" x14ac:dyDescent="0.25">
      <c r="A94" s="223"/>
      <c r="B94" s="189"/>
      <c r="C94" s="190"/>
      <c r="D94" s="199"/>
      <c r="E94" s="192" t="s">
        <v>19</v>
      </c>
      <c r="F94" s="220" t="s">
        <v>152</v>
      </c>
      <c r="G94" s="194" t="s">
        <v>21</v>
      </c>
      <c r="H94" s="195"/>
      <c r="I94" s="195"/>
      <c r="J94" s="225"/>
      <c r="K94" s="231"/>
      <c r="L94" s="232"/>
      <c r="M94" s="233"/>
      <c r="N94" s="49"/>
      <c r="O94" s="234"/>
    </row>
    <row r="95" spans="1:15" customFormat="1" ht="33" hidden="1" customHeight="1" x14ac:dyDescent="0.25">
      <c r="A95" s="223"/>
      <c r="B95" s="203"/>
      <c r="C95" s="204"/>
      <c r="D95" s="199"/>
      <c r="E95" s="192" t="s">
        <v>25</v>
      </c>
      <c r="F95" s="205" t="s">
        <v>117</v>
      </c>
      <c r="G95" s="194" t="s">
        <v>27</v>
      </c>
      <c r="H95" s="195"/>
      <c r="I95" s="195"/>
      <c r="J95" s="225"/>
      <c r="K95" s="225"/>
      <c r="L95" s="232"/>
      <c r="M95" s="233"/>
      <c r="N95" s="57"/>
      <c r="O95" s="236"/>
    </row>
    <row r="96" spans="1:15" ht="33" customHeight="1" x14ac:dyDescent="0.25">
      <c r="A96" s="223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>
        <f>'[81]Оценка от учреждения'!H95</f>
        <v>100</v>
      </c>
      <c r="I96" s="195">
        <f>'[81]Оценка от учреждения'!I95</f>
        <v>100</v>
      </c>
      <c r="J96" s="196">
        <f>IF(I96/H96*100&gt;100,100,I96/H96*100)</f>
        <v>100</v>
      </c>
      <c r="K96" s="237">
        <f>(J96+J97+J98)/3</f>
        <v>100</v>
      </c>
      <c r="L96" s="227">
        <f>(K96+K99)/2</f>
        <v>94.704545454545467</v>
      </c>
      <c r="M96" s="233"/>
      <c r="N96" s="44"/>
      <c r="O96" s="238">
        <v>24</v>
      </c>
    </row>
    <row r="97" spans="1:15" ht="39" customHeight="1" x14ac:dyDescent="0.25">
      <c r="A97" s="223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>
        <f>'[81]Оценка от учреждения'!H96</f>
        <v>7</v>
      </c>
      <c r="I97" s="195">
        <f>'[81]Оценка от учреждения'!I96</f>
        <v>3.8</v>
      </c>
      <c r="J97" s="196">
        <f>IF(H97/I97*100&gt;100,100,H97/I97*100)</f>
        <v>100</v>
      </c>
      <c r="K97" s="239"/>
      <c r="L97" s="240"/>
      <c r="M97" s="233"/>
      <c r="N97" s="49"/>
      <c r="O97" s="241"/>
    </row>
    <row r="98" spans="1:15" ht="33.75" customHeight="1" x14ac:dyDescent="0.25">
      <c r="A98" s="223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>
        <f>'[81]Оценка от учреждения'!H97</f>
        <v>100</v>
      </c>
      <c r="I98" s="195">
        <f>'[81]Оценка от учреждения'!I97</f>
        <v>100</v>
      </c>
      <c r="J98" s="196">
        <f>IF(I98/H98*100&gt;100,100,I98/H98*100)</f>
        <v>100</v>
      </c>
      <c r="K98" s="239"/>
      <c r="L98" s="240"/>
      <c r="M98" s="233"/>
      <c r="N98" s="49"/>
      <c r="O98" s="241"/>
    </row>
    <row r="99" spans="1:15" ht="33" customHeight="1" x14ac:dyDescent="0.25">
      <c r="A99" s="223"/>
      <c r="B99" s="203"/>
      <c r="C99" s="53"/>
      <c r="D99" s="209"/>
      <c r="E99" s="3" t="s">
        <v>25</v>
      </c>
      <c r="F99" s="55" t="s">
        <v>26</v>
      </c>
      <c r="G99" s="39" t="s">
        <v>27</v>
      </c>
      <c r="H99" s="195">
        <f>'[81]Оценка от учреждения'!H98</f>
        <v>22</v>
      </c>
      <c r="I99" s="195">
        <f>'[81]Оценка от учреждения'!I98</f>
        <v>19.670000000000002</v>
      </c>
      <c r="J99" s="196">
        <f>IF(I99/H99*100&gt;100,100,I99/H99*100)</f>
        <v>89.409090909090921</v>
      </c>
      <c r="K99" s="196">
        <f>J99</f>
        <v>89.409090909090921</v>
      </c>
      <c r="L99" s="240"/>
      <c r="M99" s="233"/>
      <c r="N99" s="57"/>
      <c r="O99" s="242"/>
    </row>
    <row r="100" spans="1:15" customFormat="1" ht="34.5" hidden="1" customHeight="1" x14ac:dyDescent="0.25">
      <c r="A100" s="223"/>
      <c r="B100" s="189" t="s">
        <v>167</v>
      </c>
      <c r="C100" s="190" t="s">
        <v>168</v>
      </c>
      <c r="D100" s="191" t="s">
        <v>18</v>
      </c>
      <c r="E100" s="192" t="s">
        <v>19</v>
      </c>
      <c r="F100" s="193" t="s">
        <v>150</v>
      </c>
      <c r="G100" s="194" t="s">
        <v>21</v>
      </c>
      <c r="H100" s="195"/>
      <c r="I100" s="195"/>
      <c r="J100" s="225"/>
      <c r="K100" s="226"/>
      <c r="L100" s="227"/>
      <c r="M100" s="233"/>
      <c r="N100" s="44"/>
      <c r="O100" s="229">
        <v>25</v>
      </c>
    </row>
    <row r="101" spans="1:15" customFormat="1" ht="39" hidden="1" customHeight="1" x14ac:dyDescent="0.25">
      <c r="A101" s="223"/>
      <c r="B101" s="189"/>
      <c r="C101" s="190"/>
      <c r="D101" s="199"/>
      <c r="E101" s="192" t="s">
        <v>19</v>
      </c>
      <c r="F101" s="193" t="s">
        <v>151</v>
      </c>
      <c r="G101" s="194" t="s">
        <v>21</v>
      </c>
      <c r="H101" s="195"/>
      <c r="I101" s="195"/>
      <c r="J101" s="225"/>
      <c r="K101" s="231"/>
      <c r="L101" s="232"/>
      <c r="M101" s="233"/>
      <c r="N101" s="49"/>
      <c r="O101" s="234"/>
    </row>
    <row r="102" spans="1:15" customFormat="1" ht="35.25" hidden="1" customHeight="1" x14ac:dyDescent="0.25">
      <c r="A102" s="223"/>
      <c r="B102" s="189"/>
      <c r="C102" s="190"/>
      <c r="D102" s="199"/>
      <c r="E102" s="192" t="s">
        <v>19</v>
      </c>
      <c r="F102" s="220" t="s">
        <v>152</v>
      </c>
      <c r="G102" s="194" t="s">
        <v>21</v>
      </c>
      <c r="H102" s="195"/>
      <c r="I102" s="195"/>
      <c r="J102" s="225"/>
      <c r="K102" s="231"/>
      <c r="L102" s="232"/>
      <c r="M102" s="233"/>
      <c r="N102" s="49"/>
      <c r="O102" s="234"/>
    </row>
    <row r="103" spans="1:15" customFormat="1" ht="33" hidden="1" customHeight="1" x14ac:dyDescent="0.25">
      <c r="A103" s="223"/>
      <c r="B103" s="203"/>
      <c r="C103" s="204"/>
      <c r="D103" s="199"/>
      <c r="E103" s="192" t="s">
        <v>25</v>
      </c>
      <c r="F103" s="205" t="s">
        <v>117</v>
      </c>
      <c r="G103" s="194" t="s">
        <v>27</v>
      </c>
      <c r="H103" s="195"/>
      <c r="I103" s="195"/>
      <c r="J103" s="225"/>
      <c r="K103" s="225"/>
      <c r="L103" s="232"/>
      <c r="M103" s="233"/>
      <c r="N103" s="57"/>
      <c r="O103" s="236"/>
    </row>
    <row r="104" spans="1:15" ht="33" customHeight="1" x14ac:dyDescent="0.25">
      <c r="A104" s="20"/>
      <c r="B104" s="189" t="s">
        <v>169</v>
      </c>
      <c r="C104" s="36" t="s">
        <v>170</v>
      </c>
      <c r="D104" s="208" t="s">
        <v>18</v>
      </c>
      <c r="E104" s="3" t="s">
        <v>19</v>
      </c>
      <c r="F104" s="38" t="s">
        <v>150</v>
      </c>
      <c r="G104" s="39" t="s">
        <v>21</v>
      </c>
      <c r="H104" s="195">
        <f>'[81]Оценка от учреждения'!H103</f>
        <v>100</v>
      </c>
      <c r="I104" s="195">
        <f>'[81]Оценка от учреждения'!I103</f>
        <v>100</v>
      </c>
      <c r="J104" s="196">
        <f>IF(I104/H104*100&gt;100,100,I104/H104*100)</f>
        <v>100</v>
      </c>
      <c r="K104" s="237">
        <f>(J104+J105+J106)/3</f>
        <v>100</v>
      </c>
      <c r="L104" s="227">
        <f>(K104+K107)/2</f>
        <v>100</v>
      </c>
      <c r="M104" s="243"/>
      <c r="N104" s="44"/>
      <c r="O104" s="238">
        <v>26</v>
      </c>
    </row>
    <row r="105" spans="1:15" ht="39" customHeight="1" x14ac:dyDescent="0.25">
      <c r="A105" s="20"/>
      <c r="B105" s="189"/>
      <c r="C105" s="36"/>
      <c r="D105" s="209"/>
      <c r="E105" s="3" t="s">
        <v>19</v>
      </c>
      <c r="F105" s="38" t="s">
        <v>151</v>
      </c>
      <c r="G105" s="39" t="s">
        <v>21</v>
      </c>
      <c r="H105" s="195">
        <f>'[81]Оценка от учреждения'!H104</f>
        <v>5.4</v>
      </c>
      <c r="I105" s="195">
        <f>'[81]Оценка от учреждения'!I104</f>
        <v>4.5</v>
      </c>
      <c r="J105" s="196">
        <f>IF(H105/I105*100&gt;100,100,H105/I105*100)</f>
        <v>100</v>
      </c>
      <c r="K105" s="239"/>
      <c r="L105" s="240"/>
      <c r="M105" s="243"/>
      <c r="N105" s="49"/>
      <c r="O105" s="241"/>
    </row>
    <row r="106" spans="1:15" ht="32.25" customHeight="1" x14ac:dyDescent="0.25">
      <c r="A106" s="20"/>
      <c r="B106" s="189"/>
      <c r="C106" s="36"/>
      <c r="D106" s="209"/>
      <c r="E106" s="3" t="s">
        <v>19</v>
      </c>
      <c r="F106" s="219" t="s">
        <v>152</v>
      </c>
      <c r="G106" s="39" t="s">
        <v>21</v>
      </c>
      <c r="H106" s="195">
        <f>'[81]Оценка от учреждения'!H105</f>
        <v>100</v>
      </c>
      <c r="I106" s="195">
        <f>'[81]Оценка от учреждения'!I105</f>
        <v>100</v>
      </c>
      <c r="J106" s="196">
        <f>IF(I106/H106*100&gt;100,100,I106/H106*100)</f>
        <v>100</v>
      </c>
      <c r="K106" s="239"/>
      <c r="L106" s="240"/>
      <c r="M106" s="243"/>
      <c r="N106" s="49"/>
      <c r="O106" s="241"/>
    </row>
    <row r="107" spans="1:15" ht="33" customHeight="1" x14ac:dyDescent="0.25">
      <c r="A107" s="159"/>
      <c r="B107" s="203"/>
      <c r="C107" s="53"/>
      <c r="D107" s="209"/>
      <c r="E107" s="3" t="s">
        <v>25</v>
      </c>
      <c r="F107" s="55" t="s">
        <v>26</v>
      </c>
      <c r="G107" s="39" t="s">
        <v>27</v>
      </c>
      <c r="H107" s="195">
        <f>'[81]Оценка от учреждения'!H106</f>
        <v>253</v>
      </c>
      <c r="I107" s="195">
        <f>'[81]Оценка от учреждения'!I106</f>
        <v>264.17</v>
      </c>
      <c r="J107" s="196">
        <f>IF(I107/H107*100&gt;100,100,I107/H107*100)</f>
        <v>100</v>
      </c>
      <c r="K107" s="196">
        <f>J107</f>
        <v>100</v>
      </c>
      <c r="L107" s="240"/>
      <c r="M107" s="244"/>
      <c r="N107" s="57"/>
      <c r="O107" s="24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45"/>
      <c r="H109" s="246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20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7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273" t="s">
        <v>1</v>
      </c>
      <c r="B2" s="273" t="s">
        <v>173</v>
      </c>
      <c r="C2" s="273" t="s">
        <v>3</v>
      </c>
      <c r="D2" s="273" t="s">
        <v>4</v>
      </c>
      <c r="E2" s="273" t="s">
        <v>5</v>
      </c>
      <c r="F2" s="273" t="s">
        <v>6</v>
      </c>
      <c r="G2" s="273" t="s">
        <v>7</v>
      </c>
      <c r="H2" s="3" t="s">
        <v>8</v>
      </c>
      <c r="I2" s="4" t="s">
        <v>9</v>
      </c>
      <c r="J2" s="273" t="s">
        <v>10</v>
      </c>
      <c r="K2" s="273" t="s">
        <v>11</v>
      </c>
      <c r="L2" s="273" t="s">
        <v>12</v>
      </c>
      <c r="M2" s="273" t="s">
        <v>13</v>
      </c>
      <c r="N2" s="273" t="s">
        <v>14</v>
      </c>
      <c r="O2" s="272"/>
    </row>
    <row r="3" spans="1:15" ht="24" customHeight="1" x14ac:dyDescent="0.25">
      <c r="A3" s="274">
        <v>1</v>
      </c>
      <c r="B3" s="275">
        <v>2</v>
      </c>
      <c r="C3" s="275">
        <v>3</v>
      </c>
      <c r="D3" s="274">
        <v>4</v>
      </c>
      <c r="E3" s="275">
        <v>5</v>
      </c>
      <c r="F3" s="275">
        <v>6</v>
      </c>
      <c r="G3" s="274">
        <v>7</v>
      </c>
      <c r="H3" s="4">
        <v>8</v>
      </c>
      <c r="I3" s="4">
        <v>9</v>
      </c>
      <c r="J3" s="274">
        <v>10</v>
      </c>
      <c r="K3" s="275">
        <v>11</v>
      </c>
      <c r="L3" s="275">
        <v>12</v>
      </c>
      <c r="M3" s="274">
        <v>13</v>
      </c>
      <c r="N3" s="275">
        <v>14</v>
      </c>
      <c r="O3" s="272"/>
    </row>
    <row r="4" spans="1:15" customFormat="1" ht="55.5" hidden="1" customHeight="1" x14ac:dyDescent="0.25">
      <c r="A4" s="228" t="s">
        <v>235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8.25" hidden="1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04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hidden="1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/>
      <c r="I16" s="195"/>
      <c r="J16" s="225"/>
      <c r="K16" s="226"/>
      <c r="L16" s="227"/>
      <c r="M16" s="233"/>
      <c r="N16" s="44"/>
      <c r="O16" s="229">
        <v>4</v>
      </c>
    </row>
    <row r="17" spans="1:15" customFormat="1" ht="39" hidden="1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/>
      <c r="I17" s="195"/>
      <c r="J17" s="225"/>
      <c r="K17" s="231"/>
      <c r="L17" s="232"/>
      <c r="M17" s="233"/>
      <c r="N17" s="49"/>
      <c r="O17" s="234"/>
    </row>
    <row r="18" spans="1:15" customFormat="1" ht="32.25" hidden="1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/>
      <c r="I18" s="195"/>
      <c r="J18" s="225"/>
      <c r="K18" s="231"/>
      <c r="L18" s="232"/>
      <c r="M18" s="233"/>
      <c r="N18" s="49"/>
      <c r="O18" s="234"/>
    </row>
    <row r="19" spans="1:15" customFormat="1" ht="33" hidden="1" customHeight="1" x14ac:dyDescent="0.25">
      <c r="A19" s="223"/>
      <c r="B19" s="203"/>
      <c r="C19" s="204"/>
      <c r="D19" s="199"/>
      <c r="E19" s="192" t="s">
        <v>25</v>
      </c>
      <c r="F19" s="205" t="s">
        <v>117</v>
      </c>
      <c r="G19" s="194" t="s">
        <v>27</v>
      </c>
      <c r="H19" s="195"/>
      <c r="I19" s="195"/>
      <c r="J19" s="225"/>
      <c r="K19" s="225"/>
      <c r="L19" s="232"/>
      <c r="M19" s="233"/>
      <c r="N19" s="57"/>
      <c r="O19" s="236"/>
    </row>
    <row r="20" spans="1:15" customFormat="1" ht="52.5" customHeight="1" x14ac:dyDescent="0.25">
      <c r="A20" s="293"/>
      <c r="B20" s="189" t="s">
        <v>124</v>
      </c>
      <c r="C20" s="276" t="s">
        <v>125</v>
      </c>
      <c r="D20" s="277" t="s">
        <v>18</v>
      </c>
      <c r="E20" s="273" t="s">
        <v>19</v>
      </c>
      <c r="F20" s="256" t="s">
        <v>114</v>
      </c>
      <c r="G20" s="278" t="s">
        <v>21</v>
      </c>
      <c r="H20" s="195">
        <f>'[82]Оценка от учреждения'!H19</f>
        <v>6.4</v>
      </c>
      <c r="I20" s="195">
        <f>'[82]Оценка от учреждения'!I19</f>
        <v>6.8</v>
      </c>
      <c r="J20" s="279">
        <f>IF(H20/I20*100&gt;100,100,H20/I20*100)</f>
        <v>94.117647058823536</v>
      </c>
      <c r="K20" s="237">
        <f>(J20+J21+J22)/3</f>
        <v>95.008912655971471</v>
      </c>
      <c r="L20" s="261">
        <f>(K20+K23)/2</f>
        <v>97.504456327985736</v>
      </c>
      <c r="M20" s="294"/>
      <c r="N20" s="280"/>
      <c r="O20" s="281">
        <v>5</v>
      </c>
    </row>
    <row r="21" spans="1:15" customFormat="1" ht="39" customHeight="1" x14ac:dyDescent="0.25">
      <c r="A21" s="293"/>
      <c r="B21" s="189"/>
      <c r="C21" s="276"/>
      <c r="D21" s="282"/>
      <c r="E21" s="273" t="s">
        <v>19</v>
      </c>
      <c r="F21" s="256" t="s">
        <v>115</v>
      </c>
      <c r="G21" s="278" t="s">
        <v>21</v>
      </c>
      <c r="H21" s="195">
        <f>'[82]Оценка от учреждения'!H20</f>
        <v>100</v>
      </c>
      <c r="I21" s="195">
        <f>'[82]Оценка от учреждения'!I20</f>
        <v>100</v>
      </c>
      <c r="J21" s="279">
        <f>IF(I21/H21*100&gt;100,100,I21/H21*100)</f>
        <v>100</v>
      </c>
      <c r="K21" s="283"/>
      <c r="L21" s="262"/>
      <c r="M21" s="294"/>
      <c r="N21" s="284"/>
      <c r="O21" s="285"/>
    </row>
    <row r="22" spans="1:15" customFormat="1" ht="33.75" customHeight="1" x14ac:dyDescent="0.25">
      <c r="A22" s="293"/>
      <c r="B22" s="189"/>
      <c r="C22" s="276"/>
      <c r="D22" s="282"/>
      <c r="E22" s="273" t="s">
        <v>19</v>
      </c>
      <c r="F22" s="256" t="s">
        <v>116</v>
      </c>
      <c r="G22" s="278" t="s">
        <v>21</v>
      </c>
      <c r="H22" s="195">
        <f>'[82]Оценка от учреждения'!H21</f>
        <v>55</v>
      </c>
      <c r="I22" s="195">
        <f>'[82]Оценка от учреждения'!I21</f>
        <v>50</v>
      </c>
      <c r="J22" s="279">
        <f>IF(I22/H22*100&gt;100,100,I22/H22*100)</f>
        <v>90.909090909090907</v>
      </c>
      <c r="K22" s="283"/>
      <c r="L22" s="262"/>
      <c r="M22" s="294"/>
      <c r="N22" s="284"/>
      <c r="O22" s="285"/>
    </row>
    <row r="23" spans="1:15" customFormat="1" ht="33" customHeight="1" x14ac:dyDescent="0.25">
      <c r="A23" s="293"/>
      <c r="B23" s="203"/>
      <c r="C23" s="276"/>
      <c r="D23" s="282"/>
      <c r="E23" s="273" t="s">
        <v>25</v>
      </c>
      <c r="F23" s="55" t="s">
        <v>26</v>
      </c>
      <c r="G23" s="278" t="s">
        <v>27</v>
      </c>
      <c r="H23" s="195">
        <f>'[82]Оценка от учреждения'!H22</f>
        <v>3</v>
      </c>
      <c r="I23" s="195">
        <f>'[82]Оценка от учреждения'!I22</f>
        <v>4.25</v>
      </c>
      <c r="J23" s="279">
        <f>IF(I23/H23*100&gt;100,100,I23/H23*100)</f>
        <v>100</v>
      </c>
      <c r="K23" s="279">
        <f>J23</f>
        <v>100</v>
      </c>
      <c r="L23" s="262"/>
      <c r="M23" s="294"/>
      <c r="N23" s="286"/>
      <c r="O23" s="287"/>
    </row>
    <row r="24" spans="1:15" ht="52.5" customHeight="1" x14ac:dyDescent="0.25">
      <c r="A24" s="293"/>
      <c r="B24" s="189" t="s">
        <v>126</v>
      </c>
      <c r="C24" s="276" t="s">
        <v>127</v>
      </c>
      <c r="D24" s="277" t="s">
        <v>18</v>
      </c>
      <c r="E24" s="273" t="s">
        <v>19</v>
      </c>
      <c r="F24" s="256" t="s">
        <v>114</v>
      </c>
      <c r="G24" s="278" t="s">
        <v>21</v>
      </c>
      <c r="H24" s="195">
        <f>'[82]Оценка от учреждения'!H23</f>
        <v>10</v>
      </c>
      <c r="I24" s="195">
        <f>'[82]Оценка от учреждения'!I23</f>
        <v>6.6</v>
      </c>
      <c r="J24" s="279">
        <f>IF(H24/I24*100&gt;100,100,H24/I24*100)</f>
        <v>100</v>
      </c>
      <c r="K24" s="237">
        <f>(J24+J25+J26)/3</f>
        <v>96.969696969696955</v>
      </c>
      <c r="L24" s="261">
        <f>(K24+K27)/2</f>
        <v>97.659848484848482</v>
      </c>
      <c r="M24" s="294"/>
      <c r="N24" s="280"/>
      <c r="O24" s="281">
        <v>6</v>
      </c>
    </row>
    <row r="25" spans="1:15" ht="39" customHeight="1" x14ac:dyDescent="0.25">
      <c r="A25" s="293"/>
      <c r="B25" s="189"/>
      <c r="C25" s="276"/>
      <c r="D25" s="282"/>
      <c r="E25" s="273" t="s">
        <v>19</v>
      </c>
      <c r="F25" s="256" t="s">
        <v>115</v>
      </c>
      <c r="G25" s="278" t="s">
        <v>21</v>
      </c>
      <c r="H25" s="195">
        <f>'[82]Оценка от учреждения'!H24</f>
        <v>100</v>
      </c>
      <c r="I25" s="195">
        <f>'[82]Оценка от учреждения'!I24</f>
        <v>100</v>
      </c>
      <c r="J25" s="279">
        <f>IF(I25/H25*100&gt;100,100,I25/H25*100)</f>
        <v>100</v>
      </c>
      <c r="K25" s="283"/>
      <c r="L25" s="262"/>
      <c r="M25" s="294"/>
      <c r="N25" s="284"/>
      <c r="O25" s="285"/>
    </row>
    <row r="26" spans="1:15" ht="35.25" customHeight="1" x14ac:dyDescent="0.25">
      <c r="A26" s="293"/>
      <c r="B26" s="189"/>
      <c r="C26" s="276"/>
      <c r="D26" s="282"/>
      <c r="E26" s="273" t="s">
        <v>19</v>
      </c>
      <c r="F26" s="256" t="s">
        <v>116</v>
      </c>
      <c r="G26" s="278" t="s">
        <v>21</v>
      </c>
      <c r="H26" s="195">
        <f>'[82]Оценка от учреждения'!H25</f>
        <v>55</v>
      </c>
      <c r="I26" s="195">
        <f>'[82]Оценка от учреждения'!I25</f>
        <v>50</v>
      </c>
      <c r="J26" s="279">
        <f>IF(I26/H26*100&gt;100,100,I26/H26*100)</f>
        <v>90.909090909090907</v>
      </c>
      <c r="K26" s="283"/>
      <c r="L26" s="262"/>
      <c r="M26" s="294"/>
      <c r="N26" s="284"/>
      <c r="O26" s="285"/>
    </row>
    <row r="27" spans="1:15" ht="33" customHeight="1" x14ac:dyDescent="0.25">
      <c r="A27" s="293"/>
      <c r="B27" s="203"/>
      <c r="C27" s="276"/>
      <c r="D27" s="282"/>
      <c r="E27" s="273" t="s">
        <v>25</v>
      </c>
      <c r="F27" s="55" t="s">
        <v>26</v>
      </c>
      <c r="G27" s="278" t="s">
        <v>27</v>
      </c>
      <c r="H27" s="195">
        <f>'[82]Оценка от учреждения'!H26</f>
        <v>20</v>
      </c>
      <c r="I27" s="195">
        <f>'[82]Оценка от учреждения'!I26</f>
        <v>19.670000000000002</v>
      </c>
      <c r="J27" s="279">
        <f>IF(I27/H27*100&gt;100,100,I27/H27*100)</f>
        <v>98.350000000000009</v>
      </c>
      <c r="K27" s="279">
        <f>J27</f>
        <v>98.350000000000009</v>
      </c>
      <c r="L27" s="262"/>
      <c r="M27" s="294"/>
      <c r="N27" s="286"/>
      <c r="O27" s="287"/>
    </row>
    <row r="28" spans="1:15" customFormat="1" ht="51" customHeight="1" x14ac:dyDescent="0.25">
      <c r="A28" s="293"/>
      <c r="B28" s="189" t="s">
        <v>128</v>
      </c>
      <c r="C28" s="276" t="s">
        <v>129</v>
      </c>
      <c r="D28" s="277" t="s">
        <v>18</v>
      </c>
      <c r="E28" s="273" t="s">
        <v>19</v>
      </c>
      <c r="F28" s="256" t="s">
        <v>114</v>
      </c>
      <c r="G28" s="278" t="s">
        <v>21</v>
      </c>
      <c r="H28" s="195">
        <f>'[82]Оценка от учреждения'!H27</f>
        <v>10</v>
      </c>
      <c r="I28" s="195">
        <f>'[82]Оценка от учреждения'!I27</f>
        <v>0.5</v>
      </c>
      <c r="J28" s="279">
        <f>IF(H28/I28*100&gt;100,100,H28/I28*100)</f>
        <v>100</v>
      </c>
      <c r="K28" s="237">
        <f>(J28+J29+J30)/3</f>
        <v>100</v>
      </c>
      <c r="L28" s="261">
        <f>(K28+K31)/2</f>
        <v>100</v>
      </c>
      <c r="M28" s="294"/>
      <c r="N28" s="280"/>
      <c r="O28" s="281">
        <v>7</v>
      </c>
    </row>
    <row r="29" spans="1:15" customFormat="1" ht="39" customHeight="1" x14ac:dyDescent="0.25">
      <c r="A29" s="293"/>
      <c r="B29" s="189"/>
      <c r="C29" s="276"/>
      <c r="D29" s="282"/>
      <c r="E29" s="273" t="s">
        <v>19</v>
      </c>
      <c r="F29" s="256" t="s">
        <v>115</v>
      </c>
      <c r="G29" s="278" t="s">
        <v>21</v>
      </c>
      <c r="H29" s="195">
        <f>'[82]Оценка от учреждения'!H28</f>
        <v>100</v>
      </c>
      <c r="I29" s="195">
        <f>'[82]Оценка от учреждения'!I28</f>
        <v>100</v>
      </c>
      <c r="J29" s="279">
        <f>IF(I29/H29*100&gt;100,100,I29/H29*100)</f>
        <v>100</v>
      </c>
      <c r="K29" s="283"/>
      <c r="L29" s="262"/>
      <c r="M29" s="294"/>
      <c r="N29" s="284"/>
      <c r="O29" s="285"/>
    </row>
    <row r="30" spans="1:15" customFormat="1" ht="33.75" customHeight="1" x14ac:dyDescent="0.25">
      <c r="A30" s="293"/>
      <c r="B30" s="189"/>
      <c r="C30" s="276"/>
      <c r="D30" s="282"/>
      <c r="E30" s="273" t="s">
        <v>19</v>
      </c>
      <c r="F30" s="256" t="s">
        <v>116</v>
      </c>
      <c r="G30" s="278" t="s">
        <v>21</v>
      </c>
      <c r="H30" s="195">
        <f>'[82]Оценка от учреждения'!H29</f>
        <v>55</v>
      </c>
      <c r="I30" s="195">
        <f>'[82]Оценка от учреждения'!I29</f>
        <v>60</v>
      </c>
      <c r="J30" s="279">
        <f>IF(I30/H30*100&gt;100,100,I30/H30*100)</f>
        <v>100</v>
      </c>
      <c r="K30" s="283"/>
      <c r="L30" s="262"/>
      <c r="M30" s="294"/>
      <c r="N30" s="284"/>
      <c r="O30" s="285"/>
    </row>
    <row r="31" spans="1:15" customFormat="1" ht="33" customHeight="1" x14ac:dyDescent="0.25">
      <c r="A31" s="293"/>
      <c r="B31" s="203"/>
      <c r="C31" s="276"/>
      <c r="D31" s="282"/>
      <c r="E31" s="273" t="s">
        <v>25</v>
      </c>
      <c r="F31" s="55" t="s">
        <v>26</v>
      </c>
      <c r="G31" s="278" t="s">
        <v>27</v>
      </c>
      <c r="H31" s="195">
        <f>'[82]Оценка от учреждения'!H30</f>
        <v>0.75</v>
      </c>
      <c r="I31" s="195">
        <f>'[82]Оценка от учреждения'!I30</f>
        <v>0.75</v>
      </c>
      <c r="J31" s="279">
        <f>IF(I31/H31*100&gt;100,100,I31/H31*100)</f>
        <v>100</v>
      </c>
      <c r="K31" s="279">
        <f>J31</f>
        <v>100</v>
      </c>
      <c r="L31" s="262"/>
      <c r="M31" s="294"/>
      <c r="N31" s="286"/>
      <c r="O31" s="287"/>
    </row>
    <row r="32" spans="1:15" ht="54" customHeight="1" x14ac:dyDescent="0.25">
      <c r="A32" s="293"/>
      <c r="B32" s="189" t="s">
        <v>130</v>
      </c>
      <c r="C32" s="276" t="s">
        <v>131</v>
      </c>
      <c r="D32" s="288" t="s">
        <v>18</v>
      </c>
      <c r="E32" s="273" t="s">
        <v>19</v>
      </c>
      <c r="F32" s="256" t="s">
        <v>114</v>
      </c>
      <c r="G32" s="278" t="s">
        <v>21</v>
      </c>
      <c r="H32" s="195">
        <f>'[82]Оценка от учреждения'!H31</f>
        <v>6.4</v>
      </c>
      <c r="I32" s="195">
        <f>'[82]Оценка от учреждения'!I31</f>
        <v>5.9</v>
      </c>
      <c r="J32" s="279">
        <f>IF(H32/I32*100&gt;100,100,H32/I32*100)</f>
        <v>100</v>
      </c>
      <c r="K32" s="237">
        <f>(J32+J33+J34)/3</f>
        <v>100</v>
      </c>
      <c r="L32" s="261">
        <f>(K32+K35)/2</f>
        <v>100</v>
      </c>
      <c r="M32" s="294"/>
      <c r="N32" s="280"/>
      <c r="O32" s="281">
        <v>8</v>
      </c>
    </row>
    <row r="33" spans="1:15" ht="39" customHeight="1" x14ac:dyDescent="0.25">
      <c r="A33" s="293"/>
      <c r="B33" s="189"/>
      <c r="C33" s="276"/>
      <c r="D33" s="289"/>
      <c r="E33" s="273" t="s">
        <v>19</v>
      </c>
      <c r="F33" s="256" t="s">
        <v>115</v>
      </c>
      <c r="G33" s="278" t="s">
        <v>21</v>
      </c>
      <c r="H33" s="195">
        <f>'[82]Оценка от учреждения'!H32</f>
        <v>100</v>
      </c>
      <c r="I33" s="195">
        <f>'[82]Оценка от учреждения'!I32</f>
        <v>100</v>
      </c>
      <c r="J33" s="279">
        <f>IF(I33/H33*100&gt;100,100,I33/H33*100)</f>
        <v>100</v>
      </c>
      <c r="K33" s="283"/>
      <c r="L33" s="262"/>
      <c r="M33" s="294"/>
      <c r="N33" s="284"/>
      <c r="O33" s="285"/>
    </row>
    <row r="34" spans="1:15" ht="33.75" customHeight="1" x14ac:dyDescent="0.25">
      <c r="A34" s="293"/>
      <c r="B34" s="189"/>
      <c r="C34" s="276"/>
      <c r="D34" s="289"/>
      <c r="E34" s="273" t="s">
        <v>19</v>
      </c>
      <c r="F34" s="256" t="s">
        <v>116</v>
      </c>
      <c r="G34" s="278" t="s">
        <v>21</v>
      </c>
      <c r="H34" s="195">
        <f>'[82]Оценка от учреждения'!H33</f>
        <v>55</v>
      </c>
      <c r="I34" s="195">
        <f>'[82]Оценка от учреждения'!I33</f>
        <v>60</v>
      </c>
      <c r="J34" s="279">
        <f>IF(I34/H34*100&gt;100,100,I34/H34*100)</f>
        <v>100</v>
      </c>
      <c r="K34" s="283"/>
      <c r="L34" s="262"/>
      <c r="M34" s="294"/>
      <c r="N34" s="284"/>
      <c r="O34" s="285"/>
    </row>
    <row r="35" spans="1:15" ht="33" customHeight="1" x14ac:dyDescent="0.25">
      <c r="A35" s="293"/>
      <c r="B35" s="203"/>
      <c r="C35" s="276"/>
      <c r="D35" s="290"/>
      <c r="E35" s="273" t="s">
        <v>25</v>
      </c>
      <c r="F35" s="55" t="s">
        <v>26</v>
      </c>
      <c r="G35" s="278" t="s">
        <v>27</v>
      </c>
      <c r="H35" s="195">
        <f>'[82]Оценка от учреждения'!H34</f>
        <v>128</v>
      </c>
      <c r="I35" s="195">
        <f>'[82]Оценка от учреждения'!I34</f>
        <v>128.41999999999999</v>
      </c>
      <c r="J35" s="279">
        <f>IF(I35/H35*100&gt;100,100,I35/H35*100)</f>
        <v>100</v>
      </c>
      <c r="K35" s="279">
        <f>J35</f>
        <v>100</v>
      </c>
      <c r="L35" s="262"/>
      <c r="M35" s="294"/>
      <c r="N35" s="286"/>
      <c r="O35" s="287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33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33"/>
      <c r="N41" s="49"/>
      <c r="O41" s="241"/>
    </row>
    <row r="42" spans="1:15" ht="36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33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hidden="1" customHeight="1" x14ac:dyDescent="0.25">
      <c r="A56" s="223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/>
      <c r="I56" s="195"/>
      <c r="J56" s="196"/>
      <c r="K56" s="237"/>
      <c r="L56" s="227"/>
      <c r="M56" s="233"/>
      <c r="N56" s="44"/>
      <c r="O56" s="238">
        <v>14</v>
      </c>
    </row>
    <row r="57" spans="1:15" ht="39" hidden="1" customHeight="1" x14ac:dyDescent="0.25">
      <c r="A57" s="223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/>
      <c r="I57" s="195"/>
      <c r="J57" s="196"/>
      <c r="K57" s="239"/>
      <c r="L57" s="240"/>
      <c r="M57" s="233"/>
      <c r="N57" s="49"/>
      <c r="O57" s="241"/>
    </row>
    <row r="58" spans="1:15" ht="36.75" hidden="1" customHeight="1" x14ac:dyDescent="0.25">
      <c r="A58" s="223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/>
      <c r="I58" s="195"/>
      <c r="J58" s="196"/>
      <c r="K58" s="239"/>
      <c r="L58" s="240"/>
      <c r="M58" s="233"/>
      <c r="N58" s="49"/>
      <c r="O58" s="241"/>
    </row>
    <row r="59" spans="1:15" ht="33" hidden="1" customHeight="1" x14ac:dyDescent="0.25">
      <c r="A59" s="223"/>
      <c r="B59" s="203"/>
      <c r="C59" s="53"/>
      <c r="D59" s="209"/>
      <c r="E59" s="3" t="s">
        <v>25</v>
      </c>
      <c r="F59" s="55" t="s">
        <v>117</v>
      </c>
      <c r="G59" s="39" t="s">
        <v>27</v>
      </c>
      <c r="H59" s="195"/>
      <c r="I59" s="195"/>
      <c r="J59" s="196"/>
      <c r="K59" s="196"/>
      <c r="L59" s="240"/>
      <c r="M59" s="233"/>
      <c r="N59" s="57"/>
      <c r="O59" s="242"/>
    </row>
    <row r="60" spans="1:15" customFormat="1" ht="52.5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33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33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33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33"/>
      <c r="N63" s="57"/>
      <c r="O63" s="236"/>
    </row>
    <row r="64" spans="1:15" ht="51" hidden="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/>
      <c r="I64" s="195"/>
      <c r="J64" s="196"/>
      <c r="K64" s="237"/>
      <c r="L64" s="227"/>
      <c r="M64" s="233"/>
      <c r="N64" s="44"/>
      <c r="O64" s="238">
        <v>16</v>
      </c>
    </row>
    <row r="65" spans="1:15" ht="39" hidden="1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/>
      <c r="I65" s="195"/>
      <c r="J65" s="196"/>
      <c r="K65" s="239"/>
      <c r="L65" s="240"/>
      <c r="M65" s="233"/>
      <c r="N65" s="49"/>
      <c r="O65" s="241"/>
    </row>
    <row r="66" spans="1:15" ht="33.75" hidden="1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/>
      <c r="I66" s="195"/>
      <c r="J66" s="196"/>
      <c r="K66" s="239"/>
      <c r="L66" s="240"/>
      <c r="M66" s="233"/>
      <c r="N66" s="49"/>
      <c r="O66" s="241"/>
    </row>
    <row r="67" spans="1:15" ht="33" hidden="1" customHeight="1" x14ac:dyDescent="0.25">
      <c r="A67" s="223"/>
      <c r="B67" s="203"/>
      <c r="C67" s="53"/>
      <c r="D67" s="209"/>
      <c r="E67" s="3" t="s">
        <v>25</v>
      </c>
      <c r="F67" s="55" t="s">
        <v>117</v>
      </c>
      <c r="G67" s="39" t="s">
        <v>27</v>
      </c>
      <c r="H67" s="195"/>
      <c r="I67" s="195"/>
      <c r="J67" s="196"/>
      <c r="K67" s="196"/>
      <c r="L67" s="240"/>
      <c r="M67" s="233"/>
      <c r="N67" s="57"/>
      <c r="O67" s="242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279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hidden="1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/>
      <c r="I72" s="195"/>
      <c r="J72" s="196"/>
      <c r="K72" s="237"/>
      <c r="L72" s="227"/>
      <c r="M72" s="233"/>
      <c r="N72" s="44"/>
      <c r="O72" s="238">
        <v>18</v>
      </c>
    </row>
    <row r="73" spans="1:15" ht="34.5" hidden="1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/>
      <c r="I73" s="195"/>
      <c r="J73" s="196"/>
      <c r="K73" s="239"/>
      <c r="L73" s="240"/>
      <c r="M73" s="233"/>
      <c r="N73" s="49"/>
      <c r="O73" s="241"/>
    </row>
    <row r="74" spans="1:15" ht="33.75" hidden="1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/>
      <c r="I74" s="195"/>
      <c r="J74" s="196"/>
      <c r="K74" s="239"/>
      <c r="L74" s="240"/>
      <c r="M74" s="233"/>
      <c r="N74" s="49"/>
      <c r="O74" s="241"/>
    </row>
    <row r="75" spans="1:15" ht="33" hidden="1" customHeight="1" x14ac:dyDescent="0.25">
      <c r="A75" s="223"/>
      <c r="B75" s="203"/>
      <c r="C75" s="53"/>
      <c r="D75" s="209"/>
      <c r="E75" s="3" t="s">
        <v>25</v>
      </c>
      <c r="F75" s="55" t="s">
        <v>117</v>
      </c>
      <c r="G75" s="39" t="s">
        <v>27</v>
      </c>
      <c r="H75" s="195"/>
      <c r="I75" s="195"/>
      <c r="J75" s="196"/>
      <c r="K75" s="196"/>
      <c r="L75" s="240"/>
      <c r="M75" s="233"/>
      <c r="N75" s="57"/>
      <c r="O75" s="242"/>
    </row>
    <row r="76" spans="1:15" customFormat="1" ht="36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/>
      <c r="I76" s="195"/>
      <c r="J76" s="225"/>
      <c r="K76" s="226"/>
      <c r="L76" s="227"/>
      <c r="M76" s="233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/>
      <c r="I77" s="195"/>
      <c r="J77" s="225"/>
      <c r="K77" s="231"/>
      <c r="L77" s="232"/>
      <c r="M77" s="233"/>
      <c r="N77" s="49"/>
      <c r="O77" s="234"/>
    </row>
    <row r="78" spans="1:15" customFormat="1" ht="35.25" hidden="1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/>
      <c r="I78" s="195"/>
      <c r="J78" s="225"/>
      <c r="K78" s="231"/>
      <c r="L78" s="232"/>
      <c r="M78" s="233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/>
      <c r="L79" s="232"/>
      <c r="M79" s="233"/>
      <c r="N79" s="57"/>
      <c r="O79" s="236"/>
    </row>
    <row r="80" spans="1:15" ht="34.5" hidden="1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/>
      <c r="I80" s="195"/>
      <c r="J80" s="196"/>
      <c r="K80" s="237"/>
      <c r="L80" s="227"/>
      <c r="M80" s="233"/>
      <c r="N80" s="44"/>
      <c r="O80" s="238">
        <v>20</v>
      </c>
    </row>
    <row r="81" spans="1:15" ht="39" hidden="1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/>
      <c r="I81" s="195"/>
      <c r="J81" s="196"/>
      <c r="K81" s="239"/>
      <c r="L81" s="240"/>
      <c r="M81" s="233"/>
      <c r="N81" s="49"/>
      <c r="O81" s="241"/>
    </row>
    <row r="82" spans="1:15" ht="33.75" hidden="1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/>
      <c r="I82" s="195"/>
      <c r="J82" s="196"/>
      <c r="K82" s="239"/>
      <c r="L82" s="240"/>
      <c r="M82" s="233"/>
      <c r="N82" s="49"/>
      <c r="O82" s="241"/>
    </row>
    <row r="83" spans="1:15" ht="33" hidden="1" customHeight="1" x14ac:dyDescent="0.25">
      <c r="A83" s="223"/>
      <c r="B83" s="203"/>
      <c r="C83" s="53"/>
      <c r="D83" s="209"/>
      <c r="E83" s="3" t="s">
        <v>25</v>
      </c>
      <c r="F83" s="55" t="s">
        <v>117</v>
      </c>
      <c r="G83" s="39" t="s">
        <v>27</v>
      </c>
      <c r="H83" s="195"/>
      <c r="I83" s="195"/>
      <c r="J83" s="196"/>
      <c r="K83" s="196"/>
      <c r="L83" s="240"/>
      <c r="M83" s="233"/>
      <c r="N83" s="57"/>
      <c r="O83" s="242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4.5" customHeight="1" x14ac:dyDescent="0.25">
      <c r="A92" s="293"/>
      <c r="B92" s="189" t="s">
        <v>163</v>
      </c>
      <c r="C92" s="276" t="s">
        <v>164</v>
      </c>
      <c r="D92" s="277" t="s">
        <v>18</v>
      </c>
      <c r="E92" s="273" t="s">
        <v>19</v>
      </c>
      <c r="F92" s="256" t="s">
        <v>150</v>
      </c>
      <c r="G92" s="278" t="s">
        <v>21</v>
      </c>
      <c r="H92" s="195">
        <f>'[82]Оценка от учреждения'!H91</f>
        <v>100</v>
      </c>
      <c r="I92" s="195">
        <f>'[82]Оценка от учреждения'!I91</f>
        <v>100</v>
      </c>
      <c r="J92" s="279">
        <f>IF(I92/H92*100&gt;100,100,I92/H92*100)</f>
        <v>100</v>
      </c>
      <c r="K92" s="237">
        <f>(J92+J93+J94)/3</f>
        <v>100</v>
      </c>
      <c r="L92" s="261">
        <f>(K92+K95)/2</f>
        <v>100</v>
      </c>
      <c r="M92" s="294"/>
      <c r="N92" s="280"/>
      <c r="O92" s="281">
        <v>23</v>
      </c>
    </row>
    <row r="93" spans="1:15" customFormat="1" ht="39" customHeight="1" x14ac:dyDescent="0.25">
      <c r="A93" s="293"/>
      <c r="B93" s="189"/>
      <c r="C93" s="276"/>
      <c r="D93" s="282"/>
      <c r="E93" s="273" t="s">
        <v>19</v>
      </c>
      <c r="F93" s="256" t="s">
        <v>151</v>
      </c>
      <c r="G93" s="278" t="s">
        <v>21</v>
      </c>
      <c r="H93" s="195">
        <f>'[82]Оценка от учреждения'!H92</f>
        <v>10</v>
      </c>
      <c r="I93" s="195">
        <f>'[82]Оценка от учреждения'!I92</f>
        <v>6.8</v>
      </c>
      <c r="J93" s="279">
        <f>IF(H93/I93*100&gt;100,100,H93/I93*100)</f>
        <v>100</v>
      </c>
      <c r="K93" s="283"/>
      <c r="L93" s="262"/>
      <c r="M93" s="294"/>
      <c r="N93" s="284"/>
      <c r="O93" s="285"/>
    </row>
    <row r="94" spans="1:15" customFormat="1" ht="32.25" customHeight="1" x14ac:dyDescent="0.25">
      <c r="A94" s="293"/>
      <c r="B94" s="189"/>
      <c r="C94" s="276"/>
      <c r="D94" s="282"/>
      <c r="E94" s="273" t="s">
        <v>19</v>
      </c>
      <c r="F94" s="291" t="s">
        <v>152</v>
      </c>
      <c r="G94" s="278" t="s">
        <v>21</v>
      </c>
      <c r="H94" s="195">
        <f>'[82]Оценка от учреждения'!H93</f>
        <v>100</v>
      </c>
      <c r="I94" s="195">
        <f>'[82]Оценка от учреждения'!I93</f>
        <v>100</v>
      </c>
      <c r="J94" s="279">
        <f>IF(I94/H94*100&gt;100,100,I94/H94*100)</f>
        <v>100</v>
      </c>
      <c r="K94" s="283"/>
      <c r="L94" s="262"/>
      <c r="M94" s="294"/>
      <c r="N94" s="284"/>
      <c r="O94" s="285"/>
    </row>
    <row r="95" spans="1:15" customFormat="1" ht="33" customHeight="1" x14ac:dyDescent="0.25">
      <c r="A95" s="293"/>
      <c r="B95" s="203"/>
      <c r="C95" s="276"/>
      <c r="D95" s="282"/>
      <c r="E95" s="273" t="s">
        <v>25</v>
      </c>
      <c r="F95" s="55" t="s">
        <v>26</v>
      </c>
      <c r="G95" s="278" t="s">
        <v>27</v>
      </c>
      <c r="H95" s="195">
        <f>'[82]Оценка от учреждения'!H94</f>
        <v>3</v>
      </c>
      <c r="I95" s="195">
        <f>'[82]Оценка от учреждения'!I94</f>
        <v>4.25</v>
      </c>
      <c r="J95" s="279">
        <f>IF(I95/H95*100&gt;100,100,I95/H95*100)</f>
        <v>100</v>
      </c>
      <c r="K95" s="279">
        <f>J95</f>
        <v>100</v>
      </c>
      <c r="L95" s="262"/>
      <c r="M95" s="294"/>
      <c r="N95" s="286"/>
      <c r="O95" s="287"/>
    </row>
    <row r="96" spans="1:15" ht="33" customHeight="1" x14ac:dyDescent="0.25">
      <c r="A96" s="293"/>
      <c r="B96" s="189" t="s">
        <v>165</v>
      </c>
      <c r="C96" s="276" t="s">
        <v>166</v>
      </c>
      <c r="D96" s="277" t="s">
        <v>18</v>
      </c>
      <c r="E96" s="273" t="s">
        <v>19</v>
      </c>
      <c r="F96" s="256" t="s">
        <v>150</v>
      </c>
      <c r="G96" s="278" t="s">
        <v>21</v>
      </c>
      <c r="H96" s="195">
        <f>'[82]Оценка от учреждения'!H95</f>
        <v>100</v>
      </c>
      <c r="I96" s="195">
        <f>'[82]Оценка от учреждения'!I95</f>
        <v>100</v>
      </c>
      <c r="J96" s="279">
        <f>IF(I96/H96*100&gt;100,100,I96/H96*100)</f>
        <v>100</v>
      </c>
      <c r="K96" s="237">
        <f>(J96+J97+J98)/3</f>
        <v>98.989898989899004</v>
      </c>
      <c r="L96" s="261">
        <f>(K96+K99)/2</f>
        <v>98.669949494949506</v>
      </c>
      <c r="M96" s="294"/>
      <c r="N96" s="280"/>
      <c r="O96" s="281">
        <v>24</v>
      </c>
    </row>
    <row r="97" spans="1:15" ht="39" customHeight="1" x14ac:dyDescent="0.25">
      <c r="A97" s="293"/>
      <c r="B97" s="189"/>
      <c r="C97" s="276"/>
      <c r="D97" s="282"/>
      <c r="E97" s="273" t="s">
        <v>19</v>
      </c>
      <c r="F97" s="256" t="s">
        <v>151</v>
      </c>
      <c r="G97" s="278" t="s">
        <v>21</v>
      </c>
      <c r="H97" s="195">
        <f>'[82]Оценка от учреждения'!H96</f>
        <v>6.4</v>
      </c>
      <c r="I97" s="195">
        <f>'[82]Оценка от учреждения'!I96</f>
        <v>6.6</v>
      </c>
      <c r="J97" s="279">
        <f>IF(H97/I97*100&gt;100,100,H97/I97*100)</f>
        <v>96.969696969696983</v>
      </c>
      <c r="K97" s="283"/>
      <c r="L97" s="262"/>
      <c r="M97" s="294"/>
      <c r="N97" s="284"/>
      <c r="O97" s="285"/>
    </row>
    <row r="98" spans="1:15" ht="33.75" customHeight="1" x14ac:dyDescent="0.25">
      <c r="A98" s="293"/>
      <c r="B98" s="189"/>
      <c r="C98" s="276"/>
      <c r="D98" s="282"/>
      <c r="E98" s="273" t="s">
        <v>19</v>
      </c>
      <c r="F98" s="291" t="s">
        <v>152</v>
      </c>
      <c r="G98" s="278" t="s">
        <v>21</v>
      </c>
      <c r="H98" s="195">
        <f>'[82]Оценка от учреждения'!H97</f>
        <v>100</v>
      </c>
      <c r="I98" s="195">
        <f>'[82]Оценка от учреждения'!I97</f>
        <v>100</v>
      </c>
      <c r="J98" s="279">
        <f>IF(I98/H98*100&gt;100,100,I98/H98*100)</f>
        <v>100</v>
      </c>
      <c r="K98" s="283"/>
      <c r="L98" s="262"/>
      <c r="M98" s="294"/>
      <c r="N98" s="284"/>
      <c r="O98" s="285"/>
    </row>
    <row r="99" spans="1:15" ht="33" customHeight="1" x14ac:dyDescent="0.25">
      <c r="A99" s="293"/>
      <c r="B99" s="203"/>
      <c r="C99" s="276"/>
      <c r="D99" s="282"/>
      <c r="E99" s="273" t="s">
        <v>25</v>
      </c>
      <c r="F99" s="55" t="s">
        <v>26</v>
      </c>
      <c r="G99" s="278" t="s">
        <v>27</v>
      </c>
      <c r="H99" s="195">
        <f>'[82]Оценка от учреждения'!H98</f>
        <v>20</v>
      </c>
      <c r="I99" s="195">
        <f>'[82]Оценка от учреждения'!I98</f>
        <v>19.670000000000002</v>
      </c>
      <c r="J99" s="279">
        <f>IF(I99/H99*100&gt;100,100,I99/H99*100)</f>
        <v>98.350000000000009</v>
      </c>
      <c r="K99" s="279">
        <f>J99</f>
        <v>98.350000000000009</v>
      </c>
      <c r="L99" s="262"/>
      <c r="M99" s="294"/>
      <c r="N99" s="286"/>
      <c r="O99" s="287"/>
    </row>
    <row r="100" spans="1:15" customFormat="1" ht="34.5" customHeight="1" x14ac:dyDescent="0.25">
      <c r="A100" s="293"/>
      <c r="B100" s="189" t="s">
        <v>167</v>
      </c>
      <c r="C100" s="276" t="s">
        <v>168</v>
      </c>
      <c r="D100" s="277" t="s">
        <v>18</v>
      </c>
      <c r="E100" s="273" t="s">
        <v>19</v>
      </c>
      <c r="F100" s="256" t="s">
        <v>150</v>
      </c>
      <c r="G100" s="278" t="s">
        <v>21</v>
      </c>
      <c r="H100" s="195">
        <f>'[82]Оценка от учреждения'!H99</f>
        <v>100</v>
      </c>
      <c r="I100" s="195">
        <f>'[82]Оценка от учреждения'!I99</f>
        <v>100</v>
      </c>
      <c r="J100" s="279">
        <f>IF(I100/H100*100&gt;100,100,I100/H100*100)</f>
        <v>100</v>
      </c>
      <c r="K100" s="237">
        <f>(J100+J101+J102)/3</f>
        <v>100</v>
      </c>
      <c r="L100" s="261">
        <f>(K100+K103)/2</f>
        <v>100</v>
      </c>
      <c r="M100" s="294"/>
      <c r="N100" s="280"/>
      <c r="O100" s="281">
        <v>25</v>
      </c>
    </row>
    <row r="101" spans="1:15" customFormat="1" ht="39" customHeight="1" x14ac:dyDescent="0.25">
      <c r="A101" s="293"/>
      <c r="B101" s="189"/>
      <c r="C101" s="276"/>
      <c r="D101" s="282"/>
      <c r="E101" s="273" t="s">
        <v>19</v>
      </c>
      <c r="F101" s="256" t="s">
        <v>151</v>
      </c>
      <c r="G101" s="278" t="s">
        <v>21</v>
      </c>
      <c r="H101" s="195">
        <f>'[82]Оценка от учреждения'!H100</f>
        <v>10</v>
      </c>
      <c r="I101" s="195">
        <f>'[82]Оценка от учреждения'!I100</f>
        <v>0.5</v>
      </c>
      <c r="J101" s="279">
        <f>IF(H101/I101*100&gt;100,100,H101/I101*100)</f>
        <v>100</v>
      </c>
      <c r="K101" s="283"/>
      <c r="L101" s="262"/>
      <c r="M101" s="294"/>
      <c r="N101" s="284"/>
      <c r="O101" s="285"/>
    </row>
    <row r="102" spans="1:15" customFormat="1" ht="35.25" customHeight="1" x14ac:dyDescent="0.25">
      <c r="A102" s="293"/>
      <c r="B102" s="189"/>
      <c r="C102" s="276"/>
      <c r="D102" s="282"/>
      <c r="E102" s="273" t="s">
        <v>19</v>
      </c>
      <c r="F102" s="291" t="s">
        <v>152</v>
      </c>
      <c r="G102" s="278" t="s">
        <v>21</v>
      </c>
      <c r="H102" s="195">
        <f>'[82]Оценка от учреждения'!H101</f>
        <v>100</v>
      </c>
      <c r="I102" s="195">
        <f>'[82]Оценка от учреждения'!I101</f>
        <v>100</v>
      </c>
      <c r="J102" s="279">
        <f>IF(I102/H102*100&gt;100,100,I102/H102*100)</f>
        <v>100</v>
      </c>
      <c r="K102" s="283"/>
      <c r="L102" s="262"/>
      <c r="M102" s="294"/>
      <c r="N102" s="284"/>
      <c r="O102" s="285"/>
    </row>
    <row r="103" spans="1:15" customFormat="1" ht="33" customHeight="1" x14ac:dyDescent="0.25">
      <c r="A103" s="293"/>
      <c r="B103" s="203"/>
      <c r="C103" s="276"/>
      <c r="D103" s="282"/>
      <c r="E103" s="273" t="s">
        <v>25</v>
      </c>
      <c r="F103" s="55" t="s">
        <v>26</v>
      </c>
      <c r="G103" s="278" t="s">
        <v>27</v>
      </c>
      <c r="H103" s="195">
        <f>'[82]Оценка от учреждения'!H102</f>
        <v>0.75</v>
      </c>
      <c r="I103" s="195">
        <f>'[82]Оценка от учреждения'!I102</f>
        <v>0.75</v>
      </c>
      <c r="J103" s="279">
        <f>IF(I103/H103*100&gt;100,100,I103/H103*100)</f>
        <v>100</v>
      </c>
      <c r="K103" s="279">
        <f>J103</f>
        <v>100</v>
      </c>
      <c r="L103" s="262"/>
      <c r="M103" s="294"/>
      <c r="N103" s="286"/>
      <c r="O103" s="287"/>
    </row>
    <row r="104" spans="1:15" ht="33" customHeight="1" x14ac:dyDescent="0.25">
      <c r="A104" s="293"/>
      <c r="B104" s="189" t="s">
        <v>169</v>
      </c>
      <c r="C104" s="276" t="s">
        <v>170</v>
      </c>
      <c r="D104" s="277" t="s">
        <v>18</v>
      </c>
      <c r="E104" s="273" t="s">
        <v>19</v>
      </c>
      <c r="F104" s="256" t="s">
        <v>150</v>
      </c>
      <c r="G104" s="278" t="s">
        <v>21</v>
      </c>
      <c r="H104" s="195">
        <f>'[82]Оценка от учреждения'!H103</f>
        <v>100</v>
      </c>
      <c r="I104" s="195">
        <f>'[82]Оценка от учреждения'!I103</f>
        <v>100</v>
      </c>
      <c r="J104" s="279">
        <f>IF(I104/H104*100&gt;100,100,I104/H104*100)</f>
        <v>100</v>
      </c>
      <c r="K104" s="237">
        <f>(J104+J105+J106)/3</f>
        <v>100</v>
      </c>
      <c r="L104" s="261">
        <f>(K104+K107)/2</f>
        <v>100</v>
      </c>
      <c r="M104" s="294"/>
      <c r="N104" s="280"/>
      <c r="O104" s="281">
        <v>26</v>
      </c>
    </row>
    <row r="105" spans="1:15" ht="39" customHeight="1" x14ac:dyDescent="0.25">
      <c r="A105" s="293"/>
      <c r="B105" s="189"/>
      <c r="C105" s="276"/>
      <c r="D105" s="282"/>
      <c r="E105" s="273" t="s">
        <v>19</v>
      </c>
      <c r="F105" s="256" t="s">
        <v>151</v>
      </c>
      <c r="G105" s="278" t="s">
        <v>21</v>
      </c>
      <c r="H105" s="195">
        <f>'[82]Оценка от учреждения'!H104</f>
        <v>6.4</v>
      </c>
      <c r="I105" s="195">
        <f>'[82]Оценка от учреждения'!I104</f>
        <v>5.9</v>
      </c>
      <c r="J105" s="279">
        <f>IF(H105/I105*100&gt;100,100,H105/I105*100)</f>
        <v>100</v>
      </c>
      <c r="K105" s="283"/>
      <c r="L105" s="262"/>
      <c r="M105" s="294"/>
      <c r="N105" s="284"/>
      <c r="O105" s="285"/>
    </row>
    <row r="106" spans="1:15" ht="32.25" customHeight="1" x14ac:dyDescent="0.25">
      <c r="A106" s="293"/>
      <c r="B106" s="189"/>
      <c r="C106" s="276"/>
      <c r="D106" s="282"/>
      <c r="E106" s="273" t="s">
        <v>19</v>
      </c>
      <c r="F106" s="291" t="s">
        <v>152</v>
      </c>
      <c r="G106" s="278" t="s">
        <v>21</v>
      </c>
      <c r="H106" s="195">
        <f>'[82]Оценка от учреждения'!H105</f>
        <v>100</v>
      </c>
      <c r="I106" s="195">
        <f>'[82]Оценка от учреждения'!I105</f>
        <v>100</v>
      </c>
      <c r="J106" s="279">
        <f>IF(I106/H106*100&gt;100,100,I106/H106*100)</f>
        <v>100</v>
      </c>
      <c r="K106" s="283"/>
      <c r="L106" s="262"/>
      <c r="M106" s="294"/>
      <c r="N106" s="284"/>
      <c r="O106" s="285"/>
    </row>
    <row r="107" spans="1:15" ht="33" customHeight="1" x14ac:dyDescent="0.25">
      <c r="A107" s="295"/>
      <c r="B107" s="203"/>
      <c r="C107" s="276"/>
      <c r="D107" s="282"/>
      <c r="E107" s="273" t="s">
        <v>25</v>
      </c>
      <c r="F107" s="55" t="s">
        <v>26</v>
      </c>
      <c r="G107" s="278" t="s">
        <v>27</v>
      </c>
      <c r="H107" s="195">
        <f>'[82]Оценка от учреждения'!H106</f>
        <v>128</v>
      </c>
      <c r="I107" s="195">
        <f>'[82]Оценка от учреждения'!I106</f>
        <v>128.41999999999999</v>
      </c>
      <c r="J107" s="279">
        <f>IF(I107/H107*100&gt;100,100,I107/H107*100)</f>
        <v>100</v>
      </c>
      <c r="K107" s="279">
        <f>J107</f>
        <v>100</v>
      </c>
      <c r="L107" s="262"/>
      <c r="M107" s="296"/>
      <c r="N107" s="286"/>
      <c r="O107" s="287"/>
    </row>
    <row r="108" spans="1:15" x14ac:dyDescent="0.25">
      <c r="A108" s="272"/>
      <c r="B108" s="272"/>
      <c r="C108" s="272"/>
      <c r="D108" s="272"/>
      <c r="E108" s="272"/>
      <c r="F108" s="272"/>
      <c r="G108" s="272"/>
      <c r="J108" s="272"/>
      <c r="K108" s="272"/>
      <c r="L108" s="272"/>
      <c r="M108" s="272"/>
      <c r="N108" s="272"/>
      <c r="O108" s="27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92"/>
      <c r="H109" s="246"/>
      <c r="J109" s="272"/>
      <c r="K109" s="272"/>
      <c r="L109" s="272"/>
      <c r="M109" s="272"/>
      <c r="N109" s="272"/>
      <c r="O109" s="272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16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3" t="s">
        <v>1</v>
      </c>
      <c r="B2" s="3" t="s">
        <v>173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3</v>
      </c>
      <c r="D3" s="5">
        <v>4</v>
      </c>
      <c r="E3" s="4">
        <v>5</v>
      </c>
      <c r="F3" s="4">
        <v>6</v>
      </c>
      <c r="G3" s="5">
        <v>7</v>
      </c>
      <c r="H3" s="4">
        <v>8</v>
      </c>
      <c r="I3" s="4">
        <v>9</v>
      </c>
      <c r="J3" s="5">
        <v>10</v>
      </c>
      <c r="K3" s="4">
        <v>11</v>
      </c>
      <c r="L3" s="4">
        <v>12</v>
      </c>
      <c r="M3" s="5">
        <v>13</v>
      </c>
      <c r="N3" s="4">
        <v>14</v>
      </c>
    </row>
    <row r="4" spans="1:15" customFormat="1" ht="55.5" hidden="1" customHeight="1" x14ac:dyDescent="0.25">
      <c r="A4" s="228" t="s">
        <v>236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8.25" hidden="1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04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>
        <f>'[83]Оценка от учреждения'!H15</f>
        <v>12</v>
      </c>
      <c r="I16" s="195">
        <f>'[83]Оценка от учреждения'!I15</f>
        <v>2.4</v>
      </c>
      <c r="J16" s="225">
        <f>IF(H16/I16*100&gt;100,100,H16/I16*100)</f>
        <v>100</v>
      </c>
      <c r="K16" s="226">
        <f>(J16+J17+J18)/3</f>
        <v>100</v>
      </c>
      <c r="L16" s="227">
        <f>(K16+K19)/2</f>
        <v>100</v>
      </c>
      <c r="M16" s="233"/>
      <c r="N16" s="44"/>
      <c r="O16" s="229">
        <v>4</v>
      </c>
    </row>
    <row r="17" spans="1:15" customFormat="1" ht="39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>
        <f>'[83]Оценка от учреждения'!H16</f>
        <v>100</v>
      </c>
      <c r="I17" s="195">
        <f>'[83]Оценка от учреждения'!I16</f>
        <v>100</v>
      </c>
      <c r="J17" s="225">
        <f>IF(I17/H17*100&gt;100,100,I17/H17*100)</f>
        <v>100</v>
      </c>
      <c r="K17" s="231"/>
      <c r="L17" s="232"/>
      <c r="M17" s="233"/>
      <c r="N17" s="49"/>
      <c r="O17" s="234"/>
    </row>
    <row r="18" spans="1:15" customFormat="1" ht="32.25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>
        <f>'[83]Оценка от учреждения'!H17</f>
        <v>70</v>
      </c>
      <c r="I18" s="195">
        <f>'[83]Оценка от учреждения'!I17</f>
        <v>83.3</v>
      </c>
      <c r="J18" s="225">
        <f>IF(I18/H18*100&gt;100,100,I18/H18*100)</f>
        <v>100</v>
      </c>
      <c r="K18" s="231"/>
      <c r="L18" s="232"/>
      <c r="M18" s="233"/>
      <c r="N18" s="49"/>
      <c r="O18" s="234"/>
    </row>
    <row r="19" spans="1:15" customFormat="1" ht="33" customHeight="1" x14ac:dyDescent="0.25">
      <c r="A19" s="223"/>
      <c r="B19" s="203"/>
      <c r="C19" s="204"/>
      <c r="D19" s="199"/>
      <c r="E19" s="192" t="s">
        <v>25</v>
      </c>
      <c r="F19" s="205" t="s">
        <v>26</v>
      </c>
      <c r="G19" s="194" t="s">
        <v>27</v>
      </c>
      <c r="H19" s="195">
        <f>'[83]Оценка от учреждения'!H18</f>
        <v>0.17</v>
      </c>
      <c r="I19" s="195">
        <f>'[83]Оценка от учреждения'!I18</f>
        <v>0.17</v>
      </c>
      <c r="J19" s="225">
        <f>IF(I19/H19*100&gt;100,100,I19/H19*100)</f>
        <v>100</v>
      </c>
      <c r="K19" s="225">
        <f>J19</f>
        <v>100</v>
      </c>
      <c r="L19" s="232"/>
      <c r="M19" s="233"/>
      <c r="N19" s="57"/>
      <c r="O19" s="236"/>
    </row>
    <row r="20" spans="1:15" ht="52.5" customHeight="1" x14ac:dyDescent="0.25">
      <c r="A20" s="223"/>
      <c r="B20" s="189" t="s">
        <v>124</v>
      </c>
      <c r="C20" s="36" t="s">
        <v>125</v>
      </c>
      <c r="D20" s="208" t="s">
        <v>18</v>
      </c>
      <c r="E20" s="3" t="s">
        <v>19</v>
      </c>
      <c r="F20" s="38" t="s">
        <v>114</v>
      </c>
      <c r="G20" s="39" t="s">
        <v>21</v>
      </c>
      <c r="H20" s="195">
        <f>'[83]Оценка от учреждения'!H19</f>
        <v>12</v>
      </c>
      <c r="I20" s="195">
        <f>'[83]Оценка от учреждения'!I19</f>
        <v>1.5</v>
      </c>
      <c r="J20" s="196">
        <f>IF(H20/I20*100&gt;100,100,H20/I20*100)</f>
        <v>100</v>
      </c>
      <c r="K20" s="237">
        <f>(J20+J21+J22)/3</f>
        <v>94.416666666666671</v>
      </c>
      <c r="L20" s="227">
        <f>(K20+K23)/2</f>
        <v>97.208333333333343</v>
      </c>
      <c r="M20" s="233"/>
      <c r="N20" s="44"/>
      <c r="O20" s="238">
        <v>5</v>
      </c>
    </row>
    <row r="21" spans="1:15" ht="39" customHeight="1" x14ac:dyDescent="0.25">
      <c r="A21" s="223"/>
      <c r="B21" s="189"/>
      <c r="C21" s="36"/>
      <c r="D21" s="209"/>
      <c r="E21" s="3" t="s">
        <v>19</v>
      </c>
      <c r="F21" s="38" t="s">
        <v>115</v>
      </c>
      <c r="G21" s="39" t="s">
        <v>21</v>
      </c>
      <c r="H21" s="195">
        <f>'[83]Оценка от учреждения'!H20</f>
        <v>100</v>
      </c>
      <c r="I21" s="195">
        <f>'[83]Оценка от учреждения'!I20</f>
        <v>100</v>
      </c>
      <c r="J21" s="196">
        <f>IF(I21/H21*100&gt;100,100,I21/H21*100)</f>
        <v>100</v>
      </c>
      <c r="K21" s="239"/>
      <c r="L21" s="240"/>
      <c r="M21" s="233"/>
      <c r="N21" s="49"/>
      <c r="O21" s="241"/>
    </row>
    <row r="22" spans="1:15" ht="33.75" customHeight="1" x14ac:dyDescent="0.25">
      <c r="A22" s="223"/>
      <c r="B22" s="189"/>
      <c r="C22" s="36"/>
      <c r="D22" s="209"/>
      <c r="E22" s="3" t="s">
        <v>19</v>
      </c>
      <c r="F22" s="38" t="s">
        <v>116</v>
      </c>
      <c r="G22" s="39" t="s">
        <v>21</v>
      </c>
      <c r="H22" s="195">
        <f>'[83]Оценка от учреждения'!H21</f>
        <v>40</v>
      </c>
      <c r="I22" s="195">
        <f>'[83]Оценка от учреждения'!I21</f>
        <v>33.299999999999997</v>
      </c>
      <c r="J22" s="196">
        <f>IF(I22/H22*100&gt;100,100,I22/H22*100)</f>
        <v>83.249999999999986</v>
      </c>
      <c r="K22" s="239"/>
      <c r="L22" s="240"/>
      <c r="M22" s="233"/>
      <c r="N22" s="49"/>
      <c r="O22" s="241"/>
    </row>
    <row r="23" spans="1:15" ht="33" customHeight="1" x14ac:dyDescent="0.25">
      <c r="A23" s="223"/>
      <c r="B23" s="203"/>
      <c r="C23" s="53"/>
      <c r="D23" s="209"/>
      <c r="E23" s="3" t="s">
        <v>25</v>
      </c>
      <c r="F23" s="55" t="s">
        <v>26</v>
      </c>
      <c r="G23" s="39" t="s">
        <v>27</v>
      </c>
      <c r="H23" s="195">
        <f>'[83]Оценка от учреждения'!H22</f>
        <v>3</v>
      </c>
      <c r="I23" s="195">
        <f>'[83]Оценка от учреждения'!I22</f>
        <v>3.25</v>
      </c>
      <c r="J23" s="196">
        <f>IF(I23/H23*100&gt;100,100,I23/H23*100)</f>
        <v>100</v>
      </c>
      <c r="K23" s="196">
        <f>J23</f>
        <v>100</v>
      </c>
      <c r="L23" s="240"/>
      <c r="M23" s="233"/>
      <c r="N23" s="57"/>
      <c r="O23" s="242"/>
    </row>
    <row r="24" spans="1:15" ht="52.5" customHeight="1" x14ac:dyDescent="0.25">
      <c r="A24" s="223"/>
      <c r="B24" s="189" t="s">
        <v>126</v>
      </c>
      <c r="C24" s="36" t="s">
        <v>127</v>
      </c>
      <c r="D24" s="208" t="s">
        <v>18</v>
      </c>
      <c r="E24" s="3" t="s">
        <v>19</v>
      </c>
      <c r="F24" s="38" t="s">
        <v>114</v>
      </c>
      <c r="G24" s="39" t="s">
        <v>21</v>
      </c>
      <c r="H24" s="195">
        <f>'[83]Оценка от учреждения'!H23</f>
        <v>10</v>
      </c>
      <c r="I24" s="195">
        <f>'[83]Оценка от учреждения'!I23</f>
        <v>4.9000000000000004</v>
      </c>
      <c r="J24" s="196">
        <f>IF(H24/I24*100&gt;100,100,H24/I24*100)</f>
        <v>100</v>
      </c>
      <c r="K24" s="237">
        <f>(J24+J25+J26)/3</f>
        <v>94.416666666666671</v>
      </c>
      <c r="L24" s="227">
        <f>(K24+K27)/2</f>
        <v>97.208333333333343</v>
      </c>
      <c r="M24" s="233"/>
      <c r="N24" s="44"/>
      <c r="O24" s="238">
        <v>6</v>
      </c>
    </row>
    <row r="25" spans="1:15" ht="39" customHeight="1" x14ac:dyDescent="0.25">
      <c r="A25" s="223"/>
      <c r="B25" s="189"/>
      <c r="C25" s="36"/>
      <c r="D25" s="209"/>
      <c r="E25" s="3" t="s">
        <v>19</v>
      </c>
      <c r="F25" s="193" t="s">
        <v>115</v>
      </c>
      <c r="G25" s="39" t="s">
        <v>21</v>
      </c>
      <c r="H25" s="195">
        <f>'[83]Оценка от учреждения'!H24</f>
        <v>100</v>
      </c>
      <c r="I25" s="195">
        <f>'[83]Оценка от учреждения'!I24</f>
        <v>100</v>
      </c>
      <c r="J25" s="196">
        <f>IF(I25/H25*100&gt;100,100,I25/H25*100)</f>
        <v>100</v>
      </c>
      <c r="K25" s="239"/>
      <c r="L25" s="240"/>
      <c r="M25" s="233"/>
      <c r="N25" s="49"/>
      <c r="O25" s="241"/>
    </row>
    <row r="26" spans="1:15" ht="35.25" customHeight="1" x14ac:dyDescent="0.25">
      <c r="A26" s="223"/>
      <c r="B26" s="189"/>
      <c r="C26" s="36"/>
      <c r="D26" s="209"/>
      <c r="E26" s="3" t="s">
        <v>19</v>
      </c>
      <c r="F26" s="38" t="s">
        <v>116</v>
      </c>
      <c r="G26" s="39" t="s">
        <v>21</v>
      </c>
      <c r="H26" s="195">
        <f>'[83]Оценка от учреждения'!H25</f>
        <v>40</v>
      </c>
      <c r="I26" s="195">
        <f>'[83]Оценка от учреждения'!I25</f>
        <v>33.299999999999997</v>
      </c>
      <c r="J26" s="196">
        <f>IF(I26/H26*100&gt;100,100,I26/H26*100)</f>
        <v>83.249999999999986</v>
      </c>
      <c r="K26" s="239"/>
      <c r="L26" s="240"/>
      <c r="M26" s="233"/>
      <c r="N26" s="49"/>
      <c r="O26" s="241"/>
    </row>
    <row r="27" spans="1:15" ht="33" customHeight="1" x14ac:dyDescent="0.25">
      <c r="A27" s="223"/>
      <c r="B27" s="203"/>
      <c r="C27" s="53"/>
      <c r="D27" s="209"/>
      <c r="E27" s="3" t="s">
        <v>25</v>
      </c>
      <c r="F27" s="55" t="s">
        <v>26</v>
      </c>
      <c r="G27" s="39" t="s">
        <v>27</v>
      </c>
      <c r="H27" s="195">
        <f>'[83]Оценка от учреждения'!H26</f>
        <v>23</v>
      </c>
      <c r="I27" s="195">
        <f>'[83]Оценка от учреждения'!I26</f>
        <v>23.75</v>
      </c>
      <c r="J27" s="196">
        <f>IF(I27/H27*100&gt;100,100,I27/H27*100)</f>
        <v>100</v>
      </c>
      <c r="K27" s="196">
        <f>J27</f>
        <v>100</v>
      </c>
      <c r="L27" s="240"/>
      <c r="M27" s="233"/>
      <c r="N27" s="57"/>
      <c r="O27" s="242"/>
    </row>
    <row r="28" spans="1:15" ht="51" customHeight="1" x14ac:dyDescent="0.25">
      <c r="A28" s="223"/>
      <c r="B28" s="189" t="s">
        <v>128</v>
      </c>
      <c r="C28" s="36" t="s">
        <v>129</v>
      </c>
      <c r="D28" s="208" t="s">
        <v>18</v>
      </c>
      <c r="E28" s="3" t="s">
        <v>19</v>
      </c>
      <c r="F28" s="38" t="s">
        <v>114</v>
      </c>
      <c r="G28" s="39" t="s">
        <v>21</v>
      </c>
      <c r="H28" s="195">
        <f>'[83]Оценка от учреждения'!H27</f>
        <v>12</v>
      </c>
      <c r="I28" s="195">
        <f>'[83]Оценка от учреждения'!I27</f>
        <v>6</v>
      </c>
      <c r="J28" s="196">
        <f>IF(H28/I28*100&gt;100,100,H28/I28*100)</f>
        <v>100</v>
      </c>
      <c r="K28" s="237">
        <f>(J28+J29+J30)/3</f>
        <v>93.333333333333329</v>
      </c>
      <c r="L28" s="227">
        <f>(K28+K31)/2</f>
        <v>96.666666666666657</v>
      </c>
      <c r="M28" s="233"/>
      <c r="N28" s="44"/>
      <c r="O28" s="238">
        <v>7</v>
      </c>
    </row>
    <row r="29" spans="1:15" ht="39" customHeight="1" x14ac:dyDescent="0.25">
      <c r="A29" s="223"/>
      <c r="B29" s="189"/>
      <c r="C29" s="36"/>
      <c r="D29" s="209"/>
      <c r="E29" s="3" t="s">
        <v>19</v>
      </c>
      <c r="F29" s="38" t="s">
        <v>115</v>
      </c>
      <c r="G29" s="39" t="s">
        <v>21</v>
      </c>
      <c r="H29" s="195">
        <f>'[83]Оценка от учреждения'!H28</f>
        <v>100</v>
      </c>
      <c r="I29" s="195">
        <f>'[83]Оценка от учреждения'!I28</f>
        <v>100</v>
      </c>
      <c r="J29" s="196">
        <f>IF(I29/H29*100&gt;100,100,I29/H29*100)</f>
        <v>100</v>
      </c>
      <c r="K29" s="239"/>
      <c r="L29" s="240"/>
      <c r="M29" s="233"/>
      <c r="N29" s="49"/>
      <c r="O29" s="241"/>
    </row>
    <row r="30" spans="1:15" ht="33.75" customHeight="1" x14ac:dyDescent="0.25">
      <c r="A30" s="223"/>
      <c r="B30" s="189"/>
      <c r="C30" s="36"/>
      <c r="D30" s="209"/>
      <c r="E30" s="3" t="s">
        <v>19</v>
      </c>
      <c r="F30" s="38" t="s">
        <v>116</v>
      </c>
      <c r="G30" s="39" t="s">
        <v>21</v>
      </c>
      <c r="H30" s="195">
        <f>'[83]Оценка от учреждения'!H29</f>
        <v>70</v>
      </c>
      <c r="I30" s="195">
        <f>'[83]Оценка от учреждения'!I29</f>
        <v>56</v>
      </c>
      <c r="J30" s="196">
        <f>IF(I30/H30*100&gt;100,100,I30/H30*100)</f>
        <v>80</v>
      </c>
      <c r="K30" s="239"/>
      <c r="L30" s="240"/>
      <c r="M30" s="233"/>
      <c r="N30" s="49"/>
      <c r="O30" s="241"/>
    </row>
    <row r="31" spans="1:15" ht="33" customHeight="1" x14ac:dyDescent="0.25">
      <c r="A31" s="223"/>
      <c r="B31" s="203"/>
      <c r="C31" s="53"/>
      <c r="D31" s="209"/>
      <c r="E31" s="3" t="s">
        <v>25</v>
      </c>
      <c r="F31" s="55" t="s">
        <v>26</v>
      </c>
      <c r="G31" s="39" t="s">
        <v>27</v>
      </c>
      <c r="H31" s="195">
        <f>'[83]Оценка от учреждения'!H30</f>
        <v>3.5</v>
      </c>
      <c r="I31" s="195">
        <f>'[83]Оценка от учреждения'!I30</f>
        <v>3.58</v>
      </c>
      <c r="J31" s="196">
        <f>IF(I31/H31*100&gt;100,100,I31/H31*100)</f>
        <v>100</v>
      </c>
      <c r="K31" s="196">
        <f>J31</f>
        <v>100</v>
      </c>
      <c r="L31" s="240"/>
      <c r="M31" s="233"/>
      <c r="N31" s="57"/>
      <c r="O31" s="242"/>
    </row>
    <row r="32" spans="1:15" ht="54" customHeight="1" x14ac:dyDescent="0.25">
      <c r="A32" s="20"/>
      <c r="B32" s="189" t="s">
        <v>130</v>
      </c>
      <c r="C32" s="36" t="s">
        <v>131</v>
      </c>
      <c r="D32" s="37" t="s">
        <v>18</v>
      </c>
      <c r="E32" s="3" t="s">
        <v>19</v>
      </c>
      <c r="F32" s="38" t="s">
        <v>114</v>
      </c>
      <c r="G32" s="39" t="s">
        <v>21</v>
      </c>
      <c r="H32" s="195">
        <f>'[83]Оценка от учреждения'!H31</f>
        <v>6.4</v>
      </c>
      <c r="I32" s="195">
        <f>'[83]Оценка от учреждения'!I31</f>
        <v>6</v>
      </c>
      <c r="J32" s="196">
        <f>IF(H32/I32*100&gt;100,100,H32/I32*100)</f>
        <v>100</v>
      </c>
      <c r="K32" s="237">
        <f>(J32+J33+J34)/3</f>
        <v>93.333333333333329</v>
      </c>
      <c r="L32" s="227">
        <f>(K32+K35)/2</f>
        <v>96.180581075513089</v>
      </c>
      <c r="M32" s="243"/>
      <c r="N32" s="44"/>
      <c r="O32" s="238">
        <v>8</v>
      </c>
    </row>
    <row r="33" spans="1:15" ht="39" customHeight="1" x14ac:dyDescent="0.25">
      <c r="A33" s="20"/>
      <c r="B33" s="189"/>
      <c r="C33" s="36"/>
      <c r="D33" s="217"/>
      <c r="E33" s="3" t="s">
        <v>19</v>
      </c>
      <c r="F33" s="38" t="s">
        <v>115</v>
      </c>
      <c r="G33" s="39" t="s">
        <v>21</v>
      </c>
      <c r="H33" s="195">
        <f>'[83]Оценка от учреждения'!H32</f>
        <v>100</v>
      </c>
      <c r="I33" s="195">
        <f>'[83]Оценка от учреждения'!I32</f>
        <v>100</v>
      </c>
      <c r="J33" s="196">
        <f>IF(I33/H33*100&gt;100,100,I33/H33*100)</f>
        <v>100</v>
      </c>
      <c r="K33" s="239"/>
      <c r="L33" s="240"/>
      <c r="M33" s="243"/>
      <c r="N33" s="49"/>
      <c r="O33" s="241"/>
    </row>
    <row r="34" spans="1:15" ht="33.75" customHeight="1" x14ac:dyDescent="0.25">
      <c r="A34" s="20"/>
      <c r="B34" s="189"/>
      <c r="C34" s="36"/>
      <c r="D34" s="217"/>
      <c r="E34" s="3" t="s">
        <v>19</v>
      </c>
      <c r="F34" s="38" t="s">
        <v>116</v>
      </c>
      <c r="G34" s="39" t="s">
        <v>21</v>
      </c>
      <c r="H34" s="195">
        <f>'[83]Оценка от учреждения'!H33</f>
        <v>70</v>
      </c>
      <c r="I34" s="195">
        <f>'[83]Оценка от учреждения'!I33</f>
        <v>56</v>
      </c>
      <c r="J34" s="196">
        <f>IF(I34/H34*100&gt;100,100,I34/H34*100)</f>
        <v>80</v>
      </c>
      <c r="K34" s="239"/>
      <c r="L34" s="240"/>
      <c r="M34" s="243"/>
      <c r="N34" s="49"/>
      <c r="O34" s="241"/>
    </row>
    <row r="35" spans="1:15" ht="33" customHeight="1" x14ac:dyDescent="0.25">
      <c r="A35" s="20"/>
      <c r="B35" s="203"/>
      <c r="C35" s="53"/>
      <c r="D35" s="218"/>
      <c r="E35" s="3" t="s">
        <v>25</v>
      </c>
      <c r="F35" s="55" t="s">
        <v>26</v>
      </c>
      <c r="G35" s="39" t="s">
        <v>27</v>
      </c>
      <c r="H35" s="195">
        <f>'[83]Оценка от учреждения'!H34</f>
        <v>299.33</v>
      </c>
      <c r="I35" s="195">
        <f>'[83]Оценка от учреждения'!I34</f>
        <v>296.42</v>
      </c>
      <c r="J35" s="196">
        <f>IF(I35/H35*100&gt;100,100,I35/H35*100)</f>
        <v>99.02782881769285</v>
      </c>
      <c r="K35" s="196">
        <f>J35</f>
        <v>99.02782881769285</v>
      </c>
      <c r="L35" s="240"/>
      <c r="M35" s="243"/>
      <c r="N35" s="57"/>
      <c r="O35" s="242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33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33"/>
      <c r="N41" s="49"/>
      <c r="O41" s="241"/>
    </row>
    <row r="42" spans="1:15" ht="36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33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customHeight="1" x14ac:dyDescent="0.25">
      <c r="A56" s="223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>
        <f>'[83]Оценка от учреждения'!H55</f>
        <v>12</v>
      </c>
      <c r="I56" s="195">
        <f>'[83]Оценка от учреждения'!I55</f>
        <v>0.2</v>
      </c>
      <c r="J56" s="196">
        <f>IF(H56/I56*100&gt;100,100,H56/I56*100)</f>
        <v>100</v>
      </c>
      <c r="K56" s="237">
        <f>(J56+J57+J58)/3</f>
        <v>100</v>
      </c>
      <c r="L56" s="227">
        <f>(K56+K59)/2</f>
        <v>100</v>
      </c>
      <c r="M56" s="233"/>
      <c r="N56" s="44"/>
      <c r="O56" s="238">
        <v>14</v>
      </c>
    </row>
    <row r="57" spans="1:15" ht="39" customHeight="1" x14ac:dyDescent="0.25">
      <c r="A57" s="223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>
        <f>'[83]Оценка от учреждения'!H56</f>
        <v>100</v>
      </c>
      <c r="I57" s="195">
        <f>'[83]Оценка от учреждения'!I56</f>
        <v>100</v>
      </c>
      <c r="J57" s="196">
        <f>IF(I57/H57*100&gt;100,100,I57/H57*100)</f>
        <v>100</v>
      </c>
      <c r="K57" s="239"/>
      <c r="L57" s="240"/>
      <c r="M57" s="233"/>
      <c r="N57" s="49"/>
      <c r="O57" s="241"/>
    </row>
    <row r="58" spans="1:15" ht="36.75" customHeight="1" x14ac:dyDescent="0.25">
      <c r="A58" s="223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>
        <f>'[83]Оценка от учреждения'!H57</f>
        <v>70</v>
      </c>
      <c r="I58" s="195">
        <f>'[83]Оценка от учреждения'!I57</f>
        <v>77.8</v>
      </c>
      <c r="J58" s="196">
        <f>IF(I58/H58*100&gt;100,100,I58/H58*100)</f>
        <v>100</v>
      </c>
      <c r="K58" s="239"/>
      <c r="L58" s="240"/>
      <c r="M58" s="233"/>
      <c r="N58" s="49"/>
      <c r="O58" s="241"/>
    </row>
    <row r="59" spans="1:15" ht="33" customHeight="1" x14ac:dyDescent="0.25">
      <c r="A59" s="223"/>
      <c r="B59" s="203"/>
      <c r="C59" s="53"/>
      <c r="D59" s="209"/>
      <c r="E59" s="3" t="s">
        <v>25</v>
      </c>
      <c r="F59" s="55" t="s">
        <v>26</v>
      </c>
      <c r="G59" s="39" t="s">
        <v>27</v>
      </c>
      <c r="H59" s="195">
        <f>'[83]Оценка от учреждения'!H58</f>
        <v>1</v>
      </c>
      <c r="I59" s="195">
        <f>'[83]Оценка от учреждения'!I58</f>
        <v>2.08</v>
      </c>
      <c r="J59" s="196">
        <f>IF(I59/H59*100&gt;100,100,I59/H59*100)</f>
        <v>100</v>
      </c>
      <c r="K59" s="196">
        <f>J59</f>
        <v>100</v>
      </c>
      <c r="L59" s="240"/>
      <c r="M59" s="233"/>
      <c r="N59" s="57"/>
      <c r="O59" s="242"/>
    </row>
    <row r="60" spans="1:15" customFormat="1" ht="52.5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33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33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33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33"/>
      <c r="N63" s="57"/>
      <c r="O63" s="236"/>
    </row>
    <row r="64" spans="1:15" ht="51" hidden="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/>
      <c r="I64" s="195"/>
      <c r="J64" s="196"/>
      <c r="K64" s="237"/>
      <c r="L64" s="227"/>
      <c r="M64" s="233"/>
      <c r="N64" s="44"/>
      <c r="O64" s="238">
        <v>16</v>
      </c>
    </row>
    <row r="65" spans="1:15" ht="39" hidden="1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/>
      <c r="I65" s="195"/>
      <c r="J65" s="196"/>
      <c r="K65" s="239"/>
      <c r="L65" s="240"/>
      <c r="M65" s="233"/>
      <c r="N65" s="49"/>
      <c r="O65" s="241"/>
    </row>
    <row r="66" spans="1:15" ht="33.75" hidden="1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/>
      <c r="I66" s="195"/>
      <c r="J66" s="196"/>
      <c r="K66" s="239"/>
      <c r="L66" s="240"/>
      <c r="M66" s="233"/>
      <c r="N66" s="49"/>
      <c r="O66" s="241"/>
    </row>
    <row r="67" spans="1:15" ht="33" hidden="1" customHeight="1" x14ac:dyDescent="0.25">
      <c r="A67" s="223"/>
      <c r="B67" s="203"/>
      <c r="C67" s="53"/>
      <c r="D67" s="209"/>
      <c r="E67" s="3" t="s">
        <v>25</v>
      </c>
      <c r="F67" s="55" t="s">
        <v>117</v>
      </c>
      <c r="G67" s="39" t="s">
        <v>27</v>
      </c>
      <c r="H67" s="195"/>
      <c r="I67" s="195"/>
      <c r="J67" s="196"/>
      <c r="K67" s="196"/>
      <c r="L67" s="240"/>
      <c r="M67" s="233"/>
      <c r="N67" s="57"/>
      <c r="O67" s="242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196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hidden="1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/>
      <c r="I72" s="195"/>
      <c r="J72" s="196"/>
      <c r="K72" s="237"/>
      <c r="L72" s="227"/>
      <c r="M72" s="233"/>
      <c r="N72" s="44"/>
      <c r="O72" s="238">
        <v>18</v>
      </c>
    </row>
    <row r="73" spans="1:15" ht="34.5" hidden="1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/>
      <c r="I73" s="195"/>
      <c r="J73" s="196"/>
      <c r="K73" s="239"/>
      <c r="L73" s="240"/>
      <c r="M73" s="233"/>
      <c r="N73" s="49"/>
      <c r="O73" s="241"/>
    </row>
    <row r="74" spans="1:15" ht="33.75" hidden="1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/>
      <c r="I74" s="195"/>
      <c r="J74" s="196"/>
      <c r="K74" s="239"/>
      <c r="L74" s="240"/>
      <c r="M74" s="233"/>
      <c r="N74" s="49"/>
      <c r="O74" s="241"/>
    </row>
    <row r="75" spans="1:15" ht="33" hidden="1" customHeight="1" x14ac:dyDescent="0.25">
      <c r="A75" s="223"/>
      <c r="B75" s="203"/>
      <c r="C75" s="53"/>
      <c r="D75" s="209"/>
      <c r="E75" s="3" t="s">
        <v>25</v>
      </c>
      <c r="F75" s="55" t="s">
        <v>117</v>
      </c>
      <c r="G75" s="39" t="s">
        <v>27</v>
      </c>
      <c r="H75" s="195"/>
      <c r="I75" s="195"/>
      <c r="J75" s="196"/>
      <c r="K75" s="196"/>
      <c r="L75" s="240"/>
      <c r="M75" s="233"/>
      <c r="N75" s="57"/>
      <c r="O75" s="242"/>
    </row>
    <row r="76" spans="1:15" customFormat="1" ht="36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/>
      <c r="I76" s="195"/>
      <c r="J76" s="225"/>
      <c r="K76" s="226"/>
      <c r="L76" s="227"/>
      <c r="M76" s="233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/>
      <c r="I77" s="195"/>
      <c r="J77" s="225"/>
      <c r="K77" s="231"/>
      <c r="L77" s="232"/>
      <c r="M77" s="233"/>
      <c r="N77" s="49"/>
      <c r="O77" s="234"/>
    </row>
    <row r="78" spans="1:15" customFormat="1" ht="35.25" hidden="1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/>
      <c r="I78" s="195"/>
      <c r="J78" s="225"/>
      <c r="K78" s="231"/>
      <c r="L78" s="232"/>
      <c r="M78" s="233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/>
      <c r="L79" s="232"/>
      <c r="M79" s="233"/>
      <c r="N79" s="57"/>
      <c r="O79" s="236"/>
    </row>
    <row r="80" spans="1:15" ht="34.5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>
        <f>'[83]Оценка от учреждения'!H79</f>
        <v>100</v>
      </c>
      <c r="I80" s="195">
        <f>'[83]Оценка от учреждения'!I79</f>
        <v>100</v>
      </c>
      <c r="J80" s="196">
        <f>IF(I80/H80*100&gt;100,100,I80/H80*100)</f>
        <v>100</v>
      </c>
      <c r="K80" s="237">
        <f>(J80+J81+J82)/3</f>
        <v>100</v>
      </c>
      <c r="L80" s="227">
        <f>(K80+K83)/2</f>
        <v>100</v>
      </c>
      <c r="M80" s="233"/>
      <c r="N80" s="44"/>
      <c r="O80" s="238">
        <v>20</v>
      </c>
    </row>
    <row r="81" spans="1:15" ht="39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>
        <f>'[83]Оценка от учреждения'!H80</f>
        <v>12</v>
      </c>
      <c r="I81" s="195">
        <f>'[83]Оценка от учреждения'!I80</f>
        <v>2.4</v>
      </c>
      <c r="J81" s="196">
        <f>IF(H81/I81*100&gt;100,100,H81/I81*100)</f>
        <v>100</v>
      </c>
      <c r="K81" s="239"/>
      <c r="L81" s="240"/>
      <c r="M81" s="233"/>
      <c r="N81" s="49"/>
      <c r="O81" s="241"/>
    </row>
    <row r="82" spans="1:15" ht="33.75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>
        <f>'[83]Оценка от учреждения'!H81</f>
        <v>100</v>
      </c>
      <c r="I82" s="195">
        <f>'[83]Оценка от учреждения'!I81</f>
        <v>100</v>
      </c>
      <c r="J82" s="196">
        <f>IF(I82/H82*100&gt;100,100,I82/H82*100)</f>
        <v>100</v>
      </c>
      <c r="K82" s="239"/>
      <c r="L82" s="240"/>
      <c r="M82" s="233"/>
      <c r="N82" s="49"/>
      <c r="O82" s="241"/>
    </row>
    <row r="83" spans="1:15" ht="33" customHeight="1" x14ac:dyDescent="0.25">
      <c r="A83" s="223"/>
      <c r="B83" s="203"/>
      <c r="C83" s="53"/>
      <c r="D83" s="209"/>
      <c r="E83" s="3" t="s">
        <v>25</v>
      </c>
      <c r="F83" s="55" t="s">
        <v>26</v>
      </c>
      <c r="G83" s="39" t="s">
        <v>27</v>
      </c>
      <c r="H83" s="195">
        <f>'[83]Оценка от учреждения'!H82</f>
        <v>0.17</v>
      </c>
      <c r="I83" s="195">
        <f>'[83]Оценка от учреждения'!I82</f>
        <v>0.17</v>
      </c>
      <c r="J83" s="196">
        <f>IF(I83/H83*100&gt;100,100,I83/H83*100)</f>
        <v>100</v>
      </c>
      <c r="K83" s="196">
        <f>J83</f>
        <v>100</v>
      </c>
      <c r="L83" s="240"/>
      <c r="M83" s="233"/>
      <c r="N83" s="57"/>
      <c r="O83" s="242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ht="34.5" customHeight="1" x14ac:dyDescent="0.25">
      <c r="A92" s="223"/>
      <c r="B92" s="189" t="s">
        <v>163</v>
      </c>
      <c r="C92" s="36" t="s">
        <v>164</v>
      </c>
      <c r="D92" s="208" t="s">
        <v>18</v>
      </c>
      <c r="E92" s="3" t="s">
        <v>19</v>
      </c>
      <c r="F92" s="38" t="s">
        <v>150</v>
      </c>
      <c r="G92" s="39" t="s">
        <v>21</v>
      </c>
      <c r="H92" s="195">
        <f>'[83]Оценка от учреждения'!H91</f>
        <v>100</v>
      </c>
      <c r="I92" s="195">
        <f>'[83]Оценка от учреждения'!I91</f>
        <v>100</v>
      </c>
      <c r="J92" s="196">
        <f>IF(I92/H92*100&gt;100,100,I92/H92*100)</f>
        <v>100</v>
      </c>
      <c r="K92" s="237">
        <f>(J92+J93+J94)/3</f>
        <v>100</v>
      </c>
      <c r="L92" s="227">
        <f>(K92+K95)/2</f>
        <v>100</v>
      </c>
      <c r="M92" s="233"/>
      <c r="N92" s="44"/>
      <c r="O92" s="238">
        <v>23</v>
      </c>
    </row>
    <row r="93" spans="1:15" ht="39" customHeight="1" x14ac:dyDescent="0.25">
      <c r="A93" s="223"/>
      <c r="B93" s="189"/>
      <c r="C93" s="36"/>
      <c r="D93" s="209"/>
      <c r="E93" s="3" t="s">
        <v>19</v>
      </c>
      <c r="F93" s="38" t="s">
        <v>151</v>
      </c>
      <c r="G93" s="39" t="s">
        <v>21</v>
      </c>
      <c r="H93" s="195">
        <f>'[83]Оценка от учреждения'!H92</f>
        <v>12</v>
      </c>
      <c r="I93" s="195">
        <f>'[83]Оценка от учреждения'!I92</f>
        <v>1.5</v>
      </c>
      <c r="J93" s="196">
        <f>IF(H93/I93*100&gt;100,100,H93/I93*100)</f>
        <v>100</v>
      </c>
      <c r="K93" s="239"/>
      <c r="L93" s="240"/>
      <c r="M93" s="233"/>
      <c r="N93" s="49"/>
      <c r="O93" s="241"/>
    </row>
    <row r="94" spans="1:15" ht="32.25" customHeight="1" x14ac:dyDescent="0.25">
      <c r="A94" s="223"/>
      <c r="B94" s="189"/>
      <c r="C94" s="36"/>
      <c r="D94" s="209"/>
      <c r="E94" s="3" t="s">
        <v>19</v>
      </c>
      <c r="F94" s="219" t="s">
        <v>152</v>
      </c>
      <c r="G94" s="39" t="s">
        <v>21</v>
      </c>
      <c r="H94" s="195">
        <f>'[83]Оценка от учреждения'!H93</f>
        <v>100</v>
      </c>
      <c r="I94" s="195">
        <f>'[83]Оценка от учреждения'!I93</f>
        <v>100</v>
      </c>
      <c r="J94" s="196">
        <f>IF(I94/H94*100&gt;100,100,I94/H94*100)</f>
        <v>100</v>
      </c>
      <c r="K94" s="239"/>
      <c r="L94" s="240"/>
      <c r="M94" s="233"/>
      <c r="N94" s="49"/>
      <c r="O94" s="241"/>
    </row>
    <row r="95" spans="1:15" ht="33" customHeight="1" x14ac:dyDescent="0.25">
      <c r="A95" s="223"/>
      <c r="B95" s="203"/>
      <c r="C95" s="53"/>
      <c r="D95" s="209"/>
      <c r="E95" s="3" t="s">
        <v>25</v>
      </c>
      <c r="F95" s="55" t="s">
        <v>26</v>
      </c>
      <c r="G95" s="39" t="s">
        <v>27</v>
      </c>
      <c r="H95" s="195">
        <f>'[83]Оценка от учреждения'!H94</f>
        <v>3</v>
      </c>
      <c r="I95" s="195">
        <f>'[83]Оценка от учреждения'!I94</f>
        <v>3.25</v>
      </c>
      <c r="J95" s="196">
        <f>IF(I95/H95*100&gt;100,100,I95/H95*100)</f>
        <v>100</v>
      </c>
      <c r="K95" s="196">
        <f>J95</f>
        <v>100</v>
      </c>
      <c r="L95" s="240"/>
      <c r="M95" s="233"/>
      <c r="N95" s="57"/>
      <c r="O95" s="242"/>
    </row>
    <row r="96" spans="1:15" ht="33" customHeight="1" x14ac:dyDescent="0.25">
      <c r="A96" s="223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>
        <f>'[83]Оценка от учреждения'!H95</f>
        <v>100</v>
      </c>
      <c r="I96" s="195">
        <f>'[83]Оценка от учреждения'!I95</f>
        <v>100</v>
      </c>
      <c r="J96" s="196">
        <f>IF(I96/H96*100&gt;100,100,I96/H96*100)</f>
        <v>100</v>
      </c>
      <c r="K96" s="237">
        <f>(J96+J97+J98)/3</f>
        <v>100</v>
      </c>
      <c r="L96" s="227">
        <f>(K96+K99)/2</f>
        <v>100</v>
      </c>
      <c r="M96" s="233"/>
      <c r="N96" s="44"/>
      <c r="O96" s="238">
        <v>24</v>
      </c>
    </row>
    <row r="97" spans="1:15" ht="39" customHeight="1" x14ac:dyDescent="0.25">
      <c r="A97" s="223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>
        <f>'[83]Оценка от учреждения'!H96</f>
        <v>10</v>
      </c>
      <c r="I97" s="195">
        <f>'[83]Оценка от учреждения'!I96</f>
        <v>4.9000000000000004</v>
      </c>
      <c r="J97" s="196">
        <f>IF(H97/I97*100&gt;100,100,H97/I97*100)</f>
        <v>100</v>
      </c>
      <c r="K97" s="239"/>
      <c r="L97" s="240"/>
      <c r="M97" s="233"/>
      <c r="N97" s="49"/>
      <c r="O97" s="241"/>
    </row>
    <row r="98" spans="1:15" ht="33.75" customHeight="1" x14ac:dyDescent="0.25">
      <c r="A98" s="223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>
        <f>'[83]Оценка от учреждения'!H97</f>
        <v>100</v>
      </c>
      <c r="I98" s="195">
        <f>'[83]Оценка от учреждения'!I97</f>
        <v>100</v>
      </c>
      <c r="J98" s="196">
        <f>IF(I98/H98*100&gt;100,100,I98/H98*100)</f>
        <v>100</v>
      </c>
      <c r="K98" s="239"/>
      <c r="L98" s="240"/>
      <c r="M98" s="233"/>
      <c r="N98" s="49"/>
      <c r="O98" s="241"/>
    </row>
    <row r="99" spans="1:15" ht="33" customHeight="1" x14ac:dyDescent="0.25">
      <c r="A99" s="223"/>
      <c r="B99" s="203"/>
      <c r="C99" s="53"/>
      <c r="D99" s="209"/>
      <c r="E99" s="3" t="s">
        <v>25</v>
      </c>
      <c r="F99" s="55" t="s">
        <v>26</v>
      </c>
      <c r="G99" s="39" t="s">
        <v>27</v>
      </c>
      <c r="H99" s="195">
        <f>'[83]Оценка от учреждения'!H98</f>
        <v>23</v>
      </c>
      <c r="I99" s="195">
        <f>'[83]Оценка от учреждения'!I98</f>
        <v>23.75</v>
      </c>
      <c r="J99" s="196">
        <f>IF(I99/H99*100&gt;100,100,I99/H99*100)</f>
        <v>100</v>
      </c>
      <c r="K99" s="196">
        <f>J99</f>
        <v>100</v>
      </c>
      <c r="L99" s="240"/>
      <c r="M99" s="233"/>
      <c r="N99" s="57"/>
      <c r="O99" s="242"/>
    </row>
    <row r="100" spans="1:15" ht="34.5" customHeight="1" x14ac:dyDescent="0.25">
      <c r="A100" s="223"/>
      <c r="B100" s="189" t="s">
        <v>167</v>
      </c>
      <c r="C100" s="36" t="s">
        <v>168</v>
      </c>
      <c r="D100" s="208" t="s">
        <v>18</v>
      </c>
      <c r="E100" s="3" t="s">
        <v>19</v>
      </c>
      <c r="F100" s="38" t="s">
        <v>150</v>
      </c>
      <c r="G100" s="39" t="s">
        <v>21</v>
      </c>
      <c r="H100" s="195">
        <f>'[83]Оценка от учреждения'!H99</f>
        <v>100</v>
      </c>
      <c r="I100" s="195">
        <f>'[83]Оценка от учреждения'!I99</f>
        <v>100</v>
      </c>
      <c r="J100" s="196">
        <f>IF(I100/H100*100&gt;100,100,I100/H100*100)</f>
        <v>100</v>
      </c>
      <c r="K100" s="237">
        <f>(J100+J101+J102)/3</f>
        <v>100</v>
      </c>
      <c r="L100" s="227">
        <f>(K100+K103)/2</f>
        <v>100</v>
      </c>
      <c r="M100" s="233"/>
      <c r="N100" s="44"/>
      <c r="O100" s="238">
        <v>25</v>
      </c>
    </row>
    <row r="101" spans="1:15" ht="39" customHeight="1" x14ac:dyDescent="0.25">
      <c r="A101" s="223"/>
      <c r="B101" s="189"/>
      <c r="C101" s="36"/>
      <c r="D101" s="209"/>
      <c r="E101" s="3" t="s">
        <v>19</v>
      </c>
      <c r="F101" s="38" t="s">
        <v>151</v>
      </c>
      <c r="G101" s="39" t="s">
        <v>21</v>
      </c>
      <c r="H101" s="195">
        <f>'[83]Оценка от учреждения'!H100</f>
        <v>12</v>
      </c>
      <c r="I101" s="195">
        <f>'[83]Оценка от учреждения'!I100</f>
        <v>6</v>
      </c>
      <c r="J101" s="196">
        <f>IF(H101/I101*100&gt;100,100,H101/I101*100)</f>
        <v>100</v>
      </c>
      <c r="K101" s="239"/>
      <c r="L101" s="240"/>
      <c r="M101" s="233"/>
      <c r="N101" s="49"/>
      <c r="O101" s="241"/>
    </row>
    <row r="102" spans="1:15" ht="35.25" customHeight="1" x14ac:dyDescent="0.25">
      <c r="A102" s="223"/>
      <c r="B102" s="189"/>
      <c r="C102" s="36"/>
      <c r="D102" s="209"/>
      <c r="E102" s="3" t="s">
        <v>19</v>
      </c>
      <c r="F102" s="219" t="s">
        <v>152</v>
      </c>
      <c r="G102" s="39" t="s">
        <v>21</v>
      </c>
      <c r="H102" s="195">
        <f>'[83]Оценка от учреждения'!H101</f>
        <v>100</v>
      </c>
      <c r="I102" s="195">
        <f>'[83]Оценка от учреждения'!I101</f>
        <v>100</v>
      </c>
      <c r="J102" s="196">
        <f>IF(I102/H102*100&gt;100,100,I102/H102*100)</f>
        <v>100</v>
      </c>
      <c r="K102" s="239"/>
      <c r="L102" s="240"/>
      <c r="M102" s="233"/>
      <c r="N102" s="49"/>
      <c r="O102" s="241"/>
    </row>
    <row r="103" spans="1:15" ht="33" customHeight="1" x14ac:dyDescent="0.25">
      <c r="A103" s="223"/>
      <c r="B103" s="203"/>
      <c r="C103" s="53"/>
      <c r="D103" s="209"/>
      <c r="E103" s="3" t="s">
        <v>25</v>
      </c>
      <c r="F103" s="55" t="s">
        <v>26</v>
      </c>
      <c r="G103" s="39" t="s">
        <v>27</v>
      </c>
      <c r="H103" s="195">
        <f>'[83]Оценка от учреждения'!H102</f>
        <v>3.5</v>
      </c>
      <c r="I103" s="195">
        <f>'[83]Оценка от учреждения'!I102</f>
        <v>3.58</v>
      </c>
      <c r="J103" s="196">
        <f>IF(I103/H103*100&gt;100,100,I103/H103*100)</f>
        <v>100</v>
      </c>
      <c r="K103" s="196">
        <f>J103</f>
        <v>100</v>
      </c>
      <c r="L103" s="240"/>
      <c r="M103" s="233"/>
      <c r="N103" s="57"/>
      <c r="O103" s="242"/>
    </row>
    <row r="104" spans="1:15" ht="33" customHeight="1" x14ac:dyDescent="0.25">
      <c r="A104" s="20"/>
      <c r="B104" s="189" t="s">
        <v>169</v>
      </c>
      <c r="C104" s="36" t="s">
        <v>170</v>
      </c>
      <c r="D104" s="208" t="s">
        <v>18</v>
      </c>
      <c r="E104" s="3" t="s">
        <v>19</v>
      </c>
      <c r="F104" s="38" t="s">
        <v>150</v>
      </c>
      <c r="G104" s="39" t="s">
        <v>21</v>
      </c>
      <c r="H104" s="195">
        <f>'[83]Оценка от учреждения'!H103</f>
        <v>100</v>
      </c>
      <c r="I104" s="195">
        <f>'[83]Оценка от учреждения'!I103</f>
        <v>100</v>
      </c>
      <c r="J104" s="196">
        <f>IF(I104/H104*100&gt;100,100,I104/H104*100)</f>
        <v>100</v>
      </c>
      <c r="K104" s="237">
        <f>(J104+J105+J106)/3</f>
        <v>100</v>
      </c>
      <c r="L104" s="227">
        <f>(K104+K107)/2</f>
        <v>99.644888456664603</v>
      </c>
      <c r="M104" s="243"/>
      <c r="N104" s="44"/>
      <c r="O104" s="238">
        <v>26</v>
      </c>
    </row>
    <row r="105" spans="1:15" ht="39" customHeight="1" x14ac:dyDescent="0.25">
      <c r="A105" s="20"/>
      <c r="B105" s="189"/>
      <c r="C105" s="36"/>
      <c r="D105" s="209"/>
      <c r="E105" s="3" t="s">
        <v>19</v>
      </c>
      <c r="F105" s="38" t="s">
        <v>151</v>
      </c>
      <c r="G105" s="39" t="s">
        <v>21</v>
      </c>
      <c r="H105" s="195">
        <f>'[83]Оценка от учреждения'!H104</f>
        <v>6.4</v>
      </c>
      <c r="I105" s="195">
        <f>'[83]Оценка от учреждения'!I104</f>
        <v>5.2</v>
      </c>
      <c r="J105" s="196">
        <f>IF(H105/I105*100&gt;100,100,H105/I105*100)</f>
        <v>100</v>
      </c>
      <c r="K105" s="239"/>
      <c r="L105" s="240"/>
      <c r="M105" s="243"/>
      <c r="N105" s="49"/>
      <c r="O105" s="241"/>
    </row>
    <row r="106" spans="1:15" ht="32.25" customHeight="1" x14ac:dyDescent="0.25">
      <c r="A106" s="20"/>
      <c r="B106" s="189"/>
      <c r="C106" s="36"/>
      <c r="D106" s="209"/>
      <c r="E106" s="3" t="s">
        <v>19</v>
      </c>
      <c r="F106" s="219" t="s">
        <v>152</v>
      </c>
      <c r="G106" s="39" t="s">
        <v>21</v>
      </c>
      <c r="H106" s="195">
        <f>'[83]Оценка от учреждения'!H105</f>
        <v>100</v>
      </c>
      <c r="I106" s="195">
        <f>'[83]Оценка от учреждения'!I105</f>
        <v>100</v>
      </c>
      <c r="J106" s="196">
        <f>IF(I106/H106*100&gt;100,100,I106/H106*100)</f>
        <v>100</v>
      </c>
      <c r="K106" s="239"/>
      <c r="L106" s="240"/>
      <c r="M106" s="243"/>
      <c r="N106" s="49"/>
      <c r="O106" s="241"/>
    </row>
    <row r="107" spans="1:15" ht="33" customHeight="1" x14ac:dyDescent="0.25">
      <c r="A107" s="159"/>
      <c r="B107" s="203"/>
      <c r="C107" s="53"/>
      <c r="D107" s="209"/>
      <c r="E107" s="3" t="s">
        <v>25</v>
      </c>
      <c r="F107" s="55" t="s">
        <v>26</v>
      </c>
      <c r="G107" s="39" t="s">
        <v>27</v>
      </c>
      <c r="H107" s="195">
        <f>'[83]Оценка от учреждения'!H106</f>
        <v>339.33</v>
      </c>
      <c r="I107" s="195">
        <f>'[83]Оценка от учреждения'!I106</f>
        <v>336.92</v>
      </c>
      <c r="J107" s="196">
        <f>IF(I107/H107*100&gt;100,100,I107/H107*100)</f>
        <v>99.28977691332922</v>
      </c>
      <c r="K107" s="196">
        <f>J107</f>
        <v>99.28977691332922</v>
      </c>
      <c r="L107" s="240"/>
      <c r="M107" s="244"/>
      <c r="N107" s="57"/>
      <c r="O107" s="24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45"/>
      <c r="H109" s="246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24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3" t="s">
        <v>1</v>
      </c>
      <c r="B2" s="3" t="s">
        <v>173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3</v>
      </c>
      <c r="D3" s="5">
        <v>4</v>
      </c>
      <c r="E3" s="4">
        <v>5</v>
      </c>
      <c r="F3" s="4">
        <v>6</v>
      </c>
      <c r="G3" s="5">
        <v>7</v>
      </c>
      <c r="H3" s="4">
        <v>8</v>
      </c>
      <c r="I3" s="4">
        <v>9</v>
      </c>
      <c r="J3" s="5">
        <v>10</v>
      </c>
      <c r="K3" s="4">
        <v>11</v>
      </c>
      <c r="L3" s="4">
        <v>12</v>
      </c>
      <c r="M3" s="5">
        <v>13</v>
      </c>
      <c r="N3" s="4">
        <v>14</v>
      </c>
    </row>
    <row r="4" spans="1:15" customFormat="1" ht="55.5" hidden="1" customHeight="1" x14ac:dyDescent="0.25">
      <c r="A4" s="228" t="s">
        <v>237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hidden="1" customHeight="1" x14ac:dyDescent="0.25">
      <c r="A8" s="20"/>
      <c r="B8" s="189" t="s">
        <v>118</v>
      </c>
      <c r="C8" s="36" t="s">
        <v>119</v>
      </c>
      <c r="D8" s="208" t="s">
        <v>18</v>
      </c>
      <c r="E8" s="3" t="s">
        <v>19</v>
      </c>
      <c r="F8" s="38" t="s">
        <v>114</v>
      </c>
      <c r="G8" s="39" t="s">
        <v>21</v>
      </c>
      <c r="H8" s="195"/>
      <c r="I8" s="195"/>
      <c r="J8" s="196"/>
      <c r="K8" s="237"/>
      <c r="L8" s="227"/>
      <c r="M8" s="243"/>
      <c r="N8" s="44"/>
      <c r="O8" s="238">
        <v>2</v>
      </c>
    </row>
    <row r="9" spans="1:15" customFormat="1" ht="39" hidden="1" customHeight="1" x14ac:dyDescent="0.25">
      <c r="A9" s="20"/>
      <c r="B9" s="189"/>
      <c r="C9" s="36"/>
      <c r="D9" s="209"/>
      <c r="E9" s="3" t="s">
        <v>19</v>
      </c>
      <c r="F9" s="38" t="s">
        <v>115</v>
      </c>
      <c r="G9" s="39" t="s">
        <v>21</v>
      </c>
      <c r="H9" s="195"/>
      <c r="I9" s="195"/>
      <c r="J9" s="196"/>
      <c r="K9" s="239"/>
      <c r="L9" s="240"/>
      <c r="M9" s="243"/>
      <c r="N9" s="49"/>
      <c r="O9" s="241"/>
    </row>
    <row r="10" spans="1:15" customFormat="1" ht="38.25" hidden="1" customHeight="1" x14ac:dyDescent="0.25">
      <c r="A10" s="20"/>
      <c r="B10" s="189"/>
      <c r="C10" s="36"/>
      <c r="D10" s="209"/>
      <c r="E10" s="3" t="s">
        <v>19</v>
      </c>
      <c r="F10" s="38" t="s">
        <v>116</v>
      </c>
      <c r="G10" s="39" t="s">
        <v>21</v>
      </c>
      <c r="H10" s="195"/>
      <c r="I10" s="195"/>
      <c r="J10" s="196"/>
      <c r="K10" s="239"/>
      <c r="L10" s="240"/>
      <c r="M10" s="243"/>
      <c r="N10" s="49"/>
      <c r="O10" s="241"/>
    </row>
    <row r="11" spans="1:15" customFormat="1" ht="33" hidden="1" customHeight="1" x14ac:dyDescent="0.25">
      <c r="A11" s="20"/>
      <c r="B11" s="203"/>
      <c r="C11" s="53"/>
      <c r="D11" s="209"/>
      <c r="E11" s="3" t="s">
        <v>25</v>
      </c>
      <c r="F11" s="55" t="s">
        <v>117</v>
      </c>
      <c r="G11" s="39" t="s">
        <v>27</v>
      </c>
      <c r="H11" s="195"/>
      <c r="I11" s="195"/>
      <c r="J11" s="196"/>
      <c r="K11" s="196"/>
      <c r="L11" s="240"/>
      <c r="M11" s="243"/>
      <c r="N11" s="57"/>
      <c r="O11" s="242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hidden="1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/>
      <c r="I16" s="195"/>
      <c r="J16" s="225"/>
      <c r="K16" s="226"/>
      <c r="L16" s="227"/>
      <c r="M16" s="233"/>
      <c r="N16" s="44"/>
      <c r="O16" s="229">
        <v>4</v>
      </c>
    </row>
    <row r="17" spans="1:15" customFormat="1" ht="39" hidden="1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/>
      <c r="I17" s="195"/>
      <c r="J17" s="225"/>
      <c r="K17" s="231"/>
      <c r="L17" s="232"/>
      <c r="M17" s="233"/>
      <c r="N17" s="49"/>
      <c r="O17" s="234"/>
    </row>
    <row r="18" spans="1:15" customFormat="1" ht="32.25" hidden="1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/>
      <c r="I18" s="195"/>
      <c r="J18" s="225"/>
      <c r="K18" s="231"/>
      <c r="L18" s="232"/>
      <c r="M18" s="233"/>
      <c r="N18" s="49"/>
      <c r="O18" s="234"/>
    </row>
    <row r="19" spans="1:15" customFormat="1" ht="33" hidden="1" customHeight="1" x14ac:dyDescent="0.25">
      <c r="A19" s="223"/>
      <c r="B19" s="203"/>
      <c r="C19" s="204"/>
      <c r="D19" s="199"/>
      <c r="E19" s="192" t="s">
        <v>25</v>
      </c>
      <c r="F19" s="205" t="s">
        <v>117</v>
      </c>
      <c r="G19" s="194" t="s">
        <v>27</v>
      </c>
      <c r="H19" s="195"/>
      <c r="I19" s="195"/>
      <c r="J19" s="225"/>
      <c r="K19" s="225"/>
      <c r="L19" s="232"/>
      <c r="M19" s="233"/>
      <c r="N19" s="57"/>
      <c r="O19" s="236"/>
    </row>
    <row r="20" spans="1:15" customFormat="1" ht="52.5" hidden="1" customHeight="1" x14ac:dyDescent="0.25">
      <c r="A20" s="223"/>
      <c r="B20" s="189" t="s">
        <v>124</v>
      </c>
      <c r="C20" s="190" t="s">
        <v>125</v>
      </c>
      <c r="D20" s="191" t="s">
        <v>18</v>
      </c>
      <c r="E20" s="192" t="s">
        <v>19</v>
      </c>
      <c r="F20" s="193" t="s">
        <v>114</v>
      </c>
      <c r="G20" s="194" t="s">
        <v>21</v>
      </c>
      <c r="H20" s="195"/>
      <c r="I20" s="195"/>
      <c r="J20" s="225"/>
      <c r="K20" s="226"/>
      <c r="L20" s="227"/>
      <c r="M20" s="233"/>
      <c r="N20" s="44"/>
      <c r="O20" s="229">
        <v>5</v>
      </c>
    </row>
    <row r="21" spans="1:15" customFormat="1" ht="39" hidden="1" customHeight="1" x14ac:dyDescent="0.25">
      <c r="A21" s="223"/>
      <c r="B21" s="189"/>
      <c r="C21" s="190"/>
      <c r="D21" s="199"/>
      <c r="E21" s="192" t="s">
        <v>19</v>
      </c>
      <c r="F21" s="193" t="s">
        <v>115</v>
      </c>
      <c r="G21" s="194" t="s">
        <v>21</v>
      </c>
      <c r="H21" s="195"/>
      <c r="I21" s="195"/>
      <c r="J21" s="225"/>
      <c r="K21" s="231"/>
      <c r="L21" s="232"/>
      <c r="M21" s="233"/>
      <c r="N21" s="49"/>
      <c r="O21" s="234"/>
    </row>
    <row r="22" spans="1:15" customFormat="1" ht="33.75" hidden="1" customHeight="1" x14ac:dyDescent="0.25">
      <c r="A22" s="223"/>
      <c r="B22" s="189"/>
      <c r="C22" s="190"/>
      <c r="D22" s="199"/>
      <c r="E22" s="192" t="s">
        <v>19</v>
      </c>
      <c r="F22" s="193" t="s">
        <v>116</v>
      </c>
      <c r="G22" s="194" t="s">
        <v>21</v>
      </c>
      <c r="H22" s="195"/>
      <c r="I22" s="195"/>
      <c r="J22" s="225"/>
      <c r="K22" s="231"/>
      <c r="L22" s="232"/>
      <c r="M22" s="233"/>
      <c r="N22" s="49"/>
      <c r="O22" s="234"/>
    </row>
    <row r="23" spans="1:15" customFormat="1" ht="33" hidden="1" customHeight="1" x14ac:dyDescent="0.25">
      <c r="A23" s="223"/>
      <c r="B23" s="203"/>
      <c r="C23" s="204"/>
      <c r="D23" s="199"/>
      <c r="E23" s="192" t="s">
        <v>25</v>
      </c>
      <c r="F23" s="205" t="s">
        <v>117</v>
      </c>
      <c r="G23" s="194" t="s">
        <v>27</v>
      </c>
      <c r="H23" s="195"/>
      <c r="I23" s="195"/>
      <c r="J23" s="225"/>
      <c r="K23" s="225"/>
      <c r="L23" s="232"/>
      <c r="M23" s="233"/>
      <c r="N23" s="57"/>
      <c r="O23" s="236"/>
    </row>
    <row r="24" spans="1:15" ht="52.5" customHeight="1" x14ac:dyDescent="0.25">
      <c r="A24" s="20"/>
      <c r="B24" s="189" t="s">
        <v>126</v>
      </c>
      <c r="C24" s="36" t="s">
        <v>127</v>
      </c>
      <c r="D24" s="208" t="s">
        <v>18</v>
      </c>
      <c r="E24" s="3" t="s">
        <v>19</v>
      </c>
      <c r="F24" s="38" t="s">
        <v>114</v>
      </c>
      <c r="G24" s="39" t="s">
        <v>21</v>
      </c>
      <c r="H24" s="195">
        <f>'[84]Оценка от учреждения'!H23</f>
        <v>12</v>
      </c>
      <c r="I24" s="195">
        <f>'[84]Оценка от учреждения'!I23</f>
        <v>10.5</v>
      </c>
      <c r="J24" s="196">
        <f>IF(H24/I24*100&gt;100,100,H24/I24*100)</f>
        <v>100</v>
      </c>
      <c r="K24" s="237">
        <f>(J24+J25+J26)/3</f>
        <v>97.460757156048018</v>
      </c>
      <c r="L24" s="227">
        <f>(K24+K27)/2</f>
        <v>98.730378578024016</v>
      </c>
      <c r="M24" s="243"/>
      <c r="N24" s="44"/>
      <c r="O24" s="238">
        <v>6</v>
      </c>
    </row>
    <row r="25" spans="1:15" ht="39" customHeight="1" x14ac:dyDescent="0.25">
      <c r="A25" s="20"/>
      <c r="B25" s="189"/>
      <c r="C25" s="36"/>
      <c r="D25" s="209"/>
      <c r="E25" s="3" t="s">
        <v>19</v>
      </c>
      <c r="F25" s="38" t="s">
        <v>115</v>
      </c>
      <c r="G25" s="39" t="s">
        <v>21</v>
      </c>
      <c r="H25" s="195">
        <f>'[84]Оценка от учреждения'!H24</f>
        <v>100</v>
      </c>
      <c r="I25" s="195">
        <f>'[84]Оценка от учреждения'!I24</f>
        <v>100</v>
      </c>
      <c r="J25" s="196">
        <f>IF(I25/H25*100&gt;100,100,I25/H25*100)</f>
        <v>100</v>
      </c>
      <c r="K25" s="239"/>
      <c r="L25" s="240"/>
      <c r="M25" s="243"/>
      <c r="N25" s="49"/>
      <c r="O25" s="241"/>
    </row>
    <row r="26" spans="1:15" ht="35.25" customHeight="1" x14ac:dyDescent="0.25">
      <c r="A26" s="20"/>
      <c r="B26" s="189"/>
      <c r="C26" s="36"/>
      <c r="D26" s="209"/>
      <c r="E26" s="3" t="s">
        <v>19</v>
      </c>
      <c r="F26" s="38" t="s">
        <v>116</v>
      </c>
      <c r="G26" s="39" t="s">
        <v>21</v>
      </c>
      <c r="H26" s="195">
        <f>'[84]Оценка от учреждения'!H25</f>
        <v>72.2</v>
      </c>
      <c r="I26" s="195">
        <f>'[84]Оценка от учреждения'!I25</f>
        <v>66.7</v>
      </c>
      <c r="J26" s="196">
        <f>IF(I26/H26*100&gt;100,100,I26/H26*100)</f>
        <v>92.38227146814404</v>
      </c>
      <c r="K26" s="239"/>
      <c r="L26" s="240"/>
      <c r="M26" s="243"/>
      <c r="N26" s="49"/>
      <c r="O26" s="241"/>
    </row>
    <row r="27" spans="1:15" ht="33" customHeight="1" x14ac:dyDescent="0.25">
      <c r="A27" s="20"/>
      <c r="B27" s="203"/>
      <c r="C27" s="53"/>
      <c r="D27" s="209"/>
      <c r="E27" s="3" t="s">
        <v>25</v>
      </c>
      <c r="F27" s="55" t="s">
        <v>26</v>
      </c>
      <c r="G27" s="39" t="s">
        <v>27</v>
      </c>
      <c r="H27" s="195">
        <f>'[84]Оценка от учреждения'!H26</f>
        <v>25</v>
      </c>
      <c r="I27" s="195">
        <f>'[84]Оценка от учреждения'!I26</f>
        <v>26.25</v>
      </c>
      <c r="J27" s="196">
        <f>IF(I27/H27*100&gt;100,100,I27/H27*100)</f>
        <v>100</v>
      </c>
      <c r="K27" s="196">
        <f>J27</f>
        <v>100</v>
      </c>
      <c r="L27" s="240"/>
      <c r="M27" s="243"/>
      <c r="N27" s="57"/>
      <c r="O27" s="242"/>
    </row>
    <row r="28" spans="1:15" customFormat="1" ht="51" customHeight="1" x14ac:dyDescent="0.25">
      <c r="A28" s="20"/>
      <c r="B28" s="189" t="s">
        <v>128</v>
      </c>
      <c r="C28" s="36" t="s">
        <v>129</v>
      </c>
      <c r="D28" s="208" t="s">
        <v>18</v>
      </c>
      <c r="E28" s="3" t="s">
        <v>19</v>
      </c>
      <c r="F28" s="38" t="s">
        <v>114</v>
      </c>
      <c r="G28" s="39" t="s">
        <v>21</v>
      </c>
      <c r="H28" s="195">
        <f>'[84]Оценка от учреждения'!H27</f>
        <v>7</v>
      </c>
      <c r="I28" s="195">
        <f>'[84]Оценка от учреждения'!I27</f>
        <v>7.4</v>
      </c>
      <c r="J28" s="196">
        <f>IF(H28/I28*100&gt;100,100,H28/I28*100)</f>
        <v>94.594594594594597</v>
      </c>
      <c r="K28" s="237">
        <f>(J28+J29+J30)/3</f>
        <v>95.658955354246203</v>
      </c>
      <c r="L28" s="227">
        <f>(K28+K31)/2</f>
        <v>94.781400754046174</v>
      </c>
      <c r="M28" s="243"/>
      <c r="N28" s="44"/>
      <c r="O28" s="238">
        <v>7</v>
      </c>
    </row>
    <row r="29" spans="1:15" customFormat="1" ht="39" customHeight="1" x14ac:dyDescent="0.25">
      <c r="A29" s="20"/>
      <c r="B29" s="189"/>
      <c r="C29" s="36"/>
      <c r="D29" s="209"/>
      <c r="E29" s="3" t="s">
        <v>19</v>
      </c>
      <c r="F29" s="38" t="s">
        <v>115</v>
      </c>
      <c r="G29" s="39" t="s">
        <v>21</v>
      </c>
      <c r="H29" s="195">
        <f>'[84]Оценка от учреждения'!H28</f>
        <v>100</v>
      </c>
      <c r="I29" s="195">
        <f>'[84]Оценка от учреждения'!I28</f>
        <v>100</v>
      </c>
      <c r="J29" s="196">
        <f>IF(I29/H29*100&gt;100,100,I29/H29*100)</f>
        <v>100</v>
      </c>
      <c r="K29" s="239"/>
      <c r="L29" s="240"/>
      <c r="M29" s="243"/>
      <c r="N29" s="49"/>
      <c r="O29" s="241"/>
    </row>
    <row r="30" spans="1:15" customFormat="1" ht="33.75" customHeight="1" x14ac:dyDescent="0.25">
      <c r="A30" s="20"/>
      <c r="B30" s="189"/>
      <c r="C30" s="36"/>
      <c r="D30" s="209"/>
      <c r="E30" s="3" t="s">
        <v>19</v>
      </c>
      <c r="F30" s="38" t="s">
        <v>116</v>
      </c>
      <c r="G30" s="39" t="s">
        <v>21</v>
      </c>
      <c r="H30" s="195">
        <f>'[84]Оценка от учреждения'!H29</f>
        <v>72.2</v>
      </c>
      <c r="I30" s="195">
        <f>'[84]Оценка от учреждения'!I29</f>
        <v>66.7</v>
      </c>
      <c r="J30" s="196">
        <f>IF(I30/H30*100&gt;100,100,I30/H30*100)</f>
        <v>92.38227146814404</v>
      </c>
      <c r="K30" s="239"/>
      <c r="L30" s="240"/>
      <c r="M30" s="243"/>
      <c r="N30" s="49"/>
      <c r="O30" s="241"/>
    </row>
    <row r="31" spans="1:15" customFormat="1" ht="33" customHeight="1" x14ac:dyDescent="0.25">
      <c r="A31" s="20"/>
      <c r="B31" s="203"/>
      <c r="C31" s="53"/>
      <c r="D31" s="209"/>
      <c r="E31" s="3" t="s">
        <v>25</v>
      </c>
      <c r="F31" s="55" t="s">
        <v>26</v>
      </c>
      <c r="G31" s="39" t="s">
        <v>27</v>
      </c>
      <c r="H31" s="195">
        <f>'[84]Оценка от учреждения'!H30</f>
        <v>52</v>
      </c>
      <c r="I31" s="195">
        <f>'[84]Оценка от учреждения'!I30</f>
        <v>48.83</v>
      </c>
      <c r="J31" s="196">
        <f>IF(I31/H31*100&gt;100,100,I31/H31*100)</f>
        <v>93.903846153846146</v>
      </c>
      <c r="K31" s="196">
        <f>J31</f>
        <v>93.903846153846146</v>
      </c>
      <c r="L31" s="240"/>
      <c r="M31" s="243"/>
      <c r="N31" s="57"/>
      <c r="O31" s="242"/>
    </row>
    <row r="32" spans="1:15" ht="54" customHeight="1" x14ac:dyDescent="0.25">
      <c r="A32" s="20"/>
      <c r="B32" s="189" t="s">
        <v>130</v>
      </c>
      <c r="C32" s="36" t="s">
        <v>131</v>
      </c>
      <c r="D32" s="37" t="s">
        <v>18</v>
      </c>
      <c r="E32" s="3" t="s">
        <v>19</v>
      </c>
      <c r="F32" s="38" t="s">
        <v>114</v>
      </c>
      <c r="G32" s="39" t="s">
        <v>21</v>
      </c>
      <c r="H32" s="195">
        <f>'[84]Оценка от учреждения'!H31</f>
        <v>5.7</v>
      </c>
      <c r="I32" s="195">
        <f>'[84]Оценка от учреждения'!I31</f>
        <v>7</v>
      </c>
      <c r="J32" s="196">
        <f>IF(H32/I32*100&gt;100,100,H32/I32*100)</f>
        <v>81.428571428571431</v>
      </c>
      <c r="K32" s="237">
        <f>(J32+J33+J34)/3</f>
        <v>93.80952380952381</v>
      </c>
      <c r="L32" s="227">
        <f>(K32+K35)/2</f>
        <v>96.264178350385251</v>
      </c>
      <c r="M32" s="243"/>
      <c r="N32" s="44"/>
      <c r="O32" s="238">
        <v>8</v>
      </c>
    </row>
    <row r="33" spans="1:15" ht="39" customHeight="1" x14ac:dyDescent="0.25">
      <c r="A33" s="20"/>
      <c r="B33" s="189"/>
      <c r="C33" s="36"/>
      <c r="D33" s="217"/>
      <c r="E33" s="3" t="s">
        <v>19</v>
      </c>
      <c r="F33" s="38" t="s">
        <v>115</v>
      </c>
      <c r="G33" s="39" t="s">
        <v>21</v>
      </c>
      <c r="H33" s="195">
        <f>'[84]Оценка от учреждения'!H32</f>
        <v>100</v>
      </c>
      <c r="I33" s="195">
        <f>'[84]Оценка от учреждения'!I32</f>
        <v>100</v>
      </c>
      <c r="J33" s="196">
        <f>IF(I33/H33*100&gt;100,100,I33/H33*100)</f>
        <v>100</v>
      </c>
      <c r="K33" s="239"/>
      <c r="L33" s="240"/>
      <c r="M33" s="243"/>
      <c r="N33" s="49"/>
      <c r="O33" s="241"/>
    </row>
    <row r="34" spans="1:15" ht="33.75" customHeight="1" x14ac:dyDescent="0.25">
      <c r="A34" s="20"/>
      <c r="B34" s="189"/>
      <c r="C34" s="36"/>
      <c r="D34" s="217"/>
      <c r="E34" s="3" t="s">
        <v>19</v>
      </c>
      <c r="F34" s="38" t="s">
        <v>116</v>
      </c>
      <c r="G34" s="39" t="s">
        <v>21</v>
      </c>
      <c r="H34" s="195">
        <f>'[84]Оценка от учреждения'!H33</f>
        <v>72.2</v>
      </c>
      <c r="I34" s="195">
        <f>'[84]Оценка от учреждения'!I33</f>
        <v>77.8</v>
      </c>
      <c r="J34" s="196">
        <f>IF(I34/H34*100&gt;100,100,I34/H34*100)</f>
        <v>100</v>
      </c>
      <c r="K34" s="239"/>
      <c r="L34" s="240"/>
      <c r="M34" s="243"/>
      <c r="N34" s="49"/>
      <c r="O34" s="241"/>
    </row>
    <row r="35" spans="1:15" ht="33" customHeight="1" x14ac:dyDescent="0.25">
      <c r="A35" s="20"/>
      <c r="B35" s="203"/>
      <c r="C35" s="53"/>
      <c r="D35" s="218"/>
      <c r="E35" s="3" t="s">
        <v>25</v>
      </c>
      <c r="F35" s="55" t="s">
        <v>26</v>
      </c>
      <c r="G35" s="39" t="s">
        <v>27</v>
      </c>
      <c r="H35" s="195">
        <f>'[84]Оценка от учреждения'!H34</f>
        <v>377</v>
      </c>
      <c r="I35" s="195">
        <f>'[84]Оценка от учреждения'!I34</f>
        <v>372.17</v>
      </c>
      <c r="J35" s="196">
        <f>IF(I35/H35*100&gt;100,100,I35/H35*100)</f>
        <v>98.718832891246691</v>
      </c>
      <c r="K35" s="196">
        <f>J35</f>
        <v>98.718832891246691</v>
      </c>
      <c r="L35" s="240"/>
      <c r="M35" s="243"/>
      <c r="N35" s="57"/>
      <c r="O35" s="242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33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33"/>
      <c r="N41" s="49"/>
      <c r="O41" s="241"/>
    </row>
    <row r="42" spans="1:15" ht="36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33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customHeight="1" x14ac:dyDescent="0.25">
      <c r="A56" s="20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>
        <f>'[84]Оценка от учреждения'!H55</f>
        <v>5.7</v>
      </c>
      <c r="I56" s="195">
        <f>'[84]Оценка от учреждения'!I55</f>
        <v>6.5</v>
      </c>
      <c r="J56" s="196">
        <f>IF(H56/I56*100&gt;100,100,H56/I56*100)</f>
        <v>87.692307692307693</v>
      </c>
      <c r="K56" s="237">
        <f>(J56+J57+J58)/3</f>
        <v>95.897435897435898</v>
      </c>
      <c r="L56" s="227">
        <f>(K56+K59)/2</f>
        <v>96.386217948717956</v>
      </c>
      <c r="M56" s="243"/>
      <c r="N56" s="44"/>
      <c r="O56" s="238">
        <v>14</v>
      </c>
    </row>
    <row r="57" spans="1:15" ht="39" customHeight="1" x14ac:dyDescent="0.25">
      <c r="A57" s="20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>
        <f>'[84]Оценка от учреждения'!H56</f>
        <v>100</v>
      </c>
      <c r="I57" s="195">
        <f>'[84]Оценка от учреждения'!I56</f>
        <v>100</v>
      </c>
      <c r="J57" s="196">
        <f>IF(I57/H57*100&gt;100,100,I57/H57*100)</f>
        <v>100</v>
      </c>
      <c r="K57" s="239"/>
      <c r="L57" s="240"/>
      <c r="M57" s="243"/>
      <c r="N57" s="49"/>
      <c r="O57" s="241"/>
    </row>
    <row r="58" spans="1:15" ht="36.75" customHeight="1" x14ac:dyDescent="0.25">
      <c r="A58" s="20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>
        <f>'[84]Оценка от учреждения'!H57</f>
        <v>72.2</v>
      </c>
      <c r="I58" s="195">
        <f>'[84]Оценка от учреждения'!I57</f>
        <v>75</v>
      </c>
      <c r="J58" s="196">
        <f>IF(I58/H58*100&gt;100,100,I58/H58*100)</f>
        <v>100</v>
      </c>
      <c r="K58" s="239"/>
      <c r="L58" s="240"/>
      <c r="M58" s="243"/>
      <c r="N58" s="49"/>
      <c r="O58" s="241"/>
    </row>
    <row r="59" spans="1:15" ht="33" customHeight="1" x14ac:dyDescent="0.25">
      <c r="A59" s="20"/>
      <c r="B59" s="203"/>
      <c r="C59" s="53"/>
      <c r="D59" s="209"/>
      <c r="E59" s="3" t="s">
        <v>25</v>
      </c>
      <c r="F59" s="55" t="s">
        <v>26</v>
      </c>
      <c r="G59" s="39" t="s">
        <v>27</v>
      </c>
      <c r="H59" s="195">
        <f>'[84]Оценка от учреждения'!H58</f>
        <v>32</v>
      </c>
      <c r="I59" s="195">
        <f>'[84]Оценка от учреждения'!I58</f>
        <v>31</v>
      </c>
      <c r="J59" s="196">
        <f>IF(I59/H59*100&gt;100,100,I59/H59*100)</f>
        <v>96.875</v>
      </c>
      <c r="K59" s="196">
        <f>J59</f>
        <v>96.875</v>
      </c>
      <c r="L59" s="240"/>
      <c r="M59" s="243"/>
      <c r="N59" s="57"/>
      <c r="O59" s="242"/>
    </row>
    <row r="60" spans="1:15" customFormat="1" ht="52.5" customHeight="1" x14ac:dyDescent="0.25">
      <c r="A60" s="20"/>
      <c r="B60" s="189" t="s">
        <v>144</v>
      </c>
      <c r="C60" s="36" t="s">
        <v>145</v>
      </c>
      <c r="D60" s="208" t="s">
        <v>18</v>
      </c>
      <c r="E60" s="3" t="s">
        <v>19</v>
      </c>
      <c r="F60" s="38" t="s">
        <v>114</v>
      </c>
      <c r="G60" s="39" t="s">
        <v>21</v>
      </c>
      <c r="H60" s="195">
        <f>'[84]Оценка от учреждения'!H59</f>
        <v>5.7</v>
      </c>
      <c r="I60" s="195">
        <f>'[84]Оценка от учреждения'!I59</f>
        <v>6.1</v>
      </c>
      <c r="J60" s="196">
        <f>IF(H60/I60*100&gt;100,100,H60/I60*100)</f>
        <v>93.442622950819683</v>
      </c>
      <c r="K60" s="237">
        <f>(J60+J61+J62)/3</f>
        <v>95.274964806321236</v>
      </c>
      <c r="L60" s="227">
        <f>(K60+K63)/2</f>
        <v>97.637482403160618</v>
      </c>
      <c r="M60" s="243"/>
      <c r="N60" s="44"/>
      <c r="O60" s="238">
        <v>15</v>
      </c>
    </row>
    <row r="61" spans="1:15" customFormat="1" ht="39" customHeight="1" x14ac:dyDescent="0.25">
      <c r="A61" s="20"/>
      <c r="B61" s="189"/>
      <c r="C61" s="36"/>
      <c r="D61" s="209"/>
      <c r="E61" s="3" t="s">
        <v>19</v>
      </c>
      <c r="F61" s="38" t="s">
        <v>115</v>
      </c>
      <c r="G61" s="39" t="s">
        <v>21</v>
      </c>
      <c r="H61" s="195">
        <f>'[84]Оценка от учреждения'!H60</f>
        <v>100</v>
      </c>
      <c r="I61" s="195">
        <f>'[84]Оценка от учреждения'!I60</f>
        <v>100</v>
      </c>
      <c r="J61" s="196">
        <f>IF(I61/H61*100&gt;100,100,I61/H61*100)</f>
        <v>100</v>
      </c>
      <c r="K61" s="239"/>
      <c r="L61" s="240"/>
      <c r="M61" s="243"/>
      <c r="N61" s="49"/>
      <c r="O61" s="241"/>
    </row>
    <row r="62" spans="1:15" customFormat="1" ht="33.75" customHeight="1" x14ac:dyDescent="0.25">
      <c r="A62" s="20"/>
      <c r="B62" s="189"/>
      <c r="C62" s="36"/>
      <c r="D62" s="209"/>
      <c r="E62" s="3" t="s">
        <v>19</v>
      </c>
      <c r="F62" s="38" t="s">
        <v>116</v>
      </c>
      <c r="G62" s="39" t="s">
        <v>21</v>
      </c>
      <c r="H62" s="195">
        <f>'[84]Оценка от учреждения'!H61</f>
        <v>72.2</v>
      </c>
      <c r="I62" s="195">
        <f>'[84]Оценка от учреждения'!I61</f>
        <v>66.7</v>
      </c>
      <c r="J62" s="196">
        <f>IF(I62/H62*100&gt;100,100,I62/H62*100)</f>
        <v>92.38227146814404</v>
      </c>
      <c r="K62" s="239"/>
      <c r="L62" s="240"/>
      <c r="M62" s="243"/>
      <c r="N62" s="49"/>
      <c r="O62" s="241"/>
    </row>
    <row r="63" spans="1:15" customFormat="1" ht="33" customHeight="1" x14ac:dyDescent="0.25">
      <c r="A63" s="20"/>
      <c r="B63" s="203"/>
      <c r="C63" s="53"/>
      <c r="D63" s="209"/>
      <c r="E63" s="3" t="s">
        <v>25</v>
      </c>
      <c r="F63" s="55" t="s">
        <v>26</v>
      </c>
      <c r="G63" s="39" t="s">
        <v>27</v>
      </c>
      <c r="H63" s="195">
        <f>'[84]Оценка от учреждения'!H62</f>
        <v>1</v>
      </c>
      <c r="I63" s="195">
        <f>'[84]Оценка от учреждения'!I62</f>
        <v>1</v>
      </c>
      <c r="J63" s="196">
        <f>IF(I63/H63*100&gt;100,100,I63/H63*100)</f>
        <v>100</v>
      </c>
      <c r="K63" s="196">
        <f>J63</f>
        <v>100</v>
      </c>
      <c r="L63" s="240"/>
      <c r="M63" s="243"/>
      <c r="N63" s="57"/>
      <c r="O63" s="242"/>
    </row>
    <row r="64" spans="1:15" ht="51" customHeight="1" x14ac:dyDescent="0.25">
      <c r="A64" s="20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>
        <f>'[84]Оценка от учреждения'!H63</f>
        <v>12</v>
      </c>
      <c r="I64" s="195">
        <f>'[84]Оценка от учреждения'!I63</f>
        <v>12.4</v>
      </c>
      <c r="J64" s="196">
        <f>IF(H64/I64*100&gt;100,100,H64/I64*100)</f>
        <v>96.774193548387089</v>
      </c>
      <c r="K64" s="237">
        <f>(J64+J65+J66)/3</f>
        <v>96.3854883388437</v>
      </c>
      <c r="L64" s="227">
        <f>(K64+K67)/2</f>
        <v>98.192744169421843</v>
      </c>
      <c r="M64" s="243"/>
      <c r="N64" s="44"/>
      <c r="O64" s="238">
        <v>16</v>
      </c>
    </row>
    <row r="65" spans="1:15" ht="39" customHeight="1" x14ac:dyDescent="0.25">
      <c r="A65" s="20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>
        <f>'[84]Оценка от учреждения'!H64</f>
        <v>100</v>
      </c>
      <c r="I65" s="195">
        <f>'[84]Оценка от учреждения'!I64</f>
        <v>100</v>
      </c>
      <c r="J65" s="196">
        <f>IF(I65/H65*100&gt;100,100,I65/H65*100)</f>
        <v>100</v>
      </c>
      <c r="K65" s="239"/>
      <c r="L65" s="240"/>
      <c r="M65" s="243"/>
      <c r="N65" s="49"/>
      <c r="O65" s="241"/>
    </row>
    <row r="66" spans="1:15" ht="33.75" customHeight="1" x14ac:dyDescent="0.25">
      <c r="A66" s="20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>
        <f>'[84]Оценка от учреждения'!H65</f>
        <v>72.2</v>
      </c>
      <c r="I66" s="195">
        <f>'[84]Оценка от учреждения'!I65</f>
        <v>66.7</v>
      </c>
      <c r="J66" s="196">
        <f>IF(I66/H66*100&gt;100,100,I66/H66*100)</f>
        <v>92.38227146814404</v>
      </c>
      <c r="K66" s="239"/>
      <c r="L66" s="240"/>
      <c r="M66" s="243"/>
      <c r="N66" s="49"/>
      <c r="O66" s="241"/>
    </row>
    <row r="67" spans="1:15" ht="33" customHeight="1" x14ac:dyDescent="0.25">
      <c r="A67" s="20"/>
      <c r="B67" s="203"/>
      <c r="C67" s="53"/>
      <c r="D67" s="209"/>
      <c r="E67" s="3" t="s">
        <v>25</v>
      </c>
      <c r="F67" s="55" t="s">
        <v>26</v>
      </c>
      <c r="G67" s="39" t="s">
        <v>27</v>
      </c>
      <c r="H67" s="195">
        <f>'[84]Оценка от учреждения'!H66</f>
        <v>1.5</v>
      </c>
      <c r="I67" s="195">
        <f>'[84]Оценка от учреждения'!I66</f>
        <v>1.5</v>
      </c>
      <c r="J67" s="196">
        <f>IF(I67/H67*100&gt;100,100,I67/H67*100)</f>
        <v>100</v>
      </c>
      <c r="K67" s="196">
        <f>J67</f>
        <v>100</v>
      </c>
      <c r="L67" s="240"/>
      <c r="M67" s="243"/>
      <c r="N67" s="57"/>
      <c r="O67" s="242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196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hidden="1" customHeight="1" x14ac:dyDescent="0.25">
      <c r="A72" s="20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/>
      <c r="I72" s="195"/>
      <c r="J72" s="196"/>
      <c r="K72" s="237"/>
      <c r="L72" s="227"/>
      <c r="M72" s="243"/>
      <c r="N72" s="44"/>
      <c r="O72" s="238">
        <v>18</v>
      </c>
    </row>
    <row r="73" spans="1:15" ht="34.5" hidden="1" customHeight="1" x14ac:dyDescent="0.25">
      <c r="A73" s="20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/>
      <c r="I73" s="195"/>
      <c r="J73" s="196"/>
      <c r="K73" s="239"/>
      <c r="L73" s="240"/>
      <c r="M73" s="243"/>
      <c r="N73" s="49"/>
      <c r="O73" s="241"/>
    </row>
    <row r="74" spans="1:15" ht="33.75" hidden="1" customHeight="1" x14ac:dyDescent="0.25">
      <c r="A74" s="20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/>
      <c r="I74" s="195"/>
      <c r="J74" s="196"/>
      <c r="K74" s="239"/>
      <c r="L74" s="240"/>
      <c r="M74" s="243"/>
      <c r="N74" s="49"/>
      <c r="O74" s="241"/>
    </row>
    <row r="75" spans="1:15" ht="33" hidden="1" customHeight="1" x14ac:dyDescent="0.25">
      <c r="A75" s="20"/>
      <c r="B75" s="203"/>
      <c r="C75" s="53"/>
      <c r="D75" s="209"/>
      <c r="E75" s="3" t="s">
        <v>25</v>
      </c>
      <c r="F75" s="55" t="s">
        <v>117</v>
      </c>
      <c r="G75" s="39" t="s">
        <v>27</v>
      </c>
      <c r="H75" s="195"/>
      <c r="I75" s="195"/>
      <c r="J75" s="196"/>
      <c r="K75" s="196"/>
      <c r="L75" s="240"/>
      <c r="M75" s="243"/>
      <c r="N75" s="57"/>
      <c r="O75" s="242"/>
    </row>
    <row r="76" spans="1:15" customFormat="1" ht="36" customHeight="1" x14ac:dyDescent="0.25">
      <c r="A76" s="20"/>
      <c r="B76" s="189" t="s">
        <v>155</v>
      </c>
      <c r="C76" s="36" t="s">
        <v>156</v>
      </c>
      <c r="D76" s="208" t="s">
        <v>18</v>
      </c>
      <c r="E76" s="3" t="s">
        <v>19</v>
      </c>
      <c r="F76" s="38" t="s">
        <v>150</v>
      </c>
      <c r="G76" s="39" t="s">
        <v>21</v>
      </c>
      <c r="H76" s="195">
        <f>'[84]Оценка от учреждения'!H75</f>
        <v>100</v>
      </c>
      <c r="I76" s="195">
        <f>'[84]Оценка от учреждения'!I75</f>
        <v>100</v>
      </c>
      <c r="J76" s="196">
        <f>IF(I76/H76*100&gt;100,100,I76/H76*100)</f>
        <v>100</v>
      </c>
      <c r="K76" s="237">
        <f>(J76+J77+J78)/3</f>
        <v>97.814207650273218</v>
      </c>
      <c r="L76" s="227">
        <f>(K76+K79)/2</f>
        <v>98.907103825136602</v>
      </c>
      <c r="M76" s="243"/>
      <c r="N76" s="44"/>
      <c r="O76" s="238">
        <v>19</v>
      </c>
    </row>
    <row r="77" spans="1:15" customFormat="1" ht="39" customHeight="1" x14ac:dyDescent="0.25">
      <c r="A77" s="20"/>
      <c r="B77" s="189"/>
      <c r="C77" s="36"/>
      <c r="D77" s="209"/>
      <c r="E77" s="3" t="s">
        <v>19</v>
      </c>
      <c r="F77" s="38" t="s">
        <v>151</v>
      </c>
      <c r="G77" s="39" t="s">
        <v>21</v>
      </c>
      <c r="H77" s="195">
        <f>'[84]Оценка от учреждения'!H76</f>
        <v>5.7</v>
      </c>
      <c r="I77" s="195">
        <f>'[84]Оценка от учреждения'!I76</f>
        <v>6.1</v>
      </c>
      <c r="J77" s="196">
        <f>IF(H77/I77*100&gt;100,100,H77/I77*100)</f>
        <v>93.442622950819683</v>
      </c>
      <c r="K77" s="239"/>
      <c r="L77" s="240"/>
      <c r="M77" s="243"/>
      <c r="N77" s="49"/>
      <c r="O77" s="241"/>
    </row>
    <row r="78" spans="1:15" customFormat="1" ht="35.25" customHeight="1" x14ac:dyDescent="0.25">
      <c r="A78" s="20"/>
      <c r="B78" s="189"/>
      <c r="C78" s="36"/>
      <c r="D78" s="209"/>
      <c r="E78" s="3" t="s">
        <v>19</v>
      </c>
      <c r="F78" s="219" t="s">
        <v>152</v>
      </c>
      <c r="G78" s="39" t="s">
        <v>21</v>
      </c>
      <c r="H78" s="195">
        <f>'[84]Оценка от учреждения'!H77</f>
        <v>100</v>
      </c>
      <c r="I78" s="195">
        <f>'[84]Оценка от учреждения'!I77</f>
        <v>100</v>
      </c>
      <c r="J78" s="196">
        <f>IF(I78/H78*100&gt;100,100,I78/H78*100)</f>
        <v>100</v>
      </c>
      <c r="K78" s="239"/>
      <c r="L78" s="240"/>
      <c r="M78" s="243"/>
      <c r="N78" s="49"/>
      <c r="O78" s="241"/>
    </row>
    <row r="79" spans="1:15" customFormat="1" ht="33" customHeight="1" x14ac:dyDescent="0.25">
      <c r="A79" s="20"/>
      <c r="B79" s="203"/>
      <c r="C79" s="53"/>
      <c r="D79" s="209"/>
      <c r="E79" s="3" t="s">
        <v>25</v>
      </c>
      <c r="F79" s="55" t="s">
        <v>26</v>
      </c>
      <c r="G79" s="39" t="s">
        <v>27</v>
      </c>
      <c r="H79" s="195">
        <f>'[84]Оценка от учреждения'!H78</f>
        <v>1</v>
      </c>
      <c r="I79" s="195">
        <f>'[84]Оценка от учреждения'!I78</f>
        <v>1</v>
      </c>
      <c r="J79" s="196">
        <f>IF(I79/H79*100&gt;100,100,I79/H79*100)</f>
        <v>100</v>
      </c>
      <c r="K79" s="196">
        <f>J79</f>
        <v>100</v>
      </c>
      <c r="L79" s="240"/>
      <c r="M79" s="243"/>
      <c r="N79" s="57"/>
      <c r="O79" s="242"/>
    </row>
    <row r="80" spans="1:15" ht="34.5" customHeight="1" x14ac:dyDescent="0.25">
      <c r="A80" s="20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>
        <f>'[84]Оценка от учреждения'!H79</f>
        <v>100</v>
      </c>
      <c r="I80" s="195">
        <f>'[84]Оценка от учреждения'!I79</f>
        <v>100</v>
      </c>
      <c r="J80" s="196">
        <f>IF(I80/H80*100&gt;100,100,I80/H80*100)</f>
        <v>100</v>
      </c>
      <c r="K80" s="237">
        <f>(J80+J81+J82)/3</f>
        <v>98.924731182795696</v>
      </c>
      <c r="L80" s="227">
        <f>(K80+K83)/2</f>
        <v>99.462365591397855</v>
      </c>
      <c r="M80" s="243"/>
      <c r="N80" s="44"/>
      <c r="O80" s="238">
        <v>20</v>
      </c>
    </row>
    <row r="81" spans="1:15" ht="39" customHeight="1" x14ac:dyDescent="0.25">
      <c r="A81" s="20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>
        <f>'[84]Оценка от учреждения'!H80</f>
        <v>12</v>
      </c>
      <c r="I81" s="195">
        <f>'[84]Оценка от учреждения'!I80</f>
        <v>12.4</v>
      </c>
      <c r="J81" s="196">
        <f>IF(H81/I81*100&gt;100,100,H81/I81*100)</f>
        <v>96.774193548387089</v>
      </c>
      <c r="K81" s="239"/>
      <c r="L81" s="240"/>
      <c r="M81" s="243"/>
      <c r="N81" s="49"/>
      <c r="O81" s="241"/>
    </row>
    <row r="82" spans="1:15" ht="33.75" customHeight="1" x14ac:dyDescent="0.25">
      <c r="A82" s="20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>
        <f>'[84]Оценка от учреждения'!H81</f>
        <v>100</v>
      </c>
      <c r="I82" s="195">
        <f>'[84]Оценка от учреждения'!I81</f>
        <v>100</v>
      </c>
      <c r="J82" s="196">
        <f>IF(I82/H82*100&gt;100,100,I82/H82*100)</f>
        <v>100</v>
      </c>
      <c r="K82" s="239"/>
      <c r="L82" s="240"/>
      <c r="M82" s="243"/>
      <c r="N82" s="49"/>
      <c r="O82" s="241"/>
    </row>
    <row r="83" spans="1:15" ht="33" customHeight="1" x14ac:dyDescent="0.25">
      <c r="A83" s="20"/>
      <c r="B83" s="203"/>
      <c r="C83" s="53"/>
      <c r="D83" s="209"/>
      <c r="E83" s="3" t="s">
        <v>25</v>
      </c>
      <c r="F83" s="55" t="s">
        <v>26</v>
      </c>
      <c r="G83" s="39" t="s">
        <v>27</v>
      </c>
      <c r="H83" s="195">
        <f>'[84]Оценка от учреждения'!H82</f>
        <v>1.5</v>
      </c>
      <c r="I83" s="195">
        <f>'[84]Оценка от учреждения'!I82</f>
        <v>1.5</v>
      </c>
      <c r="J83" s="196">
        <f>IF(I83/H83*100&gt;100,100,I83/H83*100)</f>
        <v>100</v>
      </c>
      <c r="K83" s="196">
        <f>J83</f>
        <v>100</v>
      </c>
      <c r="L83" s="240"/>
      <c r="M83" s="243"/>
      <c r="N83" s="57"/>
      <c r="O83" s="242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4.5" hidden="1" customHeight="1" x14ac:dyDescent="0.25">
      <c r="A92" s="223"/>
      <c r="B92" s="189" t="s">
        <v>163</v>
      </c>
      <c r="C92" s="190" t="s">
        <v>164</v>
      </c>
      <c r="D92" s="191" t="s">
        <v>18</v>
      </c>
      <c r="E92" s="192" t="s">
        <v>19</v>
      </c>
      <c r="F92" s="193" t="s">
        <v>150</v>
      </c>
      <c r="G92" s="194" t="s">
        <v>21</v>
      </c>
      <c r="H92" s="195"/>
      <c r="I92" s="195"/>
      <c r="J92" s="225"/>
      <c r="K92" s="226"/>
      <c r="L92" s="227"/>
      <c r="M92" s="233"/>
      <c r="N92" s="44"/>
      <c r="O92" s="229">
        <v>23</v>
      </c>
    </row>
    <row r="93" spans="1:15" customFormat="1" ht="39" hidden="1" customHeight="1" x14ac:dyDescent="0.25">
      <c r="A93" s="223"/>
      <c r="B93" s="189"/>
      <c r="C93" s="190"/>
      <c r="D93" s="199"/>
      <c r="E93" s="192" t="s">
        <v>19</v>
      </c>
      <c r="F93" s="193" t="s">
        <v>151</v>
      </c>
      <c r="G93" s="194" t="s">
        <v>21</v>
      </c>
      <c r="H93" s="195"/>
      <c r="I93" s="195"/>
      <c r="J93" s="225"/>
      <c r="K93" s="231"/>
      <c r="L93" s="232"/>
      <c r="M93" s="233"/>
      <c r="N93" s="49"/>
      <c r="O93" s="234"/>
    </row>
    <row r="94" spans="1:15" customFormat="1" ht="32.25" hidden="1" customHeight="1" x14ac:dyDescent="0.25">
      <c r="A94" s="223"/>
      <c r="B94" s="189"/>
      <c r="C94" s="190"/>
      <c r="D94" s="199"/>
      <c r="E94" s="192" t="s">
        <v>19</v>
      </c>
      <c r="F94" s="220" t="s">
        <v>152</v>
      </c>
      <c r="G94" s="194" t="s">
        <v>21</v>
      </c>
      <c r="H94" s="195"/>
      <c r="I94" s="195"/>
      <c r="J94" s="225"/>
      <c r="K94" s="231"/>
      <c r="L94" s="232"/>
      <c r="M94" s="233"/>
      <c r="N94" s="49"/>
      <c r="O94" s="234"/>
    </row>
    <row r="95" spans="1:15" customFormat="1" ht="33" hidden="1" customHeight="1" x14ac:dyDescent="0.25">
      <c r="A95" s="223"/>
      <c r="B95" s="203"/>
      <c r="C95" s="204"/>
      <c r="D95" s="199"/>
      <c r="E95" s="192" t="s">
        <v>25</v>
      </c>
      <c r="F95" s="205" t="s">
        <v>117</v>
      </c>
      <c r="G95" s="194" t="s">
        <v>27</v>
      </c>
      <c r="H95" s="195"/>
      <c r="I95" s="195"/>
      <c r="J95" s="225"/>
      <c r="K95" s="225"/>
      <c r="L95" s="232"/>
      <c r="M95" s="233"/>
      <c r="N95" s="57"/>
      <c r="O95" s="236"/>
    </row>
    <row r="96" spans="1:15" ht="33" customHeight="1" x14ac:dyDescent="0.25">
      <c r="A96" s="20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>
        <f>'[84]Оценка от учреждения'!H95</f>
        <v>100</v>
      </c>
      <c r="I96" s="195">
        <f>'[84]Оценка от учреждения'!I95</f>
        <v>100</v>
      </c>
      <c r="J96" s="196">
        <f>IF(I96/H96*100&gt;100,100,I96/H96*100)</f>
        <v>100</v>
      </c>
      <c r="K96" s="237">
        <f>(J96+J97+J98)/3</f>
        <v>100</v>
      </c>
      <c r="L96" s="227">
        <f>(K96+K99)/2</f>
        <v>100</v>
      </c>
      <c r="M96" s="243"/>
      <c r="N96" s="44"/>
      <c r="O96" s="238">
        <v>24</v>
      </c>
    </row>
    <row r="97" spans="1:15" ht="39" customHeight="1" x14ac:dyDescent="0.25">
      <c r="A97" s="20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>
        <f>'[84]Оценка от учреждения'!H96</f>
        <v>12</v>
      </c>
      <c r="I97" s="195">
        <f>'[84]Оценка от учреждения'!I96</f>
        <v>10.5</v>
      </c>
      <c r="J97" s="196">
        <f>IF(H97/I97*100&gt;100,100,H97/I97*100)</f>
        <v>100</v>
      </c>
      <c r="K97" s="239"/>
      <c r="L97" s="240"/>
      <c r="M97" s="243"/>
      <c r="N97" s="49"/>
      <c r="O97" s="241"/>
    </row>
    <row r="98" spans="1:15" ht="33.75" customHeight="1" x14ac:dyDescent="0.25">
      <c r="A98" s="20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>
        <f>'[84]Оценка от учреждения'!H97</f>
        <v>100</v>
      </c>
      <c r="I98" s="195">
        <f>'[84]Оценка от учреждения'!I97</f>
        <v>100</v>
      </c>
      <c r="J98" s="196">
        <f>IF(I98/H98*100&gt;100,100,I98/H98*100)</f>
        <v>100</v>
      </c>
      <c r="K98" s="239"/>
      <c r="L98" s="240"/>
      <c r="M98" s="243"/>
      <c r="N98" s="49"/>
      <c r="O98" s="241"/>
    </row>
    <row r="99" spans="1:15" ht="33" customHeight="1" x14ac:dyDescent="0.25">
      <c r="A99" s="20"/>
      <c r="B99" s="203"/>
      <c r="C99" s="53"/>
      <c r="D99" s="209"/>
      <c r="E99" s="3" t="s">
        <v>25</v>
      </c>
      <c r="F99" s="55" t="s">
        <v>26</v>
      </c>
      <c r="G99" s="39" t="s">
        <v>27</v>
      </c>
      <c r="H99" s="195">
        <f>'[84]Оценка от учреждения'!H98</f>
        <v>25</v>
      </c>
      <c r="I99" s="195">
        <f>'[84]Оценка от учреждения'!I98</f>
        <v>26.25</v>
      </c>
      <c r="J99" s="196">
        <f>IF(I99/H99*100&gt;100,100,I99/H99*100)</f>
        <v>100</v>
      </c>
      <c r="K99" s="196">
        <f>J99</f>
        <v>100</v>
      </c>
      <c r="L99" s="240"/>
      <c r="M99" s="243"/>
      <c r="N99" s="57"/>
      <c r="O99" s="242"/>
    </row>
    <row r="100" spans="1:15" customFormat="1" ht="34.5" customHeight="1" x14ac:dyDescent="0.25">
      <c r="A100" s="20"/>
      <c r="B100" s="189" t="s">
        <v>167</v>
      </c>
      <c r="C100" s="36" t="s">
        <v>168</v>
      </c>
      <c r="D100" s="208" t="s">
        <v>18</v>
      </c>
      <c r="E100" s="3" t="s">
        <v>19</v>
      </c>
      <c r="F100" s="38" t="s">
        <v>150</v>
      </c>
      <c r="G100" s="39" t="s">
        <v>21</v>
      </c>
      <c r="H100" s="195">
        <f>'[84]Оценка от учреждения'!H99</f>
        <v>100</v>
      </c>
      <c r="I100" s="195">
        <f>'[84]Оценка от учреждения'!I99</f>
        <v>100</v>
      </c>
      <c r="J100" s="196">
        <f>IF(I100/H100*100&gt;100,100,I100/H100*100)</f>
        <v>100</v>
      </c>
      <c r="K100" s="237">
        <f>(J100+J101+J102)/3</f>
        <v>98.198198198198199</v>
      </c>
      <c r="L100" s="227">
        <f>(K100+K103)/2</f>
        <v>96.051022176022173</v>
      </c>
      <c r="M100" s="243"/>
      <c r="N100" s="44"/>
      <c r="O100" s="238">
        <v>25</v>
      </c>
    </row>
    <row r="101" spans="1:15" customFormat="1" ht="39" customHeight="1" x14ac:dyDescent="0.25">
      <c r="A101" s="20"/>
      <c r="B101" s="189"/>
      <c r="C101" s="36"/>
      <c r="D101" s="209"/>
      <c r="E101" s="3" t="s">
        <v>19</v>
      </c>
      <c r="F101" s="38" t="s">
        <v>151</v>
      </c>
      <c r="G101" s="39" t="s">
        <v>21</v>
      </c>
      <c r="H101" s="195">
        <f>'[84]Оценка от учреждения'!H100</f>
        <v>7</v>
      </c>
      <c r="I101" s="195">
        <f>'[84]Оценка от учреждения'!I100</f>
        <v>7.4</v>
      </c>
      <c r="J101" s="196">
        <f>IF(H101/I101*100&gt;100,100,H101/I101*100)</f>
        <v>94.594594594594597</v>
      </c>
      <c r="K101" s="239"/>
      <c r="L101" s="240"/>
      <c r="M101" s="243"/>
      <c r="N101" s="49"/>
      <c r="O101" s="241"/>
    </row>
    <row r="102" spans="1:15" customFormat="1" ht="35.25" customHeight="1" x14ac:dyDescent="0.25">
      <c r="A102" s="20"/>
      <c r="B102" s="189"/>
      <c r="C102" s="36"/>
      <c r="D102" s="209"/>
      <c r="E102" s="3" t="s">
        <v>19</v>
      </c>
      <c r="F102" s="219" t="s">
        <v>152</v>
      </c>
      <c r="G102" s="39" t="s">
        <v>21</v>
      </c>
      <c r="H102" s="195">
        <f>'[84]Оценка от учреждения'!H101</f>
        <v>100</v>
      </c>
      <c r="I102" s="195">
        <f>'[84]Оценка от учреждения'!I101</f>
        <v>100</v>
      </c>
      <c r="J102" s="196">
        <f>IF(I102/H102*100&gt;100,100,I102/H102*100)</f>
        <v>100</v>
      </c>
      <c r="K102" s="239"/>
      <c r="L102" s="240"/>
      <c r="M102" s="243"/>
      <c r="N102" s="49"/>
      <c r="O102" s="241"/>
    </row>
    <row r="103" spans="1:15" customFormat="1" ht="33" customHeight="1" x14ac:dyDescent="0.25">
      <c r="A103" s="20"/>
      <c r="B103" s="203"/>
      <c r="C103" s="53"/>
      <c r="D103" s="209"/>
      <c r="E103" s="3" t="s">
        <v>25</v>
      </c>
      <c r="F103" s="55" t="s">
        <v>26</v>
      </c>
      <c r="G103" s="39" t="s">
        <v>27</v>
      </c>
      <c r="H103" s="195">
        <f>'[84]Оценка от учреждения'!H102</f>
        <v>52</v>
      </c>
      <c r="I103" s="195">
        <f>'[84]Оценка от учреждения'!I102</f>
        <v>48.83</v>
      </c>
      <c r="J103" s="196">
        <f>IF(I103/H103*100&gt;100,100,I103/H103*100)</f>
        <v>93.903846153846146</v>
      </c>
      <c r="K103" s="196">
        <f>J103</f>
        <v>93.903846153846146</v>
      </c>
      <c r="L103" s="240"/>
      <c r="M103" s="243"/>
      <c r="N103" s="57"/>
      <c r="O103" s="242"/>
    </row>
    <row r="104" spans="1:15" ht="33" customHeight="1" x14ac:dyDescent="0.25">
      <c r="A104" s="20"/>
      <c r="B104" s="189" t="s">
        <v>169</v>
      </c>
      <c r="C104" s="36" t="s">
        <v>170</v>
      </c>
      <c r="D104" s="208" t="s">
        <v>18</v>
      </c>
      <c r="E104" s="3" t="s">
        <v>19</v>
      </c>
      <c r="F104" s="38" t="s">
        <v>150</v>
      </c>
      <c r="G104" s="39" t="s">
        <v>21</v>
      </c>
      <c r="H104" s="195">
        <f>'[84]Оценка от учреждения'!H103</f>
        <v>100</v>
      </c>
      <c r="I104" s="195">
        <f>'[84]Оценка от учреждения'!I103</f>
        <v>100</v>
      </c>
      <c r="J104" s="196">
        <f>IF(I104/H104*100&gt;100,100,I104/H104*100)</f>
        <v>100</v>
      </c>
      <c r="K104" s="237">
        <f>(J104+J105+J106)/3</f>
        <v>96.354166666666671</v>
      </c>
      <c r="L104" s="227">
        <f>(K104+K107)/2</f>
        <v>97.510416666666657</v>
      </c>
      <c r="M104" s="243"/>
      <c r="N104" s="44"/>
      <c r="O104" s="238">
        <v>26</v>
      </c>
    </row>
    <row r="105" spans="1:15" ht="39" customHeight="1" x14ac:dyDescent="0.25">
      <c r="A105" s="20"/>
      <c r="B105" s="189"/>
      <c r="C105" s="36"/>
      <c r="D105" s="209"/>
      <c r="E105" s="3" t="s">
        <v>19</v>
      </c>
      <c r="F105" s="38" t="s">
        <v>151</v>
      </c>
      <c r="G105" s="39" t="s">
        <v>21</v>
      </c>
      <c r="H105" s="195">
        <f>'[84]Оценка от учреждения'!H104</f>
        <v>5.7</v>
      </c>
      <c r="I105" s="195">
        <f>'[84]Оценка от учреждения'!I104</f>
        <v>6.4</v>
      </c>
      <c r="J105" s="196">
        <f>IF(H105/I105*100&gt;100,100,H105/I105*100)</f>
        <v>89.0625</v>
      </c>
      <c r="K105" s="239"/>
      <c r="L105" s="240"/>
      <c r="M105" s="243"/>
      <c r="N105" s="49"/>
      <c r="O105" s="241"/>
    </row>
    <row r="106" spans="1:15" ht="32.25" customHeight="1" x14ac:dyDescent="0.25">
      <c r="A106" s="20"/>
      <c r="B106" s="189"/>
      <c r="C106" s="36"/>
      <c r="D106" s="209"/>
      <c r="E106" s="3" t="s">
        <v>19</v>
      </c>
      <c r="F106" s="219" t="s">
        <v>152</v>
      </c>
      <c r="G106" s="39" t="s">
        <v>21</v>
      </c>
      <c r="H106" s="195">
        <f>'[84]Оценка от учреждения'!H105</f>
        <v>100</v>
      </c>
      <c r="I106" s="195">
        <f>'[84]Оценка от учреждения'!I105</f>
        <v>100</v>
      </c>
      <c r="J106" s="196">
        <f>IF(I106/H106*100&gt;100,100,I106/H106*100)</f>
        <v>100</v>
      </c>
      <c r="K106" s="239"/>
      <c r="L106" s="240"/>
      <c r="M106" s="243"/>
      <c r="N106" s="49"/>
      <c r="O106" s="241"/>
    </row>
    <row r="107" spans="1:15" ht="33" customHeight="1" x14ac:dyDescent="0.25">
      <c r="A107" s="159"/>
      <c r="B107" s="203"/>
      <c r="C107" s="53"/>
      <c r="D107" s="209"/>
      <c r="E107" s="3" t="s">
        <v>25</v>
      </c>
      <c r="F107" s="55" t="s">
        <v>26</v>
      </c>
      <c r="G107" s="39" t="s">
        <v>27</v>
      </c>
      <c r="H107" s="195">
        <f>'[84]Оценка от учреждения'!H106</f>
        <v>444</v>
      </c>
      <c r="I107" s="195">
        <f>'[84]Оценка от учреждения'!I106</f>
        <v>438.08</v>
      </c>
      <c r="J107" s="196">
        <f>IF(I107/H107*100&gt;100,100,I107/H107*100)</f>
        <v>98.666666666666657</v>
      </c>
      <c r="K107" s="196">
        <f>J107</f>
        <v>98.666666666666657</v>
      </c>
      <c r="L107" s="240"/>
      <c r="M107" s="244"/>
      <c r="N107" s="57"/>
      <c r="O107" s="24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45"/>
      <c r="H109" s="246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24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3" t="s">
        <v>1</v>
      </c>
      <c r="B2" s="3" t="s">
        <v>173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3</v>
      </c>
      <c r="D3" s="5">
        <v>4</v>
      </c>
      <c r="E3" s="4">
        <v>5</v>
      </c>
      <c r="F3" s="4">
        <v>6</v>
      </c>
      <c r="G3" s="5">
        <v>7</v>
      </c>
      <c r="H3" s="4">
        <v>8</v>
      </c>
      <c r="I3" s="4">
        <v>9</v>
      </c>
      <c r="J3" s="5">
        <v>10</v>
      </c>
      <c r="K3" s="4">
        <v>11</v>
      </c>
      <c r="L3" s="4">
        <v>12</v>
      </c>
      <c r="M3" s="5">
        <v>13</v>
      </c>
      <c r="N3" s="4">
        <v>14</v>
      </c>
    </row>
    <row r="4" spans="1:15" customFormat="1" ht="55.5" hidden="1" customHeight="1" x14ac:dyDescent="0.25">
      <c r="A4" s="228" t="s">
        <v>238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8.25" hidden="1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04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hidden="1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/>
      <c r="I16" s="195"/>
      <c r="J16" s="225"/>
      <c r="K16" s="226"/>
      <c r="L16" s="227"/>
      <c r="M16" s="233"/>
      <c r="N16" s="44"/>
      <c r="O16" s="229">
        <v>4</v>
      </c>
    </row>
    <row r="17" spans="1:15" customFormat="1" ht="39" hidden="1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/>
      <c r="I17" s="195"/>
      <c r="J17" s="225"/>
      <c r="K17" s="231"/>
      <c r="L17" s="232"/>
      <c r="M17" s="233"/>
      <c r="N17" s="49"/>
      <c r="O17" s="234"/>
    </row>
    <row r="18" spans="1:15" customFormat="1" ht="32.25" hidden="1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/>
      <c r="I18" s="195"/>
      <c r="J18" s="225"/>
      <c r="K18" s="231"/>
      <c r="L18" s="232"/>
      <c r="M18" s="233"/>
      <c r="N18" s="49"/>
      <c r="O18" s="234"/>
    </row>
    <row r="19" spans="1:15" customFormat="1" ht="33" hidden="1" customHeight="1" x14ac:dyDescent="0.25">
      <c r="A19" s="223"/>
      <c r="B19" s="203"/>
      <c r="C19" s="204"/>
      <c r="D19" s="199"/>
      <c r="E19" s="192" t="s">
        <v>25</v>
      </c>
      <c r="F19" s="205" t="s">
        <v>117</v>
      </c>
      <c r="G19" s="194" t="s">
        <v>27</v>
      </c>
      <c r="H19" s="195"/>
      <c r="I19" s="195"/>
      <c r="J19" s="225"/>
      <c r="K19" s="225"/>
      <c r="L19" s="232"/>
      <c r="M19" s="233"/>
      <c r="N19" s="57"/>
      <c r="O19" s="236"/>
    </row>
    <row r="20" spans="1:15" customFormat="1" ht="52.5" hidden="1" customHeight="1" x14ac:dyDescent="0.25">
      <c r="A20" s="223"/>
      <c r="B20" s="189" t="s">
        <v>124</v>
      </c>
      <c r="C20" s="190" t="s">
        <v>125</v>
      </c>
      <c r="D20" s="191" t="s">
        <v>18</v>
      </c>
      <c r="E20" s="192" t="s">
        <v>19</v>
      </c>
      <c r="F20" s="193" t="s">
        <v>114</v>
      </c>
      <c r="G20" s="194" t="s">
        <v>21</v>
      </c>
      <c r="H20" s="195"/>
      <c r="I20" s="195"/>
      <c r="J20" s="225"/>
      <c r="K20" s="226"/>
      <c r="L20" s="227"/>
      <c r="M20" s="233"/>
      <c r="N20" s="44"/>
      <c r="O20" s="229">
        <v>5</v>
      </c>
    </row>
    <row r="21" spans="1:15" customFormat="1" ht="39" hidden="1" customHeight="1" x14ac:dyDescent="0.25">
      <c r="A21" s="223"/>
      <c r="B21" s="189"/>
      <c r="C21" s="190"/>
      <c r="D21" s="199"/>
      <c r="E21" s="192" t="s">
        <v>19</v>
      </c>
      <c r="F21" s="193" t="s">
        <v>115</v>
      </c>
      <c r="G21" s="194" t="s">
        <v>21</v>
      </c>
      <c r="H21" s="195"/>
      <c r="I21" s="195"/>
      <c r="J21" s="225"/>
      <c r="K21" s="231"/>
      <c r="L21" s="232"/>
      <c r="M21" s="233"/>
      <c r="N21" s="49"/>
      <c r="O21" s="234"/>
    </row>
    <row r="22" spans="1:15" customFormat="1" ht="33.75" hidden="1" customHeight="1" x14ac:dyDescent="0.25">
      <c r="A22" s="223"/>
      <c r="B22" s="189"/>
      <c r="C22" s="190"/>
      <c r="D22" s="199"/>
      <c r="E22" s="192" t="s">
        <v>19</v>
      </c>
      <c r="F22" s="193" t="s">
        <v>116</v>
      </c>
      <c r="G22" s="194" t="s">
        <v>21</v>
      </c>
      <c r="H22" s="195"/>
      <c r="I22" s="195"/>
      <c r="J22" s="225"/>
      <c r="K22" s="231"/>
      <c r="L22" s="232"/>
      <c r="M22" s="233"/>
      <c r="N22" s="49"/>
      <c r="O22" s="234"/>
    </row>
    <row r="23" spans="1:15" customFormat="1" ht="33" hidden="1" customHeight="1" x14ac:dyDescent="0.25">
      <c r="A23" s="223"/>
      <c r="B23" s="203"/>
      <c r="C23" s="204"/>
      <c r="D23" s="199"/>
      <c r="E23" s="192" t="s">
        <v>25</v>
      </c>
      <c r="F23" s="205" t="s">
        <v>117</v>
      </c>
      <c r="G23" s="194" t="s">
        <v>27</v>
      </c>
      <c r="H23" s="195"/>
      <c r="I23" s="195"/>
      <c r="J23" s="225"/>
      <c r="K23" s="225"/>
      <c r="L23" s="232"/>
      <c r="M23" s="233"/>
      <c r="N23" s="57"/>
      <c r="O23" s="236"/>
    </row>
    <row r="24" spans="1:15" ht="52.5" customHeight="1" x14ac:dyDescent="0.25">
      <c r="A24" s="223"/>
      <c r="B24" s="189" t="s">
        <v>126</v>
      </c>
      <c r="C24" s="36" t="s">
        <v>127</v>
      </c>
      <c r="D24" s="208" t="s">
        <v>18</v>
      </c>
      <c r="E24" s="3" t="s">
        <v>19</v>
      </c>
      <c r="F24" s="38" t="s">
        <v>114</v>
      </c>
      <c r="G24" s="39" t="s">
        <v>21</v>
      </c>
      <c r="H24" s="195">
        <f>'[85]Оценка от учреждения'!H23</f>
        <v>5.8</v>
      </c>
      <c r="I24" s="195">
        <f>'[85]Оценка от учреждения'!I23</f>
        <v>5.9</v>
      </c>
      <c r="J24" s="196">
        <f>IF(H24/I24*100&gt;100,100,H24/I24*100)</f>
        <v>98.305084745762699</v>
      </c>
      <c r="K24" s="237">
        <f>(J24+J25+J26)/3</f>
        <v>97.489014438166976</v>
      </c>
      <c r="L24" s="227">
        <f>(K24+K27)/2</f>
        <v>92.585086929228424</v>
      </c>
      <c r="M24" s="233"/>
      <c r="N24" s="44"/>
      <c r="O24" s="238">
        <v>6</v>
      </c>
    </row>
    <row r="25" spans="1:15" ht="39" customHeight="1" x14ac:dyDescent="0.25">
      <c r="A25" s="223"/>
      <c r="B25" s="189"/>
      <c r="C25" s="36"/>
      <c r="D25" s="209"/>
      <c r="E25" s="3" t="s">
        <v>19</v>
      </c>
      <c r="F25" s="38" t="s">
        <v>115</v>
      </c>
      <c r="G25" s="39" t="s">
        <v>21</v>
      </c>
      <c r="H25" s="195">
        <f>'[85]Оценка от учреждения'!H24</f>
        <v>100</v>
      </c>
      <c r="I25" s="195">
        <f>'[85]Оценка от учреждения'!I24</f>
        <v>100</v>
      </c>
      <c r="J25" s="196">
        <f>IF(I25/H25*100&gt;100,100,I25/H25*100)</f>
        <v>100</v>
      </c>
      <c r="K25" s="239"/>
      <c r="L25" s="240"/>
      <c r="M25" s="233"/>
      <c r="N25" s="49"/>
      <c r="O25" s="241"/>
    </row>
    <row r="26" spans="1:15" ht="35.25" customHeight="1" x14ac:dyDescent="0.25">
      <c r="A26" s="223"/>
      <c r="B26" s="189"/>
      <c r="C26" s="36"/>
      <c r="D26" s="209"/>
      <c r="E26" s="3" t="s">
        <v>19</v>
      </c>
      <c r="F26" s="38" t="s">
        <v>116</v>
      </c>
      <c r="G26" s="39" t="s">
        <v>21</v>
      </c>
      <c r="H26" s="195">
        <f>'[85]Оценка от учреждения'!H25</f>
        <v>53.1</v>
      </c>
      <c r="I26" s="195">
        <f>'[85]Оценка от учреждения'!I25</f>
        <v>50</v>
      </c>
      <c r="J26" s="196">
        <f>IF(I26/H26*100&gt;100,100,I26/H26*100)</f>
        <v>94.161958568738228</v>
      </c>
      <c r="K26" s="239"/>
      <c r="L26" s="240"/>
      <c r="M26" s="233"/>
      <c r="N26" s="49"/>
      <c r="O26" s="241"/>
    </row>
    <row r="27" spans="1:15" ht="33" customHeight="1" x14ac:dyDescent="0.25">
      <c r="A27" s="223"/>
      <c r="B27" s="203"/>
      <c r="C27" s="53"/>
      <c r="D27" s="209"/>
      <c r="E27" s="3" t="s">
        <v>25</v>
      </c>
      <c r="F27" s="55" t="s">
        <v>26</v>
      </c>
      <c r="G27" s="39" t="s">
        <v>27</v>
      </c>
      <c r="H27" s="195">
        <f>'[85]Оценка от учреждения'!H26</f>
        <v>34.5</v>
      </c>
      <c r="I27" s="195">
        <f>'[85]Оценка от учреждения'!I26</f>
        <v>30.25</v>
      </c>
      <c r="J27" s="196">
        <f>IF(I27/H27*100&gt;100,100,I27/H27*100)</f>
        <v>87.681159420289859</v>
      </c>
      <c r="K27" s="196">
        <f>J27</f>
        <v>87.681159420289859</v>
      </c>
      <c r="L27" s="240"/>
      <c r="M27" s="233"/>
      <c r="N27" s="57"/>
      <c r="O27" s="242"/>
    </row>
    <row r="28" spans="1:15" customFormat="1" ht="51" hidden="1" customHeight="1" x14ac:dyDescent="0.25">
      <c r="A28" s="223"/>
      <c r="B28" s="189" t="s">
        <v>128</v>
      </c>
      <c r="C28" s="190" t="s">
        <v>129</v>
      </c>
      <c r="D28" s="191" t="s">
        <v>18</v>
      </c>
      <c r="E28" s="192" t="s">
        <v>19</v>
      </c>
      <c r="F28" s="193" t="s">
        <v>114</v>
      </c>
      <c r="G28" s="194" t="s">
        <v>21</v>
      </c>
      <c r="H28" s="195"/>
      <c r="I28" s="195"/>
      <c r="J28" s="225"/>
      <c r="K28" s="226"/>
      <c r="L28" s="227"/>
      <c r="M28" s="233"/>
      <c r="N28" s="44"/>
      <c r="O28" s="229">
        <v>7</v>
      </c>
    </row>
    <row r="29" spans="1:15" customFormat="1" ht="39" hidden="1" customHeight="1" x14ac:dyDescent="0.25">
      <c r="A29" s="223"/>
      <c r="B29" s="189"/>
      <c r="C29" s="190"/>
      <c r="D29" s="199"/>
      <c r="E29" s="192" t="s">
        <v>19</v>
      </c>
      <c r="F29" s="193" t="s">
        <v>115</v>
      </c>
      <c r="G29" s="194" t="s">
        <v>21</v>
      </c>
      <c r="H29" s="195"/>
      <c r="I29" s="195"/>
      <c r="J29" s="225"/>
      <c r="K29" s="231"/>
      <c r="L29" s="232"/>
      <c r="M29" s="233"/>
      <c r="N29" s="49"/>
      <c r="O29" s="234"/>
    </row>
    <row r="30" spans="1:15" customFormat="1" ht="33.75" hidden="1" customHeight="1" x14ac:dyDescent="0.25">
      <c r="A30" s="223"/>
      <c r="B30" s="189"/>
      <c r="C30" s="190"/>
      <c r="D30" s="199"/>
      <c r="E30" s="192" t="s">
        <v>19</v>
      </c>
      <c r="F30" s="193" t="s">
        <v>116</v>
      </c>
      <c r="G30" s="194" t="s">
        <v>21</v>
      </c>
      <c r="H30" s="195"/>
      <c r="I30" s="195"/>
      <c r="J30" s="225"/>
      <c r="K30" s="231"/>
      <c r="L30" s="232"/>
      <c r="M30" s="233"/>
      <c r="N30" s="49"/>
      <c r="O30" s="234"/>
    </row>
    <row r="31" spans="1:15" customFormat="1" ht="33" hidden="1" customHeight="1" x14ac:dyDescent="0.25">
      <c r="A31" s="223"/>
      <c r="B31" s="203"/>
      <c r="C31" s="204"/>
      <c r="D31" s="199"/>
      <c r="E31" s="192" t="s">
        <v>25</v>
      </c>
      <c r="F31" s="205" t="s">
        <v>117</v>
      </c>
      <c r="G31" s="194" t="s">
        <v>27</v>
      </c>
      <c r="H31" s="195"/>
      <c r="I31" s="195"/>
      <c r="J31" s="225"/>
      <c r="K31" s="225"/>
      <c r="L31" s="232"/>
      <c r="M31" s="233"/>
      <c r="N31" s="57"/>
      <c r="O31" s="236"/>
    </row>
    <row r="32" spans="1:15" ht="54" customHeight="1" x14ac:dyDescent="0.25">
      <c r="A32" s="20"/>
      <c r="B32" s="189" t="s">
        <v>130</v>
      </c>
      <c r="C32" s="36" t="s">
        <v>131</v>
      </c>
      <c r="D32" s="37" t="s">
        <v>18</v>
      </c>
      <c r="E32" s="3" t="s">
        <v>19</v>
      </c>
      <c r="F32" s="38" t="s">
        <v>114</v>
      </c>
      <c r="G32" s="39" t="s">
        <v>21</v>
      </c>
      <c r="H32" s="195">
        <f>'[85]Оценка от учреждения'!H31</f>
        <v>5.8</v>
      </c>
      <c r="I32" s="195">
        <f>'[85]Оценка от учреждения'!I31</f>
        <v>2.9</v>
      </c>
      <c r="J32" s="196">
        <f>IF(H32/I32*100&gt;100,100,H32/I32*100)</f>
        <v>100</v>
      </c>
      <c r="K32" s="237">
        <f>(J32+J33+J34)/3</f>
        <v>98.053986189579405</v>
      </c>
      <c r="L32" s="227">
        <f>(K32+K35)/2</f>
        <v>99.026993094789702</v>
      </c>
      <c r="M32" s="243"/>
      <c r="N32" s="44"/>
      <c r="O32" s="238">
        <v>8</v>
      </c>
    </row>
    <row r="33" spans="1:15" ht="39" customHeight="1" x14ac:dyDescent="0.25">
      <c r="A33" s="20"/>
      <c r="B33" s="189"/>
      <c r="C33" s="36"/>
      <c r="D33" s="217"/>
      <c r="E33" s="3" t="s">
        <v>19</v>
      </c>
      <c r="F33" s="38" t="s">
        <v>115</v>
      </c>
      <c r="G33" s="39" t="s">
        <v>21</v>
      </c>
      <c r="H33" s="195">
        <f>'[85]Оценка от учреждения'!H32</f>
        <v>100</v>
      </c>
      <c r="I33" s="195">
        <f>'[85]Оценка от учреждения'!I32</f>
        <v>100</v>
      </c>
      <c r="J33" s="196">
        <f>IF(I33/H33*100&gt;100,100,I33/H33*100)</f>
        <v>100</v>
      </c>
      <c r="K33" s="239"/>
      <c r="L33" s="240"/>
      <c r="M33" s="243"/>
      <c r="N33" s="49"/>
      <c r="O33" s="241"/>
    </row>
    <row r="34" spans="1:15" ht="33.75" customHeight="1" x14ac:dyDescent="0.25">
      <c r="A34" s="20"/>
      <c r="B34" s="189"/>
      <c r="C34" s="36"/>
      <c r="D34" s="217"/>
      <c r="E34" s="3" t="s">
        <v>19</v>
      </c>
      <c r="F34" s="38" t="s">
        <v>116</v>
      </c>
      <c r="G34" s="39" t="s">
        <v>21</v>
      </c>
      <c r="H34" s="195">
        <f>'[85]Оценка от учреждения'!H33</f>
        <v>53.1</v>
      </c>
      <c r="I34" s="195">
        <f>'[85]Оценка от учреждения'!I33</f>
        <v>50</v>
      </c>
      <c r="J34" s="196">
        <f>IF(I34/H34*100&gt;100,100,I34/H34*100)</f>
        <v>94.161958568738228</v>
      </c>
      <c r="K34" s="239"/>
      <c r="L34" s="240"/>
      <c r="M34" s="243"/>
      <c r="N34" s="49"/>
      <c r="O34" s="241"/>
    </row>
    <row r="35" spans="1:15" ht="33" customHeight="1" x14ac:dyDescent="0.25">
      <c r="A35" s="20"/>
      <c r="B35" s="203"/>
      <c r="C35" s="53"/>
      <c r="D35" s="218"/>
      <c r="E35" s="3" t="s">
        <v>25</v>
      </c>
      <c r="F35" s="55" t="s">
        <v>26</v>
      </c>
      <c r="G35" s="39" t="s">
        <v>27</v>
      </c>
      <c r="H35" s="195">
        <f>'[85]Оценка от учреждения'!H34</f>
        <v>245.5</v>
      </c>
      <c r="I35" s="195">
        <f>'[85]Оценка от учреждения'!I34</f>
        <v>253.58</v>
      </c>
      <c r="J35" s="196">
        <f>IF(I35/H35*100&gt;100,100,I35/H35*100)</f>
        <v>100</v>
      </c>
      <c r="K35" s="196">
        <f>J35</f>
        <v>100</v>
      </c>
      <c r="L35" s="240"/>
      <c r="M35" s="243"/>
      <c r="N35" s="57"/>
      <c r="O35" s="242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33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33"/>
      <c r="N41" s="49"/>
      <c r="O41" s="241"/>
    </row>
    <row r="42" spans="1:15" ht="36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33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customHeight="1" x14ac:dyDescent="0.25">
      <c r="A56" s="223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>
        <f>'[85]Оценка от учреждения'!H55</f>
        <v>5.8</v>
      </c>
      <c r="I56" s="195">
        <f>'[85]Оценка от учреждения'!I55</f>
        <v>4.8</v>
      </c>
      <c r="J56" s="196">
        <f>IF(H56/I56*100&gt;100,100,H56/I56*100)</f>
        <v>100</v>
      </c>
      <c r="K56" s="237">
        <f>(J56+J57+J58)/3</f>
        <v>98.053986189579405</v>
      </c>
      <c r="L56" s="227">
        <f>(K56+K59)/2</f>
        <v>99.026993094789702</v>
      </c>
      <c r="M56" s="233"/>
      <c r="N56" s="44"/>
      <c r="O56" s="238">
        <v>14</v>
      </c>
    </row>
    <row r="57" spans="1:15" ht="39" customHeight="1" x14ac:dyDescent="0.25">
      <c r="A57" s="223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>
        <f>'[85]Оценка от учреждения'!H56</f>
        <v>100</v>
      </c>
      <c r="I57" s="195">
        <f>'[85]Оценка от учреждения'!I56</f>
        <v>100</v>
      </c>
      <c r="J57" s="196">
        <f>IF(I57/H57*100&gt;100,100,I57/H57*100)</f>
        <v>100</v>
      </c>
      <c r="K57" s="239"/>
      <c r="L57" s="240"/>
      <c r="M57" s="233"/>
      <c r="N57" s="49"/>
      <c r="O57" s="241"/>
    </row>
    <row r="58" spans="1:15" ht="36.75" customHeight="1" x14ac:dyDescent="0.25">
      <c r="A58" s="223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>
        <f>'[85]Оценка от учреждения'!H57</f>
        <v>53.1</v>
      </c>
      <c r="I58" s="195">
        <f>'[85]Оценка от учреждения'!I57</f>
        <v>50</v>
      </c>
      <c r="J58" s="196">
        <f>IF(I58/H58*100&gt;100,100,I58/H58*100)</f>
        <v>94.161958568738228</v>
      </c>
      <c r="K58" s="239"/>
      <c r="L58" s="240"/>
      <c r="M58" s="233"/>
      <c r="N58" s="49"/>
      <c r="O58" s="241"/>
    </row>
    <row r="59" spans="1:15" ht="33" customHeight="1" x14ac:dyDescent="0.25">
      <c r="A59" s="223"/>
      <c r="B59" s="203"/>
      <c r="C59" s="53"/>
      <c r="D59" s="209"/>
      <c r="E59" s="3" t="s">
        <v>25</v>
      </c>
      <c r="F59" s="55" t="s">
        <v>26</v>
      </c>
      <c r="G59" s="39" t="s">
        <v>27</v>
      </c>
      <c r="H59" s="195">
        <f>'[85]Оценка от учреждения'!H58</f>
        <v>15</v>
      </c>
      <c r="I59" s="195">
        <f>'[85]Оценка от учреждения'!I58</f>
        <v>15.08</v>
      </c>
      <c r="J59" s="196">
        <f>IF(I59/H59*100&gt;100,100,I59/H59*100)</f>
        <v>100</v>
      </c>
      <c r="K59" s="196">
        <f>J59</f>
        <v>100</v>
      </c>
      <c r="L59" s="240"/>
      <c r="M59" s="233"/>
      <c r="N59" s="57"/>
      <c r="O59" s="242"/>
    </row>
    <row r="60" spans="1:15" customFormat="1" ht="52.5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33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33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33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33"/>
      <c r="N63" s="57"/>
      <c r="O63" s="236"/>
    </row>
    <row r="64" spans="1:15" ht="51" hidden="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/>
      <c r="I64" s="195"/>
      <c r="J64" s="196"/>
      <c r="K64" s="237"/>
      <c r="L64" s="227"/>
      <c r="M64" s="233"/>
      <c r="N64" s="44"/>
      <c r="O64" s="238">
        <v>16</v>
      </c>
    </row>
    <row r="65" spans="1:15" ht="39" hidden="1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/>
      <c r="I65" s="195"/>
      <c r="J65" s="196"/>
      <c r="K65" s="239"/>
      <c r="L65" s="240"/>
      <c r="M65" s="233"/>
      <c r="N65" s="49"/>
      <c r="O65" s="241"/>
    </row>
    <row r="66" spans="1:15" ht="33.75" hidden="1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/>
      <c r="I66" s="195"/>
      <c r="J66" s="196"/>
      <c r="K66" s="239"/>
      <c r="L66" s="240"/>
      <c r="M66" s="233"/>
      <c r="N66" s="49"/>
      <c r="O66" s="241"/>
    </row>
    <row r="67" spans="1:15" ht="33" hidden="1" customHeight="1" x14ac:dyDescent="0.25">
      <c r="A67" s="223"/>
      <c r="B67" s="203"/>
      <c r="C67" s="53"/>
      <c r="D67" s="209"/>
      <c r="E67" s="3" t="s">
        <v>25</v>
      </c>
      <c r="F67" s="55" t="s">
        <v>117</v>
      </c>
      <c r="G67" s="39" t="s">
        <v>27</v>
      </c>
      <c r="H67" s="195"/>
      <c r="I67" s="195"/>
      <c r="J67" s="196"/>
      <c r="K67" s="196"/>
      <c r="L67" s="240"/>
      <c r="M67" s="233"/>
      <c r="N67" s="57"/>
      <c r="O67" s="242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196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hidden="1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/>
      <c r="I72" s="195"/>
      <c r="J72" s="196"/>
      <c r="K72" s="237"/>
      <c r="L72" s="227"/>
      <c r="M72" s="233"/>
      <c r="N72" s="44"/>
      <c r="O72" s="238">
        <v>18</v>
      </c>
    </row>
    <row r="73" spans="1:15" ht="34.5" hidden="1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/>
      <c r="I73" s="195"/>
      <c r="J73" s="196"/>
      <c r="K73" s="239"/>
      <c r="L73" s="240"/>
      <c r="M73" s="233"/>
      <c r="N73" s="49"/>
      <c r="O73" s="241"/>
    </row>
    <row r="74" spans="1:15" ht="33.75" hidden="1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/>
      <c r="I74" s="195"/>
      <c r="J74" s="196"/>
      <c r="K74" s="239"/>
      <c r="L74" s="240"/>
      <c r="M74" s="233"/>
      <c r="N74" s="49"/>
      <c r="O74" s="241"/>
    </row>
    <row r="75" spans="1:15" ht="33" hidden="1" customHeight="1" x14ac:dyDescent="0.25">
      <c r="A75" s="223"/>
      <c r="B75" s="203"/>
      <c r="C75" s="53"/>
      <c r="D75" s="209"/>
      <c r="E75" s="3" t="s">
        <v>25</v>
      </c>
      <c r="F75" s="55" t="s">
        <v>117</v>
      </c>
      <c r="G75" s="39" t="s">
        <v>27</v>
      </c>
      <c r="H75" s="195"/>
      <c r="I75" s="195"/>
      <c r="J75" s="196"/>
      <c r="K75" s="196"/>
      <c r="L75" s="240"/>
      <c r="M75" s="233"/>
      <c r="N75" s="57"/>
      <c r="O75" s="242"/>
    </row>
    <row r="76" spans="1:15" customFormat="1" ht="36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/>
      <c r="I76" s="195"/>
      <c r="J76" s="225"/>
      <c r="K76" s="226"/>
      <c r="L76" s="227"/>
      <c r="M76" s="233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/>
      <c r="I77" s="195"/>
      <c r="J77" s="225"/>
      <c r="K77" s="231"/>
      <c r="L77" s="232"/>
      <c r="M77" s="233"/>
      <c r="N77" s="49"/>
      <c r="O77" s="234"/>
    </row>
    <row r="78" spans="1:15" customFormat="1" ht="35.25" hidden="1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/>
      <c r="I78" s="195"/>
      <c r="J78" s="225"/>
      <c r="K78" s="231"/>
      <c r="L78" s="232"/>
      <c r="M78" s="233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/>
      <c r="L79" s="232"/>
      <c r="M79" s="233"/>
      <c r="N79" s="57"/>
      <c r="O79" s="236"/>
    </row>
    <row r="80" spans="1:15" ht="34.5" hidden="1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/>
      <c r="I80" s="195"/>
      <c r="J80" s="196"/>
      <c r="K80" s="237"/>
      <c r="L80" s="227"/>
      <c r="M80" s="233"/>
      <c r="N80" s="44"/>
      <c r="O80" s="238">
        <v>20</v>
      </c>
    </row>
    <row r="81" spans="1:15" ht="39" hidden="1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/>
      <c r="I81" s="195"/>
      <c r="J81" s="196"/>
      <c r="K81" s="239"/>
      <c r="L81" s="240"/>
      <c r="M81" s="233"/>
      <c r="N81" s="49"/>
      <c r="O81" s="241"/>
    </row>
    <row r="82" spans="1:15" ht="33.75" hidden="1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/>
      <c r="I82" s="195"/>
      <c r="J82" s="196"/>
      <c r="K82" s="239"/>
      <c r="L82" s="240"/>
      <c r="M82" s="233"/>
      <c r="N82" s="49"/>
      <c r="O82" s="241"/>
    </row>
    <row r="83" spans="1:15" ht="33" hidden="1" customHeight="1" x14ac:dyDescent="0.25">
      <c r="A83" s="223"/>
      <c r="B83" s="203"/>
      <c r="C83" s="53"/>
      <c r="D83" s="209"/>
      <c r="E83" s="3" t="s">
        <v>25</v>
      </c>
      <c r="F83" s="55" t="s">
        <v>117</v>
      </c>
      <c r="G83" s="39" t="s">
        <v>27</v>
      </c>
      <c r="H83" s="195"/>
      <c r="I83" s="195"/>
      <c r="J83" s="196"/>
      <c r="K83" s="196"/>
      <c r="L83" s="240"/>
      <c r="M83" s="233"/>
      <c r="N83" s="57"/>
      <c r="O83" s="242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4.5" hidden="1" customHeight="1" x14ac:dyDescent="0.25">
      <c r="A92" s="223"/>
      <c r="B92" s="189" t="s">
        <v>163</v>
      </c>
      <c r="C92" s="190" t="s">
        <v>164</v>
      </c>
      <c r="D92" s="191" t="s">
        <v>18</v>
      </c>
      <c r="E92" s="192" t="s">
        <v>19</v>
      </c>
      <c r="F92" s="193" t="s">
        <v>150</v>
      </c>
      <c r="G92" s="194" t="s">
        <v>21</v>
      </c>
      <c r="H92" s="195"/>
      <c r="I92" s="195"/>
      <c r="J92" s="225"/>
      <c r="K92" s="226"/>
      <c r="L92" s="227"/>
      <c r="M92" s="233"/>
      <c r="N92" s="44"/>
      <c r="O92" s="229">
        <v>23</v>
      </c>
    </row>
    <row r="93" spans="1:15" customFormat="1" ht="39" hidden="1" customHeight="1" x14ac:dyDescent="0.25">
      <c r="A93" s="223"/>
      <c r="B93" s="189"/>
      <c r="C93" s="190"/>
      <c r="D93" s="199"/>
      <c r="E93" s="192" t="s">
        <v>19</v>
      </c>
      <c r="F93" s="193" t="s">
        <v>151</v>
      </c>
      <c r="G93" s="194" t="s">
        <v>21</v>
      </c>
      <c r="H93" s="195"/>
      <c r="I93" s="195"/>
      <c r="J93" s="225"/>
      <c r="K93" s="231"/>
      <c r="L93" s="232"/>
      <c r="M93" s="233"/>
      <c r="N93" s="49"/>
      <c r="O93" s="234"/>
    </row>
    <row r="94" spans="1:15" customFormat="1" ht="32.25" hidden="1" customHeight="1" x14ac:dyDescent="0.25">
      <c r="A94" s="223"/>
      <c r="B94" s="189"/>
      <c r="C94" s="190"/>
      <c r="D94" s="199"/>
      <c r="E94" s="192" t="s">
        <v>19</v>
      </c>
      <c r="F94" s="220" t="s">
        <v>152</v>
      </c>
      <c r="G94" s="194" t="s">
        <v>21</v>
      </c>
      <c r="H94" s="195"/>
      <c r="I94" s="195"/>
      <c r="J94" s="225"/>
      <c r="K94" s="231"/>
      <c r="L94" s="232"/>
      <c r="M94" s="233"/>
      <c r="N94" s="49"/>
      <c r="O94" s="234"/>
    </row>
    <row r="95" spans="1:15" customFormat="1" ht="33" hidden="1" customHeight="1" x14ac:dyDescent="0.25">
      <c r="A95" s="223"/>
      <c r="B95" s="203"/>
      <c r="C95" s="204"/>
      <c r="D95" s="199"/>
      <c r="E95" s="192" t="s">
        <v>25</v>
      </c>
      <c r="F95" s="205" t="s">
        <v>117</v>
      </c>
      <c r="G95" s="194" t="s">
        <v>27</v>
      </c>
      <c r="H95" s="195"/>
      <c r="I95" s="195"/>
      <c r="J95" s="225"/>
      <c r="K95" s="225"/>
      <c r="L95" s="232"/>
      <c r="M95" s="233"/>
      <c r="N95" s="57"/>
      <c r="O95" s="236"/>
    </row>
    <row r="96" spans="1:15" ht="33" customHeight="1" x14ac:dyDescent="0.25">
      <c r="A96" s="223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>
        <f>'[85]Оценка от учреждения'!H95</f>
        <v>100</v>
      </c>
      <c r="I96" s="195">
        <f>'[85]Оценка от учреждения'!I95</f>
        <v>100</v>
      </c>
      <c r="J96" s="196">
        <f>IF(I96/H96*100&gt;100,100,I96/H96*100)</f>
        <v>100</v>
      </c>
      <c r="K96" s="237">
        <f>(J96+J97+J98)/3</f>
        <v>99.435028248587571</v>
      </c>
      <c r="L96" s="227">
        <f>(K96+K99)/2</f>
        <v>93.558093834438722</v>
      </c>
      <c r="M96" s="233"/>
      <c r="N96" s="44"/>
      <c r="O96" s="238">
        <v>24</v>
      </c>
    </row>
    <row r="97" spans="1:15" ht="39" customHeight="1" x14ac:dyDescent="0.25">
      <c r="A97" s="223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>
        <f>'[85]Оценка от учреждения'!H96</f>
        <v>5.8</v>
      </c>
      <c r="I97" s="195">
        <f>'[85]Оценка от учреждения'!I96</f>
        <v>5.9</v>
      </c>
      <c r="J97" s="196">
        <f>IF(H97/I97*100&gt;100,100,H97/I97*100)</f>
        <v>98.305084745762699</v>
      </c>
      <c r="K97" s="239"/>
      <c r="L97" s="240"/>
      <c r="M97" s="233"/>
      <c r="N97" s="49"/>
      <c r="O97" s="241"/>
    </row>
    <row r="98" spans="1:15" ht="33.75" customHeight="1" x14ac:dyDescent="0.25">
      <c r="A98" s="223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>
        <f>'[85]Оценка от учреждения'!H97</f>
        <v>100</v>
      </c>
      <c r="I98" s="195">
        <f>'[85]Оценка от учреждения'!I97</f>
        <v>100</v>
      </c>
      <c r="J98" s="196">
        <f>IF(I98/H98*100&gt;100,100,I98/H98*100)</f>
        <v>100</v>
      </c>
      <c r="K98" s="239"/>
      <c r="L98" s="240"/>
      <c r="M98" s="233"/>
      <c r="N98" s="49"/>
      <c r="O98" s="241"/>
    </row>
    <row r="99" spans="1:15" ht="33" customHeight="1" x14ac:dyDescent="0.25">
      <c r="A99" s="223"/>
      <c r="B99" s="203"/>
      <c r="C99" s="53"/>
      <c r="D99" s="209"/>
      <c r="E99" s="3" t="s">
        <v>25</v>
      </c>
      <c r="F99" s="55" t="s">
        <v>26</v>
      </c>
      <c r="G99" s="39" t="s">
        <v>27</v>
      </c>
      <c r="H99" s="195">
        <f>'[85]Оценка от учреждения'!H98</f>
        <v>34.5</v>
      </c>
      <c r="I99" s="195">
        <f>'[85]Оценка от учреждения'!I98</f>
        <v>30.25</v>
      </c>
      <c r="J99" s="196">
        <f>IF(I99/H99*100&gt;100,100,I99/H99*100)</f>
        <v>87.681159420289859</v>
      </c>
      <c r="K99" s="196">
        <f>J99</f>
        <v>87.681159420289859</v>
      </c>
      <c r="L99" s="240"/>
      <c r="M99" s="233"/>
      <c r="N99" s="57"/>
      <c r="O99" s="242"/>
    </row>
    <row r="100" spans="1:15" customFormat="1" ht="34.5" hidden="1" customHeight="1" x14ac:dyDescent="0.25">
      <c r="A100" s="223"/>
      <c r="B100" s="189" t="s">
        <v>167</v>
      </c>
      <c r="C100" s="190" t="s">
        <v>168</v>
      </c>
      <c r="D100" s="191" t="s">
        <v>18</v>
      </c>
      <c r="E100" s="192" t="s">
        <v>19</v>
      </c>
      <c r="F100" s="193" t="s">
        <v>150</v>
      </c>
      <c r="G100" s="194" t="s">
        <v>21</v>
      </c>
      <c r="H100" s="195"/>
      <c r="I100" s="195"/>
      <c r="J100" s="225"/>
      <c r="K100" s="226"/>
      <c r="L100" s="227"/>
      <c r="M100" s="233"/>
      <c r="N100" s="44"/>
      <c r="O100" s="229">
        <v>25</v>
      </c>
    </row>
    <row r="101" spans="1:15" customFormat="1" ht="39" hidden="1" customHeight="1" x14ac:dyDescent="0.25">
      <c r="A101" s="223"/>
      <c r="B101" s="189"/>
      <c r="C101" s="190"/>
      <c r="D101" s="199"/>
      <c r="E101" s="192" t="s">
        <v>19</v>
      </c>
      <c r="F101" s="193" t="s">
        <v>151</v>
      </c>
      <c r="G101" s="194" t="s">
        <v>21</v>
      </c>
      <c r="H101" s="195"/>
      <c r="I101" s="195"/>
      <c r="J101" s="225"/>
      <c r="K101" s="231"/>
      <c r="L101" s="232"/>
      <c r="M101" s="233"/>
      <c r="N101" s="49"/>
      <c r="O101" s="234"/>
    </row>
    <row r="102" spans="1:15" customFormat="1" ht="35.25" hidden="1" customHeight="1" x14ac:dyDescent="0.25">
      <c r="A102" s="223"/>
      <c r="B102" s="189"/>
      <c r="C102" s="190"/>
      <c r="D102" s="199"/>
      <c r="E102" s="192" t="s">
        <v>19</v>
      </c>
      <c r="F102" s="220" t="s">
        <v>152</v>
      </c>
      <c r="G102" s="194" t="s">
        <v>21</v>
      </c>
      <c r="H102" s="195"/>
      <c r="I102" s="195"/>
      <c r="J102" s="225"/>
      <c r="K102" s="231"/>
      <c r="L102" s="232"/>
      <c r="M102" s="233"/>
      <c r="N102" s="49"/>
      <c r="O102" s="234"/>
    </row>
    <row r="103" spans="1:15" customFormat="1" ht="33" hidden="1" customHeight="1" x14ac:dyDescent="0.25">
      <c r="A103" s="223"/>
      <c r="B103" s="203"/>
      <c r="C103" s="204"/>
      <c r="D103" s="199"/>
      <c r="E103" s="192" t="s">
        <v>25</v>
      </c>
      <c r="F103" s="205" t="s">
        <v>117</v>
      </c>
      <c r="G103" s="194" t="s">
        <v>27</v>
      </c>
      <c r="H103" s="195"/>
      <c r="I103" s="195"/>
      <c r="J103" s="225"/>
      <c r="K103" s="225"/>
      <c r="L103" s="232"/>
      <c r="M103" s="233"/>
      <c r="N103" s="57"/>
      <c r="O103" s="236"/>
    </row>
    <row r="104" spans="1:15" ht="33" customHeight="1" x14ac:dyDescent="0.25">
      <c r="A104" s="20"/>
      <c r="B104" s="189" t="s">
        <v>169</v>
      </c>
      <c r="C104" s="36" t="s">
        <v>170</v>
      </c>
      <c r="D104" s="208" t="s">
        <v>18</v>
      </c>
      <c r="E104" s="3" t="s">
        <v>19</v>
      </c>
      <c r="F104" s="38" t="s">
        <v>150</v>
      </c>
      <c r="G104" s="39" t="s">
        <v>21</v>
      </c>
      <c r="H104" s="195">
        <f>'[85]Оценка от учреждения'!H103</f>
        <v>100</v>
      </c>
      <c r="I104" s="195">
        <f>'[85]Оценка от учреждения'!I103</f>
        <v>100</v>
      </c>
      <c r="J104" s="196">
        <f>IF(I104/H104*100&gt;100,100,I104/H104*100)</f>
        <v>100</v>
      </c>
      <c r="K104" s="237">
        <f>(J104+J105+J106)/3</f>
        <v>100</v>
      </c>
      <c r="L104" s="227">
        <f>(K104+K107)/2</f>
        <v>100</v>
      </c>
      <c r="M104" s="243"/>
      <c r="N104" s="44"/>
      <c r="O104" s="238">
        <v>26</v>
      </c>
    </row>
    <row r="105" spans="1:15" ht="39" customHeight="1" x14ac:dyDescent="0.25">
      <c r="A105" s="20"/>
      <c r="B105" s="189"/>
      <c r="C105" s="36"/>
      <c r="D105" s="209"/>
      <c r="E105" s="3" t="s">
        <v>19</v>
      </c>
      <c r="F105" s="38" t="s">
        <v>151</v>
      </c>
      <c r="G105" s="39" t="s">
        <v>21</v>
      </c>
      <c r="H105" s="195">
        <f>'[85]Оценка от учреждения'!H104</f>
        <v>5.8</v>
      </c>
      <c r="I105" s="195">
        <f>'[85]Оценка от учреждения'!I104</f>
        <v>3</v>
      </c>
      <c r="J105" s="196">
        <f>IF(H105/I105*100&gt;100,100,H105/I105*100)</f>
        <v>100</v>
      </c>
      <c r="K105" s="239"/>
      <c r="L105" s="240"/>
      <c r="M105" s="243"/>
      <c r="N105" s="49"/>
      <c r="O105" s="241"/>
    </row>
    <row r="106" spans="1:15" ht="32.25" customHeight="1" x14ac:dyDescent="0.25">
      <c r="A106" s="20"/>
      <c r="B106" s="189"/>
      <c r="C106" s="36"/>
      <c r="D106" s="209"/>
      <c r="E106" s="3" t="s">
        <v>19</v>
      </c>
      <c r="F106" s="219" t="s">
        <v>152</v>
      </c>
      <c r="G106" s="39" t="s">
        <v>21</v>
      </c>
      <c r="H106" s="195">
        <f>'[85]Оценка от учреждения'!H105</f>
        <v>100</v>
      </c>
      <c r="I106" s="195">
        <f>'[85]Оценка от учреждения'!I105</f>
        <v>100</v>
      </c>
      <c r="J106" s="196">
        <f>IF(I106/H106*100&gt;100,100,I106/H106*100)</f>
        <v>100</v>
      </c>
      <c r="K106" s="239"/>
      <c r="L106" s="240"/>
      <c r="M106" s="243"/>
      <c r="N106" s="49"/>
      <c r="O106" s="241"/>
    </row>
    <row r="107" spans="1:15" ht="33" customHeight="1" x14ac:dyDescent="0.25">
      <c r="A107" s="159"/>
      <c r="B107" s="203"/>
      <c r="C107" s="53"/>
      <c r="D107" s="209"/>
      <c r="E107" s="3" t="s">
        <v>25</v>
      </c>
      <c r="F107" s="55" t="s">
        <v>26</v>
      </c>
      <c r="G107" s="39" t="s">
        <v>27</v>
      </c>
      <c r="H107" s="195">
        <f>'[85]Оценка от учреждения'!H106</f>
        <v>260.5</v>
      </c>
      <c r="I107" s="195">
        <f>'[85]Оценка от учреждения'!I106</f>
        <v>268.67</v>
      </c>
      <c r="J107" s="196">
        <f>IF(I107/H107*100&gt;100,100,I107/H107*100)</f>
        <v>100</v>
      </c>
      <c r="K107" s="196">
        <f>J107</f>
        <v>100</v>
      </c>
      <c r="L107" s="240"/>
      <c r="M107" s="244"/>
      <c r="N107" s="57"/>
      <c r="O107" s="24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45"/>
      <c r="H109" s="246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40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3" t="s">
        <v>1</v>
      </c>
      <c r="B2" s="3" t="s">
        <v>173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3</v>
      </c>
      <c r="D3" s="5">
        <v>4</v>
      </c>
      <c r="E3" s="4">
        <v>5</v>
      </c>
      <c r="F3" s="4">
        <v>6</v>
      </c>
      <c r="G3" s="5">
        <v>7</v>
      </c>
      <c r="H3" s="4">
        <v>8</v>
      </c>
      <c r="I3" s="4">
        <v>9</v>
      </c>
      <c r="J3" s="5">
        <v>10</v>
      </c>
      <c r="K3" s="4">
        <v>11</v>
      </c>
      <c r="L3" s="4">
        <v>12</v>
      </c>
      <c r="M3" s="5">
        <v>13</v>
      </c>
      <c r="N3" s="4">
        <v>14</v>
      </c>
    </row>
    <row r="4" spans="1:15" customFormat="1" ht="55.5" hidden="1" customHeight="1" x14ac:dyDescent="0.25">
      <c r="A4" s="228" t="s">
        <v>239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8.25" hidden="1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04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hidden="1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/>
      <c r="I16" s="195"/>
      <c r="J16" s="225"/>
      <c r="K16" s="226"/>
      <c r="L16" s="227"/>
      <c r="M16" s="233"/>
      <c r="N16" s="44"/>
      <c r="O16" s="229">
        <v>4</v>
      </c>
    </row>
    <row r="17" spans="1:15" customFormat="1" ht="39" hidden="1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/>
      <c r="I17" s="195"/>
      <c r="J17" s="225"/>
      <c r="K17" s="231"/>
      <c r="L17" s="232"/>
      <c r="M17" s="233"/>
      <c r="N17" s="49"/>
      <c r="O17" s="234"/>
    </row>
    <row r="18" spans="1:15" customFormat="1" ht="32.25" hidden="1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/>
      <c r="I18" s="195"/>
      <c r="J18" s="225"/>
      <c r="K18" s="231"/>
      <c r="L18" s="232"/>
      <c r="M18" s="233"/>
      <c r="N18" s="49"/>
      <c r="O18" s="234"/>
    </row>
    <row r="19" spans="1:15" customFormat="1" ht="33" hidden="1" customHeight="1" x14ac:dyDescent="0.25">
      <c r="A19" s="223"/>
      <c r="B19" s="203"/>
      <c r="C19" s="204"/>
      <c r="D19" s="199"/>
      <c r="E19" s="192" t="s">
        <v>25</v>
      </c>
      <c r="F19" s="205" t="s">
        <v>117</v>
      </c>
      <c r="G19" s="194" t="s">
        <v>27</v>
      </c>
      <c r="H19" s="195"/>
      <c r="I19" s="195"/>
      <c r="J19" s="225"/>
      <c r="K19" s="225"/>
      <c r="L19" s="232"/>
      <c r="M19" s="233"/>
      <c r="N19" s="57"/>
      <c r="O19" s="236"/>
    </row>
    <row r="20" spans="1:15" customFormat="1" ht="52.5" hidden="1" customHeight="1" x14ac:dyDescent="0.25">
      <c r="A20" s="223"/>
      <c r="B20" s="189" t="s">
        <v>124</v>
      </c>
      <c r="C20" s="190" t="s">
        <v>125</v>
      </c>
      <c r="D20" s="191" t="s">
        <v>18</v>
      </c>
      <c r="E20" s="192" t="s">
        <v>19</v>
      </c>
      <c r="F20" s="193" t="s">
        <v>114</v>
      </c>
      <c r="G20" s="194" t="s">
        <v>21</v>
      </c>
      <c r="H20" s="195"/>
      <c r="I20" s="195"/>
      <c r="J20" s="225"/>
      <c r="K20" s="226"/>
      <c r="L20" s="227"/>
      <c r="M20" s="233"/>
      <c r="N20" s="44"/>
      <c r="O20" s="229">
        <v>5</v>
      </c>
    </row>
    <row r="21" spans="1:15" customFormat="1" ht="39" hidden="1" customHeight="1" x14ac:dyDescent="0.25">
      <c r="A21" s="223"/>
      <c r="B21" s="189"/>
      <c r="C21" s="190"/>
      <c r="D21" s="199"/>
      <c r="E21" s="192" t="s">
        <v>19</v>
      </c>
      <c r="F21" s="193" t="s">
        <v>115</v>
      </c>
      <c r="G21" s="194" t="s">
        <v>21</v>
      </c>
      <c r="H21" s="195"/>
      <c r="I21" s="195"/>
      <c r="J21" s="225"/>
      <c r="K21" s="231"/>
      <c r="L21" s="232"/>
      <c r="M21" s="233"/>
      <c r="N21" s="49"/>
      <c r="O21" s="234"/>
    </row>
    <row r="22" spans="1:15" customFormat="1" ht="33.75" hidden="1" customHeight="1" x14ac:dyDescent="0.25">
      <c r="A22" s="223"/>
      <c r="B22" s="189"/>
      <c r="C22" s="190"/>
      <c r="D22" s="199"/>
      <c r="E22" s="192" t="s">
        <v>19</v>
      </c>
      <c r="F22" s="193" t="s">
        <v>116</v>
      </c>
      <c r="G22" s="194" t="s">
        <v>21</v>
      </c>
      <c r="H22" s="195"/>
      <c r="I22" s="195"/>
      <c r="J22" s="225"/>
      <c r="K22" s="231"/>
      <c r="L22" s="232"/>
      <c r="M22" s="233"/>
      <c r="N22" s="49"/>
      <c r="O22" s="234"/>
    </row>
    <row r="23" spans="1:15" customFormat="1" ht="33" hidden="1" customHeight="1" x14ac:dyDescent="0.25">
      <c r="A23" s="223"/>
      <c r="B23" s="203"/>
      <c r="C23" s="204"/>
      <c r="D23" s="199"/>
      <c r="E23" s="192" t="s">
        <v>25</v>
      </c>
      <c r="F23" s="205" t="s">
        <v>117</v>
      </c>
      <c r="G23" s="194" t="s">
        <v>27</v>
      </c>
      <c r="H23" s="195"/>
      <c r="I23" s="195"/>
      <c r="J23" s="225"/>
      <c r="K23" s="225"/>
      <c r="L23" s="232"/>
      <c r="M23" s="233"/>
      <c r="N23" s="57"/>
      <c r="O23" s="236"/>
    </row>
    <row r="24" spans="1:15" ht="52.5" hidden="1" customHeight="1" x14ac:dyDescent="0.25">
      <c r="A24" s="223"/>
      <c r="B24" s="189" t="s">
        <v>126</v>
      </c>
      <c r="C24" s="36" t="s">
        <v>127</v>
      </c>
      <c r="D24" s="208" t="s">
        <v>18</v>
      </c>
      <c r="E24" s="3" t="s">
        <v>19</v>
      </c>
      <c r="F24" s="38" t="s">
        <v>114</v>
      </c>
      <c r="G24" s="39" t="s">
        <v>21</v>
      </c>
      <c r="H24" s="195"/>
      <c r="I24" s="195"/>
      <c r="J24" s="196"/>
      <c r="K24" s="237">
        <f>(J24+J25+J26)/3</f>
        <v>0</v>
      </c>
      <c r="L24" s="227">
        <f>(K24+K27)/2</f>
        <v>0</v>
      </c>
      <c r="M24" s="233"/>
      <c r="N24" s="44"/>
      <c r="O24" s="238">
        <v>6</v>
      </c>
    </row>
    <row r="25" spans="1:15" ht="39" hidden="1" customHeight="1" x14ac:dyDescent="0.25">
      <c r="A25" s="223"/>
      <c r="B25" s="189"/>
      <c r="C25" s="36"/>
      <c r="D25" s="209"/>
      <c r="E25" s="3" t="s">
        <v>19</v>
      </c>
      <c r="F25" s="256" t="s">
        <v>180</v>
      </c>
      <c r="G25" s="39" t="s">
        <v>21</v>
      </c>
      <c r="H25" s="195"/>
      <c r="I25" s="195"/>
      <c r="J25" s="196"/>
      <c r="K25" s="239"/>
      <c r="L25" s="240"/>
      <c r="M25" s="233"/>
      <c r="N25" s="49"/>
      <c r="O25" s="241"/>
    </row>
    <row r="26" spans="1:15" ht="35.25" hidden="1" customHeight="1" x14ac:dyDescent="0.25">
      <c r="A26" s="223"/>
      <c r="B26" s="189"/>
      <c r="C26" s="36"/>
      <c r="D26" s="209"/>
      <c r="E26" s="3" t="s">
        <v>19</v>
      </c>
      <c r="F26" s="38" t="s">
        <v>116</v>
      </c>
      <c r="G26" s="39" t="s">
        <v>21</v>
      </c>
      <c r="H26" s="195"/>
      <c r="I26" s="195"/>
      <c r="J26" s="196"/>
      <c r="K26" s="239"/>
      <c r="L26" s="240"/>
      <c r="M26" s="233"/>
      <c r="N26" s="49"/>
      <c r="O26" s="241"/>
    </row>
    <row r="27" spans="1:15" ht="33" hidden="1" customHeight="1" x14ac:dyDescent="0.25">
      <c r="A27" s="223"/>
      <c r="B27" s="203"/>
      <c r="C27" s="53"/>
      <c r="D27" s="209"/>
      <c r="E27" s="3" t="s">
        <v>25</v>
      </c>
      <c r="F27" s="55" t="s">
        <v>117</v>
      </c>
      <c r="G27" s="39" t="s">
        <v>27</v>
      </c>
      <c r="H27" s="195"/>
      <c r="I27" s="195"/>
      <c r="J27" s="196"/>
      <c r="K27" s="196">
        <f>J27</f>
        <v>0</v>
      </c>
      <c r="L27" s="240"/>
      <c r="M27" s="233"/>
      <c r="N27" s="57"/>
      <c r="O27" s="242"/>
    </row>
    <row r="28" spans="1:15" customFormat="1" ht="51" hidden="1" customHeight="1" x14ac:dyDescent="0.25">
      <c r="A28" s="223"/>
      <c r="B28" s="189" t="s">
        <v>128</v>
      </c>
      <c r="C28" s="190" t="s">
        <v>129</v>
      </c>
      <c r="D28" s="191" t="s">
        <v>18</v>
      </c>
      <c r="E28" s="192" t="s">
        <v>19</v>
      </c>
      <c r="F28" s="193" t="s">
        <v>114</v>
      </c>
      <c r="G28" s="194" t="s">
        <v>21</v>
      </c>
      <c r="H28" s="195"/>
      <c r="I28" s="195"/>
      <c r="J28" s="225"/>
      <c r="K28" s="226">
        <f>(J28+J29+J30)/3</f>
        <v>0</v>
      </c>
      <c r="L28" s="227">
        <f>(K28+K31)/2</f>
        <v>0</v>
      </c>
      <c r="M28" s="233"/>
      <c r="N28" s="44" t="s">
        <v>240</v>
      </c>
      <c r="O28" s="229">
        <v>7</v>
      </c>
    </row>
    <row r="29" spans="1:15" customFormat="1" ht="39" hidden="1" customHeight="1" x14ac:dyDescent="0.25">
      <c r="A29" s="223"/>
      <c r="B29" s="189"/>
      <c r="C29" s="190"/>
      <c r="D29" s="199"/>
      <c r="E29" s="192" t="s">
        <v>19</v>
      </c>
      <c r="F29" s="193" t="s">
        <v>115</v>
      </c>
      <c r="G29" s="194" t="s">
        <v>21</v>
      </c>
      <c r="H29" s="195"/>
      <c r="I29" s="195"/>
      <c r="J29" s="225"/>
      <c r="K29" s="231"/>
      <c r="L29" s="232"/>
      <c r="M29" s="233"/>
      <c r="N29" s="49"/>
      <c r="O29" s="234"/>
    </row>
    <row r="30" spans="1:15" customFormat="1" ht="33.75" hidden="1" customHeight="1" x14ac:dyDescent="0.25">
      <c r="A30" s="223"/>
      <c r="B30" s="189"/>
      <c r="C30" s="190"/>
      <c r="D30" s="199"/>
      <c r="E30" s="192" t="s">
        <v>19</v>
      </c>
      <c r="F30" s="193" t="s">
        <v>116</v>
      </c>
      <c r="G30" s="194" t="s">
        <v>21</v>
      </c>
      <c r="H30" s="195"/>
      <c r="I30" s="195"/>
      <c r="J30" s="225"/>
      <c r="K30" s="231"/>
      <c r="L30" s="232"/>
      <c r="M30" s="233"/>
      <c r="N30" s="49"/>
      <c r="O30" s="234"/>
    </row>
    <row r="31" spans="1:15" customFormat="1" ht="33" hidden="1" customHeight="1" x14ac:dyDescent="0.25">
      <c r="A31" s="223"/>
      <c r="B31" s="203"/>
      <c r="C31" s="204"/>
      <c r="D31" s="199"/>
      <c r="E31" s="192" t="s">
        <v>25</v>
      </c>
      <c r="F31" s="205" t="s">
        <v>117</v>
      </c>
      <c r="G31" s="194" t="s">
        <v>27</v>
      </c>
      <c r="H31" s="195"/>
      <c r="I31" s="195"/>
      <c r="J31" s="225"/>
      <c r="K31" s="225">
        <f>J31</f>
        <v>0</v>
      </c>
      <c r="L31" s="232"/>
      <c r="M31" s="233"/>
      <c r="N31" s="57"/>
      <c r="O31" s="236"/>
    </row>
    <row r="32" spans="1:15" ht="54" hidden="1" customHeight="1" x14ac:dyDescent="0.25">
      <c r="A32" s="20"/>
      <c r="B32" s="189" t="s">
        <v>130</v>
      </c>
      <c r="C32" s="36" t="s">
        <v>131</v>
      </c>
      <c r="D32" s="37" t="s">
        <v>18</v>
      </c>
      <c r="E32" s="3" t="s">
        <v>19</v>
      </c>
      <c r="F32" s="38" t="s">
        <v>114</v>
      </c>
      <c r="G32" s="39" t="s">
        <v>21</v>
      </c>
      <c r="H32" s="195"/>
      <c r="I32" s="195"/>
      <c r="J32" s="196"/>
      <c r="K32" s="237">
        <f>(J32+J33+J34)/3</f>
        <v>0</v>
      </c>
      <c r="L32" s="227">
        <f>(K32+K35)/2</f>
        <v>0</v>
      </c>
      <c r="M32" s="243"/>
      <c r="N32" s="44"/>
      <c r="O32" s="238">
        <v>8</v>
      </c>
    </row>
    <row r="33" spans="1:15" ht="39" hidden="1" customHeight="1" x14ac:dyDescent="0.25">
      <c r="A33" s="20"/>
      <c r="B33" s="189"/>
      <c r="C33" s="36"/>
      <c r="D33" s="217"/>
      <c r="E33" s="3" t="s">
        <v>19</v>
      </c>
      <c r="F33" s="38" t="s">
        <v>115</v>
      </c>
      <c r="G33" s="39" t="s">
        <v>21</v>
      </c>
      <c r="H33" s="195"/>
      <c r="I33" s="195"/>
      <c r="J33" s="196"/>
      <c r="K33" s="239"/>
      <c r="L33" s="240"/>
      <c r="M33" s="243"/>
      <c r="N33" s="49"/>
      <c r="O33" s="241"/>
    </row>
    <row r="34" spans="1:15" ht="33.75" hidden="1" customHeight="1" x14ac:dyDescent="0.25">
      <c r="A34" s="20"/>
      <c r="B34" s="189"/>
      <c r="C34" s="36"/>
      <c r="D34" s="217"/>
      <c r="E34" s="3" t="s">
        <v>19</v>
      </c>
      <c r="F34" s="38" t="s">
        <v>116</v>
      </c>
      <c r="G34" s="39" t="s">
        <v>21</v>
      </c>
      <c r="H34" s="195"/>
      <c r="I34" s="195"/>
      <c r="J34" s="196"/>
      <c r="K34" s="239"/>
      <c r="L34" s="240"/>
      <c r="M34" s="243"/>
      <c r="N34" s="49"/>
      <c r="O34" s="241"/>
    </row>
    <row r="35" spans="1:15" ht="33" hidden="1" customHeight="1" x14ac:dyDescent="0.25">
      <c r="A35" s="20"/>
      <c r="B35" s="203"/>
      <c r="C35" s="53"/>
      <c r="D35" s="218"/>
      <c r="E35" s="3" t="s">
        <v>25</v>
      </c>
      <c r="F35" s="55" t="s">
        <v>117</v>
      </c>
      <c r="G35" s="39" t="s">
        <v>27</v>
      </c>
      <c r="H35" s="195"/>
      <c r="I35" s="195"/>
      <c r="J35" s="196"/>
      <c r="K35" s="196">
        <f>J35</f>
        <v>0</v>
      </c>
      <c r="L35" s="240"/>
      <c r="M35" s="243"/>
      <c r="N35" s="57"/>
      <c r="O35" s="242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>
        <f>(J36+J37+J38)/3</f>
        <v>0</v>
      </c>
      <c r="L36" s="227">
        <f>(K36+K39)/2</f>
        <v>0</v>
      </c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>
        <f>J39</f>
        <v>0</v>
      </c>
      <c r="L39" s="232"/>
      <c r="M39" s="233"/>
      <c r="N39" s="57"/>
      <c r="O39" s="236"/>
    </row>
    <row r="40" spans="1:15" ht="5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>
        <f>'[86]Оценка от учреждения'!H39</f>
        <v>8</v>
      </c>
      <c r="I40" s="195">
        <f>'[86]Оценка от учреждения'!I39</f>
        <v>11.5</v>
      </c>
      <c r="J40" s="196">
        <f>IF(H40/I40*100&gt;100,100,H40/I40*100)</f>
        <v>69.565217391304344</v>
      </c>
      <c r="K40" s="237">
        <f>(J40+J41+J42)/3</f>
        <v>89.855072463768124</v>
      </c>
      <c r="L40" s="227">
        <f>(K40+K43)/2</f>
        <v>94.927536231884062</v>
      </c>
      <c r="M40" s="233"/>
      <c r="N40" s="44"/>
      <c r="O40" s="238">
        <v>10</v>
      </c>
    </row>
    <row r="41" spans="1:15" ht="39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>
        <f>'[86]Оценка от учреждения'!H40</f>
        <v>100</v>
      </c>
      <c r="I41" s="195">
        <f>'[86]Оценка от учреждения'!I40</f>
        <v>100</v>
      </c>
      <c r="J41" s="196">
        <f>IF(I41/H41*100&gt;100,100,I41/H41*100)</f>
        <v>100</v>
      </c>
      <c r="K41" s="239"/>
      <c r="L41" s="240"/>
      <c r="M41" s="233"/>
      <c r="N41" s="49"/>
      <c r="O41" s="241"/>
    </row>
    <row r="42" spans="1:15" ht="36.75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>
        <f>'[86]Оценка от учреждения'!H41</f>
        <v>59.8</v>
      </c>
      <c r="I42" s="195">
        <f>'[86]Оценка от учреждения'!I41</f>
        <v>66.7</v>
      </c>
      <c r="J42" s="196">
        <f>IF(I42/H42*100&gt;100,100,I42/H42*100)</f>
        <v>100</v>
      </c>
      <c r="K42" s="239"/>
      <c r="L42" s="240"/>
      <c r="M42" s="233"/>
      <c r="N42" s="49"/>
      <c r="O42" s="241"/>
    </row>
    <row r="43" spans="1:15" ht="33" customHeight="1" x14ac:dyDescent="0.25">
      <c r="A43" s="223"/>
      <c r="B43" s="203"/>
      <c r="C43" s="53"/>
      <c r="D43" s="209"/>
      <c r="E43" s="3" t="s">
        <v>25</v>
      </c>
      <c r="F43" s="55" t="s">
        <v>26</v>
      </c>
      <c r="G43" s="39" t="s">
        <v>27</v>
      </c>
      <c r="H43" s="195">
        <f>'[86]Оценка от учреждения'!H42</f>
        <v>0.67</v>
      </c>
      <c r="I43" s="195">
        <f>'[86]Оценка от учреждения'!I42</f>
        <v>0.67</v>
      </c>
      <c r="J43" s="196">
        <f>IF(I43/H43*100&gt;100,100,I43/H43*100)</f>
        <v>100</v>
      </c>
      <c r="K43" s="196">
        <f>J43</f>
        <v>100</v>
      </c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>
        <f>(J44+J45+J46)/3</f>
        <v>0</v>
      </c>
      <c r="L44" s="227">
        <f>(K44+K47)/2</f>
        <v>0</v>
      </c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>
        <f>J47</f>
        <v>0</v>
      </c>
      <c r="L47" s="232"/>
      <c r="M47" s="233"/>
      <c r="N47" s="57"/>
      <c r="O47" s="236"/>
    </row>
    <row r="48" spans="1:15" customFormat="1" ht="52.5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>
        <f>'[86]Оценка от учреждения'!H47</f>
        <v>8</v>
      </c>
      <c r="I48" s="195">
        <f>'[86]Оценка от учреждения'!I47</f>
        <v>6.7</v>
      </c>
      <c r="J48" s="225">
        <f>IF(H48/I48*100&gt;100,100,H48/I48*100)</f>
        <v>100</v>
      </c>
      <c r="K48" s="226">
        <f>(J48+J49+J50)/3</f>
        <v>100</v>
      </c>
      <c r="L48" s="227">
        <f>(K48+K51)/2</f>
        <v>100</v>
      </c>
      <c r="M48" s="233"/>
      <c r="N48" s="44"/>
      <c r="O48" s="229">
        <v>12</v>
      </c>
    </row>
    <row r="49" spans="1:15" customFormat="1" ht="39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>
        <f>'[86]Оценка от учреждения'!H48</f>
        <v>100</v>
      </c>
      <c r="I49" s="195">
        <f>'[86]Оценка от учреждения'!I48</f>
        <v>100</v>
      </c>
      <c r="J49" s="225">
        <f>IF(I49/H49*100&gt;100,100,I49/H49*100)</f>
        <v>100</v>
      </c>
      <c r="K49" s="231"/>
      <c r="L49" s="232"/>
      <c r="M49" s="233"/>
      <c r="N49" s="49"/>
      <c r="O49" s="234"/>
    </row>
    <row r="50" spans="1:15" customFormat="1" ht="32.25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>
        <f>'[86]Оценка от учреждения'!H49</f>
        <v>59.8</v>
      </c>
      <c r="I50" s="195">
        <f>'[86]Оценка от учреждения'!I49</f>
        <v>60</v>
      </c>
      <c r="J50" s="225">
        <f>IF(I50/H50*100&gt;100,100,I50/H50*100)</f>
        <v>100</v>
      </c>
      <c r="K50" s="231"/>
      <c r="L50" s="232"/>
      <c r="M50" s="233"/>
      <c r="N50" s="49"/>
      <c r="O50" s="234"/>
    </row>
    <row r="51" spans="1:15" customFormat="1" ht="33" customHeight="1" x14ac:dyDescent="0.25">
      <c r="A51" s="223"/>
      <c r="B51" s="203"/>
      <c r="C51" s="204"/>
      <c r="D51" s="199"/>
      <c r="E51" s="192" t="s">
        <v>25</v>
      </c>
      <c r="F51" s="205" t="s">
        <v>26</v>
      </c>
      <c r="G51" s="194" t="s">
        <v>27</v>
      </c>
      <c r="H51" s="195">
        <f>'[86]Оценка от учреждения'!H50</f>
        <v>11</v>
      </c>
      <c r="I51" s="195">
        <f>'[86]Оценка от учреждения'!I50</f>
        <v>11.5</v>
      </c>
      <c r="J51" s="225">
        <f>IF(I51/H51*100&gt;100,100,I51/H51*100)</f>
        <v>100</v>
      </c>
      <c r="K51" s="225">
        <f>J51</f>
        <v>100</v>
      </c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>
        <f>(J52+J53+J54)/3</f>
        <v>0</v>
      </c>
      <c r="L52" s="227">
        <f>(K52+K55)/2</f>
        <v>0</v>
      </c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>
        <f>J55</f>
        <v>0</v>
      </c>
      <c r="L55" s="232"/>
      <c r="M55" s="233"/>
      <c r="N55" s="57"/>
      <c r="O55" s="236"/>
    </row>
    <row r="56" spans="1:15" ht="54" customHeight="1" x14ac:dyDescent="0.25">
      <c r="A56" s="223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>
        <f>'[86]Оценка от учреждения'!H55</f>
        <v>8</v>
      </c>
      <c r="I56" s="195">
        <f>'[86]Оценка от учреждения'!I55</f>
        <v>3.7</v>
      </c>
      <c r="J56" s="196">
        <f>IF(H56/I56*100&gt;100,100,H56/I56*100)</f>
        <v>100</v>
      </c>
      <c r="K56" s="237">
        <f>(J56+J57+J58)/3</f>
        <v>93.31103678929766</v>
      </c>
      <c r="L56" s="227">
        <f>(K56+K59)/2</f>
        <v>96.655518394648823</v>
      </c>
      <c r="M56" s="233"/>
      <c r="N56" s="44"/>
      <c r="O56" s="238">
        <v>14</v>
      </c>
    </row>
    <row r="57" spans="1:15" ht="39" customHeight="1" x14ac:dyDescent="0.25">
      <c r="A57" s="223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>
        <f>'[86]Оценка от учреждения'!H56</f>
        <v>100</v>
      </c>
      <c r="I57" s="195">
        <f>'[86]Оценка от учреждения'!I56</f>
        <v>100</v>
      </c>
      <c r="J57" s="196">
        <f>IF(I57/H57*100&gt;100,100,I57/H57*100)</f>
        <v>100</v>
      </c>
      <c r="K57" s="239"/>
      <c r="L57" s="240"/>
      <c r="M57" s="233"/>
      <c r="N57" s="49"/>
      <c r="O57" s="241"/>
    </row>
    <row r="58" spans="1:15" ht="36.75" customHeight="1" x14ac:dyDescent="0.25">
      <c r="A58" s="223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>
        <f>'[86]Оценка от учреждения'!H57</f>
        <v>59.8</v>
      </c>
      <c r="I58" s="195">
        <f>'[86]Оценка от учреждения'!I57</f>
        <v>47.8</v>
      </c>
      <c r="J58" s="196">
        <f>IF(I58/H58*100&gt;100,100,I58/H58*100)</f>
        <v>79.933110367892979</v>
      </c>
      <c r="K58" s="239"/>
      <c r="L58" s="240"/>
      <c r="M58" s="233"/>
      <c r="N58" s="49"/>
      <c r="O58" s="241"/>
    </row>
    <row r="59" spans="1:15" ht="33" customHeight="1" x14ac:dyDescent="0.25">
      <c r="A59" s="223"/>
      <c r="B59" s="203"/>
      <c r="C59" s="53"/>
      <c r="D59" s="209"/>
      <c r="E59" s="3" t="s">
        <v>25</v>
      </c>
      <c r="F59" s="55" t="s">
        <v>26</v>
      </c>
      <c r="G59" s="39" t="s">
        <v>27</v>
      </c>
      <c r="H59" s="195">
        <f>'[86]Оценка от учреждения'!H58</f>
        <v>156</v>
      </c>
      <c r="I59" s="195">
        <f>'[86]Оценка от учреждения'!I58</f>
        <v>158.5</v>
      </c>
      <c r="J59" s="196">
        <f>IF(I59/H59*100&gt;100,100,I59/H59*100)</f>
        <v>100</v>
      </c>
      <c r="K59" s="196">
        <f>J59</f>
        <v>100</v>
      </c>
      <c r="L59" s="240"/>
      <c r="M59" s="233"/>
      <c r="N59" s="57"/>
      <c r="O59" s="242"/>
    </row>
    <row r="60" spans="1:15" customFormat="1" ht="52.5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>
        <f>'[86]Оценка от учреждения'!H59</f>
        <v>8</v>
      </c>
      <c r="I60" s="195">
        <f>'[86]Оценка от учреждения'!I59</f>
        <v>0.8</v>
      </c>
      <c r="J60" s="225">
        <f>IF(H60/I60*100&gt;100,100,H60/I60*100)</f>
        <v>100</v>
      </c>
      <c r="K60" s="226">
        <f>(J60+J61+J62)/3</f>
        <v>94.537346711259758</v>
      </c>
      <c r="L60" s="227">
        <f>(K60+K63)/2</f>
        <v>97.268673355629886</v>
      </c>
      <c r="M60" s="233"/>
      <c r="N60" s="44"/>
      <c r="O60" s="229">
        <v>15</v>
      </c>
    </row>
    <row r="61" spans="1:15" customFormat="1" ht="39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>
        <f>'[86]Оценка от учреждения'!H60</f>
        <v>100</v>
      </c>
      <c r="I61" s="195">
        <f>'[86]Оценка от учреждения'!I60</f>
        <v>100</v>
      </c>
      <c r="J61" s="225">
        <f>IF(I61/H61*100&gt;100,100,I61/H61*100)</f>
        <v>100</v>
      </c>
      <c r="K61" s="231"/>
      <c r="L61" s="232"/>
      <c r="M61" s="233"/>
      <c r="N61" s="49"/>
      <c r="O61" s="234"/>
    </row>
    <row r="62" spans="1:15" customFormat="1" ht="33.75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>
        <f>'[86]Оценка от учреждения'!H61</f>
        <v>59.8</v>
      </c>
      <c r="I62" s="195">
        <f>'[86]Оценка от учреждения'!I61</f>
        <v>50</v>
      </c>
      <c r="J62" s="225">
        <f>IF(I62/H62*100&gt;100,100,I62/H62*100)</f>
        <v>83.61204013377926</v>
      </c>
      <c r="K62" s="231"/>
      <c r="L62" s="232"/>
      <c r="M62" s="233"/>
      <c r="N62" s="49"/>
      <c r="O62" s="234"/>
    </row>
    <row r="63" spans="1:15" customFormat="1" ht="33" customHeight="1" x14ac:dyDescent="0.25">
      <c r="A63" s="223"/>
      <c r="B63" s="203"/>
      <c r="C63" s="204"/>
      <c r="D63" s="199"/>
      <c r="E63" s="192" t="s">
        <v>25</v>
      </c>
      <c r="F63" s="205" t="s">
        <v>26</v>
      </c>
      <c r="G63" s="194" t="s">
        <v>27</v>
      </c>
      <c r="H63" s="195">
        <f>'[86]Оценка от учреждения'!H62</f>
        <v>0.67</v>
      </c>
      <c r="I63" s="195">
        <f>'[86]Оценка от учреждения'!I62</f>
        <v>2.5</v>
      </c>
      <c r="J63" s="225">
        <f>IF(I63/H63*100&gt;100,100,I63/H63*100)</f>
        <v>100</v>
      </c>
      <c r="K63" s="225">
        <f>J63</f>
        <v>100</v>
      </c>
      <c r="L63" s="232"/>
      <c r="M63" s="233"/>
      <c r="N63" s="57"/>
      <c r="O63" s="236"/>
    </row>
    <row r="64" spans="1:15" ht="5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>
        <f>'[86]Оценка от учреждения'!H63</f>
        <v>8</v>
      </c>
      <c r="I64" s="195">
        <f>'[86]Оценка от учреждения'!I63</f>
        <v>1.9</v>
      </c>
      <c r="J64" s="196">
        <f>IF(H64/I64*100&gt;100,100,H64/I64*100)</f>
        <v>100</v>
      </c>
      <c r="K64" s="237">
        <f>(J64+J65+J66)/3</f>
        <v>100</v>
      </c>
      <c r="L64" s="227">
        <f>(K64+K67)/2</f>
        <v>98.231511254019296</v>
      </c>
      <c r="M64" s="233"/>
      <c r="N64" s="44"/>
      <c r="O64" s="238">
        <v>16</v>
      </c>
    </row>
    <row r="65" spans="1:15" ht="39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>
        <f>'[86]Оценка от учреждения'!H64</f>
        <v>100</v>
      </c>
      <c r="I65" s="195">
        <f>'[86]Оценка от учреждения'!I64</f>
        <v>100</v>
      </c>
      <c r="J65" s="196">
        <f>IF(I65/H65*100&gt;100,100,I65/H65*100)</f>
        <v>100</v>
      </c>
      <c r="K65" s="239"/>
      <c r="L65" s="240"/>
      <c r="M65" s="233"/>
      <c r="N65" s="49"/>
      <c r="O65" s="241"/>
    </row>
    <row r="66" spans="1:15" ht="33.75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>
        <f>'[86]Оценка от учреждения'!H65</f>
        <v>59.8</v>
      </c>
      <c r="I66" s="195">
        <f>'[86]Оценка от учреждения'!I65</f>
        <v>63.6</v>
      </c>
      <c r="J66" s="196">
        <f>IF(I66/H66*100&gt;100,100,I66/H66*100)</f>
        <v>100</v>
      </c>
      <c r="K66" s="239"/>
      <c r="L66" s="240"/>
      <c r="M66" s="233"/>
      <c r="N66" s="49"/>
      <c r="O66" s="241"/>
    </row>
    <row r="67" spans="1:15" ht="33" customHeight="1" x14ac:dyDescent="0.25">
      <c r="A67" s="223"/>
      <c r="B67" s="203"/>
      <c r="C67" s="53"/>
      <c r="D67" s="209"/>
      <c r="E67" s="3" t="s">
        <v>25</v>
      </c>
      <c r="F67" s="55" t="s">
        <v>26</v>
      </c>
      <c r="G67" s="39" t="s">
        <v>27</v>
      </c>
      <c r="H67" s="195">
        <f>'[86]Оценка от учреждения'!H66</f>
        <v>9.33</v>
      </c>
      <c r="I67" s="195">
        <f>'[86]Оценка от учреждения'!I66</f>
        <v>9</v>
      </c>
      <c r="J67" s="196">
        <f>IF(I67/H67*100&gt;100,100,I67/H67*100)</f>
        <v>96.463022508038591</v>
      </c>
      <c r="K67" s="196">
        <f>J67</f>
        <v>96.463022508038591</v>
      </c>
      <c r="L67" s="240"/>
      <c r="M67" s="233"/>
      <c r="N67" s="57"/>
      <c r="O67" s="242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>
        <f>(J68+J69+J70)/3</f>
        <v>0</v>
      </c>
      <c r="L68" s="227">
        <f>(K68+K71)/2</f>
        <v>0</v>
      </c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196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>
        <f>J71</f>
        <v>0</v>
      </c>
      <c r="L71" s="232"/>
      <c r="M71" s="233"/>
      <c r="N71" s="57"/>
      <c r="O71" s="236"/>
    </row>
    <row r="72" spans="1:15" ht="36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>
        <f>'[86]Оценка от учреждения'!H71</f>
        <v>100</v>
      </c>
      <c r="I72" s="195">
        <f>'[86]Оценка от учреждения'!I71</f>
        <v>100</v>
      </c>
      <c r="J72" s="196">
        <f>IF(I72/H72*100&gt;100,100,I72/H72*100)</f>
        <v>100</v>
      </c>
      <c r="K72" s="237">
        <f>(J72+J73+J74)/3</f>
        <v>89.855072463768124</v>
      </c>
      <c r="L72" s="227">
        <f>(K72+K75)/2</f>
        <v>94.927536231884062</v>
      </c>
      <c r="M72" s="233"/>
      <c r="N72" s="44"/>
      <c r="O72" s="238">
        <v>18</v>
      </c>
    </row>
    <row r="73" spans="1:15" ht="34.5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>
        <f>'[86]Оценка от учреждения'!H72</f>
        <v>8</v>
      </c>
      <c r="I73" s="195">
        <f>'[86]Оценка от учреждения'!I72</f>
        <v>11.5</v>
      </c>
      <c r="J73" s="196">
        <f>IF(H73/I73*100&gt;100,100,H73/I73*100)</f>
        <v>69.565217391304344</v>
      </c>
      <c r="K73" s="239"/>
      <c r="L73" s="240"/>
      <c r="M73" s="233"/>
      <c r="N73" s="49"/>
      <c r="O73" s="241"/>
    </row>
    <row r="74" spans="1:15" ht="33.75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>
        <f>'[86]Оценка от учреждения'!H73</f>
        <v>100</v>
      </c>
      <c r="I74" s="195">
        <f>'[86]Оценка от учреждения'!I73</f>
        <v>100</v>
      </c>
      <c r="J74" s="196">
        <f>IF(I74/H74*100&gt;100,100,I74/H74*100)</f>
        <v>100</v>
      </c>
      <c r="K74" s="239"/>
      <c r="L74" s="240"/>
      <c r="M74" s="233"/>
      <c r="N74" s="49"/>
      <c r="O74" s="241"/>
    </row>
    <row r="75" spans="1:15" ht="33" customHeight="1" x14ac:dyDescent="0.25">
      <c r="A75" s="223"/>
      <c r="B75" s="203"/>
      <c r="C75" s="53"/>
      <c r="D75" s="209"/>
      <c r="E75" s="3" t="s">
        <v>25</v>
      </c>
      <c r="F75" s="55" t="s">
        <v>26</v>
      </c>
      <c r="G75" s="39" t="s">
        <v>27</v>
      </c>
      <c r="H75" s="195">
        <f>'[86]Оценка от учреждения'!H74</f>
        <v>0.67</v>
      </c>
      <c r="I75" s="195">
        <f>'[86]Оценка от учреждения'!I74</f>
        <v>0.67</v>
      </c>
      <c r="J75" s="196">
        <f>IF(I75/H75*100&gt;100,100,I75/H75*100)</f>
        <v>100</v>
      </c>
      <c r="K75" s="196">
        <f>J75</f>
        <v>100</v>
      </c>
      <c r="L75" s="240"/>
      <c r="M75" s="233"/>
      <c r="N75" s="57"/>
      <c r="O75" s="242"/>
    </row>
    <row r="76" spans="1:15" customFormat="1" ht="36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>
        <f>'[86]Оценка от учреждения'!H75</f>
        <v>100</v>
      </c>
      <c r="I76" s="195">
        <f>'[86]Оценка от учреждения'!I75</f>
        <v>100</v>
      </c>
      <c r="J76" s="225">
        <f>IF(I76/H76*100&gt;100,100,I76/H76*100)</f>
        <v>100</v>
      </c>
      <c r="K76" s="226">
        <f>(J76+J77+J78)/3</f>
        <v>100</v>
      </c>
      <c r="L76" s="227">
        <f>(K76+K79)/2</f>
        <v>100</v>
      </c>
      <c r="M76" s="233"/>
      <c r="N76" s="44"/>
      <c r="O76" s="229">
        <v>19</v>
      </c>
    </row>
    <row r="77" spans="1:15" customFormat="1" ht="39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>
        <f>'[86]Оценка от учреждения'!H76</f>
        <v>8</v>
      </c>
      <c r="I77" s="195">
        <f>'[86]Оценка от учреждения'!I76</f>
        <v>0.8</v>
      </c>
      <c r="J77" s="225">
        <f>IF(H77/I77*100&gt;100,100,H77/I77*100)</f>
        <v>100</v>
      </c>
      <c r="K77" s="231"/>
      <c r="L77" s="232"/>
      <c r="M77" s="233"/>
      <c r="N77" s="49"/>
      <c r="O77" s="234"/>
    </row>
    <row r="78" spans="1:15" customFormat="1" ht="35.25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>
        <f>'[86]Оценка от учреждения'!H77</f>
        <v>100</v>
      </c>
      <c r="I78" s="195">
        <f>'[86]Оценка от учреждения'!I77</f>
        <v>100</v>
      </c>
      <c r="J78" s="225">
        <f>IF(I78/H78*100&gt;100,100,I78/H78*100)</f>
        <v>100</v>
      </c>
      <c r="K78" s="231"/>
      <c r="L78" s="232"/>
      <c r="M78" s="233"/>
      <c r="N78" s="49"/>
      <c r="O78" s="234"/>
    </row>
    <row r="79" spans="1:15" customFormat="1" ht="33" customHeight="1" x14ac:dyDescent="0.25">
      <c r="A79" s="223"/>
      <c r="B79" s="203"/>
      <c r="C79" s="204"/>
      <c r="D79" s="199"/>
      <c r="E79" s="192" t="s">
        <v>25</v>
      </c>
      <c r="F79" s="205" t="s">
        <v>26</v>
      </c>
      <c r="G79" s="194" t="s">
        <v>27</v>
      </c>
      <c r="H79" s="195">
        <f>'[86]Оценка от учреждения'!H78</f>
        <v>0.67</v>
      </c>
      <c r="I79" s="195">
        <f>'[86]Оценка от учреждения'!I78</f>
        <v>2.5</v>
      </c>
      <c r="J79" s="225">
        <f>IF(I79/H79*100&gt;100,100,I79/H79*100)</f>
        <v>100</v>
      </c>
      <c r="K79" s="225">
        <f>J79</f>
        <v>100</v>
      </c>
      <c r="L79" s="232"/>
      <c r="M79" s="233"/>
      <c r="N79" s="57"/>
      <c r="O79" s="236"/>
    </row>
    <row r="80" spans="1:15" ht="34.5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>
        <f>'[86]Оценка от учреждения'!H79</f>
        <v>100</v>
      </c>
      <c r="I80" s="195">
        <f>'[86]Оценка от учреждения'!I79</f>
        <v>100</v>
      </c>
      <c r="J80" s="196">
        <f>IF(I80/H80*100&gt;100,100,I80/H80*100)</f>
        <v>100</v>
      </c>
      <c r="K80" s="237">
        <f>(J80+J81+J82)/3</f>
        <v>100</v>
      </c>
      <c r="L80" s="227">
        <f>(K80+K83)/2</f>
        <v>98.231511254019296</v>
      </c>
      <c r="M80" s="233"/>
      <c r="N80" s="44"/>
      <c r="O80" s="238">
        <v>20</v>
      </c>
    </row>
    <row r="81" spans="1:15" ht="39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>
        <f>'[86]Оценка от учреждения'!H80</f>
        <v>8</v>
      </c>
      <c r="I81" s="195">
        <f>'[86]Оценка от учреждения'!I80</f>
        <v>1.9</v>
      </c>
      <c r="J81" s="196">
        <f>IF(H81/I81*100&gt;100,100,H81/I81*100)</f>
        <v>100</v>
      </c>
      <c r="K81" s="239"/>
      <c r="L81" s="240"/>
      <c r="M81" s="233"/>
      <c r="N81" s="49"/>
      <c r="O81" s="241"/>
    </row>
    <row r="82" spans="1:15" ht="33.75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>
        <f>'[86]Оценка от учреждения'!H81</f>
        <v>100</v>
      </c>
      <c r="I82" s="195">
        <f>'[86]Оценка от учреждения'!I81</f>
        <v>100</v>
      </c>
      <c r="J82" s="196">
        <f>IF(I82/H82*100&gt;100,100,I82/H82*100)</f>
        <v>100</v>
      </c>
      <c r="K82" s="239"/>
      <c r="L82" s="240"/>
      <c r="M82" s="233"/>
      <c r="N82" s="49"/>
      <c r="O82" s="241"/>
    </row>
    <row r="83" spans="1:15" ht="33" customHeight="1" x14ac:dyDescent="0.25">
      <c r="A83" s="223"/>
      <c r="B83" s="203"/>
      <c r="C83" s="53"/>
      <c r="D83" s="209"/>
      <c r="E83" s="3" t="s">
        <v>25</v>
      </c>
      <c r="F83" s="55" t="s">
        <v>26</v>
      </c>
      <c r="G83" s="39" t="s">
        <v>27</v>
      </c>
      <c r="H83" s="195">
        <f>'[86]Оценка от учреждения'!H82</f>
        <v>9.33</v>
      </c>
      <c r="I83" s="195">
        <f>'[86]Оценка от учреждения'!I82</f>
        <v>9</v>
      </c>
      <c r="J83" s="196">
        <f>IF(I83/H83*100&gt;100,100,I83/H83*100)</f>
        <v>96.463022508038591</v>
      </c>
      <c r="K83" s="196">
        <f>J83</f>
        <v>96.463022508038591</v>
      </c>
      <c r="L83" s="240"/>
      <c r="M83" s="233"/>
      <c r="N83" s="57"/>
      <c r="O83" s="242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>
        <f>(J84+J85+J86)/3</f>
        <v>0</v>
      </c>
      <c r="L84" s="227">
        <f>(K84+K87)/2</f>
        <v>0</v>
      </c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>
        <f>J87</f>
        <v>0</v>
      </c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>
        <f>(J88+J89+J90)/3</f>
        <v>0</v>
      </c>
      <c r="L88" s="227">
        <f>(K88+K91)/2</f>
        <v>0</v>
      </c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>
        <f>J91</f>
        <v>0</v>
      </c>
      <c r="L91" s="232"/>
      <c r="M91" s="233"/>
      <c r="N91" s="57"/>
      <c r="O91" s="236"/>
    </row>
    <row r="92" spans="1:15" customFormat="1" ht="34.5" hidden="1" customHeight="1" x14ac:dyDescent="0.25">
      <c r="A92" s="223"/>
      <c r="B92" s="189" t="s">
        <v>163</v>
      </c>
      <c r="C92" s="190" t="s">
        <v>164</v>
      </c>
      <c r="D92" s="191" t="s">
        <v>18</v>
      </c>
      <c r="E92" s="192" t="s">
        <v>19</v>
      </c>
      <c r="F92" s="193" t="s">
        <v>150</v>
      </c>
      <c r="G92" s="194" t="s">
        <v>21</v>
      </c>
      <c r="H92" s="195"/>
      <c r="I92" s="195"/>
      <c r="J92" s="225"/>
      <c r="K92" s="226">
        <f>(J92+J93+J94)/3</f>
        <v>0</v>
      </c>
      <c r="L92" s="227">
        <f>(K92+K95)/2</f>
        <v>0</v>
      </c>
      <c r="M92" s="233"/>
      <c r="N92" s="44"/>
      <c r="O92" s="229">
        <v>23</v>
      </c>
    </row>
    <row r="93" spans="1:15" customFormat="1" ht="39" hidden="1" customHeight="1" x14ac:dyDescent="0.25">
      <c r="A93" s="223"/>
      <c r="B93" s="189"/>
      <c r="C93" s="190"/>
      <c r="D93" s="199"/>
      <c r="E93" s="192" t="s">
        <v>19</v>
      </c>
      <c r="F93" s="193" t="s">
        <v>151</v>
      </c>
      <c r="G93" s="194" t="s">
        <v>21</v>
      </c>
      <c r="H93" s="195"/>
      <c r="I93" s="195"/>
      <c r="J93" s="225"/>
      <c r="K93" s="231"/>
      <c r="L93" s="232"/>
      <c r="M93" s="233"/>
      <c r="N93" s="49"/>
      <c r="O93" s="234"/>
    </row>
    <row r="94" spans="1:15" customFormat="1" ht="32.25" hidden="1" customHeight="1" x14ac:dyDescent="0.25">
      <c r="A94" s="223"/>
      <c r="B94" s="189"/>
      <c r="C94" s="190"/>
      <c r="D94" s="199"/>
      <c r="E94" s="192" t="s">
        <v>19</v>
      </c>
      <c r="F94" s="220" t="s">
        <v>152</v>
      </c>
      <c r="G94" s="194" t="s">
        <v>21</v>
      </c>
      <c r="H94" s="195"/>
      <c r="I94" s="195"/>
      <c r="J94" s="225"/>
      <c r="K94" s="231"/>
      <c r="L94" s="232"/>
      <c r="M94" s="233"/>
      <c r="N94" s="49"/>
      <c r="O94" s="234"/>
    </row>
    <row r="95" spans="1:15" customFormat="1" ht="33" hidden="1" customHeight="1" x14ac:dyDescent="0.25">
      <c r="A95" s="223"/>
      <c r="B95" s="203"/>
      <c r="C95" s="204"/>
      <c r="D95" s="199"/>
      <c r="E95" s="192" t="s">
        <v>25</v>
      </c>
      <c r="F95" s="205" t="s">
        <v>117</v>
      </c>
      <c r="G95" s="194" t="s">
        <v>27</v>
      </c>
      <c r="H95" s="195"/>
      <c r="I95" s="195"/>
      <c r="J95" s="225"/>
      <c r="K95" s="225">
        <f>J95</f>
        <v>0</v>
      </c>
      <c r="L95" s="232"/>
      <c r="M95" s="233"/>
      <c r="N95" s="57"/>
      <c r="O95" s="236"/>
    </row>
    <row r="96" spans="1:15" ht="33" customHeight="1" x14ac:dyDescent="0.25">
      <c r="A96" s="223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>
        <f>'[86]Оценка от учреждения'!H95</f>
        <v>100</v>
      </c>
      <c r="I96" s="195">
        <f>'[86]Оценка от учреждения'!I95</f>
        <v>100</v>
      </c>
      <c r="J96" s="196">
        <f>IF(I96/H96*100&gt;100,100,I96/H96*100)</f>
        <v>100</v>
      </c>
      <c r="K96" s="237">
        <f>(J96+J97+J98)/3</f>
        <v>100</v>
      </c>
      <c r="L96" s="227">
        <f>(K96+K99)/2</f>
        <v>100</v>
      </c>
      <c r="M96" s="233"/>
      <c r="N96" s="44"/>
      <c r="O96" s="238">
        <v>24</v>
      </c>
    </row>
    <row r="97" spans="1:15" ht="39" customHeight="1" x14ac:dyDescent="0.25">
      <c r="A97" s="223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>
        <f>'[86]Оценка от учреждения'!H96</f>
        <v>8</v>
      </c>
      <c r="I97" s="195">
        <f>'[86]Оценка от учреждения'!I96</f>
        <v>6.7</v>
      </c>
      <c r="J97" s="196">
        <f>IF(H97/I97*100&gt;100,100,H97/I97*100)</f>
        <v>100</v>
      </c>
      <c r="K97" s="239"/>
      <c r="L97" s="240"/>
      <c r="M97" s="233"/>
      <c r="N97" s="49"/>
      <c r="O97" s="241"/>
    </row>
    <row r="98" spans="1:15" ht="33.75" customHeight="1" x14ac:dyDescent="0.25">
      <c r="A98" s="223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>
        <f>'[86]Оценка от учреждения'!H97</f>
        <v>100</v>
      </c>
      <c r="I98" s="195">
        <f>'[86]Оценка от учреждения'!I97</f>
        <v>100</v>
      </c>
      <c r="J98" s="196">
        <f>IF(I98/H98*100&gt;100,100,I98/H98*100)</f>
        <v>100</v>
      </c>
      <c r="K98" s="239"/>
      <c r="L98" s="240"/>
      <c r="M98" s="233"/>
      <c r="N98" s="49"/>
      <c r="O98" s="241"/>
    </row>
    <row r="99" spans="1:15" ht="33" customHeight="1" x14ac:dyDescent="0.25">
      <c r="A99" s="223"/>
      <c r="B99" s="203"/>
      <c r="C99" s="53"/>
      <c r="D99" s="209"/>
      <c r="E99" s="3" t="s">
        <v>25</v>
      </c>
      <c r="F99" s="55" t="s">
        <v>26</v>
      </c>
      <c r="G99" s="39" t="s">
        <v>27</v>
      </c>
      <c r="H99" s="195">
        <f>'[86]Оценка от учреждения'!H98</f>
        <v>11</v>
      </c>
      <c r="I99" s="195">
        <f>'[86]Оценка от учреждения'!I98</f>
        <v>11.5</v>
      </c>
      <c r="J99" s="196">
        <f>IF(I99/H99*100&gt;100,100,I99/H99*100)</f>
        <v>100</v>
      </c>
      <c r="K99" s="196">
        <f>J99</f>
        <v>100</v>
      </c>
      <c r="L99" s="240"/>
      <c r="M99" s="233"/>
      <c r="N99" s="57"/>
      <c r="O99" s="242"/>
    </row>
    <row r="100" spans="1:15" customFormat="1" ht="34.5" hidden="1" customHeight="1" x14ac:dyDescent="0.25">
      <c r="A100" s="223"/>
      <c r="B100" s="189" t="s">
        <v>167</v>
      </c>
      <c r="C100" s="190" t="s">
        <v>168</v>
      </c>
      <c r="D100" s="191" t="s">
        <v>18</v>
      </c>
      <c r="E100" s="192" t="s">
        <v>19</v>
      </c>
      <c r="F100" s="193" t="s">
        <v>150</v>
      </c>
      <c r="G100" s="194" t="s">
        <v>21</v>
      </c>
      <c r="H100" s="195"/>
      <c r="I100" s="195"/>
      <c r="J100" s="225"/>
      <c r="K100" s="226">
        <f>(J100+J101+J102)/3</f>
        <v>0</v>
      </c>
      <c r="L100" s="227">
        <f>(K100+K103)/2</f>
        <v>0</v>
      </c>
      <c r="M100" s="233"/>
      <c r="N100" s="44" t="s">
        <v>240</v>
      </c>
      <c r="O100" s="229">
        <v>25</v>
      </c>
    </row>
    <row r="101" spans="1:15" customFormat="1" ht="39" hidden="1" customHeight="1" x14ac:dyDescent="0.25">
      <c r="A101" s="223"/>
      <c r="B101" s="189"/>
      <c r="C101" s="190"/>
      <c r="D101" s="199"/>
      <c r="E101" s="192" t="s">
        <v>19</v>
      </c>
      <c r="F101" s="193" t="s">
        <v>151</v>
      </c>
      <c r="G101" s="194" t="s">
        <v>21</v>
      </c>
      <c r="H101" s="195"/>
      <c r="I101" s="195"/>
      <c r="J101" s="225"/>
      <c r="K101" s="231"/>
      <c r="L101" s="232"/>
      <c r="M101" s="233"/>
      <c r="N101" s="49"/>
      <c r="O101" s="234"/>
    </row>
    <row r="102" spans="1:15" customFormat="1" ht="35.25" hidden="1" customHeight="1" x14ac:dyDescent="0.25">
      <c r="A102" s="223"/>
      <c r="B102" s="189"/>
      <c r="C102" s="190"/>
      <c r="D102" s="199"/>
      <c r="E102" s="192" t="s">
        <v>19</v>
      </c>
      <c r="F102" s="220" t="s">
        <v>152</v>
      </c>
      <c r="G102" s="194" t="s">
        <v>21</v>
      </c>
      <c r="H102" s="195"/>
      <c r="I102" s="195"/>
      <c r="J102" s="225"/>
      <c r="K102" s="231"/>
      <c r="L102" s="232"/>
      <c r="M102" s="233"/>
      <c r="N102" s="49"/>
      <c r="O102" s="234"/>
    </row>
    <row r="103" spans="1:15" customFormat="1" ht="33" hidden="1" customHeight="1" x14ac:dyDescent="0.25">
      <c r="A103" s="223"/>
      <c r="B103" s="203"/>
      <c r="C103" s="204"/>
      <c r="D103" s="199"/>
      <c r="E103" s="192" t="s">
        <v>25</v>
      </c>
      <c r="F103" s="205" t="s">
        <v>117</v>
      </c>
      <c r="G103" s="194" t="s">
        <v>27</v>
      </c>
      <c r="H103" s="195"/>
      <c r="I103" s="195"/>
      <c r="J103" s="225"/>
      <c r="K103" s="225">
        <f>J103</f>
        <v>0</v>
      </c>
      <c r="L103" s="232"/>
      <c r="M103" s="233"/>
      <c r="N103" s="57"/>
      <c r="O103" s="236"/>
    </row>
    <row r="104" spans="1:15" ht="33" customHeight="1" x14ac:dyDescent="0.25">
      <c r="A104" s="20"/>
      <c r="B104" s="189" t="s">
        <v>169</v>
      </c>
      <c r="C104" s="36" t="s">
        <v>170</v>
      </c>
      <c r="D104" s="208" t="s">
        <v>18</v>
      </c>
      <c r="E104" s="3" t="s">
        <v>19</v>
      </c>
      <c r="F104" s="38" t="s">
        <v>150</v>
      </c>
      <c r="G104" s="39" t="s">
        <v>21</v>
      </c>
      <c r="H104" s="195">
        <f>'[86]Оценка от учреждения'!H103</f>
        <v>100</v>
      </c>
      <c r="I104" s="195">
        <f>'[86]Оценка от учреждения'!I103</f>
        <v>100</v>
      </c>
      <c r="J104" s="196">
        <f>IF(I104/H104*100&gt;100,100,I104/H104*100)</f>
        <v>100</v>
      </c>
      <c r="K104" s="237">
        <f>(J104+J105+J106)/3</f>
        <v>100</v>
      </c>
      <c r="L104" s="227">
        <f>(K104+K107)/2</f>
        <v>100</v>
      </c>
      <c r="M104" s="243"/>
      <c r="N104" s="44"/>
      <c r="O104" s="238">
        <v>26</v>
      </c>
    </row>
    <row r="105" spans="1:15" ht="39" customHeight="1" x14ac:dyDescent="0.25">
      <c r="A105" s="20"/>
      <c r="B105" s="189"/>
      <c r="C105" s="36"/>
      <c r="D105" s="209"/>
      <c r="E105" s="3" t="s">
        <v>19</v>
      </c>
      <c r="F105" s="38" t="s">
        <v>151</v>
      </c>
      <c r="G105" s="39" t="s">
        <v>21</v>
      </c>
      <c r="H105" s="195">
        <f>'[86]Оценка от учреждения'!H104</f>
        <v>8</v>
      </c>
      <c r="I105" s="195">
        <f>'[86]Оценка от учреждения'!I104</f>
        <v>3.7</v>
      </c>
      <c r="J105" s="196">
        <f>IF(H105/I105*100&gt;100,100,H105/I105*100)</f>
        <v>100</v>
      </c>
      <c r="K105" s="239"/>
      <c r="L105" s="240"/>
      <c r="M105" s="243"/>
      <c r="N105" s="49"/>
      <c r="O105" s="241"/>
    </row>
    <row r="106" spans="1:15" ht="32.25" customHeight="1" x14ac:dyDescent="0.25">
      <c r="A106" s="20"/>
      <c r="B106" s="189"/>
      <c r="C106" s="36"/>
      <c r="D106" s="209"/>
      <c r="E106" s="3" t="s">
        <v>19</v>
      </c>
      <c r="F106" s="219" t="s">
        <v>152</v>
      </c>
      <c r="G106" s="39" t="s">
        <v>21</v>
      </c>
      <c r="H106" s="195">
        <f>'[86]Оценка от учреждения'!H105</f>
        <v>100</v>
      </c>
      <c r="I106" s="195">
        <f>'[86]Оценка от учреждения'!I105</f>
        <v>100</v>
      </c>
      <c r="J106" s="196">
        <f>IF(I106/H106*100&gt;100,100,I106/H106*100)</f>
        <v>100</v>
      </c>
      <c r="K106" s="239"/>
      <c r="L106" s="240"/>
      <c r="M106" s="243"/>
      <c r="N106" s="49"/>
      <c r="O106" s="241"/>
    </row>
    <row r="107" spans="1:15" ht="33" customHeight="1" x14ac:dyDescent="0.25">
      <c r="A107" s="159"/>
      <c r="B107" s="203"/>
      <c r="C107" s="53"/>
      <c r="D107" s="209"/>
      <c r="E107" s="3" t="s">
        <v>25</v>
      </c>
      <c r="F107" s="55" t="s">
        <v>26</v>
      </c>
      <c r="G107" s="39" t="s">
        <v>27</v>
      </c>
      <c r="H107" s="195">
        <f>'[86]Оценка от учреждения'!H106</f>
        <v>156</v>
      </c>
      <c r="I107" s="195">
        <f>'[86]Оценка от учреждения'!I106</f>
        <v>158.5</v>
      </c>
      <c r="J107" s="196">
        <f>IF(I107/H107*100&gt;100,100,I107/H107*100)</f>
        <v>100</v>
      </c>
      <c r="K107" s="196">
        <f>J107</f>
        <v>100</v>
      </c>
      <c r="L107" s="240"/>
      <c r="M107" s="244"/>
      <c r="N107" s="57"/>
      <c r="O107" s="24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45"/>
      <c r="H109" s="246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20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3" t="s">
        <v>1</v>
      </c>
      <c r="B2" s="3" t="s">
        <v>173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3</v>
      </c>
      <c r="D3" s="5">
        <v>4</v>
      </c>
      <c r="E3" s="4">
        <v>5</v>
      </c>
      <c r="F3" s="4">
        <v>6</v>
      </c>
      <c r="G3" s="5">
        <v>7</v>
      </c>
      <c r="H3" s="4">
        <v>8</v>
      </c>
      <c r="I3" s="4">
        <v>9</v>
      </c>
      <c r="J3" s="5">
        <v>10</v>
      </c>
      <c r="K3" s="4">
        <v>11</v>
      </c>
      <c r="L3" s="4">
        <v>12</v>
      </c>
      <c r="M3" s="5">
        <v>13</v>
      </c>
      <c r="N3" s="4">
        <v>14</v>
      </c>
    </row>
    <row r="4" spans="1:15" customFormat="1" ht="55.5" hidden="1" customHeight="1" x14ac:dyDescent="0.25">
      <c r="A4" s="228" t="s">
        <v>241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8.25" hidden="1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04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hidden="1" customHeight="1" x14ac:dyDescent="0.25">
      <c r="A16" s="20"/>
      <c r="B16" s="189" t="s">
        <v>122</v>
      </c>
      <c r="C16" s="36" t="s">
        <v>123</v>
      </c>
      <c r="D16" s="208" t="s">
        <v>18</v>
      </c>
      <c r="E16" s="3" t="s">
        <v>19</v>
      </c>
      <c r="F16" s="38" t="s">
        <v>114</v>
      </c>
      <c r="G16" s="39" t="s">
        <v>21</v>
      </c>
      <c r="H16" s="195"/>
      <c r="I16" s="195"/>
      <c r="J16" s="196"/>
      <c r="K16" s="237"/>
      <c r="L16" s="227"/>
      <c r="M16" s="243"/>
      <c r="N16" s="44"/>
      <c r="O16" s="238">
        <v>4</v>
      </c>
    </row>
    <row r="17" spans="1:15" customFormat="1" ht="39" hidden="1" customHeight="1" x14ac:dyDescent="0.25">
      <c r="A17" s="20"/>
      <c r="B17" s="189"/>
      <c r="C17" s="36"/>
      <c r="D17" s="209"/>
      <c r="E17" s="3" t="s">
        <v>19</v>
      </c>
      <c r="F17" s="38" t="s">
        <v>115</v>
      </c>
      <c r="G17" s="39" t="s">
        <v>21</v>
      </c>
      <c r="H17" s="195"/>
      <c r="I17" s="195"/>
      <c r="J17" s="196"/>
      <c r="K17" s="239"/>
      <c r="L17" s="240"/>
      <c r="M17" s="243"/>
      <c r="N17" s="49"/>
      <c r="O17" s="241"/>
    </row>
    <row r="18" spans="1:15" customFormat="1" ht="32.25" hidden="1" customHeight="1" x14ac:dyDescent="0.25">
      <c r="A18" s="20"/>
      <c r="B18" s="189"/>
      <c r="C18" s="36"/>
      <c r="D18" s="209"/>
      <c r="E18" s="3" t="s">
        <v>19</v>
      </c>
      <c r="F18" s="38" t="s">
        <v>116</v>
      </c>
      <c r="G18" s="39" t="s">
        <v>21</v>
      </c>
      <c r="H18" s="195"/>
      <c r="I18" s="195"/>
      <c r="J18" s="196"/>
      <c r="K18" s="239"/>
      <c r="L18" s="240"/>
      <c r="M18" s="243"/>
      <c r="N18" s="49"/>
      <c r="O18" s="241"/>
    </row>
    <row r="19" spans="1:15" customFormat="1" ht="33" hidden="1" customHeight="1" x14ac:dyDescent="0.25">
      <c r="A19" s="20"/>
      <c r="B19" s="203"/>
      <c r="C19" s="53"/>
      <c r="D19" s="209"/>
      <c r="E19" s="3" t="s">
        <v>25</v>
      </c>
      <c r="F19" s="55" t="s">
        <v>117</v>
      </c>
      <c r="G19" s="39" t="s">
        <v>27</v>
      </c>
      <c r="H19" s="195"/>
      <c r="I19" s="195"/>
      <c r="J19" s="196"/>
      <c r="K19" s="196"/>
      <c r="L19" s="240"/>
      <c r="M19" s="243"/>
      <c r="N19" s="57"/>
      <c r="O19" s="242"/>
    </row>
    <row r="20" spans="1:15" customFormat="1" ht="52.5" customHeight="1" x14ac:dyDescent="0.25">
      <c r="A20" s="223"/>
      <c r="B20" s="189" t="s">
        <v>124</v>
      </c>
      <c r="C20" s="190" t="s">
        <v>125</v>
      </c>
      <c r="D20" s="191" t="s">
        <v>18</v>
      </c>
      <c r="E20" s="192" t="s">
        <v>19</v>
      </c>
      <c r="F20" s="193" t="s">
        <v>114</v>
      </c>
      <c r="G20" s="194" t="s">
        <v>21</v>
      </c>
      <c r="H20" s="195">
        <f>'[87]Оценка от учреждения'!H19</f>
        <v>11</v>
      </c>
      <c r="I20" s="195">
        <f>'[87]Оценка от учреждения'!I19</f>
        <v>6.8</v>
      </c>
      <c r="J20" s="225">
        <f>IF(H20/I20*100&gt;100,100,H20/I20*100)</f>
        <v>100</v>
      </c>
      <c r="K20" s="226">
        <f>(J20+J21+J22)/3</f>
        <v>100</v>
      </c>
      <c r="L20" s="227">
        <f>(K20+K23)/2</f>
        <v>100</v>
      </c>
      <c r="M20" s="233"/>
      <c r="N20" s="44"/>
      <c r="O20" s="229">
        <v>5</v>
      </c>
    </row>
    <row r="21" spans="1:15" customFormat="1" ht="39" customHeight="1" x14ac:dyDescent="0.25">
      <c r="A21" s="223"/>
      <c r="B21" s="189"/>
      <c r="C21" s="190"/>
      <c r="D21" s="199"/>
      <c r="E21" s="192" t="s">
        <v>19</v>
      </c>
      <c r="F21" s="193" t="s">
        <v>115</v>
      </c>
      <c r="G21" s="194" t="s">
        <v>21</v>
      </c>
      <c r="H21" s="195">
        <f>'[87]Оценка от учреждения'!H20</f>
        <v>100</v>
      </c>
      <c r="I21" s="195">
        <f>'[87]Оценка от учреждения'!I20</f>
        <v>100</v>
      </c>
      <c r="J21" s="225">
        <f>IF(I21/H21*100&gt;100,100,I21/H21*100)</f>
        <v>100</v>
      </c>
      <c r="K21" s="231"/>
      <c r="L21" s="232"/>
      <c r="M21" s="233"/>
      <c r="N21" s="49"/>
      <c r="O21" s="234"/>
    </row>
    <row r="22" spans="1:15" customFormat="1" ht="33.75" customHeight="1" x14ac:dyDescent="0.25">
      <c r="A22" s="223"/>
      <c r="B22" s="189"/>
      <c r="C22" s="190"/>
      <c r="D22" s="199"/>
      <c r="E22" s="192" t="s">
        <v>19</v>
      </c>
      <c r="F22" s="193" t="s">
        <v>116</v>
      </c>
      <c r="G22" s="194" t="s">
        <v>21</v>
      </c>
      <c r="H22" s="195">
        <f>'[87]Оценка от учреждения'!H21</f>
        <v>55</v>
      </c>
      <c r="I22" s="195">
        <f>'[87]Оценка от учреждения'!I21</f>
        <v>60</v>
      </c>
      <c r="J22" s="225">
        <f>IF(I22/H22*100&gt;100,100,I22/H22*100)</f>
        <v>100</v>
      </c>
      <c r="K22" s="231"/>
      <c r="L22" s="232"/>
      <c r="M22" s="233"/>
      <c r="N22" s="49"/>
      <c r="O22" s="234"/>
    </row>
    <row r="23" spans="1:15" customFormat="1" ht="33" customHeight="1" x14ac:dyDescent="0.25">
      <c r="A23" s="223"/>
      <c r="B23" s="203"/>
      <c r="C23" s="204"/>
      <c r="D23" s="199"/>
      <c r="E23" s="192" t="s">
        <v>25</v>
      </c>
      <c r="F23" s="205" t="s">
        <v>26</v>
      </c>
      <c r="G23" s="194" t="s">
        <v>27</v>
      </c>
      <c r="H23" s="195">
        <f>'[87]Оценка от учреждения'!H22</f>
        <v>4</v>
      </c>
      <c r="I23" s="195">
        <f>'[87]Оценка от учреждения'!I22</f>
        <v>4.17</v>
      </c>
      <c r="J23" s="225">
        <f>IF(I23/H23*100&gt;100,100,I23/H23*100)</f>
        <v>100</v>
      </c>
      <c r="K23" s="225">
        <f>J23</f>
        <v>100</v>
      </c>
      <c r="L23" s="232"/>
      <c r="M23" s="233"/>
      <c r="N23" s="57"/>
      <c r="O23" s="236"/>
    </row>
    <row r="24" spans="1:15" ht="52.5" customHeight="1" x14ac:dyDescent="0.25">
      <c r="A24" s="20"/>
      <c r="B24" s="189" t="s">
        <v>126</v>
      </c>
      <c r="C24" s="36" t="s">
        <v>127</v>
      </c>
      <c r="D24" s="208" t="s">
        <v>18</v>
      </c>
      <c r="E24" s="3" t="s">
        <v>19</v>
      </c>
      <c r="F24" s="38" t="s">
        <v>114</v>
      </c>
      <c r="G24" s="39" t="s">
        <v>21</v>
      </c>
      <c r="H24" s="195">
        <f>'[87]Оценка от учреждения'!H23</f>
        <v>11</v>
      </c>
      <c r="I24" s="195">
        <f>'[87]Оценка от учреждения'!I23</f>
        <v>8.1</v>
      </c>
      <c r="J24" s="196">
        <f>IF(H24/I24*100&gt;100,100,H24/I24*100)</f>
        <v>100</v>
      </c>
      <c r="K24" s="237">
        <f>(J24+J25+J26)/3</f>
        <v>100</v>
      </c>
      <c r="L24" s="227">
        <f>(K24+K27)/2</f>
        <v>100</v>
      </c>
      <c r="M24" s="243"/>
      <c r="N24" s="44"/>
      <c r="O24" s="238">
        <v>6</v>
      </c>
    </row>
    <row r="25" spans="1:15" ht="39" customHeight="1" x14ac:dyDescent="0.25">
      <c r="A25" s="20"/>
      <c r="B25" s="189"/>
      <c r="C25" s="36"/>
      <c r="D25" s="209"/>
      <c r="E25" s="3" t="s">
        <v>19</v>
      </c>
      <c r="F25" s="193" t="s">
        <v>115</v>
      </c>
      <c r="G25" s="39" t="s">
        <v>21</v>
      </c>
      <c r="H25" s="195">
        <f>'[87]Оценка от учреждения'!H24</f>
        <v>100</v>
      </c>
      <c r="I25" s="195">
        <f>'[87]Оценка от учреждения'!I24</f>
        <v>100</v>
      </c>
      <c r="J25" s="196">
        <f>IF(I25/H25*100&gt;100,100,I25/H25*100)</f>
        <v>100</v>
      </c>
      <c r="K25" s="239"/>
      <c r="L25" s="240"/>
      <c r="M25" s="243"/>
      <c r="N25" s="49"/>
      <c r="O25" s="241"/>
    </row>
    <row r="26" spans="1:15" ht="35.25" customHeight="1" x14ac:dyDescent="0.25">
      <c r="A26" s="20"/>
      <c r="B26" s="189"/>
      <c r="C26" s="36"/>
      <c r="D26" s="209"/>
      <c r="E26" s="3" t="s">
        <v>19</v>
      </c>
      <c r="F26" s="38" t="s">
        <v>116</v>
      </c>
      <c r="G26" s="39" t="s">
        <v>21</v>
      </c>
      <c r="H26" s="195">
        <f>'[87]Оценка от учреждения'!H25</f>
        <v>55</v>
      </c>
      <c r="I26" s="195">
        <f>'[87]Оценка от учреждения'!I25</f>
        <v>60</v>
      </c>
      <c r="J26" s="196">
        <f>IF(I26/H26*100&gt;100,100,I26/H26*100)</f>
        <v>100</v>
      </c>
      <c r="K26" s="239"/>
      <c r="L26" s="240"/>
      <c r="M26" s="243"/>
      <c r="N26" s="49"/>
      <c r="O26" s="241"/>
    </row>
    <row r="27" spans="1:15" ht="33" customHeight="1" x14ac:dyDescent="0.25">
      <c r="A27" s="20"/>
      <c r="B27" s="203"/>
      <c r="C27" s="53"/>
      <c r="D27" s="209"/>
      <c r="E27" s="3" t="s">
        <v>25</v>
      </c>
      <c r="F27" s="55" t="s">
        <v>26</v>
      </c>
      <c r="G27" s="39" t="s">
        <v>27</v>
      </c>
      <c r="H27" s="195">
        <f>'[87]Оценка от учреждения'!H26</f>
        <v>21</v>
      </c>
      <c r="I27" s="195">
        <f>'[87]Оценка от учреждения'!I26</f>
        <v>21.5</v>
      </c>
      <c r="J27" s="196">
        <f>IF(I27/H27*100&gt;100,100,I27/H27*100)</f>
        <v>100</v>
      </c>
      <c r="K27" s="196">
        <f>J27</f>
        <v>100</v>
      </c>
      <c r="L27" s="240"/>
      <c r="M27" s="243"/>
      <c r="N27" s="57"/>
      <c r="O27" s="242"/>
    </row>
    <row r="28" spans="1:15" customFormat="1" ht="51" customHeight="1" x14ac:dyDescent="0.25">
      <c r="A28" s="223"/>
      <c r="B28" s="189" t="s">
        <v>128</v>
      </c>
      <c r="C28" s="190" t="s">
        <v>129</v>
      </c>
      <c r="D28" s="191" t="s">
        <v>18</v>
      </c>
      <c r="E28" s="192" t="s">
        <v>19</v>
      </c>
      <c r="F28" s="193" t="s">
        <v>114</v>
      </c>
      <c r="G28" s="194" t="s">
        <v>21</v>
      </c>
      <c r="H28" s="195">
        <f>'[87]Оценка от учреждения'!H27</f>
        <v>11</v>
      </c>
      <c r="I28" s="195">
        <f>'[87]Оценка от учреждения'!I27</f>
        <v>4.9000000000000004</v>
      </c>
      <c r="J28" s="225">
        <f>IF(H28/I28*100&gt;100,100,H28/I28*100)</f>
        <v>100</v>
      </c>
      <c r="K28" s="226">
        <f>(J28+J29+J30)/3</f>
        <v>100</v>
      </c>
      <c r="L28" s="227">
        <f>(K28+K31)/2</f>
        <v>91.5</v>
      </c>
      <c r="M28" s="233"/>
      <c r="N28" s="44"/>
      <c r="O28" s="229">
        <v>7</v>
      </c>
    </row>
    <row r="29" spans="1:15" customFormat="1" ht="39" customHeight="1" x14ac:dyDescent="0.25">
      <c r="A29" s="223"/>
      <c r="B29" s="189"/>
      <c r="C29" s="190"/>
      <c r="D29" s="199"/>
      <c r="E29" s="192" t="s">
        <v>19</v>
      </c>
      <c r="F29" s="193" t="s">
        <v>115</v>
      </c>
      <c r="G29" s="194" t="s">
        <v>21</v>
      </c>
      <c r="H29" s="195">
        <f>'[87]Оценка от учреждения'!H28</f>
        <v>100</v>
      </c>
      <c r="I29" s="195">
        <f>'[87]Оценка от учреждения'!I28</f>
        <v>100</v>
      </c>
      <c r="J29" s="225">
        <f>IF(I29/H29*100&gt;100,100,I29/H29*100)</f>
        <v>100</v>
      </c>
      <c r="K29" s="231"/>
      <c r="L29" s="232"/>
      <c r="M29" s="233"/>
      <c r="N29" s="49"/>
      <c r="O29" s="234"/>
    </row>
    <row r="30" spans="1:15" customFormat="1" ht="33.75" customHeight="1" x14ac:dyDescent="0.25">
      <c r="A30" s="223"/>
      <c r="B30" s="189"/>
      <c r="C30" s="190"/>
      <c r="D30" s="199"/>
      <c r="E30" s="192" t="s">
        <v>19</v>
      </c>
      <c r="F30" s="193" t="s">
        <v>116</v>
      </c>
      <c r="G30" s="194" t="s">
        <v>21</v>
      </c>
      <c r="H30" s="195">
        <f>'[87]Оценка от учреждения'!H29</f>
        <v>55</v>
      </c>
      <c r="I30" s="195">
        <f>'[87]Оценка от учреждения'!I29</f>
        <v>60</v>
      </c>
      <c r="J30" s="225">
        <f>IF(I30/H30*100&gt;100,100,I30/H30*100)</f>
        <v>100</v>
      </c>
      <c r="K30" s="231"/>
      <c r="L30" s="232"/>
      <c r="M30" s="233"/>
      <c r="N30" s="49"/>
      <c r="O30" s="234"/>
    </row>
    <row r="31" spans="1:15" customFormat="1" ht="33" customHeight="1" x14ac:dyDescent="0.25">
      <c r="A31" s="223"/>
      <c r="B31" s="203"/>
      <c r="C31" s="204"/>
      <c r="D31" s="199"/>
      <c r="E31" s="192" t="s">
        <v>25</v>
      </c>
      <c r="F31" s="205" t="s">
        <v>26</v>
      </c>
      <c r="G31" s="194" t="s">
        <v>27</v>
      </c>
      <c r="H31" s="195">
        <f>'[87]Оценка от учреждения'!H30</f>
        <v>1</v>
      </c>
      <c r="I31" s="195">
        <f>'[87]Оценка от учреждения'!I30</f>
        <v>0.83</v>
      </c>
      <c r="J31" s="225">
        <f>IF(I31/H31*100&gt;100,100,I31/H31*100)</f>
        <v>83</v>
      </c>
      <c r="K31" s="225">
        <f>J31</f>
        <v>83</v>
      </c>
      <c r="L31" s="232"/>
      <c r="M31" s="233"/>
      <c r="N31" s="57"/>
      <c r="O31" s="236"/>
    </row>
    <row r="32" spans="1:15" ht="54" customHeight="1" x14ac:dyDescent="0.25">
      <c r="A32" s="20"/>
      <c r="B32" s="189" t="s">
        <v>130</v>
      </c>
      <c r="C32" s="36" t="s">
        <v>131</v>
      </c>
      <c r="D32" s="37" t="s">
        <v>18</v>
      </c>
      <c r="E32" s="3" t="s">
        <v>19</v>
      </c>
      <c r="F32" s="38" t="s">
        <v>114</v>
      </c>
      <c r="G32" s="39" t="s">
        <v>21</v>
      </c>
      <c r="H32" s="195">
        <f>'[87]Оценка от учреждения'!H31</f>
        <v>9</v>
      </c>
      <c r="I32" s="195">
        <f>'[87]Оценка от учреждения'!I31</f>
        <v>5.2</v>
      </c>
      <c r="J32" s="196">
        <f>IF(H32/I32*100&gt;100,100,H32/I32*100)</f>
        <v>100</v>
      </c>
      <c r="K32" s="237">
        <f>(J32+J33+J34)/3</f>
        <v>100</v>
      </c>
      <c r="L32" s="227">
        <f>(K32+K35)/2</f>
        <v>99.775316455696199</v>
      </c>
      <c r="M32" s="243"/>
      <c r="N32" s="44"/>
      <c r="O32" s="238">
        <v>8</v>
      </c>
    </row>
    <row r="33" spans="1:15" ht="39" customHeight="1" x14ac:dyDescent="0.25">
      <c r="A33" s="20"/>
      <c r="B33" s="189"/>
      <c r="C33" s="36"/>
      <c r="D33" s="217"/>
      <c r="E33" s="3" t="s">
        <v>19</v>
      </c>
      <c r="F33" s="38" t="s">
        <v>115</v>
      </c>
      <c r="G33" s="39" t="s">
        <v>21</v>
      </c>
      <c r="H33" s="195">
        <f>'[87]Оценка от учреждения'!H32</f>
        <v>100</v>
      </c>
      <c r="I33" s="195">
        <f>'[87]Оценка от учреждения'!I32</f>
        <v>100</v>
      </c>
      <c r="J33" s="196">
        <f>IF(I33/H33*100&gt;100,100,I33/H33*100)</f>
        <v>100</v>
      </c>
      <c r="K33" s="239"/>
      <c r="L33" s="240"/>
      <c r="M33" s="243"/>
      <c r="N33" s="49"/>
      <c r="O33" s="241"/>
    </row>
    <row r="34" spans="1:15" ht="33.75" customHeight="1" x14ac:dyDescent="0.25">
      <c r="A34" s="20"/>
      <c r="B34" s="189"/>
      <c r="C34" s="36"/>
      <c r="D34" s="217"/>
      <c r="E34" s="3" t="s">
        <v>19</v>
      </c>
      <c r="F34" s="38" t="s">
        <v>116</v>
      </c>
      <c r="G34" s="39" t="s">
        <v>21</v>
      </c>
      <c r="H34" s="195">
        <f>'[87]Оценка от учреждения'!H33</f>
        <v>55</v>
      </c>
      <c r="I34" s="195">
        <f>'[87]Оценка от учреждения'!I33</f>
        <v>55.2</v>
      </c>
      <c r="J34" s="196">
        <f>IF(I34/H34*100&gt;100,100,I34/H34*100)</f>
        <v>100</v>
      </c>
      <c r="K34" s="239"/>
      <c r="L34" s="240"/>
      <c r="M34" s="243"/>
      <c r="N34" s="49"/>
      <c r="O34" s="241"/>
    </row>
    <row r="35" spans="1:15" ht="33" customHeight="1" x14ac:dyDescent="0.25">
      <c r="A35" s="20"/>
      <c r="B35" s="203"/>
      <c r="C35" s="53"/>
      <c r="D35" s="218"/>
      <c r="E35" s="3" t="s">
        <v>25</v>
      </c>
      <c r="F35" s="55" t="s">
        <v>26</v>
      </c>
      <c r="G35" s="39" t="s">
        <v>27</v>
      </c>
      <c r="H35" s="195">
        <f>'[87]Оценка от учреждения'!H34</f>
        <v>316</v>
      </c>
      <c r="I35" s="195">
        <f>'[87]Оценка от учреждения'!I34</f>
        <v>314.58</v>
      </c>
      <c r="J35" s="196">
        <f>IF(I35/H35*100&gt;100,100,I35/H35*100)</f>
        <v>99.550632911392398</v>
      </c>
      <c r="K35" s="196">
        <f>J35</f>
        <v>99.550632911392398</v>
      </c>
      <c r="L35" s="240"/>
      <c r="M35" s="243"/>
      <c r="N35" s="57"/>
      <c r="O35" s="242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33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33"/>
      <c r="N41" s="49"/>
      <c r="O41" s="241"/>
    </row>
    <row r="42" spans="1:15" ht="36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33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hidden="1" customHeight="1" x14ac:dyDescent="0.25">
      <c r="A56" s="223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/>
      <c r="I56" s="195"/>
      <c r="J56" s="196"/>
      <c r="K56" s="237"/>
      <c r="L56" s="227"/>
      <c r="M56" s="233"/>
      <c r="N56" s="44"/>
      <c r="O56" s="238">
        <v>14</v>
      </c>
    </row>
    <row r="57" spans="1:15" ht="39" hidden="1" customHeight="1" x14ac:dyDescent="0.25">
      <c r="A57" s="223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/>
      <c r="I57" s="195"/>
      <c r="J57" s="196"/>
      <c r="K57" s="239"/>
      <c r="L57" s="240"/>
      <c r="M57" s="233"/>
      <c r="N57" s="49"/>
      <c r="O57" s="241"/>
    </row>
    <row r="58" spans="1:15" ht="36.75" hidden="1" customHeight="1" x14ac:dyDescent="0.25">
      <c r="A58" s="223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/>
      <c r="I58" s="195"/>
      <c r="J58" s="196"/>
      <c r="K58" s="239"/>
      <c r="L58" s="240"/>
      <c r="M58" s="233"/>
      <c r="N58" s="49"/>
      <c r="O58" s="241"/>
    </row>
    <row r="59" spans="1:15" ht="33" hidden="1" customHeight="1" x14ac:dyDescent="0.25">
      <c r="A59" s="223"/>
      <c r="B59" s="203"/>
      <c r="C59" s="53"/>
      <c r="D59" s="209"/>
      <c r="E59" s="3" t="s">
        <v>25</v>
      </c>
      <c r="F59" s="55" t="s">
        <v>117</v>
      </c>
      <c r="G59" s="39" t="s">
        <v>27</v>
      </c>
      <c r="H59" s="195"/>
      <c r="I59" s="195"/>
      <c r="J59" s="196"/>
      <c r="K59" s="196"/>
      <c r="L59" s="240"/>
      <c r="M59" s="233"/>
      <c r="N59" s="57"/>
      <c r="O59" s="242"/>
    </row>
    <row r="60" spans="1:15" customFormat="1" ht="52.5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33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33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33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33"/>
      <c r="N63" s="57"/>
      <c r="O63" s="236"/>
    </row>
    <row r="64" spans="1:15" ht="51" hidden="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/>
      <c r="I64" s="195"/>
      <c r="J64" s="196"/>
      <c r="K64" s="237"/>
      <c r="L64" s="227"/>
      <c r="M64" s="233"/>
      <c r="N64" s="44"/>
      <c r="O64" s="238">
        <v>16</v>
      </c>
    </row>
    <row r="65" spans="1:15" ht="39" hidden="1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/>
      <c r="I65" s="195"/>
      <c r="J65" s="196"/>
      <c r="K65" s="239"/>
      <c r="L65" s="240"/>
      <c r="M65" s="233"/>
      <c r="N65" s="49"/>
      <c r="O65" s="241"/>
    </row>
    <row r="66" spans="1:15" ht="33.75" hidden="1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/>
      <c r="I66" s="195"/>
      <c r="J66" s="196"/>
      <c r="K66" s="239"/>
      <c r="L66" s="240"/>
      <c r="M66" s="233"/>
      <c r="N66" s="49"/>
      <c r="O66" s="241"/>
    </row>
    <row r="67" spans="1:15" ht="33" hidden="1" customHeight="1" x14ac:dyDescent="0.25">
      <c r="A67" s="223"/>
      <c r="B67" s="203"/>
      <c r="C67" s="53"/>
      <c r="D67" s="209"/>
      <c r="E67" s="3" t="s">
        <v>25</v>
      </c>
      <c r="F67" s="55" t="s">
        <v>117</v>
      </c>
      <c r="G67" s="39" t="s">
        <v>27</v>
      </c>
      <c r="H67" s="195"/>
      <c r="I67" s="195"/>
      <c r="J67" s="196"/>
      <c r="K67" s="196"/>
      <c r="L67" s="240"/>
      <c r="M67" s="233"/>
      <c r="N67" s="57"/>
      <c r="O67" s="242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196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hidden="1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/>
      <c r="I72" s="195"/>
      <c r="J72" s="196"/>
      <c r="K72" s="237"/>
      <c r="L72" s="227"/>
      <c r="M72" s="233"/>
      <c r="N72" s="44"/>
      <c r="O72" s="238">
        <v>18</v>
      </c>
    </row>
    <row r="73" spans="1:15" ht="34.5" hidden="1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/>
      <c r="I73" s="195"/>
      <c r="J73" s="196"/>
      <c r="K73" s="239"/>
      <c r="L73" s="240"/>
      <c r="M73" s="233"/>
      <c r="N73" s="49"/>
      <c r="O73" s="241"/>
    </row>
    <row r="74" spans="1:15" ht="33.75" hidden="1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/>
      <c r="I74" s="195"/>
      <c r="J74" s="196"/>
      <c r="K74" s="239"/>
      <c r="L74" s="240"/>
      <c r="M74" s="233"/>
      <c r="N74" s="49"/>
      <c r="O74" s="241"/>
    </row>
    <row r="75" spans="1:15" ht="33" hidden="1" customHeight="1" x14ac:dyDescent="0.25">
      <c r="A75" s="223"/>
      <c r="B75" s="203"/>
      <c r="C75" s="53"/>
      <c r="D75" s="209"/>
      <c r="E75" s="3" t="s">
        <v>25</v>
      </c>
      <c r="F75" s="55" t="s">
        <v>117</v>
      </c>
      <c r="G75" s="39" t="s">
        <v>27</v>
      </c>
      <c r="H75" s="195"/>
      <c r="I75" s="195"/>
      <c r="J75" s="196"/>
      <c r="K75" s="196"/>
      <c r="L75" s="240"/>
      <c r="M75" s="233"/>
      <c r="N75" s="57"/>
      <c r="O75" s="242"/>
    </row>
    <row r="76" spans="1:15" customFormat="1" ht="36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/>
      <c r="I76" s="195"/>
      <c r="J76" s="225"/>
      <c r="K76" s="226"/>
      <c r="L76" s="227"/>
      <c r="M76" s="233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/>
      <c r="I77" s="195"/>
      <c r="J77" s="225"/>
      <c r="K77" s="231"/>
      <c r="L77" s="232"/>
      <c r="M77" s="233"/>
      <c r="N77" s="49"/>
      <c r="O77" s="234"/>
    </row>
    <row r="78" spans="1:15" customFormat="1" ht="35.25" hidden="1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/>
      <c r="I78" s="195"/>
      <c r="J78" s="225"/>
      <c r="K78" s="231"/>
      <c r="L78" s="232"/>
      <c r="M78" s="233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/>
      <c r="L79" s="232"/>
      <c r="M79" s="233"/>
      <c r="N79" s="57"/>
      <c r="O79" s="236"/>
    </row>
    <row r="80" spans="1:15" ht="34.5" hidden="1" customHeight="1" x14ac:dyDescent="0.25">
      <c r="A80" s="20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/>
      <c r="I80" s="195"/>
      <c r="J80" s="196"/>
      <c r="K80" s="237"/>
      <c r="L80" s="227"/>
      <c r="M80" s="243"/>
      <c r="N80" s="44"/>
      <c r="O80" s="238">
        <v>20</v>
      </c>
    </row>
    <row r="81" spans="1:15" ht="39" hidden="1" customHeight="1" x14ac:dyDescent="0.25">
      <c r="A81" s="20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/>
      <c r="I81" s="195"/>
      <c r="J81" s="196"/>
      <c r="K81" s="239"/>
      <c r="L81" s="240"/>
      <c r="M81" s="243"/>
      <c r="N81" s="49"/>
      <c r="O81" s="241"/>
    </row>
    <row r="82" spans="1:15" ht="33.75" hidden="1" customHeight="1" x14ac:dyDescent="0.25">
      <c r="A82" s="20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/>
      <c r="I82" s="195"/>
      <c r="J82" s="196"/>
      <c r="K82" s="239"/>
      <c r="L82" s="240"/>
      <c r="M82" s="243"/>
      <c r="N82" s="49"/>
      <c r="O82" s="241"/>
    </row>
    <row r="83" spans="1:15" ht="33" hidden="1" customHeight="1" x14ac:dyDescent="0.25">
      <c r="A83" s="20"/>
      <c r="B83" s="203"/>
      <c r="C83" s="53"/>
      <c r="D83" s="209"/>
      <c r="E83" s="3" t="s">
        <v>25</v>
      </c>
      <c r="F83" s="55" t="s">
        <v>117</v>
      </c>
      <c r="G83" s="39" t="s">
        <v>27</v>
      </c>
      <c r="H83" s="195"/>
      <c r="I83" s="195"/>
      <c r="J83" s="196"/>
      <c r="K83" s="196"/>
      <c r="L83" s="240"/>
      <c r="M83" s="243"/>
      <c r="N83" s="57"/>
      <c r="O83" s="242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4.5" customHeight="1" x14ac:dyDescent="0.25">
      <c r="A92" s="223"/>
      <c r="B92" s="189" t="s">
        <v>163</v>
      </c>
      <c r="C92" s="190" t="s">
        <v>164</v>
      </c>
      <c r="D92" s="191" t="s">
        <v>18</v>
      </c>
      <c r="E92" s="192" t="s">
        <v>19</v>
      </c>
      <c r="F92" s="193" t="s">
        <v>150</v>
      </c>
      <c r="G92" s="194" t="s">
        <v>21</v>
      </c>
      <c r="H92" s="195">
        <f>'[87]Оценка от учреждения'!H91</f>
        <v>100</v>
      </c>
      <c r="I92" s="195">
        <f>'[87]Оценка от учреждения'!I91</f>
        <v>100</v>
      </c>
      <c r="J92" s="225">
        <f>IF(I92/H92*100&gt;100,100,I92/H92*100)</f>
        <v>100</v>
      </c>
      <c r="K92" s="226">
        <f>(J92+J93+J94)/3</f>
        <v>100</v>
      </c>
      <c r="L92" s="227">
        <f>(K92+K95)/2</f>
        <v>100</v>
      </c>
      <c r="M92" s="233"/>
      <c r="N92" s="44"/>
      <c r="O92" s="229">
        <v>23</v>
      </c>
    </row>
    <row r="93" spans="1:15" customFormat="1" ht="39" customHeight="1" x14ac:dyDescent="0.25">
      <c r="A93" s="223"/>
      <c r="B93" s="189"/>
      <c r="C93" s="190"/>
      <c r="D93" s="199"/>
      <c r="E93" s="192" t="s">
        <v>19</v>
      </c>
      <c r="F93" s="193" t="s">
        <v>151</v>
      </c>
      <c r="G93" s="194" t="s">
        <v>21</v>
      </c>
      <c r="H93" s="195">
        <f>'[87]Оценка от учреждения'!H92</f>
        <v>12</v>
      </c>
      <c r="I93" s="195">
        <f>'[87]Оценка от учреждения'!I92</f>
        <v>6.8</v>
      </c>
      <c r="J93" s="225">
        <f>IF(H93/I93*100&gt;100,100,H93/I93*100)</f>
        <v>100</v>
      </c>
      <c r="K93" s="231"/>
      <c r="L93" s="232"/>
      <c r="M93" s="233"/>
      <c r="N93" s="49"/>
      <c r="O93" s="234"/>
    </row>
    <row r="94" spans="1:15" customFormat="1" ht="32.25" customHeight="1" x14ac:dyDescent="0.25">
      <c r="A94" s="223"/>
      <c r="B94" s="189"/>
      <c r="C94" s="190"/>
      <c r="D94" s="199"/>
      <c r="E94" s="192" t="s">
        <v>19</v>
      </c>
      <c r="F94" s="220" t="s">
        <v>152</v>
      </c>
      <c r="G94" s="194" t="s">
        <v>21</v>
      </c>
      <c r="H94" s="195">
        <f>'[87]Оценка от учреждения'!H93</f>
        <v>100</v>
      </c>
      <c r="I94" s="195">
        <f>'[87]Оценка от учреждения'!I93</f>
        <v>100</v>
      </c>
      <c r="J94" s="225">
        <f>IF(I94/H94*100&gt;100,100,I94/H94*100)</f>
        <v>100</v>
      </c>
      <c r="K94" s="231"/>
      <c r="L94" s="232"/>
      <c r="M94" s="233"/>
      <c r="N94" s="49"/>
      <c r="O94" s="234"/>
    </row>
    <row r="95" spans="1:15" customFormat="1" ht="33" customHeight="1" x14ac:dyDescent="0.25">
      <c r="A95" s="223"/>
      <c r="B95" s="203"/>
      <c r="C95" s="204"/>
      <c r="D95" s="199"/>
      <c r="E95" s="192" t="s">
        <v>25</v>
      </c>
      <c r="F95" s="205" t="s">
        <v>26</v>
      </c>
      <c r="G95" s="194" t="s">
        <v>27</v>
      </c>
      <c r="H95" s="195">
        <f>'[87]Оценка от учреждения'!H94</f>
        <v>4</v>
      </c>
      <c r="I95" s="195">
        <f>'[87]Оценка от учреждения'!I94</f>
        <v>4.17</v>
      </c>
      <c r="J95" s="225">
        <f>IF(I95/H95*100&gt;100,100,I95/H95*100)</f>
        <v>100</v>
      </c>
      <c r="K95" s="225">
        <f>J95</f>
        <v>100</v>
      </c>
      <c r="L95" s="232"/>
      <c r="M95" s="233"/>
      <c r="N95" s="57"/>
      <c r="O95" s="236"/>
    </row>
    <row r="96" spans="1:15" ht="33" customHeight="1" x14ac:dyDescent="0.25">
      <c r="A96" s="20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>
        <f>'[87]Оценка от учреждения'!H95</f>
        <v>100</v>
      </c>
      <c r="I96" s="195">
        <f>'[87]Оценка от учреждения'!I95</f>
        <v>100</v>
      </c>
      <c r="J96" s="196">
        <f>IF(I96/H96*100&gt;100,100,I96/H96*100)</f>
        <v>100</v>
      </c>
      <c r="K96" s="237">
        <f>(J96+J97+J98)/3</f>
        <v>100</v>
      </c>
      <c r="L96" s="227">
        <f>(K96+K99)/2</f>
        <v>100</v>
      </c>
      <c r="M96" s="243"/>
      <c r="N96" s="44"/>
      <c r="O96" s="238">
        <v>24</v>
      </c>
    </row>
    <row r="97" spans="1:15" ht="39" customHeight="1" x14ac:dyDescent="0.25">
      <c r="A97" s="20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>
        <f>'[87]Оценка от учреждения'!H96</f>
        <v>9</v>
      </c>
      <c r="I97" s="195">
        <f>'[87]Оценка от учреждения'!I96</f>
        <v>8.1</v>
      </c>
      <c r="J97" s="196">
        <f>IF(H97/I97*100&gt;100,100,H97/I97*100)</f>
        <v>100</v>
      </c>
      <c r="K97" s="239"/>
      <c r="L97" s="240"/>
      <c r="M97" s="243"/>
      <c r="N97" s="49"/>
      <c r="O97" s="241"/>
    </row>
    <row r="98" spans="1:15" ht="33.75" customHeight="1" x14ac:dyDescent="0.25">
      <c r="A98" s="20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>
        <f>'[87]Оценка от учреждения'!H97</f>
        <v>100</v>
      </c>
      <c r="I98" s="195">
        <f>'[87]Оценка от учреждения'!I97</f>
        <v>100</v>
      </c>
      <c r="J98" s="196">
        <f>IF(I98/H98*100&gt;100,100,I98/H98*100)</f>
        <v>100</v>
      </c>
      <c r="K98" s="239"/>
      <c r="L98" s="240"/>
      <c r="M98" s="243"/>
      <c r="N98" s="49"/>
      <c r="O98" s="241"/>
    </row>
    <row r="99" spans="1:15" ht="33" customHeight="1" x14ac:dyDescent="0.25">
      <c r="A99" s="20"/>
      <c r="B99" s="203"/>
      <c r="C99" s="53"/>
      <c r="D99" s="209"/>
      <c r="E99" s="3" t="s">
        <v>25</v>
      </c>
      <c r="F99" s="55" t="s">
        <v>26</v>
      </c>
      <c r="G99" s="39" t="s">
        <v>27</v>
      </c>
      <c r="H99" s="195">
        <f>'[87]Оценка от учреждения'!H98</f>
        <v>21</v>
      </c>
      <c r="I99" s="195">
        <f>'[87]Оценка от учреждения'!I98</f>
        <v>21.5</v>
      </c>
      <c r="J99" s="196">
        <f>IF(I99/H99*100&gt;100,100,I99/H99*100)</f>
        <v>100</v>
      </c>
      <c r="K99" s="196">
        <f>J99</f>
        <v>100</v>
      </c>
      <c r="L99" s="240"/>
      <c r="M99" s="243"/>
      <c r="N99" s="57"/>
      <c r="O99" s="242"/>
    </row>
    <row r="100" spans="1:15" customFormat="1" ht="34.5" customHeight="1" x14ac:dyDescent="0.25">
      <c r="A100" s="223"/>
      <c r="B100" s="189" t="s">
        <v>167</v>
      </c>
      <c r="C100" s="190" t="s">
        <v>168</v>
      </c>
      <c r="D100" s="191" t="s">
        <v>18</v>
      </c>
      <c r="E100" s="192" t="s">
        <v>19</v>
      </c>
      <c r="F100" s="193" t="s">
        <v>150</v>
      </c>
      <c r="G100" s="194" t="s">
        <v>21</v>
      </c>
      <c r="H100" s="195">
        <f>'[87]Оценка от учреждения'!H99</f>
        <v>100</v>
      </c>
      <c r="I100" s="195">
        <f>'[87]Оценка от учреждения'!I99</f>
        <v>100</v>
      </c>
      <c r="J100" s="225">
        <f>IF(I100/H100*100&gt;100,100,I100/H100*100)</f>
        <v>100</v>
      </c>
      <c r="K100" s="226">
        <f>(J100+J101+J102)/3</f>
        <v>100</v>
      </c>
      <c r="L100" s="227">
        <f>(K100+K103)/2</f>
        <v>91.5</v>
      </c>
      <c r="M100" s="233"/>
      <c r="N100" s="44"/>
      <c r="O100" s="229">
        <v>25</v>
      </c>
    </row>
    <row r="101" spans="1:15" customFormat="1" ht="39" customHeight="1" x14ac:dyDescent="0.25">
      <c r="A101" s="223"/>
      <c r="B101" s="189"/>
      <c r="C101" s="190"/>
      <c r="D101" s="199"/>
      <c r="E101" s="192" t="s">
        <v>19</v>
      </c>
      <c r="F101" s="193" t="s">
        <v>151</v>
      </c>
      <c r="G101" s="194" t="s">
        <v>21</v>
      </c>
      <c r="H101" s="195">
        <f>'[87]Оценка от учреждения'!H100</f>
        <v>9</v>
      </c>
      <c r="I101" s="195">
        <f>'[87]Оценка от учреждения'!I100</f>
        <v>4.9000000000000004</v>
      </c>
      <c r="J101" s="225">
        <f>IF(H101/I101*100&gt;100,100,H101/I101*100)</f>
        <v>100</v>
      </c>
      <c r="K101" s="231"/>
      <c r="L101" s="232"/>
      <c r="M101" s="233"/>
      <c r="N101" s="49"/>
      <c r="O101" s="234"/>
    </row>
    <row r="102" spans="1:15" customFormat="1" ht="35.25" customHeight="1" x14ac:dyDescent="0.25">
      <c r="A102" s="223"/>
      <c r="B102" s="189"/>
      <c r="C102" s="190"/>
      <c r="D102" s="199"/>
      <c r="E102" s="192" t="s">
        <v>19</v>
      </c>
      <c r="F102" s="220" t="s">
        <v>152</v>
      </c>
      <c r="G102" s="194" t="s">
        <v>21</v>
      </c>
      <c r="H102" s="195">
        <f>'[87]Оценка от учреждения'!H101</f>
        <v>100</v>
      </c>
      <c r="I102" s="195">
        <f>'[87]Оценка от учреждения'!I101</f>
        <v>100</v>
      </c>
      <c r="J102" s="225">
        <f>IF(I102/H102*100&gt;100,100,I102/H102*100)</f>
        <v>100</v>
      </c>
      <c r="K102" s="231"/>
      <c r="L102" s="232"/>
      <c r="M102" s="233"/>
      <c r="N102" s="49"/>
      <c r="O102" s="234"/>
    </row>
    <row r="103" spans="1:15" customFormat="1" ht="33" customHeight="1" x14ac:dyDescent="0.25">
      <c r="A103" s="223"/>
      <c r="B103" s="203"/>
      <c r="C103" s="204"/>
      <c r="D103" s="199"/>
      <c r="E103" s="192" t="s">
        <v>25</v>
      </c>
      <c r="F103" s="205" t="s">
        <v>26</v>
      </c>
      <c r="G103" s="194" t="s">
        <v>27</v>
      </c>
      <c r="H103" s="195">
        <f>'[87]Оценка от учреждения'!H102</f>
        <v>1</v>
      </c>
      <c r="I103" s="195">
        <f>'[87]Оценка от учреждения'!I102</f>
        <v>0.83</v>
      </c>
      <c r="J103" s="225">
        <f>IF(I103/H103*100&gt;100,100,I103/H103*100)</f>
        <v>83</v>
      </c>
      <c r="K103" s="225">
        <f>J103</f>
        <v>83</v>
      </c>
      <c r="L103" s="232"/>
      <c r="M103" s="233"/>
      <c r="N103" s="57"/>
      <c r="O103" s="236"/>
    </row>
    <row r="104" spans="1:15" ht="33" customHeight="1" x14ac:dyDescent="0.25">
      <c r="A104" s="20"/>
      <c r="B104" s="189" t="s">
        <v>169</v>
      </c>
      <c r="C104" s="36" t="s">
        <v>170</v>
      </c>
      <c r="D104" s="208" t="s">
        <v>18</v>
      </c>
      <c r="E104" s="3" t="s">
        <v>19</v>
      </c>
      <c r="F104" s="38" t="s">
        <v>150</v>
      </c>
      <c r="G104" s="39" t="s">
        <v>21</v>
      </c>
      <c r="H104" s="195">
        <f>'[87]Оценка от учреждения'!H103</f>
        <v>100</v>
      </c>
      <c r="I104" s="195">
        <f>'[87]Оценка от учреждения'!I103</f>
        <v>100</v>
      </c>
      <c r="J104" s="196">
        <f>IF(I104/H104*100&gt;100,100,I104/H104*100)</f>
        <v>100</v>
      </c>
      <c r="K104" s="237">
        <f>(J104+J105+J106)/3</f>
        <v>100</v>
      </c>
      <c r="L104" s="227">
        <f>(K104+K107)/2</f>
        <v>99.775316455696199</v>
      </c>
      <c r="M104" s="243"/>
      <c r="N104" s="44"/>
      <c r="O104" s="238">
        <v>26</v>
      </c>
    </row>
    <row r="105" spans="1:15" ht="39" customHeight="1" x14ac:dyDescent="0.25">
      <c r="A105" s="20"/>
      <c r="B105" s="189"/>
      <c r="C105" s="36"/>
      <c r="D105" s="209"/>
      <c r="E105" s="3" t="s">
        <v>19</v>
      </c>
      <c r="F105" s="38" t="s">
        <v>151</v>
      </c>
      <c r="G105" s="39" t="s">
        <v>21</v>
      </c>
      <c r="H105" s="195">
        <f>'[87]Оценка от учреждения'!H104</f>
        <v>9</v>
      </c>
      <c r="I105" s="195">
        <f>'[87]Оценка от учреждения'!I104</f>
        <v>5.2</v>
      </c>
      <c r="J105" s="196">
        <f>IF(H105/I105*100&gt;100,100,H105/I105*100)</f>
        <v>100</v>
      </c>
      <c r="K105" s="239"/>
      <c r="L105" s="240"/>
      <c r="M105" s="243"/>
      <c r="N105" s="49"/>
      <c r="O105" s="241"/>
    </row>
    <row r="106" spans="1:15" ht="32.25" customHeight="1" x14ac:dyDescent="0.25">
      <c r="A106" s="20"/>
      <c r="B106" s="189"/>
      <c r="C106" s="36"/>
      <c r="D106" s="209"/>
      <c r="E106" s="3" t="s">
        <v>19</v>
      </c>
      <c r="F106" s="219" t="s">
        <v>152</v>
      </c>
      <c r="G106" s="39" t="s">
        <v>21</v>
      </c>
      <c r="H106" s="195">
        <f>'[87]Оценка от учреждения'!H105</f>
        <v>100</v>
      </c>
      <c r="I106" s="195">
        <f>'[87]Оценка от учреждения'!I105</f>
        <v>100</v>
      </c>
      <c r="J106" s="196">
        <f>IF(I106/H106*100&gt;100,100,I106/H106*100)</f>
        <v>100</v>
      </c>
      <c r="K106" s="239"/>
      <c r="L106" s="240"/>
      <c r="M106" s="243"/>
      <c r="N106" s="49"/>
      <c r="O106" s="241"/>
    </row>
    <row r="107" spans="1:15" ht="33" customHeight="1" x14ac:dyDescent="0.25">
      <c r="A107" s="159"/>
      <c r="B107" s="203"/>
      <c r="C107" s="53"/>
      <c r="D107" s="209"/>
      <c r="E107" s="3" t="s">
        <v>25</v>
      </c>
      <c r="F107" s="55" t="s">
        <v>26</v>
      </c>
      <c r="G107" s="39" t="s">
        <v>27</v>
      </c>
      <c r="H107" s="195">
        <f>'[87]Оценка от учреждения'!H106</f>
        <v>316</v>
      </c>
      <c r="I107" s="195">
        <f>'[87]Оценка от учреждения'!I106</f>
        <v>314.58</v>
      </c>
      <c r="J107" s="196">
        <f>IF(I107/H107*100&gt;100,100,I107/H107*100)</f>
        <v>99.550632911392398</v>
      </c>
      <c r="K107" s="196">
        <f>J107</f>
        <v>99.550632911392398</v>
      </c>
      <c r="L107" s="240"/>
      <c r="M107" s="244"/>
      <c r="N107" s="57"/>
      <c r="O107" s="24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45"/>
      <c r="H109" s="246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16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3" t="s">
        <v>1</v>
      </c>
      <c r="B2" s="3" t="s">
        <v>173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3</v>
      </c>
      <c r="D3" s="5">
        <v>4</v>
      </c>
      <c r="E3" s="4">
        <v>5</v>
      </c>
      <c r="F3" s="4">
        <v>6</v>
      </c>
      <c r="G3" s="5">
        <v>7</v>
      </c>
      <c r="H3" s="4">
        <v>8</v>
      </c>
      <c r="I3" s="4">
        <v>9</v>
      </c>
      <c r="J3" s="5">
        <v>10</v>
      </c>
      <c r="K3" s="4">
        <v>11</v>
      </c>
      <c r="L3" s="4">
        <v>12</v>
      </c>
      <c r="M3" s="5">
        <v>13</v>
      </c>
      <c r="N3" s="4">
        <v>14</v>
      </c>
    </row>
    <row r="4" spans="1:15" customFormat="1" ht="55.5" hidden="1" customHeight="1" x14ac:dyDescent="0.25">
      <c r="A4" s="228" t="s">
        <v>242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8.25" hidden="1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04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>
        <f>'[88]Оценка от учреждения'!H15</f>
        <v>6.6</v>
      </c>
      <c r="I16" s="195">
        <f>'[88]Оценка от учреждения'!I15</f>
        <v>4.9000000000000004</v>
      </c>
      <c r="J16" s="225">
        <f>IF(H16/I16*100&gt;100,100,H16/I16*100)</f>
        <v>100</v>
      </c>
      <c r="K16" s="226">
        <f>(J16+J17+J18)/3</f>
        <v>100</v>
      </c>
      <c r="L16" s="227">
        <f>(K16+K19)/2</f>
        <v>100</v>
      </c>
      <c r="M16" s="233"/>
      <c r="N16" s="44"/>
      <c r="O16" s="229">
        <v>4</v>
      </c>
    </row>
    <row r="17" spans="1:15" customFormat="1" ht="39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>
        <f>'[88]Оценка от учреждения'!H16</f>
        <v>100</v>
      </c>
      <c r="I17" s="195">
        <f>'[88]Оценка от учреждения'!I16</f>
        <v>100</v>
      </c>
      <c r="J17" s="225">
        <f>IF(I17/H17*100&gt;100,100,I17/H17*100)</f>
        <v>100</v>
      </c>
      <c r="K17" s="231"/>
      <c r="L17" s="232"/>
      <c r="M17" s="233"/>
      <c r="N17" s="49"/>
      <c r="O17" s="234"/>
    </row>
    <row r="18" spans="1:15" customFormat="1" ht="32.25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>
        <f>'[88]Оценка от учреждения'!H17</f>
        <v>63.7</v>
      </c>
      <c r="I18" s="195">
        <f>'[88]Оценка от учреждения'!I17</f>
        <v>90</v>
      </c>
      <c r="J18" s="225">
        <f>IF(I18/H18*100&gt;100,100,I18/H18*100)</f>
        <v>100</v>
      </c>
      <c r="K18" s="231"/>
      <c r="L18" s="232"/>
      <c r="M18" s="233"/>
      <c r="N18" s="49"/>
      <c r="O18" s="234"/>
    </row>
    <row r="19" spans="1:15" customFormat="1" ht="33" customHeight="1" x14ac:dyDescent="0.25">
      <c r="A19" s="223"/>
      <c r="B19" s="203"/>
      <c r="C19" s="204"/>
      <c r="D19" s="199"/>
      <c r="E19" s="192" t="s">
        <v>25</v>
      </c>
      <c r="F19" s="205" t="s">
        <v>26</v>
      </c>
      <c r="G19" s="194" t="s">
        <v>27</v>
      </c>
      <c r="H19" s="195">
        <f>'[88]Оценка от учреждения'!H18</f>
        <v>2</v>
      </c>
      <c r="I19" s="195">
        <f>'[88]Оценка от учреждения'!I18</f>
        <v>2.25</v>
      </c>
      <c r="J19" s="225">
        <f>IF(I19/H19*100&gt;100,100,I19/H19*100)</f>
        <v>100</v>
      </c>
      <c r="K19" s="225">
        <f>J19</f>
        <v>100</v>
      </c>
      <c r="L19" s="232"/>
      <c r="M19" s="233"/>
      <c r="N19" s="57"/>
      <c r="O19" s="236"/>
    </row>
    <row r="20" spans="1:15" customFormat="1" ht="52.5" hidden="1" customHeight="1" x14ac:dyDescent="0.25">
      <c r="A20" s="223"/>
      <c r="B20" s="189" t="s">
        <v>124</v>
      </c>
      <c r="C20" s="190" t="s">
        <v>125</v>
      </c>
      <c r="D20" s="191" t="s">
        <v>18</v>
      </c>
      <c r="E20" s="192" t="s">
        <v>19</v>
      </c>
      <c r="F20" s="193" t="s">
        <v>114</v>
      </c>
      <c r="G20" s="194" t="s">
        <v>21</v>
      </c>
      <c r="H20" s="195"/>
      <c r="I20" s="195"/>
      <c r="J20" s="225"/>
      <c r="K20" s="226"/>
      <c r="L20" s="227"/>
      <c r="M20" s="233"/>
      <c r="N20" s="44"/>
      <c r="O20" s="229">
        <v>5</v>
      </c>
    </row>
    <row r="21" spans="1:15" customFormat="1" ht="39" hidden="1" customHeight="1" x14ac:dyDescent="0.25">
      <c r="A21" s="223"/>
      <c r="B21" s="189"/>
      <c r="C21" s="190"/>
      <c r="D21" s="199"/>
      <c r="E21" s="192" t="s">
        <v>19</v>
      </c>
      <c r="F21" s="193" t="s">
        <v>115</v>
      </c>
      <c r="G21" s="194" t="s">
        <v>21</v>
      </c>
      <c r="H21" s="195"/>
      <c r="I21" s="195"/>
      <c r="J21" s="225"/>
      <c r="K21" s="231"/>
      <c r="L21" s="232"/>
      <c r="M21" s="233"/>
      <c r="N21" s="49"/>
      <c r="O21" s="234"/>
    </row>
    <row r="22" spans="1:15" customFormat="1" ht="33.75" hidden="1" customHeight="1" x14ac:dyDescent="0.25">
      <c r="A22" s="223"/>
      <c r="B22" s="189"/>
      <c r="C22" s="190"/>
      <c r="D22" s="199"/>
      <c r="E22" s="192" t="s">
        <v>19</v>
      </c>
      <c r="F22" s="193" t="s">
        <v>116</v>
      </c>
      <c r="G22" s="194" t="s">
        <v>21</v>
      </c>
      <c r="H22" s="195"/>
      <c r="I22" s="195"/>
      <c r="J22" s="225"/>
      <c r="K22" s="231"/>
      <c r="L22" s="232"/>
      <c r="M22" s="233"/>
      <c r="N22" s="49"/>
      <c r="O22" s="234"/>
    </row>
    <row r="23" spans="1:15" customFormat="1" ht="33" hidden="1" customHeight="1" x14ac:dyDescent="0.25">
      <c r="A23" s="223"/>
      <c r="B23" s="203"/>
      <c r="C23" s="204"/>
      <c r="D23" s="199"/>
      <c r="E23" s="192" t="s">
        <v>25</v>
      </c>
      <c r="F23" s="205" t="s">
        <v>117</v>
      </c>
      <c r="G23" s="194" t="s">
        <v>27</v>
      </c>
      <c r="H23" s="195"/>
      <c r="I23" s="195"/>
      <c r="J23" s="225"/>
      <c r="K23" s="225"/>
      <c r="L23" s="232"/>
      <c r="M23" s="233"/>
      <c r="N23" s="57"/>
      <c r="O23" s="236"/>
    </row>
    <row r="24" spans="1:15" ht="52.5" customHeight="1" x14ac:dyDescent="0.25">
      <c r="A24" s="223"/>
      <c r="B24" s="189" t="s">
        <v>126</v>
      </c>
      <c r="C24" s="36" t="s">
        <v>127</v>
      </c>
      <c r="D24" s="208" t="s">
        <v>18</v>
      </c>
      <c r="E24" s="3" t="s">
        <v>19</v>
      </c>
      <c r="F24" s="38" t="s">
        <v>114</v>
      </c>
      <c r="G24" s="39" t="s">
        <v>21</v>
      </c>
      <c r="H24" s="195">
        <f>'[88]Оценка от учреждения'!H23</f>
        <v>6.6</v>
      </c>
      <c r="I24" s="195">
        <f>'[88]Оценка от учреждения'!I23</f>
        <v>8.1</v>
      </c>
      <c r="J24" s="196">
        <f>IF(H24/I24*100&gt;100,100,H24/I24*100)</f>
        <v>81.481481481481481</v>
      </c>
      <c r="K24" s="237">
        <f>(J24+J25+J26)/3</f>
        <v>93.827160493827151</v>
      </c>
      <c r="L24" s="227">
        <f>(K24+K27)/2</f>
        <v>96.913580246913568</v>
      </c>
      <c r="M24" s="233"/>
      <c r="N24" s="44"/>
      <c r="O24" s="238">
        <v>6</v>
      </c>
    </row>
    <row r="25" spans="1:15" ht="39" customHeight="1" x14ac:dyDescent="0.25">
      <c r="A25" s="223"/>
      <c r="B25" s="189"/>
      <c r="C25" s="36"/>
      <c r="D25" s="209"/>
      <c r="E25" s="3" t="s">
        <v>19</v>
      </c>
      <c r="F25" s="193" t="s">
        <v>115</v>
      </c>
      <c r="G25" s="39" t="s">
        <v>21</v>
      </c>
      <c r="H25" s="195">
        <f>'[88]Оценка от учреждения'!H24</f>
        <v>100</v>
      </c>
      <c r="I25" s="195">
        <f>'[88]Оценка от учреждения'!I24</f>
        <v>100</v>
      </c>
      <c r="J25" s="196">
        <f>IF(I25/H25*100&gt;100,100,I25/H25*100)</f>
        <v>100</v>
      </c>
      <c r="K25" s="239"/>
      <c r="L25" s="240"/>
      <c r="M25" s="233"/>
      <c r="N25" s="49"/>
      <c r="O25" s="241"/>
    </row>
    <row r="26" spans="1:15" ht="35.25" customHeight="1" x14ac:dyDescent="0.25">
      <c r="A26" s="223"/>
      <c r="B26" s="189"/>
      <c r="C26" s="36"/>
      <c r="D26" s="209"/>
      <c r="E26" s="3" t="s">
        <v>19</v>
      </c>
      <c r="F26" s="38" t="s">
        <v>116</v>
      </c>
      <c r="G26" s="39" t="s">
        <v>21</v>
      </c>
      <c r="H26" s="195">
        <f>'[88]Оценка от учреждения'!H25</f>
        <v>63.7</v>
      </c>
      <c r="I26" s="195">
        <f>'[88]Оценка от учреждения'!I25</f>
        <v>66.7</v>
      </c>
      <c r="J26" s="196">
        <f>IF(I26/H26*100&gt;100,100,I26/H26*100)</f>
        <v>100</v>
      </c>
      <c r="K26" s="239"/>
      <c r="L26" s="240"/>
      <c r="M26" s="233"/>
      <c r="N26" s="49"/>
      <c r="O26" s="241"/>
    </row>
    <row r="27" spans="1:15" ht="33" customHeight="1" x14ac:dyDescent="0.25">
      <c r="A27" s="223"/>
      <c r="B27" s="203"/>
      <c r="C27" s="53"/>
      <c r="D27" s="209"/>
      <c r="E27" s="3" t="s">
        <v>25</v>
      </c>
      <c r="F27" s="55" t="s">
        <v>26</v>
      </c>
      <c r="G27" s="39" t="s">
        <v>27</v>
      </c>
      <c r="H27" s="195">
        <f>'[88]Оценка от учреждения'!H26</f>
        <v>22</v>
      </c>
      <c r="I27" s="195">
        <f>'[88]Оценка от учреждения'!I26</f>
        <v>22</v>
      </c>
      <c r="J27" s="196">
        <f>IF(I27/H27*100&gt;100,100,I27/H27*100)</f>
        <v>100</v>
      </c>
      <c r="K27" s="196">
        <f>J27</f>
        <v>100</v>
      </c>
      <c r="L27" s="240"/>
      <c r="M27" s="233"/>
      <c r="N27" s="57"/>
      <c r="O27" s="242"/>
    </row>
    <row r="28" spans="1:15" customFormat="1" ht="51" hidden="1" customHeight="1" x14ac:dyDescent="0.25">
      <c r="A28" s="223"/>
      <c r="B28" s="189" t="s">
        <v>128</v>
      </c>
      <c r="C28" s="190" t="s">
        <v>129</v>
      </c>
      <c r="D28" s="191" t="s">
        <v>18</v>
      </c>
      <c r="E28" s="192" t="s">
        <v>19</v>
      </c>
      <c r="F28" s="193" t="s">
        <v>114</v>
      </c>
      <c r="G28" s="194" t="s">
        <v>21</v>
      </c>
      <c r="H28" s="195"/>
      <c r="I28" s="195"/>
      <c r="J28" s="225"/>
      <c r="K28" s="226"/>
      <c r="L28" s="227"/>
      <c r="M28" s="233"/>
      <c r="N28" s="44"/>
      <c r="O28" s="229">
        <v>7</v>
      </c>
    </row>
    <row r="29" spans="1:15" customFormat="1" ht="39" hidden="1" customHeight="1" x14ac:dyDescent="0.25">
      <c r="A29" s="223"/>
      <c r="B29" s="189"/>
      <c r="C29" s="190"/>
      <c r="D29" s="199"/>
      <c r="E29" s="192" t="s">
        <v>19</v>
      </c>
      <c r="F29" s="193" t="s">
        <v>115</v>
      </c>
      <c r="G29" s="194" t="s">
        <v>21</v>
      </c>
      <c r="H29" s="195"/>
      <c r="I29" s="195"/>
      <c r="J29" s="225"/>
      <c r="K29" s="231"/>
      <c r="L29" s="232"/>
      <c r="M29" s="233"/>
      <c r="N29" s="49"/>
      <c r="O29" s="234"/>
    </row>
    <row r="30" spans="1:15" customFormat="1" ht="33.75" hidden="1" customHeight="1" x14ac:dyDescent="0.25">
      <c r="A30" s="223"/>
      <c r="B30" s="189"/>
      <c r="C30" s="190"/>
      <c r="D30" s="199"/>
      <c r="E30" s="192" t="s">
        <v>19</v>
      </c>
      <c r="F30" s="193" t="s">
        <v>116</v>
      </c>
      <c r="G30" s="194" t="s">
        <v>21</v>
      </c>
      <c r="H30" s="195"/>
      <c r="I30" s="195"/>
      <c r="J30" s="225"/>
      <c r="K30" s="231"/>
      <c r="L30" s="232"/>
      <c r="M30" s="233"/>
      <c r="N30" s="49"/>
      <c r="O30" s="234"/>
    </row>
    <row r="31" spans="1:15" customFormat="1" ht="33" hidden="1" customHeight="1" x14ac:dyDescent="0.25">
      <c r="A31" s="223"/>
      <c r="B31" s="203"/>
      <c r="C31" s="204"/>
      <c r="D31" s="199"/>
      <c r="E31" s="192" t="s">
        <v>25</v>
      </c>
      <c r="F31" s="205" t="s">
        <v>117</v>
      </c>
      <c r="G31" s="194" t="s">
        <v>27</v>
      </c>
      <c r="H31" s="195"/>
      <c r="I31" s="195"/>
      <c r="J31" s="225"/>
      <c r="K31" s="225"/>
      <c r="L31" s="232"/>
      <c r="M31" s="233"/>
      <c r="N31" s="57"/>
      <c r="O31" s="236"/>
    </row>
    <row r="32" spans="1:15" ht="54" customHeight="1" x14ac:dyDescent="0.25">
      <c r="A32" s="20"/>
      <c r="B32" s="189" t="s">
        <v>130</v>
      </c>
      <c r="C32" s="36" t="s">
        <v>131</v>
      </c>
      <c r="D32" s="37" t="s">
        <v>18</v>
      </c>
      <c r="E32" s="3" t="s">
        <v>19</v>
      </c>
      <c r="F32" s="38" t="s">
        <v>114</v>
      </c>
      <c r="G32" s="39" t="s">
        <v>21</v>
      </c>
      <c r="H32" s="195">
        <f>'[88]Оценка от учреждения'!H31</f>
        <v>6.6</v>
      </c>
      <c r="I32" s="195">
        <f>'[88]Оценка от учреждения'!I31</f>
        <v>6.6</v>
      </c>
      <c r="J32" s="196">
        <f>IF(H32/I32*100&gt;100,100,H32/I32*100)</f>
        <v>100</v>
      </c>
      <c r="K32" s="237">
        <f>(J32+J33+J34)/3</f>
        <v>100</v>
      </c>
      <c r="L32" s="227">
        <f>(K32+K35)/2</f>
        <v>100</v>
      </c>
      <c r="M32" s="243"/>
      <c r="N32" s="44"/>
      <c r="O32" s="238">
        <v>8</v>
      </c>
    </row>
    <row r="33" spans="1:15" ht="39" customHeight="1" x14ac:dyDescent="0.25">
      <c r="A33" s="20"/>
      <c r="B33" s="189"/>
      <c r="C33" s="36"/>
      <c r="D33" s="217"/>
      <c r="E33" s="3" t="s">
        <v>19</v>
      </c>
      <c r="F33" s="38" t="s">
        <v>115</v>
      </c>
      <c r="G33" s="39" t="s">
        <v>21</v>
      </c>
      <c r="H33" s="195">
        <f>'[88]Оценка от учреждения'!H32</f>
        <v>100</v>
      </c>
      <c r="I33" s="195">
        <f>'[88]Оценка от учреждения'!I32</f>
        <v>100</v>
      </c>
      <c r="J33" s="196">
        <f>IF(I33/H33*100&gt;100,100,I33/H33*100)</f>
        <v>100</v>
      </c>
      <c r="K33" s="239"/>
      <c r="L33" s="240"/>
      <c r="M33" s="243"/>
      <c r="N33" s="49"/>
      <c r="O33" s="241"/>
    </row>
    <row r="34" spans="1:15" ht="33.75" customHeight="1" x14ac:dyDescent="0.25">
      <c r="A34" s="20"/>
      <c r="B34" s="189"/>
      <c r="C34" s="36"/>
      <c r="D34" s="217"/>
      <c r="E34" s="3" t="s">
        <v>19</v>
      </c>
      <c r="F34" s="38" t="s">
        <v>116</v>
      </c>
      <c r="G34" s="39" t="s">
        <v>21</v>
      </c>
      <c r="H34" s="195">
        <f>'[88]Оценка от учреждения'!H33</f>
        <v>63.7</v>
      </c>
      <c r="I34" s="195">
        <f>'[88]Оценка от учреждения'!I33</f>
        <v>64.3</v>
      </c>
      <c r="J34" s="196">
        <f>IF(I34/H34*100&gt;100,100,I34/H34*100)</f>
        <v>100</v>
      </c>
      <c r="K34" s="239"/>
      <c r="L34" s="240"/>
      <c r="M34" s="243"/>
      <c r="N34" s="49"/>
      <c r="O34" s="241"/>
    </row>
    <row r="35" spans="1:15" ht="33" customHeight="1" x14ac:dyDescent="0.25">
      <c r="A35" s="20"/>
      <c r="B35" s="203"/>
      <c r="C35" s="53"/>
      <c r="D35" s="218"/>
      <c r="E35" s="3" t="s">
        <v>25</v>
      </c>
      <c r="F35" s="55" t="s">
        <v>26</v>
      </c>
      <c r="G35" s="39" t="s">
        <v>27</v>
      </c>
      <c r="H35" s="195">
        <f>'[88]Оценка от учреждения'!H34</f>
        <v>297</v>
      </c>
      <c r="I35" s="195">
        <f>'[88]Оценка от учреждения'!I34</f>
        <v>302.92</v>
      </c>
      <c r="J35" s="196">
        <f>IF(I35/H35*100&gt;100,100,I35/H35*100)</f>
        <v>100</v>
      </c>
      <c r="K35" s="196">
        <f>J35</f>
        <v>100</v>
      </c>
      <c r="L35" s="240"/>
      <c r="M35" s="243"/>
      <c r="N35" s="57"/>
      <c r="O35" s="242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33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33"/>
      <c r="N41" s="49"/>
      <c r="O41" s="241"/>
    </row>
    <row r="42" spans="1:15" ht="36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33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hidden="1" customHeight="1" x14ac:dyDescent="0.25">
      <c r="A56" s="223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/>
      <c r="I56" s="195"/>
      <c r="J56" s="196"/>
      <c r="K56" s="237"/>
      <c r="L56" s="227"/>
      <c r="M56" s="233"/>
      <c r="N56" s="44"/>
      <c r="O56" s="238">
        <v>14</v>
      </c>
    </row>
    <row r="57" spans="1:15" ht="39" hidden="1" customHeight="1" x14ac:dyDescent="0.25">
      <c r="A57" s="223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/>
      <c r="I57" s="195"/>
      <c r="J57" s="196"/>
      <c r="K57" s="239"/>
      <c r="L57" s="240"/>
      <c r="M57" s="233"/>
      <c r="N57" s="49"/>
      <c r="O57" s="241"/>
    </row>
    <row r="58" spans="1:15" ht="36.75" hidden="1" customHeight="1" x14ac:dyDescent="0.25">
      <c r="A58" s="223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/>
      <c r="I58" s="195"/>
      <c r="J58" s="196"/>
      <c r="K58" s="239"/>
      <c r="L58" s="240"/>
      <c r="M58" s="233"/>
      <c r="N58" s="49"/>
      <c r="O58" s="241"/>
    </row>
    <row r="59" spans="1:15" ht="33" hidden="1" customHeight="1" x14ac:dyDescent="0.25">
      <c r="A59" s="223"/>
      <c r="B59" s="203"/>
      <c r="C59" s="53"/>
      <c r="D59" s="209"/>
      <c r="E59" s="3" t="s">
        <v>25</v>
      </c>
      <c r="F59" s="55" t="s">
        <v>117</v>
      </c>
      <c r="G59" s="39" t="s">
        <v>27</v>
      </c>
      <c r="H59" s="195"/>
      <c r="I59" s="195"/>
      <c r="J59" s="196"/>
      <c r="K59" s="196"/>
      <c r="L59" s="240"/>
      <c r="M59" s="233"/>
      <c r="N59" s="57"/>
      <c r="O59" s="242"/>
    </row>
    <row r="60" spans="1:15" customFormat="1" ht="52.5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33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33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33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33"/>
      <c r="N63" s="57"/>
      <c r="O63" s="236"/>
    </row>
    <row r="64" spans="1:15" ht="51" hidden="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/>
      <c r="I64" s="195"/>
      <c r="J64" s="196"/>
      <c r="K64" s="237"/>
      <c r="L64" s="227"/>
      <c r="M64" s="233"/>
      <c r="N64" s="44"/>
      <c r="O64" s="238">
        <v>16</v>
      </c>
    </row>
    <row r="65" spans="1:15" ht="39" hidden="1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/>
      <c r="I65" s="195"/>
      <c r="J65" s="196"/>
      <c r="K65" s="239"/>
      <c r="L65" s="240"/>
      <c r="M65" s="233"/>
      <c r="N65" s="49"/>
      <c r="O65" s="241"/>
    </row>
    <row r="66" spans="1:15" ht="33.75" hidden="1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/>
      <c r="I66" s="195"/>
      <c r="J66" s="196"/>
      <c r="K66" s="239"/>
      <c r="L66" s="240"/>
      <c r="M66" s="233"/>
      <c r="N66" s="49"/>
      <c r="O66" s="241"/>
    </row>
    <row r="67" spans="1:15" ht="33" hidden="1" customHeight="1" x14ac:dyDescent="0.25">
      <c r="A67" s="223"/>
      <c r="B67" s="203"/>
      <c r="C67" s="53"/>
      <c r="D67" s="209"/>
      <c r="E67" s="3" t="s">
        <v>25</v>
      </c>
      <c r="F67" s="55" t="s">
        <v>117</v>
      </c>
      <c r="G67" s="39" t="s">
        <v>27</v>
      </c>
      <c r="H67" s="195"/>
      <c r="I67" s="195"/>
      <c r="J67" s="196"/>
      <c r="K67" s="196"/>
      <c r="L67" s="240"/>
      <c r="M67" s="233"/>
      <c r="N67" s="57"/>
      <c r="O67" s="242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196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hidden="1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/>
      <c r="I72" s="195"/>
      <c r="J72" s="196"/>
      <c r="K72" s="237"/>
      <c r="L72" s="227"/>
      <c r="M72" s="233"/>
      <c r="N72" s="44"/>
      <c r="O72" s="238">
        <v>18</v>
      </c>
    </row>
    <row r="73" spans="1:15" ht="34.5" hidden="1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/>
      <c r="I73" s="195"/>
      <c r="J73" s="196"/>
      <c r="K73" s="239"/>
      <c r="L73" s="240"/>
      <c r="M73" s="233"/>
      <c r="N73" s="49"/>
      <c r="O73" s="241"/>
    </row>
    <row r="74" spans="1:15" ht="33.75" hidden="1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/>
      <c r="I74" s="195"/>
      <c r="J74" s="196"/>
      <c r="K74" s="239"/>
      <c r="L74" s="240"/>
      <c r="M74" s="233"/>
      <c r="N74" s="49"/>
      <c r="O74" s="241"/>
    </row>
    <row r="75" spans="1:15" ht="33" hidden="1" customHeight="1" x14ac:dyDescent="0.25">
      <c r="A75" s="223"/>
      <c r="B75" s="203"/>
      <c r="C75" s="53"/>
      <c r="D75" s="209"/>
      <c r="E75" s="3" t="s">
        <v>25</v>
      </c>
      <c r="F75" s="55" t="s">
        <v>117</v>
      </c>
      <c r="G75" s="39" t="s">
        <v>27</v>
      </c>
      <c r="H75" s="195"/>
      <c r="I75" s="195"/>
      <c r="J75" s="196"/>
      <c r="K75" s="196"/>
      <c r="L75" s="240"/>
      <c r="M75" s="233"/>
      <c r="N75" s="57"/>
      <c r="O75" s="242"/>
    </row>
    <row r="76" spans="1:15" customFormat="1" ht="36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/>
      <c r="I76" s="195"/>
      <c r="J76" s="225"/>
      <c r="K76" s="226"/>
      <c r="L76" s="227"/>
      <c r="M76" s="233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/>
      <c r="I77" s="195"/>
      <c r="J77" s="225"/>
      <c r="K77" s="231"/>
      <c r="L77" s="232"/>
      <c r="M77" s="233"/>
      <c r="N77" s="49"/>
      <c r="O77" s="234"/>
    </row>
    <row r="78" spans="1:15" customFormat="1" ht="35.25" hidden="1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/>
      <c r="I78" s="195"/>
      <c r="J78" s="225"/>
      <c r="K78" s="231"/>
      <c r="L78" s="232"/>
      <c r="M78" s="233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/>
      <c r="L79" s="232"/>
      <c r="M79" s="233"/>
      <c r="N79" s="57"/>
      <c r="O79" s="236"/>
    </row>
    <row r="80" spans="1:15" ht="34.5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>
        <f>'[88]Оценка от учреждения'!H79</f>
        <v>100</v>
      </c>
      <c r="I80" s="195">
        <f>'[88]Оценка от учреждения'!I79</f>
        <v>100</v>
      </c>
      <c r="J80" s="196">
        <f>IF(I80/H80*100&gt;100,100,I80/H80*100)</f>
        <v>100</v>
      </c>
      <c r="K80" s="237">
        <f>(J80+J81+J82)/3</f>
        <v>100</v>
      </c>
      <c r="L80" s="227">
        <f>(K80+K83)/2</f>
        <v>100</v>
      </c>
      <c r="M80" s="233"/>
      <c r="N80" s="44"/>
      <c r="O80" s="238">
        <v>20</v>
      </c>
    </row>
    <row r="81" spans="1:15" ht="39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>
        <f>'[88]Оценка от учреждения'!H80</f>
        <v>6.6</v>
      </c>
      <c r="I81" s="195">
        <f>'[88]Оценка от учреждения'!I80</f>
        <v>4.9000000000000004</v>
      </c>
      <c r="J81" s="196">
        <f>IF(H81/I81*100&gt;100,100,H81/I81*100)</f>
        <v>100</v>
      </c>
      <c r="K81" s="239"/>
      <c r="L81" s="240"/>
      <c r="M81" s="233"/>
      <c r="N81" s="49"/>
      <c r="O81" s="241"/>
    </row>
    <row r="82" spans="1:15" ht="33.75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>
        <f>'[88]Оценка от учреждения'!H81</f>
        <v>100</v>
      </c>
      <c r="I82" s="195">
        <f>'[88]Оценка от учреждения'!I81</f>
        <v>100</v>
      </c>
      <c r="J82" s="196">
        <f>IF(I82/H82*100&gt;100,100,I82/H82*100)</f>
        <v>100</v>
      </c>
      <c r="K82" s="239"/>
      <c r="L82" s="240"/>
      <c r="M82" s="233"/>
      <c r="N82" s="49"/>
      <c r="O82" s="241"/>
    </row>
    <row r="83" spans="1:15" ht="33" customHeight="1" x14ac:dyDescent="0.25">
      <c r="A83" s="223"/>
      <c r="B83" s="203"/>
      <c r="C83" s="53"/>
      <c r="D83" s="209"/>
      <c r="E83" s="3" t="s">
        <v>25</v>
      </c>
      <c r="F83" s="55" t="s">
        <v>26</v>
      </c>
      <c r="G83" s="39" t="s">
        <v>27</v>
      </c>
      <c r="H83" s="195">
        <f>'[88]Оценка от учреждения'!H82</f>
        <v>2</v>
      </c>
      <c r="I83" s="195">
        <f>'[88]Оценка от учреждения'!I82</f>
        <v>2.25</v>
      </c>
      <c r="J83" s="196">
        <f>IF(I83/H83*100&gt;100,100,I83/H83*100)</f>
        <v>100</v>
      </c>
      <c r="K83" s="196">
        <f>J83</f>
        <v>100</v>
      </c>
      <c r="L83" s="240"/>
      <c r="M83" s="233"/>
      <c r="N83" s="57"/>
      <c r="O83" s="242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4.5" hidden="1" customHeight="1" x14ac:dyDescent="0.25">
      <c r="A92" s="223"/>
      <c r="B92" s="189" t="s">
        <v>163</v>
      </c>
      <c r="C92" s="190" t="s">
        <v>164</v>
      </c>
      <c r="D92" s="191" t="s">
        <v>18</v>
      </c>
      <c r="E92" s="192" t="s">
        <v>19</v>
      </c>
      <c r="F92" s="193" t="s">
        <v>150</v>
      </c>
      <c r="G92" s="194" t="s">
        <v>21</v>
      </c>
      <c r="H92" s="195"/>
      <c r="I92" s="195"/>
      <c r="J92" s="225"/>
      <c r="K92" s="226"/>
      <c r="L92" s="227"/>
      <c r="M92" s="233"/>
      <c r="N92" s="44"/>
      <c r="O92" s="229">
        <v>23</v>
      </c>
    </row>
    <row r="93" spans="1:15" customFormat="1" ht="39" hidden="1" customHeight="1" x14ac:dyDescent="0.25">
      <c r="A93" s="223"/>
      <c r="B93" s="189"/>
      <c r="C93" s="190"/>
      <c r="D93" s="199"/>
      <c r="E93" s="192" t="s">
        <v>19</v>
      </c>
      <c r="F93" s="193" t="s">
        <v>151</v>
      </c>
      <c r="G93" s="194" t="s">
        <v>21</v>
      </c>
      <c r="H93" s="195"/>
      <c r="I93" s="195"/>
      <c r="J93" s="225"/>
      <c r="K93" s="231"/>
      <c r="L93" s="232"/>
      <c r="M93" s="233"/>
      <c r="N93" s="49"/>
      <c r="O93" s="234"/>
    </row>
    <row r="94" spans="1:15" customFormat="1" ht="32.25" hidden="1" customHeight="1" x14ac:dyDescent="0.25">
      <c r="A94" s="223"/>
      <c r="B94" s="189"/>
      <c r="C94" s="190"/>
      <c r="D94" s="199"/>
      <c r="E94" s="192" t="s">
        <v>19</v>
      </c>
      <c r="F94" s="220" t="s">
        <v>152</v>
      </c>
      <c r="G94" s="194" t="s">
        <v>21</v>
      </c>
      <c r="H94" s="195"/>
      <c r="I94" s="195"/>
      <c r="J94" s="225"/>
      <c r="K94" s="231"/>
      <c r="L94" s="232"/>
      <c r="M94" s="233"/>
      <c r="N94" s="49"/>
      <c r="O94" s="234"/>
    </row>
    <row r="95" spans="1:15" customFormat="1" ht="33" hidden="1" customHeight="1" x14ac:dyDescent="0.25">
      <c r="A95" s="223"/>
      <c r="B95" s="203"/>
      <c r="C95" s="204"/>
      <c r="D95" s="199"/>
      <c r="E95" s="192" t="s">
        <v>25</v>
      </c>
      <c r="F95" s="205" t="s">
        <v>117</v>
      </c>
      <c r="G95" s="194" t="s">
        <v>27</v>
      </c>
      <c r="H95" s="195"/>
      <c r="I95" s="195"/>
      <c r="J95" s="225"/>
      <c r="K95" s="225"/>
      <c r="L95" s="232"/>
      <c r="M95" s="233"/>
      <c r="N95" s="57"/>
      <c r="O95" s="236"/>
    </row>
    <row r="96" spans="1:15" ht="33" customHeight="1" x14ac:dyDescent="0.25">
      <c r="A96" s="223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>
        <f>'[88]Оценка от учреждения'!H95</f>
        <v>100</v>
      </c>
      <c r="I96" s="195">
        <f>'[88]Оценка от учреждения'!I95</f>
        <v>100</v>
      </c>
      <c r="J96" s="196">
        <f>IF(I96/H96*100&gt;100,100,I96/H96*100)</f>
        <v>100</v>
      </c>
      <c r="K96" s="237">
        <f>(J96+J97+J98)/3</f>
        <v>93.827160493827151</v>
      </c>
      <c r="L96" s="227">
        <f>(K96+K99)/2</f>
        <v>96.913580246913568</v>
      </c>
      <c r="M96" s="233"/>
      <c r="N96" s="44"/>
      <c r="O96" s="238">
        <v>24</v>
      </c>
    </row>
    <row r="97" spans="1:15" ht="39" customHeight="1" x14ac:dyDescent="0.25">
      <c r="A97" s="223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>
        <f>'[88]Оценка от учреждения'!H96</f>
        <v>6.6</v>
      </c>
      <c r="I97" s="195">
        <f>'[88]Оценка от учреждения'!I96</f>
        <v>8.1</v>
      </c>
      <c r="J97" s="196">
        <f>IF(H97/I97*100&gt;100,100,H97/I97*100)</f>
        <v>81.481481481481481</v>
      </c>
      <c r="K97" s="239"/>
      <c r="L97" s="240"/>
      <c r="M97" s="233"/>
      <c r="N97" s="49"/>
      <c r="O97" s="241"/>
    </row>
    <row r="98" spans="1:15" ht="33.75" customHeight="1" x14ac:dyDescent="0.25">
      <c r="A98" s="223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>
        <f>'[88]Оценка от учреждения'!H97</f>
        <v>100</v>
      </c>
      <c r="I98" s="195">
        <f>'[88]Оценка от учреждения'!I97</f>
        <v>100</v>
      </c>
      <c r="J98" s="196">
        <f>IF(I98/H98*100&gt;100,100,I98/H98*100)</f>
        <v>100</v>
      </c>
      <c r="K98" s="239"/>
      <c r="L98" s="240"/>
      <c r="M98" s="233"/>
      <c r="N98" s="49"/>
      <c r="O98" s="241"/>
    </row>
    <row r="99" spans="1:15" ht="33" customHeight="1" x14ac:dyDescent="0.25">
      <c r="A99" s="223"/>
      <c r="B99" s="203"/>
      <c r="C99" s="53"/>
      <c r="D99" s="209"/>
      <c r="E99" s="3" t="s">
        <v>25</v>
      </c>
      <c r="F99" s="55" t="s">
        <v>26</v>
      </c>
      <c r="G99" s="39" t="s">
        <v>27</v>
      </c>
      <c r="H99" s="195">
        <f>'[88]Оценка от учреждения'!H98</f>
        <v>22</v>
      </c>
      <c r="I99" s="195">
        <f>'[88]Оценка от учреждения'!I98</f>
        <v>22</v>
      </c>
      <c r="J99" s="196">
        <f>IF(I99/H99*100&gt;100,100,I99/H99*100)</f>
        <v>100</v>
      </c>
      <c r="K99" s="196">
        <f>J99</f>
        <v>100</v>
      </c>
      <c r="L99" s="240"/>
      <c r="M99" s="233"/>
      <c r="N99" s="57"/>
      <c r="O99" s="242"/>
    </row>
    <row r="100" spans="1:15" customFormat="1" ht="34.5" hidden="1" customHeight="1" x14ac:dyDescent="0.25">
      <c r="A100" s="223"/>
      <c r="B100" s="189" t="s">
        <v>167</v>
      </c>
      <c r="C100" s="190" t="s">
        <v>168</v>
      </c>
      <c r="D100" s="191" t="s">
        <v>18</v>
      </c>
      <c r="E100" s="192" t="s">
        <v>19</v>
      </c>
      <c r="F100" s="193" t="s">
        <v>150</v>
      </c>
      <c r="G100" s="194" t="s">
        <v>21</v>
      </c>
      <c r="H100" s="195"/>
      <c r="I100" s="195"/>
      <c r="J100" s="225"/>
      <c r="K100" s="226"/>
      <c r="L100" s="227"/>
      <c r="M100" s="233"/>
      <c r="N100" s="44"/>
      <c r="O100" s="229">
        <v>25</v>
      </c>
    </row>
    <row r="101" spans="1:15" customFormat="1" ht="39" hidden="1" customHeight="1" x14ac:dyDescent="0.25">
      <c r="A101" s="223"/>
      <c r="B101" s="189"/>
      <c r="C101" s="190"/>
      <c r="D101" s="199"/>
      <c r="E101" s="192" t="s">
        <v>19</v>
      </c>
      <c r="F101" s="193" t="s">
        <v>151</v>
      </c>
      <c r="G101" s="194" t="s">
        <v>21</v>
      </c>
      <c r="H101" s="195"/>
      <c r="I101" s="195"/>
      <c r="J101" s="225"/>
      <c r="K101" s="231"/>
      <c r="L101" s="232"/>
      <c r="M101" s="233"/>
      <c r="N101" s="49"/>
      <c r="O101" s="234"/>
    </row>
    <row r="102" spans="1:15" customFormat="1" ht="35.25" hidden="1" customHeight="1" x14ac:dyDescent="0.25">
      <c r="A102" s="223"/>
      <c r="B102" s="189"/>
      <c r="C102" s="190"/>
      <c r="D102" s="199"/>
      <c r="E102" s="192" t="s">
        <v>19</v>
      </c>
      <c r="F102" s="220" t="s">
        <v>152</v>
      </c>
      <c r="G102" s="194" t="s">
        <v>21</v>
      </c>
      <c r="H102" s="195"/>
      <c r="I102" s="195"/>
      <c r="J102" s="225"/>
      <c r="K102" s="231"/>
      <c r="L102" s="232"/>
      <c r="M102" s="233"/>
      <c r="N102" s="49"/>
      <c r="O102" s="234"/>
    </row>
    <row r="103" spans="1:15" customFormat="1" ht="33" hidden="1" customHeight="1" x14ac:dyDescent="0.25">
      <c r="A103" s="223"/>
      <c r="B103" s="203"/>
      <c r="C103" s="204"/>
      <c r="D103" s="199"/>
      <c r="E103" s="192" t="s">
        <v>25</v>
      </c>
      <c r="F103" s="205" t="s">
        <v>117</v>
      </c>
      <c r="G103" s="194" t="s">
        <v>27</v>
      </c>
      <c r="H103" s="195"/>
      <c r="I103" s="195"/>
      <c r="J103" s="225"/>
      <c r="K103" s="225"/>
      <c r="L103" s="232"/>
      <c r="M103" s="233"/>
      <c r="N103" s="57"/>
      <c r="O103" s="236"/>
    </row>
    <row r="104" spans="1:15" ht="33" customHeight="1" x14ac:dyDescent="0.25">
      <c r="A104" s="20"/>
      <c r="B104" s="189" t="s">
        <v>169</v>
      </c>
      <c r="C104" s="36" t="s">
        <v>170</v>
      </c>
      <c r="D104" s="208" t="s">
        <v>18</v>
      </c>
      <c r="E104" s="3" t="s">
        <v>19</v>
      </c>
      <c r="F104" s="38" t="s">
        <v>150</v>
      </c>
      <c r="G104" s="39" t="s">
        <v>21</v>
      </c>
      <c r="H104" s="195">
        <f>'[88]Оценка от учреждения'!H103</f>
        <v>100</v>
      </c>
      <c r="I104" s="195">
        <f>'[88]Оценка от учреждения'!I103</f>
        <v>100</v>
      </c>
      <c r="J104" s="196">
        <f>IF(I104/H104*100&gt;100,100,I104/H104*100)</f>
        <v>100</v>
      </c>
      <c r="K104" s="237">
        <f>(J104+J105+J106)/3</f>
        <v>100</v>
      </c>
      <c r="L104" s="227">
        <f>(K104+K107)/2</f>
        <v>100</v>
      </c>
      <c r="M104" s="243"/>
      <c r="N104" s="44"/>
      <c r="O104" s="238">
        <v>26</v>
      </c>
    </row>
    <row r="105" spans="1:15" ht="39" customHeight="1" x14ac:dyDescent="0.25">
      <c r="A105" s="20"/>
      <c r="B105" s="189"/>
      <c r="C105" s="36"/>
      <c r="D105" s="209"/>
      <c r="E105" s="3" t="s">
        <v>19</v>
      </c>
      <c r="F105" s="38" t="s">
        <v>151</v>
      </c>
      <c r="G105" s="39" t="s">
        <v>21</v>
      </c>
      <c r="H105" s="195">
        <f>'[88]Оценка от учреждения'!H104</f>
        <v>6.6</v>
      </c>
      <c r="I105" s="195">
        <f>'[88]Оценка от учреждения'!I104</f>
        <v>6.1</v>
      </c>
      <c r="J105" s="196">
        <f>IF(H105/I105*100&gt;100,100,H105/I105*100)</f>
        <v>100</v>
      </c>
      <c r="K105" s="239"/>
      <c r="L105" s="240"/>
      <c r="M105" s="243"/>
      <c r="N105" s="49"/>
      <c r="O105" s="241"/>
    </row>
    <row r="106" spans="1:15" ht="32.25" customHeight="1" x14ac:dyDescent="0.25">
      <c r="A106" s="20"/>
      <c r="B106" s="189"/>
      <c r="C106" s="36"/>
      <c r="D106" s="209"/>
      <c r="E106" s="3" t="s">
        <v>19</v>
      </c>
      <c r="F106" s="219" t="s">
        <v>152</v>
      </c>
      <c r="G106" s="39" t="s">
        <v>21</v>
      </c>
      <c r="H106" s="195">
        <f>'[88]Оценка от учреждения'!H105</f>
        <v>100</v>
      </c>
      <c r="I106" s="195">
        <f>'[88]Оценка от учреждения'!I105</f>
        <v>100</v>
      </c>
      <c r="J106" s="196">
        <f>IF(I106/H106*100&gt;100,100,I106/H106*100)</f>
        <v>100</v>
      </c>
      <c r="K106" s="239"/>
      <c r="L106" s="240"/>
      <c r="M106" s="243"/>
      <c r="N106" s="49"/>
      <c r="O106" s="241"/>
    </row>
    <row r="107" spans="1:15" ht="33" customHeight="1" x14ac:dyDescent="0.25">
      <c r="A107" s="159"/>
      <c r="B107" s="203"/>
      <c r="C107" s="53"/>
      <c r="D107" s="209"/>
      <c r="E107" s="3" t="s">
        <v>25</v>
      </c>
      <c r="F107" s="55" t="s">
        <v>26</v>
      </c>
      <c r="G107" s="39" t="s">
        <v>27</v>
      </c>
      <c r="H107" s="195">
        <f>'[88]Оценка от учреждения'!H106</f>
        <v>330</v>
      </c>
      <c r="I107" s="195">
        <f>'[88]Оценка от учреждения'!I106</f>
        <v>336.25</v>
      </c>
      <c r="J107" s="196">
        <f>IF(I107/H107*100&gt;100,100,I107/H107*100)</f>
        <v>100</v>
      </c>
      <c r="K107" s="196">
        <f>J107</f>
        <v>100</v>
      </c>
      <c r="L107" s="240"/>
      <c r="M107" s="244"/>
      <c r="N107" s="57"/>
      <c r="O107" s="24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45"/>
      <c r="H109" s="246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62"/>
  <sheetViews>
    <sheetView view="pageBreakPreview" zoomScale="70" zoomScaleNormal="60" zoomScaleSheetLayoutView="70" workbookViewId="0">
      <pane xSplit="5" ySplit="3" topLeftCell="F8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273" t="s">
        <v>1</v>
      </c>
      <c r="B2" s="273" t="s">
        <v>173</v>
      </c>
      <c r="C2" s="273" t="s">
        <v>3</v>
      </c>
      <c r="D2" s="273" t="s">
        <v>4</v>
      </c>
      <c r="E2" s="273" t="s">
        <v>5</v>
      </c>
      <c r="F2" s="273" t="s">
        <v>6</v>
      </c>
      <c r="G2" s="273" t="s">
        <v>7</v>
      </c>
      <c r="H2" s="3" t="s">
        <v>8</v>
      </c>
      <c r="I2" s="4" t="s">
        <v>9</v>
      </c>
      <c r="J2" s="273" t="s">
        <v>10</v>
      </c>
      <c r="K2" s="273" t="s">
        <v>11</v>
      </c>
      <c r="L2" s="273" t="s">
        <v>12</v>
      </c>
      <c r="M2" s="273" t="s">
        <v>13</v>
      </c>
      <c r="N2" s="273" t="s">
        <v>14</v>
      </c>
      <c r="O2" s="272"/>
    </row>
    <row r="3" spans="1:15" ht="24" customHeight="1" x14ac:dyDescent="0.25">
      <c r="A3" s="274">
        <v>1</v>
      </c>
      <c r="B3" s="275">
        <v>2</v>
      </c>
      <c r="C3" s="275">
        <v>3</v>
      </c>
      <c r="D3" s="274">
        <v>4</v>
      </c>
      <c r="E3" s="275">
        <v>5</v>
      </c>
      <c r="F3" s="275">
        <v>6</v>
      </c>
      <c r="G3" s="274">
        <v>7</v>
      </c>
      <c r="H3" s="4">
        <v>8</v>
      </c>
      <c r="I3" s="4">
        <v>9</v>
      </c>
      <c r="J3" s="274">
        <v>10</v>
      </c>
      <c r="K3" s="275">
        <v>11</v>
      </c>
      <c r="L3" s="275">
        <v>12</v>
      </c>
      <c r="M3" s="274">
        <v>13</v>
      </c>
      <c r="N3" s="275">
        <v>14</v>
      </c>
      <c r="O3" s="272"/>
    </row>
    <row r="4" spans="1:15" customFormat="1" ht="55.5" hidden="1" customHeight="1" x14ac:dyDescent="0.25">
      <c r="A4" s="228" t="s">
        <v>243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>
        <f>'[89]Оценка от учреждения'!H7</f>
        <v>12</v>
      </c>
      <c r="I8" s="195">
        <f>'[89]Оценка от учреждения'!I7</f>
        <v>4</v>
      </c>
      <c r="J8" s="225">
        <f>IF(H8/I8*100&gt;100,100,H8/I8*100)</f>
        <v>100</v>
      </c>
      <c r="K8" s="226">
        <f>(J8+J9+J10)/3</f>
        <v>100</v>
      </c>
      <c r="L8" s="227">
        <f>(K8+K11)/2</f>
        <v>100</v>
      </c>
      <c r="M8" s="233"/>
      <c r="N8" s="44"/>
      <c r="O8" s="229">
        <v>2</v>
      </c>
    </row>
    <row r="9" spans="1:15" customFormat="1" ht="39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>
        <f>'[89]Оценка от учреждения'!H8</f>
        <v>100</v>
      </c>
      <c r="I9" s="195">
        <f>'[89]Оценка от учреждения'!I8</f>
        <v>100</v>
      </c>
      <c r="J9" s="225">
        <f>IF(I9/H9*100&gt;100,100,I9/H9*100)</f>
        <v>100</v>
      </c>
      <c r="K9" s="231"/>
      <c r="L9" s="232"/>
      <c r="M9" s="233"/>
      <c r="N9" s="49"/>
      <c r="O9" s="234"/>
    </row>
    <row r="10" spans="1:15" customFormat="1" ht="38.25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>
        <f>'[89]Оценка от учреждения'!H9</f>
        <v>55</v>
      </c>
      <c r="I10" s="195">
        <f>'[89]Оценка от учреждения'!I9</f>
        <v>60</v>
      </c>
      <c r="J10" s="225">
        <f>IF(I10/H10*100&gt;100,100,I10/H10*100)</f>
        <v>100</v>
      </c>
      <c r="K10" s="231"/>
      <c r="L10" s="232"/>
      <c r="M10" s="233"/>
      <c r="N10" s="49"/>
      <c r="O10" s="234"/>
    </row>
    <row r="11" spans="1:15" customFormat="1" ht="33" customHeight="1" x14ac:dyDescent="0.25">
      <c r="A11" s="223"/>
      <c r="B11" s="203"/>
      <c r="C11" s="204"/>
      <c r="D11" s="199"/>
      <c r="E11" s="192" t="s">
        <v>25</v>
      </c>
      <c r="F11" s="205" t="s">
        <v>26</v>
      </c>
      <c r="G11" s="194" t="s">
        <v>27</v>
      </c>
      <c r="H11" s="195">
        <f>'[89]Оценка от учреждения'!H10</f>
        <v>0.5</v>
      </c>
      <c r="I11" s="195">
        <f>'[89]Оценка от учреждения'!I10</f>
        <v>0.5</v>
      </c>
      <c r="J11" s="225">
        <f>IF(I11/H11*100&gt;100,100,I11/H11*100)</f>
        <v>100</v>
      </c>
      <c r="K11" s="225">
        <f>J11</f>
        <v>100</v>
      </c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>
        <f>'[89]Оценка от учреждения'!H15</f>
        <v>12</v>
      </c>
      <c r="I16" s="195">
        <f>'[89]Оценка от учреждения'!I15</f>
        <v>10</v>
      </c>
      <c r="J16" s="225">
        <f>IF(H16/I16*100&gt;100,100,H16/I16*100)</f>
        <v>100</v>
      </c>
      <c r="K16" s="226">
        <f>(J16+J17+J18)/3</f>
        <v>100</v>
      </c>
      <c r="L16" s="227">
        <f>(K16+K19)/2</f>
        <v>100</v>
      </c>
      <c r="M16" s="233"/>
      <c r="N16" s="44"/>
      <c r="O16" s="229">
        <v>4</v>
      </c>
    </row>
    <row r="17" spans="1:15" customFormat="1" ht="39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>
        <f>'[89]Оценка от учреждения'!H16</f>
        <v>100</v>
      </c>
      <c r="I17" s="195">
        <f>'[89]Оценка от учреждения'!I16</f>
        <v>100</v>
      </c>
      <c r="J17" s="225">
        <f>IF(I17/H17*100&gt;100,100,I17/H17*100)</f>
        <v>100</v>
      </c>
      <c r="K17" s="231"/>
      <c r="L17" s="232"/>
      <c r="M17" s="233"/>
      <c r="N17" s="49"/>
      <c r="O17" s="234"/>
    </row>
    <row r="18" spans="1:15" customFormat="1" ht="32.25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>
        <f>'[89]Оценка от учреждения'!H17</f>
        <v>55</v>
      </c>
      <c r="I18" s="195">
        <f>'[89]Оценка от учреждения'!I17</f>
        <v>60</v>
      </c>
      <c r="J18" s="225">
        <f>IF(I18/H18*100&gt;100,100,I18/H18*100)</f>
        <v>100</v>
      </c>
      <c r="K18" s="231"/>
      <c r="L18" s="232"/>
      <c r="M18" s="233"/>
      <c r="N18" s="49"/>
      <c r="O18" s="234"/>
    </row>
    <row r="19" spans="1:15" customFormat="1" ht="33" customHeight="1" x14ac:dyDescent="0.25">
      <c r="A19" s="223"/>
      <c r="B19" s="203"/>
      <c r="C19" s="204"/>
      <c r="D19" s="199"/>
      <c r="E19" s="192" t="s">
        <v>25</v>
      </c>
      <c r="F19" s="205" t="s">
        <v>26</v>
      </c>
      <c r="G19" s="194" t="s">
        <v>27</v>
      </c>
      <c r="H19" s="195">
        <f>'[89]Оценка от учреждения'!H18</f>
        <v>1.5</v>
      </c>
      <c r="I19" s="195">
        <f>'[89]Оценка от учреждения'!I18</f>
        <v>1.83</v>
      </c>
      <c r="J19" s="225">
        <f>IF(I19/H19*100&gt;100,100,I19/H19*100)</f>
        <v>100</v>
      </c>
      <c r="K19" s="225">
        <f>J19</f>
        <v>100</v>
      </c>
      <c r="L19" s="232"/>
      <c r="M19" s="233"/>
      <c r="N19" s="57"/>
      <c r="O19" s="236"/>
    </row>
    <row r="20" spans="1:15" customFormat="1" ht="52.5" customHeight="1" x14ac:dyDescent="0.25">
      <c r="A20" s="293"/>
      <c r="B20" s="189" t="s">
        <v>124</v>
      </c>
      <c r="C20" s="276" t="s">
        <v>125</v>
      </c>
      <c r="D20" s="277" t="s">
        <v>18</v>
      </c>
      <c r="E20" s="273" t="s">
        <v>19</v>
      </c>
      <c r="F20" s="256" t="s">
        <v>114</v>
      </c>
      <c r="G20" s="278" t="s">
        <v>21</v>
      </c>
      <c r="H20" s="195">
        <f>'[89]Оценка от учреждения'!H19</f>
        <v>12</v>
      </c>
      <c r="I20" s="195">
        <f>'[89]Оценка от учреждения'!I19</f>
        <v>13.6</v>
      </c>
      <c r="J20" s="279">
        <f>IF(H20/I20*100&gt;100,100,H20/I20*100)</f>
        <v>88.235294117647058</v>
      </c>
      <c r="K20" s="237">
        <f>(J20+J21+J22)/3</f>
        <v>96.078431372549019</v>
      </c>
      <c r="L20" s="261">
        <f>(K20+K23)/2</f>
        <v>94.633221135865796</v>
      </c>
      <c r="M20" s="294"/>
      <c r="N20" s="280"/>
      <c r="O20" s="281">
        <v>5</v>
      </c>
    </row>
    <row r="21" spans="1:15" customFormat="1" ht="39" customHeight="1" x14ac:dyDescent="0.25">
      <c r="A21" s="293"/>
      <c r="B21" s="189"/>
      <c r="C21" s="276"/>
      <c r="D21" s="282"/>
      <c r="E21" s="273" t="s">
        <v>19</v>
      </c>
      <c r="F21" s="256" t="s">
        <v>115</v>
      </c>
      <c r="G21" s="278" t="s">
        <v>21</v>
      </c>
      <c r="H21" s="195">
        <f>'[89]Оценка от учреждения'!H20</f>
        <v>100</v>
      </c>
      <c r="I21" s="195">
        <f>'[89]Оценка от учреждения'!I20</f>
        <v>100</v>
      </c>
      <c r="J21" s="279">
        <f>IF(I21/H21*100&gt;100,100,I21/H21*100)</f>
        <v>100</v>
      </c>
      <c r="K21" s="283"/>
      <c r="L21" s="262"/>
      <c r="M21" s="294"/>
      <c r="N21" s="284"/>
      <c r="O21" s="285"/>
    </row>
    <row r="22" spans="1:15" customFormat="1" ht="33.75" customHeight="1" x14ac:dyDescent="0.25">
      <c r="A22" s="293"/>
      <c r="B22" s="189"/>
      <c r="C22" s="276"/>
      <c r="D22" s="282"/>
      <c r="E22" s="273" t="s">
        <v>19</v>
      </c>
      <c r="F22" s="256" t="s">
        <v>116</v>
      </c>
      <c r="G22" s="278" t="s">
        <v>21</v>
      </c>
      <c r="H22" s="195">
        <f>'[89]Оценка от учреждения'!H21</f>
        <v>55</v>
      </c>
      <c r="I22" s="195">
        <f>'[89]Оценка от учреждения'!I21</f>
        <v>60</v>
      </c>
      <c r="J22" s="279">
        <f>IF(I22/H22*100&gt;100,100,I22/H22*100)</f>
        <v>100</v>
      </c>
      <c r="K22" s="283"/>
      <c r="L22" s="262"/>
      <c r="M22" s="294"/>
      <c r="N22" s="284"/>
      <c r="O22" s="285"/>
    </row>
    <row r="23" spans="1:15" customFormat="1" ht="33" customHeight="1" x14ac:dyDescent="0.25">
      <c r="A23" s="293"/>
      <c r="B23" s="203"/>
      <c r="C23" s="276"/>
      <c r="D23" s="282"/>
      <c r="E23" s="273" t="s">
        <v>25</v>
      </c>
      <c r="F23" s="55" t="s">
        <v>26</v>
      </c>
      <c r="G23" s="278" t="s">
        <v>27</v>
      </c>
      <c r="H23" s="195">
        <f>'[89]Оценка от учреждения'!H22</f>
        <v>3.67</v>
      </c>
      <c r="I23" s="195">
        <f>'[89]Оценка от учреждения'!I22</f>
        <v>3.42</v>
      </c>
      <c r="J23" s="279">
        <f>IF(I23/H23*100&gt;100,100,I23/H23*100)</f>
        <v>93.188010899182558</v>
      </c>
      <c r="K23" s="279">
        <f>J23</f>
        <v>93.188010899182558</v>
      </c>
      <c r="L23" s="262"/>
      <c r="M23" s="294"/>
      <c r="N23" s="286"/>
      <c r="O23" s="287"/>
    </row>
    <row r="24" spans="1:15" ht="52.5" customHeight="1" x14ac:dyDescent="0.25">
      <c r="A24" s="293"/>
      <c r="B24" s="189" t="s">
        <v>126</v>
      </c>
      <c r="C24" s="276" t="s">
        <v>127</v>
      </c>
      <c r="D24" s="277" t="s">
        <v>18</v>
      </c>
      <c r="E24" s="273" t="s">
        <v>19</v>
      </c>
      <c r="F24" s="256" t="s">
        <v>114</v>
      </c>
      <c r="G24" s="278" t="s">
        <v>21</v>
      </c>
      <c r="H24" s="195">
        <f>'[89]Оценка от учреждения'!H23</f>
        <v>7.2</v>
      </c>
      <c r="I24" s="195">
        <f>'[89]Оценка от учреждения'!I23</f>
        <v>11.9</v>
      </c>
      <c r="J24" s="279">
        <f>IF(H24/I24*100&gt;100,100,H24/I24*100)</f>
        <v>60.504201680672267</v>
      </c>
      <c r="K24" s="237">
        <f>(J24+J25+J26)/3</f>
        <v>86.834733893557427</v>
      </c>
      <c r="L24" s="261">
        <f>(K24+K27)/2</f>
        <v>93.417366946778714</v>
      </c>
      <c r="M24" s="294"/>
      <c r="N24" s="280"/>
      <c r="O24" s="281">
        <v>6</v>
      </c>
    </row>
    <row r="25" spans="1:15" ht="39" customHeight="1" x14ac:dyDescent="0.25">
      <c r="A25" s="293"/>
      <c r="B25" s="189"/>
      <c r="C25" s="276"/>
      <c r="D25" s="282"/>
      <c r="E25" s="273" t="s">
        <v>19</v>
      </c>
      <c r="F25" s="256" t="s">
        <v>115</v>
      </c>
      <c r="G25" s="278" t="s">
        <v>21</v>
      </c>
      <c r="H25" s="195">
        <f>'[89]Оценка от учреждения'!H24</f>
        <v>100</v>
      </c>
      <c r="I25" s="195">
        <f>'[89]Оценка от учреждения'!I24</f>
        <v>100</v>
      </c>
      <c r="J25" s="279">
        <f>IF(I25/H25*100&gt;100,100,I25/H25*100)</f>
        <v>100</v>
      </c>
      <c r="K25" s="283"/>
      <c r="L25" s="262"/>
      <c r="M25" s="294"/>
      <c r="N25" s="284"/>
      <c r="O25" s="285"/>
    </row>
    <row r="26" spans="1:15" ht="35.25" customHeight="1" x14ac:dyDescent="0.25">
      <c r="A26" s="293"/>
      <c r="B26" s="189"/>
      <c r="C26" s="276"/>
      <c r="D26" s="282"/>
      <c r="E26" s="273" t="s">
        <v>19</v>
      </c>
      <c r="F26" s="256" t="s">
        <v>116</v>
      </c>
      <c r="G26" s="278" t="s">
        <v>21</v>
      </c>
      <c r="H26" s="195">
        <f>'[89]Оценка от учреждения'!H25</f>
        <v>55</v>
      </c>
      <c r="I26" s="195">
        <f>'[89]Оценка от учреждения'!I25</f>
        <v>60</v>
      </c>
      <c r="J26" s="279">
        <f>IF(I26/H26*100&gt;100,100,I26/H26*100)</f>
        <v>100</v>
      </c>
      <c r="K26" s="283"/>
      <c r="L26" s="262"/>
      <c r="M26" s="294"/>
      <c r="N26" s="284"/>
      <c r="O26" s="285"/>
    </row>
    <row r="27" spans="1:15" ht="33" customHeight="1" x14ac:dyDescent="0.25">
      <c r="A27" s="293"/>
      <c r="B27" s="203"/>
      <c r="C27" s="276"/>
      <c r="D27" s="282"/>
      <c r="E27" s="273" t="s">
        <v>25</v>
      </c>
      <c r="F27" s="55" t="s">
        <v>26</v>
      </c>
      <c r="G27" s="278" t="s">
        <v>27</v>
      </c>
      <c r="H27" s="195">
        <f>'[89]Оценка от учреждения'!H26</f>
        <v>23</v>
      </c>
      <c r="I27" s="195">
        <f>'[89]Оценка от учреждения'!I26</f>
        <v>24.08</v>
      </c>
      <c r="J27" s="279">
        <f>IF(I27/H27*100&gt;100,100,I27/H27*100)</f>
        <v>100</v>
      </c>
      <c r="K27" s="279">
        <f>J27</f>
        <v>100</v>
      </c>
      <c r="L27" s="262"/>
      <c r="M27" s="294"/>
      <c r="N27" s="286"/>
      <c r="O27" s="287"/>
    </row>
    <row r="28" spans="1:15" customFormat="1" ht="51" hidden="1" customHeight="1" x14ac:dyDescent="0.25">
      <c r="A28" s="293"/>
      <c r="B28" s="189" t="s">
        <v>128</v>
      </c>
      <c r="C28" s="276" t="s">
        <v>129</v>
      </c>
      <c r="D28" s="277" t="s">
        <v>18</v>
      </c>
      <c r="E28" s="273" t="s">
        <v>19</v>
      </c>
      <c r="F28" s="256" t="s">
        <v>114</v>
      </c>
      <c r="G28" s="278" t="s">
        <v>21</v>
      </c>
      <c r="H28" s="195"/>
      <c r="I28" s="195"/>
      <c r="J28" s="279"/>
      <c r="K28" s="237"/>
      <c r="L28" s="261"/>
      <c r="M28" s="294"/>
      <c r="N28" s="280"/>
      <c r="O28" s="281">
        <v>7</v>
      </c>
    </row>
    <row r="29" spans="1:15" customFormat="1" ht="39" hidden="1" customHeight="1" x14ac:dyDescent="0.25">
      <c r="A29" s="293"/>
      <c r="B29" s="189"/>
      <c r="C29" s="276"/>
      <c r="D29" s="282"/>
      <c r="E29" s="273" t="s">
        <v>19</v>
      </c>
      <c r="F29" s="256" t="s">
        <v>115</v>
      </c>
      <c r="G29" s="278" t="s">
        <v>21</v>
      </c>
      <c r="H29" s="195"/>
      <c r="I29" s="195"/>
      <c r="J29" s="279"/>
      <c r="K29" s="283"/>
      <c r="L29" s="262"/>
      <c r="M29" s="294"/>
      <c r="N29" s="284"/>
      <c r="O29" s="285"/>
    </row>
    <row r="30" spans="1:15" customFormat="1" ht="33.75" hidden="1" customHeight="1" x14ac:dyDescent="0.25">
      <c r="A30" s="293"/>
      <c r="B30" s="189"/>
      <c r="C30" s="276"/>
      <c r="D30" s="282"/>
      <c r="E30" s="273" t="s">
        <v>19</v>
      </c>
      <c r="F30" s="256" t="s">
        <v>116</v>
      </c>
      <c r="G30" s="278" t="s">
        <v>21</v>
      </c>
      <c r="H30" s="195"/>
      <c r="I30" s="195"/>
      <c r="J30" s="279"/>
      <c r="K30" s="283"/>
      <c r="L30" s="262"/>
      <c r="M30" s="294"/>
      <c r="N30" s="284"/>
      <c r="O30" s="285"/>
    </row>
    <row r="31" spans="1:15" customFormat="1" ht="33" hidden="1" customHeight="1" x14ac:dyDescent="0.25">
      <c r="A31" s="293"/>
      <c r="B31" s="203"/>
      <c r="C31" s="276"/>
      <c r="D31" s="282"/>
      <c r="E31" s="273" t="s">
        <v>25</v>
      </c>
      <c r="F31" s="55" t="s">
        <v>117</v>
      </c>
      <c r="G31" s="278" t="s">
        <v>27</v>
      </c>
      <c r="H31" s="195"/>
      <c r="I31" s="195"/>
      <c r="J31" s="279"/>
      <c r="K31" s="279"/>
      <c r="L31" s="262"/>
      <c r="M31" s="294"/>
      <c r="N31" s="286"/>
      <c r="O31" s="287"/>
    </row>
    <row r="32" spans="1:15" ht="54" customHeight="1" x14ac:dyDescent="0.25">
      <c r="A32" s="293"/>
      <c r="B32" s="189" t="s">
        <v>130</v>
      </c>
      <c r="C32" s="276" t="s">
        <v>131</v>
      </c>
      <c r="D32" s="288" t="s">
        <v>18</v>
      </c>
      <c r="E32" s="273" t="s">
        <v>19</v>
      </c>
      <c r="F32" s="256" t="s">
        <v>114</v>
      </c>
      <c r="G32" s="278" t="s">
        <v>21</v>
      </c>
      <c r="H32" s="195">
        <f>'[89]Оценка от учреждения'!H31</f>
        <v>7.2</v>
      </c>
      <c r="I32" s="195">
        <f>'[89]Оценка от учреждения'!I31</f>
        <v>6.6</v>
      </c>
      <c r="J32" s="279">
        <f>IF(H32/I32*100&gt;100,100,H32/I32*100)</f>
        <v>100</v>
      </c>
      <c r="K32" s="237">
        <f>(J32+J33+J34)/3</f>
        <v>91.939393939393938</v>
      </c>
      <c r="L32" s="261">
        <f>(K32+K35)/2</f>
        <v>94.854611433149529</v>
      </c>
      <c r="M32" s="294"/>
      <c r="N32" s="280"/>
      <c r="O32" s="281">
        <v>8</v>
      </c>
    </row>
    <row r="33" spans="1:15" ht="39" customHeight="1" x14ac:dyDescent="0.25">
      <c r="A33" s="293"/>
      <c r="B33" s="189"/>
      <c r="C33" s="276"/>
      <c r="D33" s="289"/>
      <c r="E33" s="273" t="s">
        <v>19</v>
      </c>
      <c r="F33" s="256" t="s">
        <v>115</v>
      </c>
      <c r="G33" s="278" t="s">
        <v>21</v>
      </c>
      <c r="H33" s="195">
        <f>'[89]Оценка от учреждения'!H32</f>
        <v>100</v>
      </c>
      <c r="I33" s="195">
        <f>'[89]Оценка от учреждения'!I32</f>
        <v>100</v>
      </c>
      <c r="J33" s="279">
        <f>IF(I33/H33*100&gt;100,100,I33/H33*100)</f>
        <v>100</v>
      </c>
      <c r="K33" s="283"/>
      <c r="L33" s="262"/>
      <c r="M33" s="294"/>
      <c r="N33" s="284"/>
      <c r="O33" s="285"/>
    </row>
    <row r="34" spans="1:15" ht="33.75" customHeight="1" x14ac:dyDescent="0.25">
      <c r="A34" s="293"/>
      <c r="B34" s="189"/>
      <c r="C34" s="276"/>
      <c r="D34" s="289"/>
      <c r="E34" s="273" t="s">
        <v>19</v>
      </c>
      <c r="F34" s="256" t="s">
        <v>116</v>
      </c>
      <c r="G34" s="278" t="s">
        <v>21</v>
      </c>
      <c r="H34" s="195">
        <f>'[89]Оценка от учреждения'!H33</f>
        <v>55</v>
      </c>
      <c r="I34" s="195">
        <f>'[89]Оценка от учреждения'!I33</f>
        <v>41.7</v>
      </c>
      <c r="J34" s="279">
        <f>IF(I34/H34*100&gt;100,100,I34/H34*100)</f>
        <v>75.818181818181813</v>
      </c>
      <c r="K34" s="283"/>
      <c r="L34" s="262"/>
      <c r="M34" s="294"/>
      <c r="N34" s="284"/>
      <c r="O34" s="285"/>
    </row>
    <row r="35" spans="1:15" ht="33" customHeight="1" x14ac:dyDescent="0.25">
      <c r="A35" s="293"/>
      <c r="B35" s="203"/>
      <c r="C35" s="276"/>
      <c r="D35" s="290"/>
      <c r="E35" s="273" t="s">
        <v>25</v>
      </c>
      <c r="F35" s="55" t="s">
        <v>26</v>
      </c>
      <c r="G35" s="278" t="s">
        <v>27</v>
      </c>
      <c r="H35" s="195">
        <f>'[89]Оценка от учреждения'!H34</f>
        <v>321.5</v>
      </c>
      <c r="I35" s="195">
        <f>'[89]Оценка от учреждения'!I34</f>
        <v>314.33</v>
      </c>
      <c r="J35" s="279">
        <f>IF(I35/H35*100&gt;100,100,I35/H35*100)</f>
        <v>97.76982892690512</v>
      </c>
      <c r="K35" s="279">
        <f>J35</f>
        <v>97.76982892690512</v>
      </c>
      <c r="L35" s="262"/>
      <c r="M35" s="294"/>
      <c r="N35" s="286"/>
      <c r="O35" s="287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33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33"/>
      <c r="N41" s="49"/>
      <c r="O41" s="241"/>
    </row>
    <row r="42" spans="1:15" ht="36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33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customHeight="1" x14ac:dyDescent="0.25">
      <c r="A56" s="293"/>
      <c r="B56" s="189" t="s">
        <v>142</v>
      </c>
      <c r="C56" s="276" t="s">
        <v>143</v>
      </c>
      <c r="D56" s="277" t="s">
        <v>18</v>
      </c>
      <c r="E56" s="273" t="s">
        <v>19</v>
      </c>
      <c r="F56" s="256" t="s">
        <v>114</v>
      </c>
      <c r="G56" s="278" t="s">
        <v>21</v>
      </c>
      <c r="H56" s="195">
        <f>'[89]Оценка от учреждения'!H55</f>
        <v>7.2</v>
      </c>
      <c r="I56" s="195">
        <f>'[89]Оценка от учреждения'!I55</f>
        <v>10</v>
      </c>
      <c r="J56" s="279">
        <f>IF(H56/I56*100&gt;100,100,H56/I56*100)</f>
        <v>72</v>
      </c>
      <c r="K56" s="237">
        <f>(J56+J57+J58)/3</f>
        <v>90.666666666666671</v>
      </c>
      <c r="L56" s="261">
        <f>(K56+K59)/2</f>
        <v>95.333333333333343</v>
      </c>
      <c r="M56" s="294"/>
      <c r="N56" s="280"/>
      <c r="O56" s="281">
        <v>14</v>
      </c>
    </row>
    <row r="57" spans="1:15" ht="39" customHeight="1" x14ac:dyDescent="0.25">
      <c r="A57" s="293"/>
      <c r="B57" s="189"/>
      <c r="C57" s="276"/>
      <c r="D57" s="282"/>
      <c r="E57" s="273" t="s">
        <v>19</v>
      </c>
      <c r="F57" s="256" t="s">
        <v>115</v>
      </c>
      <c r="G57" s="278" t="s">
        <v>21</v>
      </c>
      <c r="H57" s="195">
        <f>'[89]Оценка от учреждения'!H56</f>
        <v>100</v>
      </c>
      <c r="I57" s="195">
        <f>'[89]Оценка от учреждения'!I56</f>
        <v>100</v>
      </c>
      <c r="J57" s="279">
        <f>IF(I57/H57*100&gt;100,100,I57/H57*100)</f>
        <v>100</v>
      </c>
      <c r="K57" s="283"/>
      <c r="L57" s="262"/>
      <c r="M57" s="294"/>
      <c r="N57" s="284"/>
      <c r="O57" s="285"/>
    </row>
    <row r="58" spans="1:15" ht="36.75" customHeight="1" x14ac:dyDescent="0.25">
      <c r="A58" s="293"/>
      <c r="B58" s="189"/>
      <c r="C58" s="276"/>
      <c r="D58" s="282"/>
      <c r="E58" s="273" t="s">
        <v>19</v>
      </c>
      <c r="F58" s="256" t="s">
        <v>116</v>
      </c>
      <c r="G58" s="278" t="s">
        <v>21</v>
      </c>
      <c r="H58" s="195">
        <f>'[89]Оценка от учреждения'!H57</f>
        <v>90</v>
      </c>
      <c r="I58" s="195">
        <f>'[89]Оценка от учреждения'!I57</f>
        <v>100</v>
      </c>
      <c r="J58" s="279">
        <f>IF(I58/H58*100&gt;100,100,I58/H58*100)</f>
        <v>100</v>
      </c>
      <c r="K58" s="283"/>
      <c r="L58" s="262"/>
      <c r="M58" s="294"/>
      <c r="N58" s="284"/>
      <c r="O58" s="285"/>
    </row>
    <row r="59" spans="1:15" ht="33" customHeight="1" x14ac:dyDescent="0.25">
      <c r="A59" s="293"/>
      <c r="B59" s="203"/>
      <c r="C59" s="276"/>
      <c r="D59" s="282"/>
      <c r="E59" s="273" t="s">
        <v>25</v>
      </c>
      <c r="F59" s="55" t="s">
        <v>26</v>
      </c>
      <c r="G59" s="278" t="s">
        <v>27</v>
      </c>
      <c r="H59" s="195">
        <f>'[89]Оценка от учреждения'!H58</f>
        <v>2.5</v>
      </c>
      <c r="I59" s="195">
        <f>'[89]Оценка от учреждения'!I58</f>
        <v>2.75</v>
      </c>
      <c r="J59" s="279">
        <f>IF(I59/H59*100&gt;100,100,I59/H59*100)</f>
        <v>100</v>
      </c>
      <c r="K59" s="279">
        <f>J59</f>
        <v>100</v>
      </c>
      <c r="L59" s="262"/>
      <c r="M59" s="294"/>
      <c r="N59" s="286"/>
      <c r="O59" s="287"/>
    </row>
    <row r="60" spans="1:15" customFormat="1" ht="52.5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33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33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33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33"/>
      <c r="N63" s="57"/>
      <c r="O63" s="236"/>
    </row>
    <row r="64" spans="1:15" ht="51" hidden="1" customHeight="1" x14ac:dyDescent="0.25">
      <c r="A64" s="293"/>
      <c r="B64" s="189" t="s">
        <v>146</v>
      </c>
      <c r="C64" s="276" t="s">
        <v>147</v>
      </c>
      <c r="D64" s="277" t="s">
        <v>18</v>
      </c>
      <c r="E64" s="273" t="s">
        <v>19</v>
      </c>
      <c r="F64" s="256" t="s">
        <v>114</v>
      </c>
      <c r="G64" s="278" t="s">
        <v>21</v>
      </c>
      <c r="H64" s="195"/>
      <c r="I64" s="195"/>
      <c r="J64" s="279"/>
      <c r="K64" s="237"/>
      <c r="L64" s="261"/>
      <c r="M64" s="294"/>
      <c r="N64" s="280"/>
      <c r="O64" s="281">
        <v>16</v>
      </c>
    </row>
    <row r="65" spans="1:15" ht="39" hidden="1" customHeight="1" x14ac:dyDescent="0.25">
      <c r="A65" s="293"/>
      <c r="B65" s="189"/>
      <c r="C65" s="276"/>
      <c r="D65" s="282"/>
      <c r="E65" s="273" t="s">
        <v>19</v>
      </c>
      <c r="F65" s="256" t="s">
        <v>115</v>
      </c>
      <c r="G65" s="278" t="s">
        <v>21</v>
      </c>
      <c r="H65" s="195"/>
      <c r="I65" s="195"/>
      <c r="J65" s="279"/>
      <c r="K65" s="283"/>
      <c r="L65" s="262"/>
      <c r="M65" s="294"/>
      <c r="N65" s="284"/>
      <c r="O65" s="285"/>
    </row>
    <row r="66" spans="1:15" ht="33.75" hidden="1" customHeight="1" x14ac:dyDescent="0.25">
      <c r="A66" s="293"/>
      <c r="B66" s="189"/>
      <c r="C66" s="276"/>
      <c r="D66" s="282"/>
      <c r="E66" s="273" t="s">
        <v>19</v>
      </c>
      <c r="F66" s="256" t="s">
        <v>116</v>
      </c>
      <c r="G66" s="278" t="s">
        <v>21</v>
      </c>
      <c r="H66" s="195"/>
      <c r="I66" s="195"/>
      <c r="J66" s="279"/>
      <c r="K66" s="283"/>
      <c r="L66" s="262"/>
      <c r="M66" s="294"/>
      <c r="N66" s="284"/>
      <c r="O66" s="285"/>
    </row>
    <row r="67" spans="1:15" ht="33" hidden="1" customHeight="1" x14ac:dyDescent="0.25">
      <c r="A67" s="293"/>
      <c r="B67" s="203"/>
      <c r="C67" s="276"/>
      <c r="D67" s="282"/>
      <c r="E67" s="273" t="s">
        <v>25</v>
      </c>
      <c r="F67" s="55" t="s">
        <v>117</v>
      </c>
      <c r="G67" s="278" t="s">
        <v>27</v>
      </c>
      <c r="H67" s="195"/>
      <c r="I67" s="195"/>
      <c r="J67" s="279"/>
      <c r="K67" s="279"/>
      <c r="L67" s="262"/>
      <c r="M67" s="294"/>
      <c r="N67" s="286"/>
      <c r="O67" s="287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196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>
        <f>'[89]Оценка от учреждения'!H71</f>
        <v>100</v>
      </c>
      <c r="I72" s="195">
        <f>'[89]Оценка от учреждения'!I71</f>
        <v>100</v>
      </c>
      <c r="J72" s="196">
        <f>IF(I72/H72*100&gt;100,100,I72/H72*100)</f>
        <v>100</v>
      </c>
      <c r="K72" s="237">
        <f>(J72+J73+J74)/3</f>
        <v>100</v>
      </c>
      <c r="L72" s="227">
        <f>(K72+K75)/2</f>
        <v>100</v>
      </c>
      <c r="M72" s="233"/>
      <c r="N72" s="44"/>
      <c r="O72" s="238">
        <v>18</v>
      </c>
    </row>
    <row r="73" spans="1:15" ht="34.5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>
        <f>'[89]Оценка от учреждения'!H72</f>
        <v>7.2</v>
      </c>
      <c r="I73" s="195">
        <f>'[89]Оценка от учреждения'!I72</f>
        <v>4</v>
      </c>
      <c r="J73" s="196">
        <f>IF(H73/I73*100&gt;100,100,H73/I73*100)</f>
        <v>100</v>
      </c>
      <c r="K73" s="239"/>
      <c r="L73" s="240"/>
      <c r="M73" s="233"/>
      <c r="N73" s="49"/>
      <c r="O73" s="241"/>
    </row>
    <row r="74" spans="1:15" ht="33.75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>
        <f>'[89]Оценка от учреждения'!H73</f>
        <v>100</v>
      </c>
      <c r="I74" s="195">
        <f>'[89]Оценка от учреждения'!I73</f>
        <v>100</v>
      </c>
      <c r="J74" s="196">
        <f>IF(I74/H74*100&gt;100,100,I74/H74*100)</f>
        <v>100</v>
      </c>
      <c r="K74" s="239"/>
      <c r="L74" s="240"/>
      <c r="M74" s="233"/>
      <c r="N74" s="49"/>
      <c r="O74" s="241"/>
    </row>
    <row r="75" spans="1:15" ht="33" customHeight="1" x14ac:dyDescent="0.25">
      <c r="A75" s="223"/>
      <c r="B75" s="203"/>
      <c r="C75" s="53"/>
      <c r="D75" s="209"/>
      <c r="E75" s="3" t="s">
        <v>25</v>
      </c>
      <c r="F75" s="55" t="s">
        <v>26</v>
      </c>
      <c r="G75" s="39" t="s">
        <v>27</v>
      </c>
      <c r="H75" s="195">
        <f>'[89]Оценка от учреждения'!H74</f>
        <v>0.5</v>
      </c>
      <c r="I75" s="195">
        <f>'[89]Оценка от учреждения'!I74</f>
        <v>0.5</v>
      </c>
      <c r="J75" s="196">
        <f>IF(I75/H75*100&gt;100,100,I75/H75*100)</f>
        <v>100</v>
      </c>
      <c r="K75" s="196">
        <f>J75</f>
        <v>100</v>
      </c>
      <c r="L75" s="240"/>
      <c r="M75" s="233"/>
      <c r="N75" s="57"/>
      <c r="O75" s="242"/>
    </row>
    <row r="76" spans="1:15" customFormat="1" ht="36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/>
      <c r="I76" s="195"/>
      <c r="J76" s="225"/>
      <c r="K76" s="226"/>
      <c r="L76" s="227"/>
      <c r="M76" s="233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/>
      <c r="I77" s="195"/>
      <c r="J77" s="225"/>
      <c r="K77" s="231"/>
      <c r="L77" s="232"/>
      <c r="M77" s="233"/>
      <c r="N77" s="49"/>
      <c r="O77" s="234"/>
    </row>
    <row r="78" spans="1:15" customFormat="1" ht="35.25" hidden="1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/>
      <c r="I78" s="195"/>
      <c r="J78" s="225"/>
      <c r="K78" s="231"/>
      <c r="L78" s="232"/>
      <c r="M78" s="233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/>
      <c r="L79" s="232"/>
      <c r="M79" s="233"/>
      <c r="N79" s="57"/>
      <c r="O79" s="236"/>
    </row>
    <row r="80" spans="1:15" ht="34.5" customHeight="1" x14ac:dyDescent="0.25">
      <c r="A80" s="293"/>
      <c r="B80" s="189" t="s">
        <v>157</v>
      </c>
      <c r="C80" s="276" t="s">
        <v>158</v>
      </c>
      <c r="D80" s="277" t="s">
        <v>18</v>
      </c>
      <c r="E80" s="273" t="s">
        <v>19</v>
      </c>
      <c r="F80" s="256" t="s">
        <v>150</v>
      </c>
      <c r="G80" s="278" t="s">
        <v>21</v>
      </c>
      <c r="H80" s="195">
        <f>'[89]Оценка от учреждения'!H79</f>
        <v>100</v>
      </c>
      <c r="I80" s="195">
        <f>'[89]Оценка от учреждения'!I79</f>
        <v>100</v>
      </c>
      <c r="J80" s="279">
        <f>IF(I80/H80*100&gt;100,100,I80/H80*100)</f>
        <v>100</v>
      </c>
      <c r="K80" s="237">
        <f>(J80+J81+J82)/3</f>
        <v>90.666666666666671</v>
      </c>
      <c r="L80" s="261">
        <f>(K80+K83)/2</f>
        <v>95.333333333333343</v>
      </c>
      <c r="M80" s="294"/>
      <c r="N80" s="280"/>
      <c r="O80" s="281">
        <v>20</v>
      </c>
    </row>
    <row r="81" spans="1:15" ht="39" customHeight="1" x14ac:dyDescent="0.25">
      <c r="A81" s="293"/>
      <c r="B81" s="189"/>
      <c r="C81" s="276"/>
      <c r="D81" s="282"/>
      <c r="E81" s="273" t="s">
        <v>19</v>
      </c>
      <c r="F81" s="256" t="s">
        <v>151</v>
      </c>
      <c r="G81" s="278" t="s">
        <v>21</v>
      </c>
      <c r="H81" s="195">
        <f>'[89]Оценка от учреждения'!H80</f>
        <v>7.2</v>
      </c>
      <c r="I81" s="195">
        <f>'[89]Оценка от учреждения'!I80</f>
        <v>10</v>
      </c>
      <c r="J81" s="279">
        <f>IF(H81/I81*100&gt;100,100,H81/I81*100)</f>
        <v>72</v>
      </c>
      <c r="K81" s="283"/>
      <c r="L81" s="262"/>
      <c r="M81" s="294"/>
      <c r="N81" s="284"/>
      <c r="O81" s="285"/>
    </row>
    <row r="82" spans="1:15" ht="33.75" customHeight="1" x14ac:dyDescent="0.25">
      <c r="A82" s="293"/>
      <c r="B82" s="189"/>
      <c r="C82" s="276"/>
      <c r="D82" s="282"/>
      <c r="E82" s="273" t="s">
        <v>19</v>
      </c>
      <c r="F82" s="291" t="s">
        <v>152</v>
      </c>
      <c r="G82" s="278" t="s">
        <v>21</v>
      </c>
      <c r="H82" s="195">
        <f>'[89]Оценка от учреждения'!H81</f>
        <v>100</v>
      </c>
      <c r="I82" s="195">
        <f>'[89]Оценка от учреждения'!I81</f>
        <v>100</v>
      </c>
      <c r="J82" s="279">
        <f>IF(I82/H82*100&gt;100,100,I82/H82*100)</f>
        <v>100</v>
      </c>
      <c r="K82" s="283"/>
      <c r="L82" s="262"/>
      <c r="M82" s="294"/>
      <c r="N82" s="284"/>
      <c r="O82" s="285"/>
    </row>
    <row r="83" spans="1:15" ht="36" customHeight="1" x14ac:dyDescent="0.25">
      <c r="A83" s="293"/>
      <c r="B83" s="203"/>
      <c r="C83" s="276"/>
      <c r="D83" s="282"/>
      <c r="E83" s="273" t="s">
        <v>25</v>
      </c>
      <c r="F83" s="55" t="s">
        <v>26</v>
      </c>
      <c r="G83" s="278" t="s">
        <v>27</v>
      </c>
      <c r="H83" s="195">
        <f>'[89]Оценка от учреждения'!H82</f>
        <v>1.5</v>
      </c>
      <c r="I83" s="195">
        <f>'[89]Оценка от учреждения'!I82</f>
        <v>1.83</v>
      </c>
      <c r="J83" s="279">
        <f>IF(I83/H83*100&gt;100,100,I83/H83*100)</f>
        <v>100</v>
      </c>
      <c r="K83" s="279">
        <f>J83</f>
        <v>100</v>
      </c>
      <c r="L83" s="262"/>
      <c r="M83" s="294"/>
      <c r="N83" s="286"/>
      <c r="O83" s="287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4.5" customHeight="1" x14ac:dyDescent="0.25">
      <c r="A92" s="293"/>
      <c r="B92" s="189" t="s">
        <v>163</v>
      </c>
      <c r="C92" s="276" t="s">
        <v>164</v>
      </c>
      <c r="D92" s="277" t="s">
        <v>18</v>
      </c>
      <c r="E92" s="273" t="s">
        <v>19</v>
      </c>
      <c r="F92" s="256" t="s">
        <v>150</v>
      </c>
      <c r="G92" s="278" t="s">
        <v>21</v>
      </c>
      <c r="H92" s="195">
        <f>'[89]Оценка от учреждения'!H91</f>
        <v>100</v>
      </c>
      <c r="I92" s="195">
        <f>'[89]Оценка от учреждения'!I91</f>
        <v>100</v>
      </c>
      <c r="J92" s="279">
        <f>IF(I92/H92*100&gt;100,100,I92/H92*100)</f>
        <v>100</v>
      </c>
      <c r="K92" s="237">
        <f>(J92+J93+J94)/3</f>
        <v>96.078431372549019</v>
      </c>
      <c r="L92" s="261">
        <f>(K92+K95)/2</f>
        <v>94.633221135865796</v>
      </c>
      <c r="M92" s="294"/>
      <c r="N92" s="280"/>
      <c r="O92" s="281">
        <v>23</v>
      </c>
    </row>
    <row r="93" spans="1:15" customFormat="1" ht="39" customHeight="1" x14ac:dyDescent="0.25">
      <c r="A93" s="293"/>
      <c r="B93" s="189"/>
      <c r="C93" s="276"/>
      <c r="D93" s="282"/>
      <c r="E93" s="273" t="s">
        <v>19</v>
      </c>
      <c r="F93" s="256" t="s">
        <v>151</v>
      </c>
      <c r="G93" s="278" t="s">
        <v>21</v>
      </c>
      <c r="H93" s="195">
        <f>'[89]Оценка от учреждения'!H92</f>
        <v>12</v>
      </c>
      <c r="I93" s="195">
        <f>'[89]Оценка от учреждения'!I92</f>
        <v>13.6</v>
      </c>
      <c r="J93" s="279">
        <f>IF(H93/I93*100&gt;100,100,H93/I93*100)</f>
        <v>88.235294117647058</v>
      </c>
      <c r="K93" s="283"/>
      <c r="L93" s="262"/>
      <c r="M93" s="294"/>
      <c r="N93" s="284"/>
      <c r="O93" s="285"/>
    </row>
    <row r="94" spans="1:15" customFormat="1" ht="32.25" customHeight="1" x14ac:dyDescent="0.25">
      <c r="A94" s="293"/>
      <c r="B94" s="189"/>
      <c r="C94" s="276"/>
      <c r="D94" s="282"/>
      <c r="E94" s="273" t="s">
        <v>19</v>
      </c>
      <c r="F94" s="291" t="s">
        <v>152</v>
      </c>
      <c r="G94" s="278" t="s">
        <v>21</v>
      </c>
      <c r="H94" s="195">
        <f>'[89]Оценка от учреждения'!H93</f>
        <v>100</v>
      </c>
      <c r="I94" s="195">
        <f>'[89]Оценка от учреждения'!I93</f>
        <v>100</v>
      </c>
      <c r="J94" s="279">
        <f>IF(I94/H94*100&gt;100,100,I94/H94*100)</f>
        <v>100</v>
      </c>
      <c r="K94" s="283"/>
      <c r="L94" s="262"/>
      <c r="M94" s="294"/>
      <c r="N94" s="284"/>
      <c r="O94" s="285"/>
    </row>
    <row r="95" spans="1:15" customFormat="1" ht="33" customHeight="1" x14ac:dyDescent="0.25">
      <c r="A95" s="293"/>
      <c r="B95" s="203"/>
      <c r="C95" s="276"/>
      <c r="D95" s="282"/>
      <c r="E95" s="273" t="s">
        <v>25</v>
      </c>
      <c r="F95" s="55" t="s">
        <v>26</v>
      </c>
      <c r="G95" s="278" t="s">
        <v>27</v>
      </c>
      <c r="H95" s="195">
        <f>'[89]Оценка от учреждения'!H94</f>
        <v>3.67</v>
      </c>
      <c r="I95" s="195">
        <f>'[89]Оценка от учреждения'!I94</f>
        <v>3.42</v>
      </c>
      <c r="J95" s="279">
        <f>IF(I95/H95*100&gt;100,100,I95/H95*100)</f>
        <v>93.188010899182558</v>
      </c>
      <c r="K95" s="279">
        <f>J95</f>
        <v>93.188010899182558</v>
      </c>
      <c r="L95" s="262"/>
      <c r="M95" s="294"/>
      <c r="N95" s="286"/>
      <c r="O95" s="287"/>
    </row>
    <row r="96" spans="1:15" ht="33" customHeight="1" x14ac:dyDescent="0.25">
      <c r="A96" s="293"/>
      <c r="B96" s="189" t="s">
        <v>165</v>
      </c>
      <c r="C96" s="276" t="s">
        <v>166</v>
      </c>
      <c r="D96" s="277" t="s">
        <v>18</v>
      </c>
      <c r="E96" s="273" t="s">
        <v>19</v>
      </c>
      <c r="F96" s="256" t="s">
        <v>150</v>
      </c>
      <c r="G96" s="278" t="s">
        <v>21</v>
      </c>
      <c r="H96" s="195">
        <f>'[89]Оценка от учреждения'!H95</f>
        <v>100</v>
      </c>
      <c r="I96" s="195">
        <f>'[89]Оценка от учреждения'!I95</f>
        <v>100</v>
      </c>
      <c r="J96" s="279">
        <f>IF(I96/H96*100&gt;100,100,I96/H96*100)</f>
        <v>100</v>
      </c>
      <c r="K96" s="237">
        <f>(J96+J97+J98)/3</f>
        <v>86.834733893557427</v>
      </c>
      <c r="L96" s="261">
        <f>(K96+K99)/2</f>
        <v>93.417366946778714</v>
      </c>
      <c r="M96" s="294"/>
      <c r="N96" s="280"/>
      <c r="O96" s="281">
        <v>24</v>
      </c>
    </row>
    <row r="97" spans="1:15" ht="39" customHeight="1" x14ac:dyDescent="0.25">
      <c r="A97" s="293"/>
      <c r="B97" s="189"/>
      <c r="C97" s="276"/>
      <c r="D97" s="282"/>
      <c r="E97" s="273" t="s">
        <v>19</v>
      </c>
      <c r="F97" s="256" t="s">
        <v>151</v>
      </c>
      <c r="G97" s="278" t="s">
        <v>21</v>
      </c>
      <c r="H97" s="195">
        <f>'[89]Оценка от учреждения'!H96</f>
        <v>7.2</v>
      </c>
      <c r="I97" s="195">
        <f>'[89]Оценка от учреждения'!I96</f>
        <v>11.9</v>
      </c>
      <c r="J97" s="279">
        <f>IF(H97/I97*100&gt;100,100,H97/I97*100)</f>
        <v>60.504201680672267</v>
      </c>
      <c r="K97" s="283"/>
      <c r="L97" s="262"/>
      <c r="M97" s="294"/>
      <c r="N97" s="284"/>
      <c r="O97" s="285"/>
    </row>
    <row r="98" spans="1:15" ht="33.75" customHeight="1" x14ac:dyDescent="0.25">
      <c r="A98" s="293"/>
      <c r="B98" s="189"/>
      <c r="C98" s="276"/>
      <c r="D98" s="282"/>
      <c r="E98" s="273" t="s">
        <v>19</v>
      </c>
      <c r="F98" s="291" t="s">
        <v>152</v>
      </c>
      <c r="G98" s="278" t="s">
        <v>21</v>
      </c>
      <c r="H98" s="195">
        <f>'[89]Оценка от учреждения'!H97</f>
        <v>100</v>
      </c>
      <c r="I98" s="195">
        <f>'[89]Оценка от учреждения'!I97</f>
        <v>100</v>
      </c>
      <c r="J98" s="279">
        <f>IF(I98/H98*100&gt;100,100,I98/H98*100)</f>
        <v>100</v>
      </c>
      <c r="K98" s="283"/>
      <c r="L98" s="262"/>
      <c r="M98" s="294"/>
      <c r="N98" s="284"/>
      <c r="O98" s="285"/>
    </row>
    <row r="99" spans="1:15" ht="33" customHeight="1" x14ac:dyDescent="0.25">
      <c r="A99" s="293"/>
      <c r="B99" s="203"/>
      <c r="C99" s="276"/>
      <c r="D99" s="282"/>
      <c r="E99" s="273" t="s">
        <v>25</v>
      </c>
      <c r="F99" s="55" t="s">
        <v>26</v>
      </c>
      <c r="G99" s="278" t="s">
        <v>27</v>
      </c>
      <c r="H99" s="195">
        <f>'[89]Оценка от учреждения'!H98</f>
        <v>23</v>
      </c>
      <c r="I99" s="195">
        <f>'[89]Оценка от учреждения'!I98</f>
        <v>24.08</v>
      </c>
      <c r="J99" s="279">
        <f>IF(I99/H99*100&gt;100,100,I99/H99*100)</f>
        <v>100</v>
      </c>
      <c r="K99" s="279">
        <f>J99</f>
        <v>100</v>
      </c>
      <c r="L99" s="262"/>
      <c r="M99" s="294"/>
      <c r="N99" s="286"/>
      <c r="O99" s="287"/>
    </row>
    <row r="100" spans="1:15" customFormat="1" ht="34.5" hidden="1" customHeight="1" x14ac:dyDescent="0.25">
      <c r="A100" s="293"/>
      <c r="B100" s="189" t="s">
        <v>167</v>
      </c>
      <c r="C100" s="276" t="s">
        <v>168</v>
      </c>
      <c r="D100" s="277" t="s">
        <v>18</v>
      </c>
      <c r="E100" s="273" t="s">
        <v>19</v>
      </c>
      <c r="F100" s="256" t="s">
        <v>150</v>
      </c>
      <c r="G100" s="278" t="s">
        <v>21</v>
      </c>
      <c r="H100" s="195"/>
      <c r="I100" s="195"/>
      <c r="J100" s="279"/>
      <c r="K100" s="237"/>
      <c r="L100" s="261"/>
      <c r="M100" s="294"/>
      <c r="N100" s="280"/>
      <c r="O100" s="281">
        <v>25</v>
      </c>
    </row>
    <row r="101" spans="1:15" customFormat="1" ht="39" hidden="1" customHeight="1" x14ac:dyDescent="0.25">
      <c r="A101" s="293"/>
      <c r="B101" s="189"/>
      <c r="C101" s="276"/>
      <c r="D101" s="282"/>
      <c r="E101" s="273" t="s">
        <v>19</v>
      </c>
      <c r="F101" s="256" t="s">
        <v>151</v>
      </c>
      <c r="G101" s="278" t="s">
        <v>21</v>
      </c>
      <c r="H101" s="195"/>
      <c r="I101" s="195"/>
      <c r="J101" s="279"/>
      <c r="K101" s="283"/>
      <c r="L101" s="262"/>
      <c r="M101" s="294"/>
      <c r="N101" s="284"/>
      <c r="O101" s="285"/>
    </row>
    <row r="102" spans="1:15" customFormat="1" ht="35.25" hidden="1" customHeight="1" x14ac:dyDescent="0.25">
      <c r="A102" s="293"/>
      <c r="B102" s="189"/>
      <c r="C102" s="276"/>
      <c r="D102" s="282"/>
      <c r="E102" s="273" t="s">
        <v>19</v>
      </c>
      <c r="F102" s="291" t="s">
        <v>152</v>
      </c>
      <c r="G102" s="278" t="s">
        <v>21</v>
      </c>
      <c r="H102" s="195"/>
      <c r="I102" s="195"/>
      <c r="J102" s="279"/>
      <c r="K102" s="283"/>
      <c r="L102" s="262"/>
      <c r="M102" s="294"/>
      <c r="N102" s="284"/>
      <c r="O102" s="285"/>
    </row>
    <row r="103" spans="1:15" customFormat="1" ht="33" hidden="1" customHeight="1" x14ac:dyDescent="0.25">
      <c r="A103" s="293"/>
      <c r="B103" s="203"/>
      <c r="C103" s="276"/>
      <c r="D103" s="282"/>
      <c r="E103" s="273" t="s">
        <v>25</v>
      </c>
      <c r="F103" s="55" t="s">
        <v>117</v>
      </c>
      <c r="G103" s="278" t="s">
        <v>27</v>
      </c>
      <c r="H103" s="195"/>
      <c r="I103" s="195"/>
      <c r="J103" s="279"/>
      <c r="K103" s="279"/>
      <c r="L103" s="262"/>
      <c r="M103" s="294"/>
      <c r="N103" s="286"/>
      <c r="O103" s="287"/>
    </row>
    <row r="104" spans="1:15" ht="33" customHeight="1" x14ac:dyDescent="0.25">
      <c r="A104" s="293"/>
      <c r="B104" s="189" t="s">
        <v>169</v>
      </c>
      <c r="C104" s="276" t="s">
        <v>170</v>
      </c>
      <c r="D104" s="277" t="s">
        <v>18</v>
      </c>
      <c r="E104" s="273" t="s">
        <v>19</v>
      </c>
      <c r="F104" s="256" t="s">
        <v>150</v>
      </c>
      <c r="G104" s="278" t="s">
        <v>21</v>
      </c>
      <c r="H104" s="195">
        <f>'[89]Оценка от учреждения'!H103</f>
        <v>100</v>
      </c>
      <c r="I104" s="195">
        <f>'[89]Оценка от учреждения'!I103</f>
        <v>100</v>
      </c>
      <c r="J104" s="279">
        <f>IF(I104/H104*100&gt;100,100,I104/H104*100)</f>
        <v>100</v>
      </c>
      <c r="K104" s="237">
        <f>(J104+J105+J106)/3</f>
        <v>100</v>
      </c>
      <c r="L104" s="261">
        <f>(K104+K107)/2</f>
        <v>98.932098765432102</v>
      </c>
      <c r="M104" s="294"/>
      <c r="N104" s="280"/>
      <c r="O104" s="281">
        <v>26</v>
      </c>
    </row>
    <row r="105" spans="1:15" ht="39" customHeight="1" x14ac:dyDescent="0.25">
      <c r="A105" s="293"/>
      <c r="B105" s="189"/>
      <c r="C105" s="276"/>
      <c r="D105" s="282"/>
      <c r="E105" s="273" t="s">
        <v>19</v>
      </c>
      <c r="F105" s="256" t="s">
        <v>151</v>
      </c>
      <c r="G105" s="278" t="s">
        <v>21</v>
      </c>
      <c r="H105" s="195">
        <f>'[89]Оценка от учреждения'!H104</f>
        <v>7.2</v>
      </c>
      <c r="I105" s="195">
        <f>'[89]Оценка от учреждения'!I104</f>
        <v>6.6</v>
      </c>
      <c r="J105" s="279">
        <f>IF(H105/I105*100&gt;100,100,H105/I105*100)</f>
        <v>100</v>
      </c>
      <c r="K105" s="283"/>
      <c r="L105" s="262"/>
      <c r="M105" s="294"/>
      <c r="N105" s="284"/>
      <c r="O105" s="285"/>
    </row>
    <row r="106" spans="1:15" ht="32.25" customHeight="1" x14ac:dyDescent="0.25">
      <c r="A106" s="293"/>
      <c r="B106" s="189"/>
      <c r="C106" s="276"/>
      <c r="D106" s="282"/>
      <c r="E106" s="273" t="s">
        <v>19</v>
      </c>
      <c r="F106" s="291" t="s">
        <v>152</v>
      </c>
      <c r="G106" s="278" t="s">
        <v>21</v>
      </c>
      <c r="H106" s="195">
        <f>'[89]Оценка от учреждения'!H105</f>
        <v>100</v>
      </c>
      <c r="I106" s="195">
        <f>'[89]Оценка от учреждения'!I105</f>
        <v>100</v>
      </c>
      <c r="J106" s="279">
        <f>IF(I106/H106*100&gt;100,100,I106/H106*100)</f>
        <v>100</v>
      </c>
      <c r="K106" s="283"/>
      <c r="L106" s="262"/>
      <c r="M106" s="294"/>
      <c r="N106" s="284"/>
      <c r="O106" s="285"/>
    </row>
    <row r="107" spans="1:15" ht="33" customHeight="1" x14ac:dyDescent="0.25">
      <c r="A107" s="295"/>
      <c r="B107" s="203"/>
      <c r="C107" s="276"/>
      <c r="D107" s="282"/>
      <c r="E107" s="273" t="s">
        <v>25</v>
      </c>
      <c r="F107" s="55" t="s">
        <v>26</v>
      </c>
      <c r="G107" s="278" t="s">
        <v>27</v>
      </c>
      <c r="H107" s="195">
        <f>'[89]Оценка от учреждения'!H106</f>
        <v>324</v>
      </c>
      <c r="I107" s="195">
        <f>'[89]Оценка от учреждения'!I106</f>
        <v>317.08</v>
      </c>
      <c r="J107" s="279">
        <f>IF(I107/H107*100&gt;100,100,I107/H107*100)</f>
        <v>97.864197530864189</v>
      </c>
      <c r="K107" s="279">
        <f>J107</f>
        <v>97.864197530864189</v>
      </c>
      <c r="L107" s="262"/>
      <c r="M107" s="296"/>
      <c r="N107" s="286"/>
      <c r="O107" s="287"/>
    </row>
    <row r="108" spans="1:15" hidden="1" x14ac:dyDescent="0.25">
      <c r="A108" s="272"/>
      <c r="B108" s="298"/>
      <c r="C108" s="272"/>
      <c r="D108" s="272"/>
      <c r="E108" s="272"/>
      <c r="F108" s="272"/>
      <c r="G108" s="272"/>
      <c r="J108" s="272"/>
      <c r="K108" s="272"/>
      <c r="L108" s="272"/>
      <c r="M108" s="272"/>
      <c r="N108" s="272"/>
      <c r="O108" s="272"/>
    </row>
    <row r="109" spans="1:15" x14ac:dyDescent="0.25">
      <c r="A109" s="272"/>
      <c r="B109" s="298"/>
      <c r="C109" s="272"/>
      <c r="D109" s="272"/>
      <c r="E109" s="272"/>
      <c r="F109" s="272"/>
      <c r="G109" s="292"/>
      <c r="H109" s="246"/>
      <c r="J109" s="272"/>
      <c r="K109" s="272"/>
      <c r="L109" s="272"/>
      <c r="M109" s="272"/>
      <c r="N109" s="272"/>
      <c r="O109" s="272"/>
    </row>
    <row r="110" spans="1:15" x14ac:dyDescent="0.25">
      <c r="B110" s="298"/>
      <c r="H110" s="246"/>
    </row>
    <row r="111" spans="1:15" hidden="1" x14ac:dyDescent="0.25">
      <c r="B111" s="299"/>
    </row>
    <row r="112" spans="1:15" hidden="1" x14ac:dyDescent="0.25">
      <c r="B112" s="298"/>
    </row>
    <row r="113" spans="2:2" hidden="1" x14ac:dyDescent="0.25">
      <c r="B113" s="298"/>
    </row>
    <row r="114" spans="2:2" hidden="1" x14ac:dyDescent="0.25">
      <c r="B114" s="298"/>
    </row>
    <row r="115" spans="2:2" hidden="1" x14ac:dyDescent="0.25">
      <c r="B115" s="299"/>
    </row>
    <row r="116" spans="2:2" hidden="1" x14ac:dyDescent="0.25">
      <c r="B116" s="298"/>
    </row>
    <row r="117" spans="2:2" hidden="1" x14ac:dyDescent="0.25">
      <c r="B117" s="298"/>
    </row>
    <row r="118" spans="2:2" hidden="1" x14ac:dyDescent="0.25">
      <c r="B118" s="298"/>
    </row>
    <row r="119" spans="2:2" hidden="1" x14ac:dyDescent="0.25">
      <c r="B119" s="299"/>
    </row>
    <row r="120" spans="2:2" hidden="1" x14ac:dyDescent="0.25">
      <c r="B120" s="298"/>
    </row>
    <row r="121" spans="2:2" hidden="1" x14ac:dyDescent="0.25">
      <c r="B121" s="298"/>
    </row>
    <row r="122" spans="2:2" hidden="1" x14ac:dyDescent="0.25">
      <c r="B122" s="298"/>
    </row>
    <row r="123" spans="2:2" hidden="1" x14ac:dyDescent="0.25">
      <c r="B123" s="299"/>
    </row>
    <row r="124" spans="2:2" hidden="1" x14ac:dyDescent="0.25">
      <c r="B124" s="298"/>
    </row>
    <row r="125" spans="2:2" hidden="1" x14ac:dyDescent="0.25">
      <c r="B125" s="298"/>
    </row>
    <row r="126" spans="2:2" hidden="1" x14ac:dyDescent="0.25">
      <c r="B126" s="298"/>
    </row>
    <row r="127" spans="2:2" hidden="1" x14ac:dyDescent="0.25">
      <c r="B127" s="299"/>
    </row>
    <row r="128" spans="2:2" hidden="1" x14ac:dyDescent="0.25">
      <c r="B128" s="298"/>
    </row>
    <row r="129" spans="2:2" hidden="1" x14ac:dyDescent="0.25">
      <c r="B129" s="298"/>
    </row>
    <row r="130" spans="2:2" hidden="1" x14ac:dyDescent="0.25">
      <c r="B130" s="298"/>
    </row>
    <row r="131" spans="2:2" hidden="1" x14ac:dyDescent="0.25">
      <c r="B131" s="299"/>
    </row>
    <row r="132" spans="2:2" hidden="1" x14ac:dyDescent="0.25">
      <c r="B132" s="298"/>
    </row>
    <row r="133" spans="2:2" hidden="1" x14ac:dyDescent="0.25">
      <c r="B133" s="298"/>
    </row>
    <row r="134" spans="2:2" hidden="1" x14ac:dyDescent="0.25">
      <c r="B134" s="298"/>
    </row>
    <row r="135" spans="2:2" hidden="1" x14ac:dyDescent="0.25">
      <c r="B135" s="299"/>
    </row>
    <row r="136" spans="2:2" hidden="1" x14ac:dyDescent="0.25">
      <c r="B136" s="298"/>
    </row>
    <row r="137" spans="2:2" hidden="1" x14ac:dyDescent="0.25">
      <c r="B137" s="298"/>
    </row>
    <row r="138" spans="2:2" hidden="1" x14ac:dyDescent="0.25">
      <c r="B138" s="298"/>
    </row>
    <row r="139" spans="2:2" hidden="1" x14ac:dyDescent="0.25">
      <c r="B139" s="299"/>
    </row>
    <row r="140" spans="2:2" hidden="1" x14ac:dyDescent="0.25">
      <c r="B140" s="298"/>
    </row>
    <row r="141" spans="2:2" hidden="1" x14ac:dyDescent="0.25">
      <c r="B141" s="298"/>
    </row>
    <row r="142" spans="2:2" hidden="1" x14ac:dyDescent="0.25">
      <c r="B142" s="298"/>
    </row>
    <row r="143" spans="2:2" hidden="1" x14ac:dyDescent="0.25">
      <c r="B143" s="299"/>
    </row>
    <row r="144" spans="2:2" hidden="1" x14ac:dyDescent="0.25">
      <c r="B144" s="298"/>
    </row>
    <row r="145" spans="1:6" hidden="1" x14ac:dyDescent="0.25">
      <c r="B145" s="298"/>
    </row>
    <row r="146" spans="1:6" hidden="1" x14ac:dyDescent="0.25">
      <c r="B146" s="298"/>
    </row>
    <row r="147" spans="1:6" hidden="1" x14ac:dyDescent="0.25">
      <c r="B147" s="299"/>
    </row>
    <row r="148" spans="1:6" hidden="1" x14ac:dyDescent="0.25">
      <c r="B148" s="298"/>
    </row>
    <row r="149" spans="1:6" hidden="1" x14ac:dyDescent="0.25">
      <c r="B149" s="298"/>
    </row>
    <row r="150" spans="1:6" hidden="1" x14ac:dyDescent="0.25">
      <c r="B150" s="298"/>
    </row>
    <row r="151" spans="1:6" hidden="1" x14ac:dyDescent="0.25">
      <c r="B151" s="299"/>
    </row>
    <row r="152" spans="1:6" hidden="1" x14ac:dyDescent="0.25">
      <c r="B152" s="298"/>
    </row>
    <row r="153" spans="1:6" hidden="1" x14ac:dyDescent="0.25">
      <c r="B153" s="298"/>
    </row>
    <row r="154" spans="1:6" hidden="1" x14ac:dyDescent="0.25">
      <c r="B154" s="298"/>
    </row>
    <row r="155" spans="1:6" hidden="1" x14ac:dyDescent="0.25">
      <c r="B155" s="299"/>
    </row>
    <row r="156" spans="1:6" hidden="1" x14ac:dyDescent="0.25">
      <c r="B156" s="298"/>
    </row>
    <row r="157" spans="1:6" hidden="1" x14ac:dyDescent="0.25">
      <c r="B157" s="298"/>
    </row>
    <row r="158" spans="1:6" hidden="1" x14ac:dyDescent="0.25">
      <c r="B158" s="298"/>
    </row>
    <row r="159" spans="1:6" hidden="1" x14ac:dyDescent="0.25">
      <c r="B159" s="299"/>
    </row>
    <row r="160" spans="1:6" ht="15.75" x14ac:dyDescent="0.25">
      <c r="A160" s="172" t="s">
        <v>81</v>
      </c>
      <c r="B160" s="172"/>
      <c r="C160" s="172"/>
      <c r="D160" s="172"/>
      <c r="E160" s="172"/>
      <c r="F160" s="173" t="s">
        <v>176</v>
      </c>
    </row>
    <row r="161" spans="1:6" ht="15.75" x14ac:dyDescent="0.25">
      <c r="A161" s="172"/>
      <c r="B161" s="172"/>
      <c r="C161" s="172"/>
      <c r="D161" s="172"/>
      <c r="E161" s="172"/>
      <c r="F161" s="172"/>
    </row>
    <row r="162" spans="1:6" ht="15.75" x14ac:dyDescent="0.25">
      <c r="A162" s="172" t="s">
        <v>83</v>
      </c>
      <c r="B162" s="172"/>
      <c r="C162" s="172"/>
      <c r="D162" s="172"/>
      <c r="E162" s="172"/>
      <c r="F162" s="172"/>
    </row>
  </sheetData>
  <autoFilter ref="A3:O159">
    <filterColumn colId="7">
      <customFilters>
        <customFilter operator="notEqual" val=" "/>
      </customFilters>
    </filterColumn>
  </autoFilter>
  <mergeCells count="197">
    <mergeCell ref="B156:B159"/>
    <mergeCell ref="B132:B135"/>
    <mergeCell ref="B136:B139"/>
    <mergeCell ref="B140:B143"/>
    <mergeCell ref="B144:B147"/>
    <mergeCell ref="B148:B151"/>
    <mergeCell ref="B152:B155"/>
    <mergeCell ref="B108:B111"/>
    <mergeCell ref="B112:B115"/>
    <mergeCell ref="B116:B119"/>
    <mergeCell ref="B120:B123"/>
    <mergeCell ref="B124:B127"/>
    <mergeCell ref="B128:B131"/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4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3" t="s">
        <v>1</v>
      </c>
      <c r="B2" s="3" t="s">
        <v>173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3</v>
      </c>
      <c r="D3" s="5">
        <v>4</v>
      </c>
      <c r="E3" s="4">
        <v>5</v>
      </c>
      <c r="F3" s="4">
        <v>6</v>
      </c>
      <c r="G3" s="5">
        <v>7</v>
      </c>
      <c r="H3" s="4">
        <v>8</v>
      </c>
      <c r="I3" s="4">
        <v>9</v>
      </c>
      <c r="J3" s="5">
        <v>10</v>
      </c>
      <c r="K3" s="4">
        <v>11</v>
      </c>
      <c r="L3" s="4">
        <v>12</v>
      </c>
      <c r="M3" s="5">
        <v>13</v>
      </c>
      <c r="N3" s="4">
        <v>14</v>
      </c>
    </row>
    <row r="4" spans="1:15" customFormat="1" ht="54" hidden="1" customHeight="1" x14ac:dyDescent="0.25">
      <c r="A4" s="223" t="s">
        <v>244</v>
      </c>
      <c r="B4" s="189" t="s">
        <v>112</v>
      </c>
      <c r="C4" s="224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63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23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63"/>
      <c r="N5" s="49"/>
      <c r="O5" s="234"/>
    </row>
    <row r="6" spans="1:15" customFormat="1" ht="33.75" hidden="1" customHeight="1" x14ac:dyDescent="0.25">
      <c r="A6" s="223"/>
      <c r="B6" s="189"/>
      <c r="C6" s="23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63"/>
      <c r="N6" s="49"/>
      <c r="O6" s="234"/>
    </row>
    <row r="7" spans="1:15" customFormat="1" ht="33" hidden="1" customHeight="1" x14ac:dyDescent="0.25">
      <c r="A7" s="223"/>
      <c r="B7" s="203"/>
      <c r="C7" s="235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63"/>
      <c r="N7" s="57"/>
      <c r="O7" s="236"/>
    </row>
    <row r="8" spans="1:15" customFormat="1" ht="54" hidden="1" customHeight="1" x14ac:dyDescent="0.25">
      <c r="A8" s="223"/>
      <c r="B8" s="189" t="s">
        <v>118</v>
      </c>
      <c r="C8" s="224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63"/>
      <c r="N8" s="44"/>
      <c r="O8" s="229">
        <v>2</v>
      </c>
    </row>
    <row r="9" spans="1:15" customFormat="1" ht="39" hidden="1" customHeight="1" x14ac:dyDescent="0.25">
      <c r="A9" s="223"/>
      <c r="B9" s="189"/>
      <c r="C9" s="23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63"/>
      <c r="N9" s="49"/>
      <c r="O9" s="234"/>
    </row>
    <row r="10" spans="1:15" customFormat="1" ht="33.75" hidden="1" customHeight="1" x14ac:dyDescent="0.25">
      <c r="A10" s="223"/>
      <c r="B10" s="189"/>
      <c r="C10" s="23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63"/>
      <c r="N10" s="49"/>
      <c r="O10" s="234"/>
    </row>
    <row r="11" spans="1:15" customFormat="1" ht="33" hidden="1" customHeight="1" x14ac:dyDescent="0.25">
      <c r="A11" s="223"/>
      <c r="B11" s="203"/>
      <c r="C11" s="235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6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6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6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6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63"/>
      <c r="N15" s="57"/>
      <c r="O15" s="236"/>
    </row>
    <row r="16" spans="1:15" customFormat="1" ht="54" hidden="1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/>
      <c r="I16" s="195"/>
      <c r="J16" s="225"/>
      <c r="K16" s="226"/>
      <c r="L16" s="227"/>
      <c r="M16" s="263"/>
      <c r="N16" s="44"/>
      <c r="O16" s="229">
        <v>4</v>
      </c>
    </row>
    <row r="17" spans="1:15" customFormat="1" ht="39" hidden="1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/>
      <c r="I17" s="195"/>
      <c r="J17" s="225"/>
      <c r="K17" s="231"/>
      <c r="L17" s="232"/>
      <c r="M17" s="263"/>
      <c r="N17" s="49"/>
      <c r="O17" s="234"/>
    </row>
    <row r="18" spans="1:15" customFormat="1" ht="33.75" hidden="1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/>
      <c r="I18" s="195"/>
      <c r="J18" s="225"/>
      <c r="K18" s="231"/>
      <c r="L18" s="232"/>
      <c r="M18" s="263"/>
      <c r="N18" s="49"/>
      <c r="O18" s="234"/>
    </row>
    <row r="19" spans="1:15" customFormat="1" ht="33" hidden="1" customHeight="1" x14ac:dyDescent="0.25">
      <c r="A19" s="223"/>
      <c r="B19" s="203"/>
      <c r="C19" s="204"/>
      <c r="D19" s="199"/>
      <c r="E19" s="192" t="s">
        <v>25</v>
      </c>
      <c r="F19" s="205" t="s">
        <v>117</v>
      </c>
      <c r="G19" s="194" t="s">
        <v>27</v>
      </c>
      <c r="H19" s="195"/>
      <c r="I19" s="195"/>
      <c r="J19" s="225"/>
      <c r="K19" s="225"/>
      <c r="L19" s="232"/>
      <c r="M19" s="263"/>
      <c r="N19" s="57"/>
      <c r="O19" s="236"/>
    </row>
    <row r="20" spans="1:15" customFormat="1" ht="54" hidden="1" customHeight="1" x14ac:dyDescent="0.25">
      <c r="A20" s="223"/>
      <c r="B20" s="189" t="s">
        <v>124</v>
      </c>
      <c r="C20" s="190" t="s">
        <v>125</v>
      </c>
      <c r="D20" s="191" t="s">
        <v>18</v>
      </c>
      <c r="E20" s="192" t="s">
        <v>19</v>
      </c>
      <c r="F20" s="193" t="s">
        <v>114</v>
      </c>
      <c r="G20" s="194" t="s">
        <v>21</v>
      </c>
      <c r="H20" s="195"/>
      <c r="I20" s="195"/>
      <c r="J20" s="225"/>
      <c r="K20" s="226"/>
      <c r="L20" s="227"/>
      <c r="M20" s="263"/>
      <c r="N20" s="44"/>
      <c r="O20" s="229">
        <v>5</v>
      </c>
    </row>
    <row r="21" spans="1:15" customFormat="1" ht="39" hidden="1" customHeight="1" x14ac:dyDescent="0.25">
      <c r="A21" s="223"/>
      <c r="B21" s="189"/>
      <c r="C21" s="190"/>
      <c r="D21" s="199"/>
      <c r="E21" s="192" t="s">
        <v>19</v>
      </c>
      <c r="F21" s="193" t="s">
        <v>115</v>
      </c>
      <c r="G21" s="194" t="s">
        <v>21</v>
      </c>
      <c r="H21" s="195"/>
      <c r="I21" s="195"/>
      <c r="J21" s="225"/>
      <c r="K21" s="231"/>
      <c r="L21" s="232"/>
      <c r="M21" s="263"/>
      <c r="N21" s="49"/>
      <c r="O21" s="234"/>
    </row>
    <row r="22" spans="1:15" customFormat="1" ht="33.75" hidden="1" customHeight="1" x14ac:dyDescent="0.25">
      <c r="A22" s="223"/>
      <c r="B22" s="189"/>
      <c r="C22" s="190"/>
      <c r="D22" s="199"/>
      <c r="E22" s="192" t="s">
        <v>19</v>
      </c>
      <c r="F22" s="193" t="s">
        <v>116</v>
      </c>
      <c r="G22" s="194" t="s">
        <v>21</v>
      </c>
      <c r="H22" s="195"/>
      <c r="I22" s="195"/>
      <c r="J22" s="225"/>
      <c r="K22" s="231"/>
      <c r="L22" s="232"/>
      <c r="M22" s="263"/>
      <c r="N22" s="49"/>
      <c r="O22" s="234"/>
    </row>
    <row r="23" spans="1:15" customFormat="1" ht="33" hidden="1" customHeight="1" x14ac:dyDescent="0.25">
      <c r="A23" s="223"/>
      <c r="B23" s="203"/>
      <c r="C23" s="204"/>
      <c r="D23" s="199"/>
      <c r="E23" s="192" t="s">
        <v>25</v>
      </c>
      <c r="F23" s="205" t="s">
        <v>117</v>
      </c>
      <c r="G23" s="194" t="s">
        <v>27</v>
      </c>
      <c r="H23" s="195"/>
      <c r="I23" s="195"/>
      <c r="J23" s="225"/>
      <c r="K23" s="225"/>
      <c r="L23" s="232"/>
      <c r="M23" s="263"/>
      <c r="N23" s="57"/>
      <c r="O23" s="236"/>
    </row>
    <row r="24" spans="1:15" ht="54" hidden="1" customHeight="1" x14ac:dyDescent="0.25">
      <c r="A24" s="223"/>
      <c r="B24" s="189" t="s">
        <v>126</v>
      </c>
      <c r="C24" s="36" t="s">
        <v>127</v>
      </c>
      <c r="D24" s="208" t="s">
        <v>18</v>
      </c>
      <c r="E24" s="3" t="s">
        <v>19</v>
      </c>
      <c r="F24" s="38" t="s">
        <v>114</v>
      </c>
      <c r="G24" s="39" t="s">
        <v>21</v>
      </c>
      <c r="H24" s="195"/>
      <c r="I24" s="195"/>
      <c r="J24" s="196"/>
      <c r="K24" s="237"/>
      <c r="L24" s="227"/>
      <c r="M24" s="264"/>
      <c r="N24" s="44"/>
      <c r="O24" s="238">
        <v>6</v>
      </c>
    </row>
    <row r="25" spans="1:15" ht="39" hidden="1" customHeight="1" x14ac:dyDescent="0.25">
      <c r="A25" s="223"/>
      <c r="B25" s="189"/>
      <c r="C25" s="36"/>
      <c r="D25" s="209"/>
      <c r="E25" s="3" t="s">
        <v>19</v>
      </c>
      <c r="F25" s="256" t="s">
        <v>180</v>
      </c>
      <c r="G25" s="39" t="s">
        <v>21</v>
      </c>
      <c r="H25" s="195"/>
      <c r="I25" s="195"/>
      <c r="J25" s="196"/>
      <c r="K25" s="239"/>
      <c r="L25" s="240"/>
      <c r="M25" s="264"/>
      <c r="N25" s="49"/>
      <c r="O25" s="241"/>
    </row>
    <row r="26" spans="1:15" ht="33.75" hidden="1" customHeight="1" x14ac:dyDescent="0.25">
      <c r="A26" s="223"/>
      <c r="B26" s="189"/>
      <c r="C26" s="36"/>
      <c r="D26" s="209"/>
      <c r="E26" s="3" t="s">
        <v>19</v>
      </c>
      <c r="F26" s="38" t="s">
        <v>116</v>
      </c>
      <c r="G26" s="39" t="s">
        <v>21</v>
      </c>
      <c r="H26" s="195"/>
      <c r="I26" s="195"/>
      <c r="J26" s="196"/>
      <c r="K26" s="239"/>
      <c r="L26" s="240"/>
      <c r="M26" s="264"/>
      <c r="N26" s="49"/>
      <c r="O26" s="241"/>
    </row>
    <row r="27" spans="1:15" ht="33" hidden="1" customHeight="1" x14ac:dyDescent="0.25">
      <c r="A27" s="223"/>
      <c r="B27" s="203"/>
      <c r="C27" s="53"/>
      <c r="D27" s="209"/>
      <c r="E27" s="3" t="s">
        <v>25</v>
      </c>
      <c r="F27" s="55" t="s">
        <v>117</v>
      </c>
      <c r="G27" s="39" t="s">
        <v>27</v>
      </c>
      <c r="H27" s="195"/>
      <c r="I27" s="195"/>
      <c r="J27" s="196"/>
      <c r="K27" s="196"/>
      <c r="L27" s="240"/>
      <c r="M27" s="264"/>
      <c r="N27" s="57"/>
      <c r="O27" s="242"/>
    </row>
    <row r="28" spans="1:15" customFormat="1" ht="54" hidden="1" customHeight="1" x14ac:dyDescent="0.25">
      <c r="A28" s="223"/>
      <c r="B28" s="189" t="s">
        <v>128</v>
      </c>
      <c r="C28" s="190" t="s">
        <v>129</v>
      </c>
      <c r="D28" s="191" t="s">
        <v>18</v>
      </c>
      <c r="E28" s="192" t="s">
        <v>19</v>
      </c>
      <c r="F28" s="193" t="s">
        <v>114</v>
      </c>
      <c r="G28" s="194" t="s">
        <v>21</v>
      </c>
      <c r="H28" s="195"/>
      <c r="I28" s="195"/>
      <c r="J28" s="225"/>
      <c r="K28" s="226"/>
      <c r="L28" s="227"/>
      <c r="M28" s="265"/>
      <c r="N28" s="44"/>
      <c r="O28" s="229">
        <v>7</v>
      </c>
    </row>
    <row r="29" spans="1:15" customFormat="1" ht="39" hidden="1" customHeight="1" x14ac:dyDescent="0.25">
      <c r="A29" s="223"/>
      <c r="B29" s="189"/>
      <c r="C29" s="190"/>
      <c r="D29" s="199"/>
      <c r="E29" s="192" t="s">
        <v>19</v>
      </c>
      <c r="F29" s="193" t="s">
        <v>115</v>
      </c>
      <c r="G29" s="194" t="s">
        <v>21</v>
      </c>
      <c r="H29" s="195"/>
      <c r="I29" s="195"/>
      <c r="J29" s="225"/>
      <c r="K29" s="231"/>
      <c r="L29" s="232"/>
      <c r="M29" s="265"/>
      <c r="N29" s="49"/>
      <c r="O29" s="234"/>
    </row>
    <row r="30" spans="1:15" customFormat="1" ht="33.75" hidden="1" customHeight="1" x14ac:dyDescent="0.25">
      <c r="A30" s="223"/>
      <c r="B30" s="189"/>
      <c r="C30" s="190"/>
      <c r="D30" s="199"/>
      <c r="E30" s="192" t="s">
        <v>19</v>
      </c>
      <c r="F30" s="193" t="s">
        <v>116</v>
      </c>
      <c r="G30" s="194" t="s">
        <v>21</v>
      </c>
      <c r="H30" s="195"/>
      <c r="I30" s="195"/>
      <c r="J30" s="225"/>
      <c r="K30" s="231"/>
      <c r="L30" s="232"/>
      <c r="M30" s="265"/>
      <c r="N30" s="49"/>
      <c r="O30" s="234"/>
    </row>
    <row r="31" spans="1:15" customFormat="1" ht="33" hidden="1" customHeight="1" x14ac:dyDescent="0.25">
      <c r="A31" s="223"/>
      <c r="B31" s="203"/>
      <c r="C31" s="204"/>
      <c r="D31" s="199"/>
      <c r="E31" s="192" t="s">
        <v>25</v>
      </c>
      <c r="F31" s="205" t="s">
        <v>117</v>
      </c>
      <c r="G31" s="194" t="s">
        <v>27</v>
      </c>
      <c r="H31" s="195"/>
      <c r="I31" s="195"/>
      <c r="J31" s="225"/>
      <c r="K31" s="225"/>
      <c r="L31" s="232"/>
      <c r="M31" s="265"/>
      <c r="N31" s="57"/>
      <c r="O31" s="236"/>
    </row>
    <row r="32" spans="1:15" ht="54" customHeight="1" x14ac:dyDescent="0.25">
      <c r="A32" s="20"/>
      <c r="B32" s="189" t="s">
        <v>130</v>
      </c>
      <c r="C32" s="36" t="s">
        <v>131</v>
      </c>
      <c r="D32" s="37" t="s">
        <v>18</v>
      </c>
      <c r="E32" s="3" t="s">
        <v>19</v>
      </c>
      <c r="F32" s="38" t="s">
        <v>114</v>
      </c>
      <c r="G32" s="39" t="s">
        <v>21</v>
      </c>
      <c r="H32" s="195">
        <f>'[90]Оценка от учреждения'!H31</f>
        <v>10</v>
      </c>
      <c r="I32" s="195">
        <f>'[90]Оценка от учреждения'!I31</f>
        <v>8.6999999999999993</v>
      </c>
      <c r="J32" s="196">
        <f>IF(H32/I32*100&gt;100,100,H32/I32*100)</f>
        <v>100</v>
      </c>
      <c r="K32" s="237">
        <f>(J32+J33+J34)/3</f>
        <v>95.818181818181827</v>
      </c>
      <c r="L32" s="227">
        <f>(K32+K35)/2</f>
        <v>97.909090909090907</v>
      </c>
      <c r="M32" s="17" t="s">
        <v>245</v>
      </c>
      <c r="N32" s="44"/>
      <c r="O32" s="238">
        <v>8</v>
      </c>
    </row>
    <row r="33" spans="1:15" ht="39" customHeight="1" x14ac:dyDescent="0.25">
      <c r="A33" s="20"/>
      <c r="B33" s="189"/>
      <c r="C33" s="36"/>
      <c r="D33" s="217"/>
      <c r="E33" s="3" t="s">
        <v>19</v>
      </c>
      <c r="F33" s="38" t="s">
        <v>115</v>
      </c>
      <c r="G33" s="39" t="s">
        <v>21</v>
      </c>
      <c r="H33" s="195">
        <f>'[90]Оценка от учреждения'!H32</f>
        <v>100</v>
      </c>
      <c r="I33" s="195">
        <f>'[90]Оценка от учреждения'!I32</f>
        <v>100</v>
      </c>
      <c r="J33" s="196">
        <f>IF(I33/H33*100&gt;100,100,I33/H33*100)</f>
        <v>100</v>
      </c>
      <c r="K33" s="239"/>
      <c r="L33" s="240"/>
      <c r="M33" s="17"/>
      <c r="N33" s="49"/>
      <c r="O33" s="241"/>
    </row>
    <row r="34" spans="1:15" ht="33.75" customHeight="1" x14ac:dyDescent="0.25">
      <c r="A34" s="20"/>
      <c r="B34" s="189"/>
      <c r="C34" s="36"/>
      <c r="D34" s="217"/>
      <c r="E34" s="3" t="s">
        <v>19</v>
      </c>
      <c r="F34" s="38" t="s">
        <v>116</v>
      </c>
      <c r="G34" s="39" t="s">
        <v>21</v>
      </c>
      <c r="H34" s="195">
        <f>'[90]Оценка от учреждения'!H33</f>
        <v>55</v>
      </c>
      <c r="I34" s="195">
        <f>'[90]Оценка от учреждения'!I33</f>
        <v>48.1</v>
      </c>
      <c r="J34" s="196">
        <f>IF(I34/H34*100&gt;100,100,I34/H34*100)</f>
        <v>87.454545454545467</v>
      </c>
      <c r="K34" s="239"/>
      <c r="L34" s="240"/>
      <c r="M34" s="17"/>
      <c r="N34" s="49"/>
      <c r="O34" s="241"/>
    </row>
    <row r="35" spans="1:15" ht="33" customHeight="1" x14ac:dyDescent="0.25">
      <c r="A35" s="20"/>
      <c r="B35" s="203"/>
      <c r="C35" s="53"/>
      <c r="D35" s="218"/>
      <c r="E35" s="3" t="s">
        <v>25</v>
      </c>
      <c r="F35" s="55" t="s">
        <v>26</v>
      </c>
      <c r="G35" s="39" t="s">
        <v>27</v>
      </c>
      <c r="H35" s="195">
        <f>'[90]Оценка от учреждения'!H34</f>
        <v>333</v>
      </c>
      <c r="I35" s="195">
        <f>'[90]Оценка от учреждения'!I34</f>
        <v>337.25</v>
      </c>
      <c r="J35" s="196">
        <f>IF(I35/H35*100&gt;100,100,I35/H35*100)</f>
        <v>100</v>
      </c>
      <c r="K35" s="196">
        <f>J35</f>
        <v>100</v>
      </c>
      <c r="L35" s="240"/>
      <c r="M35" s="17"/>
      <c r="N35" s="57"/>
      <c r="O35" s="242"/>
    </row>
    <row r="36" spans="1:15" customFormat="1" ht="54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66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66"/>
      <c r="N37" s="49"/>
      <c r="O37" s="234"/>
    </row>
    <row r="38" spans="1:15" customFormat="1" ht="33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66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66"/>
      <c r="N39" s="57"/>
      <c r="O39" s="236"/>
    </row>
    <row r="40" spans="1:15" ht="54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66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66"/>
      <c r="N41" s="49"/>
      <c r="O41" s="241"/>
    </row>
    <row r="42" spans="1:15" ht="33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66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66"/>
      <c r="N43" s="57"/>
      <c r="O43" s="242"/>
    </row>
    <row r="44" spans="1:15" customFormat="1" ht="54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66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66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66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66"/>
      <c r="N47" s="57"/>
      <c r="O47" s="236"/>
    </row>
    <row r="48" spans="1:15" customFormat="1" ht="54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66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66"/>
      <c r="N49" s="49"/>
      <c r="O49" s="234"/>
    </row>
    <row r="50" spans="1:15" customFormat="1" ht="33.7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66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66"/>
      <c r="N51" s="57"/>
      <c r="O51" s="236"/>
    </row>
    <row r="52" spans="1:15" customFormat="1" ht="54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66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66"/>
      <c r="N53" s="49"/>
      <c r="O53" s="234"/>
    </row>
    <row r="54" spans="1:15" customFormat="1" ht="33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66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66"/>
      <c r="N55" s="57"/>
      <c r="O55" s="236"/>
    </row>
    <row r="56" spans="1:15" ht="54" hidden="1" customHeight="1" x14ac:dyDescent="0.25">
      <c r="A56" s="223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/>
      <c r="I56" s="195"/>
      <c r="J56" s="196"/>
      <c r="K56" s="237"/>
      <c r="L56" s="227"/>
      <c r="M56" s="267"/>
      <c r="N56" s="44"/>
      <c r="O56" s="238">
        <v>14</v>
      </c>
    </row>
    <row r="57" spans="1:15" ht="39" hidden="1" customHeight="1" x14ac:dyDescent="0.25">
      <c r="A57" s="223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/>
      <c r="I57" s="195"/>
      <c r="J57" s="196"/>
      <c r="K57" s="239"/>
      <c r="L57" s="240"/>
      <c r="M57" s="267"/>
      <c r="N57" s="49"/>
      <c r="O57" s="241"/>
    </row>
    <row r="58" spans="1:15" ht="33.75" hidden="1" customHeight="1" x14ac:dyDescent="0.25">
      <c r="A58" s="223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/>
      <c r="I58" s="195"/>
      <c r="J58" s="196"/>
      <c r="K58" s="239"/>
      <c r="L58" s="240"/>
      <c r="M58" s="267"/>
      <c r="N58" s="49"/>
      <c r="O58" s="241"/>
    </row>
    <row r="59" spans="1:15" ht="33" hidden="1" customHeight="1" x14ac:dyDescent="0.25">
      <c r="A59" s="223"/>
      <c r="B59" s="203"/>
      <c r="C59" s="53"/>
      <c r="D59" s="209"/>
      <c r="E59" s="3" t="s">
        <v>25</v>
      </c>
      <c r="F59" s="55" t="s">
        <v>117</v>
      </c>
      <c r="G59" s="39" t="s">
        <v>27</v>
      </c>
      <c r="H59" s="195"/>
      <c r="I59" s="195"/>
      <c r="J59" s="196"/>
      <c r="K59" s="196"/>
      <c r="L59" s="240"/>
      <c r="M59" s="267"/>
      <c r="N59" s="57"/>
      <c r="O59" s="242"/>
    </row>
    <row r="60" spans="1:15" customFormat="1" ht="54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66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66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66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66"/>
      <c r="N63" s="57"/>
      <c r="O63" s="236"/>
    </row>
    <row r="64" spans="1:15" ht="54" hidden="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/>
      <c r="I64" s="195"/>
      <c r="J64" s="196"/>
      <c r="K64" s="237"/>
      <c r="L64" s="227"/>
      <c r="M64" s="267"/>
      <c r="N64" s="44"/>
      <c r="O64" s="238">
        <v>16</v>
      </c>
    </row>
    <row r="65" spans="1:15" ht="39" hidden="1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/>
      <c r="I65" s="195"/>
      <c r="J65" s="196"/>
      <c r="K65" s="239"/>
      <c r="L65" s="240"/>
      <c r="M65" s="267"/>
      <c r="N65" s="49"/>
      <c r="O65" s="241"/>
    </row>
    <row r="66" spans="1:15" ht="33.75" hidden="1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/>
      <c r="I66" s="195"/>
      <c r="J66" s="196"/>
      <c r="K66" s="239"/>
      <c r="L66" s="240"/>
      <c r="M66" s="267"/>
      <c r="N66" s="49"/>
      <c r="O66" s="241"/>
    </row>
    <row r="67" spans="1:15" ht="33" hidden="1" customHeight="1" x14ac:dyDescent="0.25">
      <c r="A67" s="223"/>
      <c r="B67" s="203"/>
      <c r="C67" s="53"/>
      <c r="D67" s="209"/>
      <c r="E67" s="3" t="s">
        <v>25</v>
      </c>
      <c r="F67" s="55" t="s">
        <v>117</v>
      </c>
      <c r="G67" s="39" t="s">
        <v>27</v>
      </c>
      <c r="H67" s="195"/>
      <c r="I67" s="195"/>
      <c r="J67" s="196"/>
      <c r="K67" s="196"/>
      <c r="L67" s="240"/>
      <c r="M67" s="267"/>
      <c r="N67" s="57"/>
      <c r="O67" s="242"/>
    </row>
    <row r="68" spans="1:15" customFormat="1" ht="33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66"/>
      <c r="N68" s="44"/>
      <c r="O68" s="229">
        <v>17</v>
      </c>
    </row>
    <row r="69" spans="1:15" customFormat="1" ht="39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225"/>
      <c r="K69" s="231"/>
      <c r="L69" s="232"/>
      <c r="M69" s="266"/>
      <c r="N69" s="49"/>
      <c r="O69" s="234"/>
    </row>
    <row r="70" spans="1:15" customFormat="1" ht="32.25" hidden="1" customHeight="1" x14ac:dyDescent="0.25">
      <c r="A70" s="223"/>
      <c r="B70" s="189"/>
      <c r="C70" s="190"/>
      <c r="D70" s="199"/>
      <c r="E70" s="192" t="s">
        <v>19</v>
      </c>
      <c r="F70" s="220" t="s">
        <v>152</v>
      </c>
      <c r="G70" s="194" t="s">
        <v>21</v>
      </c>
      <c r="H70" s="195"/>
      <c r="I70" s="195"/>
      <c r="J70" s="225"/>
      <c r="K70" s="231"/>
      <c r="L70" s="232"/>
      <c r="M70" s="266"/>
      <c r="N70" s="49"/>
      <c r="O70" s="234"/>
    </row>
    <row r="71" spans="1:15" customFormat="1" ht="33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66"/>
      <c r="N71" s="57"/>
      <c r="O71" s="236"/>
    </row>
    <row r="72" spans="1:15" ht="33" hidden="1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/>
      <c r="I72" s="195"/>
      <c r="J72" s="196"/>
      <c r="K72" s="237"/>
      <c r="L72" s="227"/>
      <c r="M72" s="266"/>
      <c r="N72" s="44"/>
      <c r="O72" s="238">
        <v>18</v>
      </c>
    </row>
    <row r="73" spans="1:15" ht="39" hidden="1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/>
      <c r="I73" s="195"/>
      <c r="J73" s="196"/>
      <c r="K73" s="239"/>
      <c r="L73" s="240"/>
      <c r="M73" s="266"/>
      <c r="N73" s="49"/>
      <c r="O73" s="241"/>
    </row>
    <row r="74" spans="1:15" ht="32.25" hidden="1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/>
      <c r="I74" s="195"/>
      <c r="J74" s="196"/>
      <c r="K74" s="239"/>
      <c r="L74" s="240"/>
      <c r="M74" s="266"/>
      <c r="N74" s="49"/>
      <c r="O74" s="241"/>
    </row>
    <row r="75" spans="1:15" ht="33" hidden="1" customHeight="1" x14ac:dyDescent="0.25">
      <c r="A75" s="223"/>
      <c r="B75" s="203"/>
      <c r="C75" s="53"/>
      <c r="D75" s="209"/>
      <c r="E75" s="3" t="s">
        <v>25</v>
      </c>
      <c r="F75" s="55" t="s">
        <v>117</v>
      </c>
      <c r="G75" s="39" t="s">
        <v>27</v>
      </c>
      <c r="H75" s="195"/>
      <c r="I75" s="195"/>
      <c r="J75" s="196"/>
      <c r="K75" s="196"/>
      <c r="L75" s="240"/>
      <c r="M75" s="266"/>
      <c r="N75" s="57"/>
      <c r="O75" s="242"/>
    </row>
    <row r="76" spans="1:15" customFormat="1" ht="33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/>
      <c r="I76" s="195"/>
      <c r="J76" s="225"/>
      <c r="K76" s="226"/>
      <c r="L76" s="227"/>
      <c r="M76" s="266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/>
      <c r="I77" s="195"/>
      <c r="J77" s="225"/>
      <c r="K77" s="231"/>
      <c r="L77" s="232"/>
      <c r="M77" s="266"/>
      <c r="N77" s="49"/>
      <c r="O77" s="234"/>
    </row>
    <row r="78" spans="1:15" customFormat="1" ht="32.25" hidden="1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/>
      <c r="I78" s="195"/>
      <c r="J78" s="225"/>
      <c r="K78" s="231"/>
      <c r="L78" s="232"/>
      <c r="M78" s="266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/>
      <c r="L79" s="232"/>
      <c r="M79" s="266"/>
      <c r="N79" s="57"/>
      <c r="O79" s="236"/>
    </row>
    <row r="80" spans="1:15" ht="33" hidden="1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/>
      <c r="I80" s="195"/>
      <c r="J80" s="196"/>
      <c r="K80" s="237"/>
      <c r="L80" s="227"/>
      <c r="M80" s="267"/>
      <c r="N80" s="44"/>
      <c r="O80" s="238">
        <v>20</v>
      </c>
    </row>
    <row r="81" spans="1:15" ht="39" hidden="1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/>
      <c r="I81" s="195"/>
      <c r="J81" s="196"/>
      <c r="K81" s="239"/>
      <c r="L81" s="240"/>
      <c r="M81" s="267"/>
      <c r="N81" s="49"/>
      <c r="O81" s="241"/>
    </row>
    <row r="82" spans="1:15" ht="32.25" hidden="1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/>
      <c r="I82" s="195"/>
      <c r="J82" s="196"/>
      <c r="K82" s="239"/>
      <c r="L82" s="240"/>
      <c r="M82" s="267"/>
      <c r="N82" s="49"/>
      <c r="O82" s="241"/>
    </row>
    <row r="83" spans="1:15" ht="33" hidden="1" customHeight="1" x14ac:dyDescent="0.25">
      <c r="A83" s="223"/>
      <c r="B83" s="203"/>
      <c r="C83" s="53"/>
      <c r="D83" s="209"/>
      <c r="E83" s="3" t="s">
        <v>25</v>
      </c>
      <c r="F83" s="55" t="s">
        <v>117</v>
      </c>
      <c r="G83" s="39" t="s">
        <v>27</v>
      </c>
      <c r="H83" s="195"/>
      <c r="I83" s="195"/>
      <c r="J83" s="196"/>
      <c r="K83" s="196"/>
      <c r="L83" s="240"/>
      <c r="M83" s="267"/>
      <c r="N83" s="57"/>
      <c r="O83" s="242"/>
    </row>
    <row r="84" spans="1:15" customFormat="1" ht="33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66"/>
      <c r="N84" s="44"/>
      <c r="O84" s="229">
        <v>21</v>
      </c>
    </row>
    <row r="85" spans="1:15" customFormat="1" ht="39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66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66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66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66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66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66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66"/>
      <c r="N91" s="57"/>
      <c r="O91" s="236"/>
    </row>
    <row r="92" spans="1:15" customFormat="1" ht="33" hidden="1" customHeight="1" x14ac:dyDescent="0.25">
      <c r="A92" s="223"/>
      <c r="B92" s="189" t="s">
        <v>163</v>
      </c>
      <c r="C92" s="190" t="s">
        <v>164</v>
      </c>
      <c r="D92" s="191" t="s">
        <v>18</v>
      </c>
      <c r="E92" s="192" t="s">
        <v>19</v>
      </c>
      <c r="F92" s="193" t="s">
        <v>150</v>
      </c>
      <c r="G92" s="194" t="s">
        <v>21</v>
      </c>
      <c r="H92" s="195"/>
      <c r="I92" s="195"/>
      <c r="J92" s="225"/>
      <c r="K92" s="226"/>
      <c r="L92" s="227"/>
      <c r="M92" s="266"/>
      <c r="N92" s="44"/>
      <c r="O92" s="229">
        <v>23</v>
      </c>
    </row>
    <row r="93" spans="1:15" customFormat="1" ht="39" hidden="1" customHeight="1" x14ac:dyDescent="0.25">
      <c r="A93" s="223"/>
      <c r="B93" s="189"/>
      <c r="C93" s="190"/>
      <c r="D93" s="199"/>
      <c r="E93" s="192" t="s">
        <v>19</v>
      </c>
      <c r="F93" s="193" t="s">
        <v>151</v>
      </c>
      <c r="G93" s="194" t="s">
        <v>21</v>
      </c>
      <c r="H93" s="195"/>
      <c r="I93" s="195"/>
      <c r="J93" s="225"/>
      <c r="K93" s="231"/>
      <c r="L93" s="232"/>
      <c r="M93" s="266"/>
      <c r="N93" s="49"/>
      <c r="O93" s="234"/>
    </row>
    <row r="94" spans="1:15" customFormat="1" ht="32.25" hidden="1" customHeight="1" x14ac:dyDescent="0.25">
      <c r="A94" s="223"/>
      <c r="B94" s="189"/>
      <c r="C94" s="190"/>
      <c r="D94" s="199"/>
      <c r="E94" s="192" t="s">
        <v>19</v>
      </c>
      <c r="F94" s="220" t="s">
        <v>152</v>
      </c>
      <c r="G94" s="194" t="s">
        <v>21</v>
      </c>
      <c r="H94" s="195"/>
      <c r="I94" s="195"/>
      <c r="J94" s="225"/>
      <c r="K94" s="231"/>
      <c r="L94" s="232"/>
      <c r="M94" s="266"/>
      <c r="N94" s="49"/>
      <c r="O94" s="234"/>
    </row>
    <row r="95" spans="1:15" customFormat="1" ht="33" hidden="1" customHeight="1" x14ac:dyDescent="0.25">
      <c r="A95" s="223"/>
      <c r="B95" s="203"/>
      <c r="C95" s="204"/>
      <c r="D95" s="199"/>
      <c r="E95" s="192" t="s">
        <v>25</v>
      </c>
      <c r="F95" s="205" t="s">
        <v>117</v>
      </c>
      <c r="G95" s="194" t="s">
        <v>27</v>
      </c>
      <c r="H95" s="195"/>
      <c r="I95" s="195"/>
      <c r="J95" s="225"/>
      <c r="K95" s="225"/>
      <c r="L95" s="232"/>
      <c r="M95" s="266"/>
      <c r="N95" s="57"/>
      <c r="O95" s="236"/>
    </row>
    <row r="96" spans="1:15" ht="33" hidden="1" customHeight="1" x14ac:dyDescent="0.25">
      <c r="A96" s="223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/>
      <c r="I96" s="195"/>
      <c r="J96" s="196"/>
      <c r="K96" s="237"/>
      <c r="L96" s="227"/>
      <c r="M96" s="267"/>
      <c r="N96" s="44"/>
      <c r="O96" s="238">
        <v>24</v>
      </c>
    </row>
    <row r="97" spans="1:15" ht="39" hidden="1" customHeight="1" x14ac:dyDescent="0.25">
      <c r="A97" s="223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/>
      <c r="I97" s="195"/>
      <c r="J97" s="196"/>
      <c r="K97" s="239"/>
      <c r="L97" s="240"/>
      <c r="M97" s="267"/>
      <c r="N97" s="49"/>
      <c r="O97" s="241"/>
    </row>
    <row r="98" spans="1:15" ht="32.25" hidden="1" customHeight="1" x14ac:dyDescent="0.25">
      <c r="A98" s="223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/>
      <c r="I98" s="195"/>
      <c r="J98" s="196"/>
      <c r="K98" s="239"/>
      <c r="L98" s="240"/>
      <c r="M98" s="267"/>
      <c r="N98" s="49"/>
      <c r="O98" s="241"/>
    </row>
    <row r="99" spans="1:15" ht="33" hidden="1" customHeight="1" x14ac:dyDescent="0.25">
      <c r="A99" s="223"/>
      <c r="B99" s="203"/>
      <c r="C99" s="53"/>
      <c r="D99" s="209"/>
      <c r="E99" s="3" t="s">
        <v>25</v>
      </c>
      <c r="F99" s="55" t="s">
        <v>117</v>
      </c>
      <c r="G99" s="39" t="s">
        <v>27</v>
      </c>
      <c r="H99" s="195"/>
      <c r="I99" s="195"/>
      <c r="J99" s="196"/>
      <c r="K99" s="196"/>
      <c r="L99" s="240"/>
      <c r="M99" s="267"/>
      <c r="N99" s="57"/>
      <c r="O99" s="242"/>
    </row>
    <row r="100" spans="1:15" customFormat="1" ht="33" hidden="1" customHeight="1" x14ac:dyDescent="0.25">
      <c r="A100" s="223"/>
      <c r="B100" s="189" t="s">
        <v>167</v>
      </c>
      <c r="C100" s="190" t="s">
        <v>168</v>
      </c>
      <c r="D100" s="191" t="s">
        <v>18</v>
      </c>
      <c r="E100" s="192" t="s">
        <v>19</v>
      </c>
      <c r="F100" s="193" t="s">
        <v>150</v>
      </c>
      <c r="G100" s="194" t="s">
        <v>21</v>
      </c>
      <c r="H100" s="195"/>
      <c r="I100" s="195"/>
      <c r="J100" s="225"/>
      <c r="K100" s="226"/>
      <c r="L100" s="227"/>
      <c r="M100" s="267"/>
      <c r="N100" s="44"/>
      <c r="O100" s="229">
        <v>25</v>
      </c>
    </row>
    <row r="101" spans="1:15" customFormat="1" ht="39" hidden="1" customHeight="1" x14ac:dyDescent="0.25">
      <c r="A101" s="223"/>
      <c r="B101" s="189"/>
      <c r="C101" s="190"/>
      <c r="D101" s="199"/>
      <c r="E101" s="192" t="s">
        <v>19</v>
      </c>
      <c r="F101" s="193" t="s">
        <v>151</v>
      </c>
      <c r="G101" s="194" t="s">
        <v>21</v>
      </c>
      <c r="H101" s="195"/>
      <c r="I101" s="195"/>
      <c r="J101" s="225"/>
      <c r="K101" s="231"/>
      <c r="L101" s="232"/>
      <c r="M101" s="267"/>
      <c r="N101" s="49"/>
      <c r="O101" s="234"/>
    </row>
    <row r="102" spans="1:15" customFormat="1" ht="32.25" hidden="1" customHeight="1" x14ac:dyDescent="0.25">
      <c r="A102" s="223"/>
      <c r="B102" s="189"/>
      <c r="C102" s="190"/>
      <c r="D102" s="199"/>
      <c r="E102" s="192" t="s">
        <v>19</v>
      </c>
      <c r="F102" s="220" t="s">
        <v>152</v>
      </c>
      <c r="G102" s="194" t="s">
        <v>21</v>
      </c>
      <c r="H102" s="195"/>
      <c r="I102" s="195"/>
      <c r="J102" s="225"/>
      <c r="K102" s="231"/>
      <c r="L102" s="232"/>
      <c r="M102" s="267"/>
      <c r="N102" s="49"/>
      <c r="O102" s="234"/>
    </row>
    <row r="103" spans="1:15" customFormat="1" ht="33" hidden="1" customHeight="1" x14ac:dyDescent="0.25">
      <c r="A103" s="223"/>
      <c r="B103" s="203"/>
      <c r="C103" s="204"/>
      <c r="D103" s="199"/>
      <c r="E103" s="192" t="s">
        <v>25</v>
      </c>
      <c r="F103" s="205" t="s">
        <v>117</v>
      </c>
      <c r="G103" s="194" t="s">
        <v>27</v>
      </c>
      <c r="H103" s="195"/>
      <c r="I103" s="195"/>
      <c r="J103" s="225"/>
      <c r="K103" s="225"/>
      <c r="L103" s="232"/>
      <c r="M103" s="267"/>
      <c r="N103" s="57"/>
      <c r="O103" s="236"/>
    </row>
    <row r="104" spans="1:15" ht="33" customHeight="1" x14ac:dyDescent="0.25">
      <c r="A104" s="20"/>
      <c r="B104" s="189" t="s">
        <v>169</v>
      </c>
      <c r="C104" s="36" t="s">
        <v>170</v>
      </c>
      <c r="D104" s="208" t="s">
        <v>18</v>
      </c>
      <c r="E104" s="3" t="s">
        <v>19</v>
      </c>
      <c r="F104" s="38" t="s">
        <v>150</v>
      </c>
      <c r="G104" s="39" t="s">
        <v>21</v>
      </c>
      <c r="H104" s="195">
        <f>'[90]Оценка от учреждения'!H103</f>
        <v>100</v>
      </c>
      <c r="I104" s="195">
        <f>'[90]Оценка от учреждения'!I103</f>
        <v>100</v>
      </c>
      <c r="J104" s="196">
        <f>IF(I104/H104*100&gt;100,100,I104/H104*100)</f>
        <v>100</v>
      </c>
      <c r="K104" s="237">
        <f>(J104+J105+J106)/3</f>
        <v>100</v>
      </c>
      <c r="L104" s="227">
        <f>(K104+K107)/2</f>
        <v>100</v>
      </c>
      <c r="M104" s="17"/>
      <c r="N104" s="44"/>
      <c r="O104" s="238">
        <v>26</v>
      </c>
    </row>
    <row r="105" spans="1:15" ht="39" customHeight="1" x14ac:dyDescent="0.25">
      <c r="A105" s="20"/>
      <c r="B105" s="189"/>
      <c r="C105" s="36"/>
      <c r="D105" s="209"/>
      <c r="E105" s="3" t="s">
        <v>19</v>
      </c>
      <c r="F105" s="38" t="s">
        <v>151</v>
      </c>
      <c r="G105" s="39" t="s">
        <v>21</v>
      </c>
      <c r="H105" s="195">
        <f>'[90]Оценка от учреждения'!H104</f>
        <v>10</v>
      </c>
      <c r="I105" s="195">
        <f>'[90]Оценка от учреждения'!I104</f>
        <v>8.8000000000000007</v>
      </c>
      <c r="J105" s="196">
        <f>IF(H105/I105*100&gt;100,100,H105/I105*100)</f>
        <v>100</v>
      </c>
      <c r="K105" s="239"/>
      <c r="L105" s="240"/>
      <c r="M105" s="17"/>
      <c r="N105" s="49"/>
      <c r="O105" s="241"/>
    </row>
    <row r="106" spans="1:15" ht="32.25" customHeight="1" x14ac:dyDescent="0.25">
      <c r="A106" s="20"/>
      <c r="B106" s="189"/>
      <c r="C106" s="36"/>
      <c r="D106" s="209"/>
      <c r="E106" s="3" t="s">
        <v>19</v>
      </c>
      <c r="F106" s="219" t="s">
        <v>152</v>
      </c>
      <c r="G106" s="39" t="s">
        <v>21</v>
      </c>
      <c r="H106" s="195">
        <f>'[90]Оценка от учреждения'!H105</f>
        <v>100</v>
      </c>
      <c r="I106" s="195">
        <f>'[90]Оценка от учреждения'!I105</f>
        <v>100</v>
      </c>
      <c r="J106" s="196">
        <f>IF(I106/H106*100&gt;100,100,I106/H106*100)</f>
        <v>100</v>
      </c>
      <c r="K106" s="239"/>
      <c r="L106" s="240"/>
      <c r="M106" s="17"/>
      <c r="N106" s="49"/>
      <c r="O106" s="241"/>
    </row>
    <row r="107" spans="1:15" ht="33" customHeight="1" x14ac:dyDescent="0.25">
      <c r="A107" s="159"/>
      <c r="B107" s="203"/>
      <c r="C107" s="53"/>
      <c r="D107" s="209"/>
      <c r="E107" s="3" t="s">
        <v>25</v>
      </c>
      <c r="F107" s="55" t="s">
        <v>26</v>
      </c>
      <c r="G107" s="39" t="s">
        <v>27</v>
      </c>
      <c r="H107" s="195">
        <f>'[90]Оценка от учреждения'!H106</f>
        <v>348</v>
      </c>
      <c r="I107" s="195">
        <f>'[90]Оценка от учреждения'!I106</f>
        <v>349.92</v>
      </c>
      <c r="J107" s="196">
        <f>IF(I107/H107*100&gt;100,100,I107/H107*100)</f>
        <v>100</v>
      </c>
      <c r="K107" s="196">
        <f>J107</f>
        <v>100</v>
      </c>
      <c r="L107" s="240"/>
      <c r="M107" s="17"/>
      <c r="N107" s="57"/>
      <c r="O107" s="24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45"/>
      <c r="H109" s="246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4:O107"/>
    <mergeCell ref="B104:B107"/>
    <mergeCell ref="C104:C107"/>
    <mergeCell ref="D104:D107"/>
    <mergeCell ref="K104:K106"/>
    <mergeCell ref="L104:L107"/>
    <mergeCell ref="N104:N107"/>
    <mergeCell ref="O96:O99"/>
    <mergeCell ref="B100:B103"/>
    <mergeCell ref="C100:C103"/>
    <mergeCell ref="D100:D103"/>
    <mergeCell ref="K100:K102"/>
    <mergeCell ref="L100:L103"/>
    <mergeCell ref="N100:N103"/>
    <mergeCell ref="O100:O103"/>
    <mergeCell ref="B96:B99"/>
    <mergeCell ref="C96:C99"/>
    <mergeCell ref="D96:D99"/>
    <mergeCell ref="K96:K98"/>
    <mergeCell ref="L96:L99"/>
    <mergeCell ref="N96:N99"/>
    <mergeCell ref="O88:O91"/>
    <mergeCell ref="B92:B95"/>
    <mergeCell ref="C92:C95"/>
    <mergeCell ref="D92:D95"/>
    <mergeCell ref="K92:K94"/>
    <mergeCell ref="L92:L95"/>
    <mergeCell ref="N92:N95"/>
    <mergeCell ref="O92:O95"/>
    <mergeCell ref="B88:B91"/>
    <mergeCell ref="C88:C91"/>
    <mergeCell ref="D88:D91"/>
    <mergeCell ref="K88:K90"/>
    <mergeCell ref="L88:L91"/>
    <mergeCell ref="N88:N91"/>
    <mergeCell ref="O80:O83"/>
    <mergeCell ref="B84:B87"/>
    <mergeCell ref="C84:C87"/>
    <mergeCell ref="D84:D87"/>
    <mergeCell ref="K84:K86"/>
    <mergeCell ref="L84:L87"/>
    <mergeCell ref="N84:N87"/>
    <mergeCell ref="O84:O87"/>
    <mergeCell ref="B80:B83"/>
    <mergeCell ref="C80:C83"/>
    <mergeCell ref="D80:D83"/>
    <mergeCell ref="K80:K82"/>
    <mergeCell ref="L80:L83"/>
    <mergeCell ref="N80:N83"/>
    <mergeCell ref="O72:O75"/>
    <mergeCell ref="B76:B79"/>
    <mergeCell ref="C76:C79"/>
    <mergeCell ref="D76:D79"/>
    <mergeCell ref="K76:K78"/>
    <mergeCell ref="L76:L79"/>
    <mergeCell ref="N76:N79"/>
    <mergeCell ref="O76:O79"/>
    <mergeCell ref="B72:B75"/>
    <mergeCell ref="C72:C75"/>
    <mergeCell ref="D72:D75"/>
    <mergeCell ref="K72:K74"/>
    <mergeCell ref="L72:L75"/>
    <mergeCell ref="N72:N75"/>
    <mergeCell ref="O64:O67"/>
    <mergeCell ref="B68:B71"/>
    <mergeCell ref="C68:C71"/>
    <mergeCell ref="D68:D71"/>
    <mergeCell ref="K68:K70"/>
    <mergeCell ref="L68:L71"/>
    <mergeCell ref="N68:N71"/>
    <mergeCell ref="O68:O71"/>
    <mergeCell ref="B64:B67"/>
    <mergeCell ref="C64:C67"/>
    <mergeCell ref="D64:D67"/>
    <mergeCell ref="K64:K66"/>
    <mergeCell ref="L64:L67"/>
    <mergeCell ref="N64:N67"/>
    <mergeCell ref="O56:O59"/>
    <mergeCell ref="B60:B63"/>
    <mergeCell ref="C60:C63"/>
    <mergeCell ref="D60:D63"/>
    <mergeCell ref="K60:K62"/>
    <mergeCell ref="L60:L63"/>
    <mergeCell ref="N60:N63"/>
    <mergeCell ref="O60:O63"/>
    <mergeCell ref="B56:B59"/>
    <mergeCell ref="C56:C59"/>
    <mergeCell ref="D56:D59"/>
    <mergeCell ref="K56:K58"/>
    <mergeCell ref="L56:L59"/>
    <mergeCell ref="N56:N59"/>
    <mergeCell ref="O48:O51"/>
    <mergeCell ref="B52:B55"/>
    <mergeCell ref="C52:C55"/>
    <mergeCell ref="D52:D55"/>
    <mergeCell ref="K52:K54"/>
    <mergeCell ref="L52:L55"/>
    <mergeCell ref="N52:N55"/>
    <mergeCell ref="O52:O55"/>
    <mergeCell ref="B48:B51"/>
    <mergeCell ref="C48:C51"/>
    <mergeCell ref="D48:D51"/>
    <mergeCell ref="K48:K50"/>
    <mergeCell ref="L48:L51"/>
    <mergeCell ref="N48:N51"/>
    <mergeCell ref="O40:O43"/>
    <mergeCell ref="B44:B47"/>
    <mergeCell ref="C44:C47"/>
    <mergeCell ref="D44:D47"/>
    <mergeCell ref="K44:K46"/>
    <mergeCell ref="L44:L47"/>
    <mergeCell ref="N44:N47"/>
    <mergeCell ref="O44:O47"/>
    <mergeCell ref="B40:B43"/>
    <mergeCell ref="C40:C43"/>
    <mergeCell ref="D40:D43"/>
    <mergeCell ref="K40:K42"/>
    <mergeCell ref="L40:L43"/>
    <mergeCell ref="N40:N43"/>
    <mergeCell ref="C36:C39"/>
    <mergeCell ref="D36:D39"/>
    <mergeCell ref="K36:K38"/>
    <mergeCell ref="L36:L39"/>
    <mergeCell ref="N36:N39"/>
    <mergeCell ref="O36:O39"/>
    <mergeCell ref="O28:O31"/>
    <mergeCell ref="B32:B35"/>
    <mergeCell ref="C32:C35"/>
    <mergeCell ref="D32:D35"/>
    <mergeCell ref="K32:K34"/>
    <mergeCell ref="L32:L35"/>
    <mergeCell ref="M32:M107"/>
    <mergeCell ref="N32:N35"/>
    <mergeCell ref="O32:O35"/>
    <mergeCell ref="B36:B39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07"/>
  <sheetViews>
    <sheetView view="pageBreakPreview" zoomScale="70" zoomScaleNormal="60" zoomScaleSheetLayoutView="70" workbookViewId="0">
      <pane xSplit="4" ySplit="3" topLeftCell="E4" activePane="bottomRight" state="frozen"/>
      <selection activeCell="E16" sqref="E16"/>
      <selection pane="topRight" activeCell="E16" sqref="E16"/>
      <selection pane="bottomLeft" activeCell="E16" sqref="E16"/>
      <selection pane="bottomRight" activeCell="E16" sqref="E16"/>
    </sheetView>
  </sheetViews>
  <sheetFormatPr defaultColWidth="8.85546875" defaultRowHeight="15" x14ac:dyDescent="0.25"/>
  <cols>
    <col min="1" max="1" width="19.140625" style="1" customWidth="1"/>
    <col min="2" max="2" width="20" style="1" customWidth="1"/>
    <col min="3" max="3" width="39.5703125" style="1" customWidth="1"/>
    <col min="4" max="4" width="10.140625" style="1" customWidth="1"/>
    <col min="5" max="5" width="17.85546875" style="1" customWidth="1"/>
    <col min="6" max="6" width="77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8.85546875" style="1"/>
  </cols>
  <sheetData>
    <row r="1" spans="1:15" ht="33.75" customHeight="1" x14ac:dyDescent="0.45">
      <c r="C1" s="2" t="s">
        <v>0</v>
      </c>
      <c r="D1" s="2"/>
      <c r="E1" s="2"/>
      <c r="F1" s="2"/>
    </row>
    <row r="2" spans="1:15" ht="195.75" customHeight="1" x14ac:dyDescent="0.25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2</v>
      </c>
      <c r="D3" s="5">
        <v>3</v>
      </c>
      <c r="E3" s="4">
        <v>4</v>
      </c>
      <c r="F3" s="5">
        <v>5</v>
      </c>
      <c r="G3" s="4">
        <v>6</v>
      </c>
      <c r="H3" s="5">
        <v>7</v>
      </c>
      <c r="I3" s="4">
        <v>8</v>
      </c>
      <c r="J3" s="5">
        <v>9</v>
      </c>
      <c r="K3" s="4">
        <v>10</v>
      </c>
      <c r="L3" s="5">
        <v>11</v>
      </c>
      <c r="M3" s="4">
        <v>12</v>
      </c>
      <c r="N3" s="5">
        <v>13</v>
      </c>
    </row>
    <row r="4" spans="1:15" customFormat="1" ht="56.25" hidden="1" customHeight="1" x14ac:dyDescent="0.25">
      <c r="A4" s="6" t="s">
        <v>91</v>
      </c>
      <c r="B4" s="7" t="s">
        <v>16</v>
      </c>
      <c r="C4" s="8" t="s">
        <v>17</v>
      </c>
      <c r="D4" s="9" t="s">
        <v>18</v>
      </c>
      <c r="E4" s="10" t="s">
        <v>19</v>
      </c>
      <c r="F4" s="11" t="s">
        <v>20</v>
      </c>
      <c r="G4" s="12" t="s">
        <v>21</v>
      </c>
      <c r="H4" s="13"/>
      <c r="I4" s="13"/>
      <c r="J4" s="14"/>
      <c r="K4" s="15"/>
      <c r="L4" s="16"/>
      <c r="M4" s="17" t="s">
        <v>22</v>
      </c>
      <c r="N4" s="18"/>
      <c r="O4" s="19">
        <v>1</v>
      </c>
    </row>
    <row r="5" spans="1:15" customFormat="1" ht="56.25" hidden="1" customHeight="1" x14ac:dyDescent="0.25">
      <c r="A5" s="20"/>
      <c r="B5" s="7"/>
      <c r="C5" s="8"/>
      <c r="D5" s="21"/>
      <c r="E5" s="10" t="s">
        <v>19</v>
      </c>
      <c r="F5" s="11" t="s">
        <v>23</v>
      </c>
      <c r="G5" s="12" t="s">
        <v>21</v>
      </c>
      <c r="H5" s="13"/>
      <c r="I5" s="13"/>
      <c r="J5" s="14"/>
      <c r="K5" s="22"/>
      <c r="L5" s="23"/>
      <c r="M5" s="17"/>
      <c r="N5" s="24"/>
      <c r="O5" s="25"/>
    </row>
    <row r="6" spans="1:15" customFormat="1" ht="87" hidden="1" customHeight="1" x14ac:dyDescent="0.25">
      <c r="A6" s="20"/>
      <c r="B6" s="7"/>
      <c r="C6" s="8"/>
      <c r="D6" s="21"/>
      <c r="E6" s="10" t="s">
        <v>19</v>
      </c>
      <c r="F6" s="11" t="s">
        <v>24</v>
      </c>
      <c r="G6" s="12" t="s">
        <v>21</v>
      </c>
      <c r="H6" s="13"/>
      <c r="I6" s="13"/>
      <c r="J6" s="14"/>
      <c r="K6" s="26"/>
      <c r="L6" s="23"/>
      <c r="M6" s="17"/>
      <c r="N6" s="24"/>
      <c r="O6" s="25"/>
    </row>
    <row r="7" spans="1:15" customFormat="1" ht="33" hidden="1" customHeight="1" x14ac:dyDescent="0.25">
      <c r="A7" s="20"/>
      <c r="B7" s="27"/>
      <c r="C7" s="28"/>
      <c r="D7" s="29"/>
      <c r="E7" s="10" t="s">
        <v>25</v>
      </c>
      <c r="F7" s="30" t="s">
        <v>26</v>
      </c>
      <c r="G7" s="12" t="s">
        <v>27</v>
      </c>
      <c r="H7" s="13"/>
      <c r="I7" s="13"/>
      <c r="J7" s="14"/>
      <c r="K7" s="14"/>
      <c r="L7" s="31"/>
      <c r="M7" s="17"/>
      <c r="N7" s="32"/>
      <c r="O7" s="33"/>
    </row>
    <row r="8" spans="1:15" customFormat="1" ht="56.25" hidden="1" customHeight="1" x14ac:dyDescent="0.25">
      <c r="A8" s="20"/>
      <c r="B8" s="7" t="s">
        <v>28</v>
      </c>
      <c r="C8" s="8" t="s">
        <v>29</v>
      </c>
      <c r="D8" s="9" t="s">
        <v>18</v>
      </c>
      <c r="E8" s="10" t="s">
        <v>19</v>
      </c>
      <c r="F8" s="11" t="s">
        <v>20</v>
      </c>
      <c r="G8" s="12" t="s">
        <v>21</v>
      </c>
      <c r="H8" s="13"/>
      <c r="I8" s="13"/>
      <c r="J8" s="14"/>
      <c r="K8" s="15"/>
      <c r="L8" s="16"/>
      <c r="M8" s="17"/>
      <c r="N8" s="34"/>
      <c r="O8" s="19">
        <v>2</v>
      </c>
    </row>
    <row r="9" spans="1:15" customFormat="1" ht="56.25" hidden="1" customHeight="1" x14ac:dyDescent="0.25">
      <c r="A9" s="20"/>
      <c r="B9" s="7"/>
      <c r="C9" s="8"/>
      <c r="D9" s="21"/>
      <c r="E9" s="10" t="s">
        <v>19</v>
      </c>
      <c r="F9" s="11" t="s">
        <v>23</v>
      </c>
      <c r="G9" s="12" t="s">
        <v>21</v>
      </c>
      <c r="H9" s="13"/>
      <c r="I9" s="13"/>
      <c r="J9" s="14"/>
      <c r="K9" s="22"/>
      <c r="L9" s="23"/>
      <c r="M9" s="17"/>
      <c r="N9" s="34"/>
      <c r="O9" s="25"/>
    </row>
    <row r="10" spans="1:15" customFormat="1" ht="87" hidden="1" customHeight="1" x14ac:dyDescent="0.25">
      <c r="A10" s="20"/>
      <c r="B10" s="7"/>
      <c r="C10" s="8"/>
      <c r="D10" s="21"/>
      <c r="E10" s="10" t="s">
        <v>19</v>
      </c>
      <c r="F10" s="11" t="s">
        <v>24</v>
      </c>
      <c r="G10" s="12" t="s">
        <v>21</v>
      </c>
      <c r="H10" s="13"/>
      <c r="I10" s="13"/>
      <c r="J10" s="14"/>
      <c r="K10" s="26"/>
      <c r="L10" s="23"/>
      <c r="M10" s="17"/>
      <c r="N10" s="34"/>
      <c r="O10" s="25"/>
    </row>
    <row r="11" spans="1:15" customFormat="1" ht="33" hidden="1" customHeight="1" x14ac:dyDescent="0.25">
      <c r="A11" s="20"/>
      <c r="B11" s="27"/>
      <c r="C11" s="28"/>
      <c r="D11" s="29"/>
      <c r="E11" s="10" t="s">
        <v>25</v>
      </c>
      <c r="F11" s="30" t="s">
        <v>26</v>
      </c>
      <c r="G11" s="12" t="s">
        <v>27</v>
      </c>
      <c r="H11" s="13"/>
      <c r="I11" s="13"/>
      <c r="J11" s="14"/>
      <c r="K11" s="14"/>
      <c r="L11" s="31"/>
      <c r="M11" s="17"/>
      <c r="N11" s="14"/>
      <c r="O11" s="33"/>
    </row>
    <row r="12" spans="1:15" customFormat="1" ht="56.25" hidden="1" customHeight="1" x14ac:dyDescent="0.25">
      <c r="A12" s="20"/>
      <c r="B12" s="7" t="s">
        <v>30</v>
      </c>
      <c r="C12" s="8" t="s">
        <v>31</v>
      </c>
      <c r="D12" s="9" t="s">
        <v>18</v>
      </c>
      <c r="E12" s="10" t="s">
        <v>19</v>
      </c>
      <c r="F12" s="11" t="s">
        <v>20</v>
      </c>
      <c r="G12" s="12" t="s">
        <v>21</v>
      </c>
      <c r="H12" s="13"/>
      <c r="I12" s="13"/>
      <c r="J12" s="14"/>
      <c r="K12" s="15"/>
      <c r="L12" s="16"/>
      <c r="M12" s="17"/>
      <c r="N12" s="34"/>
      <c r="O12" s="19">
        <v>3</v>
      </c>
    </row>
    <row r="13" spans="1:15" customFormat="1" ht="56.25" hidden="1" customHeight="1" x14ac:dyDescent="0.25">
      <c r="A13" s="20"/>
      <c r="B13" s="7"/>
      <c r="C13" s="8"/>
      <c r="D13" s="21"/>
      <c r="E13" s="10" t="s">
        <v>19</v>
      </c>
      <c r="F13" s="11" t="s">
        <v>23</v>
      </c>
      <c r="G13" s="12" t="s">
        <v>21</v>
      </c>
      <c r="H13" s="13"/>
      <c r="I13" s="13"/>
      <c r="J13" s="14"/>
      <c r="K13" s="22"/>
      <c r="L13" s="23"/>
      <c r="M13" s="17"/>
      <c r="N13" s="34"/>
      <c r="O13" s="25"/>
    </row>
    <row r="14" spans="1:15" customFormat="1" ht="87" hidden="1" customHeight="1" x14ac:dyDescent="0.25">
      <c r="A14" s="20"/>
      <c r="B14" s="7"/>
      <c r="C14" s="8"/>
      <c r="D14" s="21"/>
      <c r="E14" s="10" t="s">
        <v>19</v>
      </c>
      <c r="F14" s="11" t="s">
        <v>24</v>
      </c>
      <c r="G14" s="12" t="s">
        <v>21</v>
      </c>
      <c r="H14" s="13"/>
      <c r="I14" s="13"/>
      <c r="J14" s="14"/>
      <c r="K14" s="26"/>
      <c r="L14" s="23"/>
      <c r="M14" s="17"/>
      <c r="N14" s="34"/>
      <c r="O14" s="25"/>
    </row>
    <row r="15" spans="1:15" customFormat="1" ht="33" hidden="1" customHeight="1" x14ac:dyDescent="0.25">
      <c r="A15" s="20"/>
      <c r="B15" s="27"/>
      <c r="C15" s="28"/>
      <c r="D15" s="29"/>
      <c r="E15" s="10" t="s">
        <v>25</v>
      </c>
      <c r="F15" s="30" t="s">
        <v>26</v>
      </c>
      <c r="G15" s="12" t="s">
        <v>27</v>
      </c>
      <c r="H15" s="13"/>
      <c r="I15" s="13"/>
      <c r="J15" s="14"/>
      <c r="K15" s="14"/>
      <c r="L15" s="31"/>
      <c r="M15" s="17"/>
      <c r="N15" s="14"/>
      <c r="O15" s="33"/>
    </row>
    <row r="16" spans="1:15" ht="56.25" customHeight="1" x14ac:dyDescent="0.25">
      <c r="A16" s="20"/>
      <c r="B16" s="35" t="s">
        <v>32</v>
      </c>
      <c r="C16" s="36" t="s">
        <v>33</v>
      </c>
      <c r="D16" s="37" t="s">
        <v>18</v>
      </c>
      <c r="E16" s="3" t="s">
        <v>19</v>
      </c>
      <c r="F16" s="38" t="s">
        <v>20</v>
      </c>
      <c r="G16" s="39" t="s">
        <v>21</v>
      </c>
      <c r="H16" s="40">
        <f>'[9]оценка Учреждения'!$H$15</f>
        <v>100</v>
      </c>
      <c r="I16" s="40">
        <f>'[9]оценка Учреждения'!$I$15</f>
        <v>100</v>
      </c>
      <c r="J16" s="41">
        <f>IF(I16/H16*100&gt;100,100,I16/H16*100)</f>
        <v>100</v>
      </c>
      <c r="K16" s="42">
        <f>(J16+J17+J18)/2</f>
        <v>100</v>
      </c>
      <c r="L16" s="43">
        <f>(K16+K19)/2</f>
        <v>100</v>
      </c>
      <c r="M16" s="17"/>
      <c r="N16" s="44"/>
      <c r="O16" s="45">
        <v>4</v>
      </c>
    </row>
    <row r="17" spans="1:15" ht="56.25" customHeight="1" x14ac:dyDescent="0.25">
      <c r="A17" s="20"/>
      <c r="B17" s="35"/>
      <c r="C17" s="36"/>
      <c r="D17" s="46"/>
      <c r="E17" s="3" t="s">
        <v>19</v>
      </c>
      <c r="F17" s="38" t="s">
        <v>23</v>
      </c>
      <c r="G17" s="39" t="s">
        <v>21</v>
      </c>
      <c r="H17" s="40">
        <f>'[9]оценка Учреждения'!$H$16</f>
        <v>100</v>
      </c>
      <c r="I17" s="40">
        <f>'[9]оценка Учреждения'!$I$16</f>
        <v>100</v>
      </c>
      <c r="J17" s="41">
        <f>IF(I17/H17*100&gt;100,100,I17/H17*100)</f>
        <v>100</v>
      </c>
      <c r="K17" s="47"/>
      <c r="L17" s="48"/>
      <c r="M17" s="17"/>
      <c r="N17" s="49"/>
      <c r="O17" s="50"/>
    </row>
    <row r="18" spans="1:15" ht="87" customHeight="1" x14ac:dyDescent="0.25">
      <c r="A18" s="20"/>
      <c r="B18" s="35"/>
      <c r="C18" s="36"/>
      <c r="D18" s="46"/>
      <c r="E18" s="3" t="s">
        <v>19</v>
      </c>
      <c r="F18" s="38" t="s">
        <v>24</v>
      </c>
      <c r="G18" s="39" t="s">
        <v>21</v>
      </c>
      <c r="H18" s="40">
        <f>'[9]оценка Учреждения'!$H$17</f>
        <v>0</v>
      </c>
      <c r="I18" s="40">
        <f>'[9]оценка Учреждения'!$I$17</f>
        <v>0</v>
      </c>
      <c r="J18" s="41">
        <v>0</v>
      </c>
      <c r="K18" s="51"/>
      <c r="L18" s="48"/>
      <c r="M18" s="17"/>
      <c r="N18" s="49"/>
      <c r="O18" s="50"/>
    </row>
    <row r="19" spans="1:15" ht="33" customHeight="1" x14ac:dyDescent="0.25">
      <c r="A19" s="20"/>
      <c r="B19" s="52"/>
      <c r="C19" s="53"/>
      <c r="D19" s="54"/>
      <c r="E19" s="3" t="s">
        <v>25</v>
      </c>
      <c r="F19" s="55" t="s">
        <v>26</v>
      </c>
      <c r="G19" s="39" t="s">
        <v>27</v>
      </c>
      <c r="H19" s="40">
        <f>'[9]оценка Учреждения'!$H$18</f>
        <v>14.22</v>
      </c>
      <c r="I19" s="40">
        <f>'[9]оценка Учреждения'!$I$18</f>
        <v>15.56</v>
      </c>
      <c r="J19" s="41">
        <f>IF(H19=0,100,IF(I19/H19*100&gt;100,100,I19/H19*100))</f>
        <v>100</v>
      </c>
      <c r="K19" s="41">
        <f>J19</f>
        <v>100</v>
      </c>
      <c r="L19" s="56"/>
      <c r="M19" s="17"/>
      <c r="N19" s="57"/>
      <c r="O19" s="58"/>
    </row>
    <row r="20" spans="1:15" ht="56.25" customHeight="1" x14ac:dyDescent="0.25">
      <c r="A20" s="20"/>
      <c r="B20" s="35" t="s">
        <v>34</v>
      </c>
      <c r="C20" s="36" t="s">
        <v>35</v>
      </c>
      <c r="D20" s="37" t="s">
        <v>18</v>
      </c>
      <c r="E20" s="3" t="s">
        <v>19</v>
      </c>
      <c r="F20" s="38" t="s">
        <v>20</v>
      </c>
      <c r="G20" s="39" t="s">
        <v>21</v>
      </c>
      <c r="H20" s="40">
        <f>'[9]оценка Учреждения'!$H$19</f>
        <v>100</v>
      </c>
      <c r="I20" s="40">
        <f>'[9]оценка Учреждения'!$I$19</f>
        <v>100</v>
      </c>
      <c r="J20" s="41">
        <f>IF(H20=0,100,IF(I20/H20*100&gt;100,100,I20/H20*100))</f>
        <v>100</v>
      </c>
      <c r="K20" s="42">
        <f>(J20+J21+J22)/2</f>
        <v>100</v>
      </c>
      <c r="L20" s="43">
        <f>(K20+K23)/2</f>
        <v>100</v>
      </c>
      <c r="M20" s="17"/>
      <c r="N20" s="59"/>
      <c r="O20" s="45">
        <v>5</v>
      </c>
    </row>
    <row r="21" spans="1:15" ht="56.25" customHeight="1" x14ac:dyDescent="0.25">
      <c r="A21" s="20"/>
      <c r="B21" s="35"/>
      <c r="C21" s="36"/>
      <c r="D21" s="46"/>
      <c r="E21" s="3" t="s">
        <v>19</v>
      </c>
      <c r="F21" s="38" t="s">
        <v>23</v>
      </c>
      <c r="G21" s="39" t="s">
        <v>21</v>
      </c>
      <c r="H21" s="40">
        <f>'[9]оценка Учреждения'!$H$20</f>
        <v>100</v>
      </c>
      <c r="I21" s="40">
        <f>'[9]оценка Учреждения'!$I$20</f>
        <v>100</v>
      </c>
      <c r="J21" s="41">
        <f>IF(H21=0,100,IF(I21/H21*100&gt;100,100,I21/H21*100))</f>
        <v>100</v>
      </c>
      <c r="K21" s="47"/>
      <c r="L21" s="48"/>
      <c r="M21" s="17"/>
      <c r="N21" s="59"/>
      <c r="O21" s="50"/>
    </row>
    <row r="22" spans="1:15" ht="87" customHeight="1" x14ac:dyDescent="0.25">
      <c r="A22" s="20"/>
      <c r="B22" s="35"/>
      <c r="C22" s="36"/>
      <c r="D22" s="46"/>
      <c r="E22" s="3" t="s">
        <v>19</v>
      </c>
      <c r="F22" s="38" t="s">
        <v>24</v>
      </c>
      <c r="G22" s="39" t="s">
        <v>21</v>
      </c>
      <c r="H22" s="40">
        <f>'[9]оценка Учреждения'!$H$21</f>
        <v>0</v>
      </c>
      <c r="I22" s="40">
        <f>'[9]оценка Учреждения'!$I$21</f>
        <v>0</v>
      </c>
      <c r="J22" s="41">
        <v>0</v>
      </c>
      <c r="K22" s="51"/>
      <c r="L22" s="48"/>
      <c r="M22" s="17"/>
      <c r="N22" s="59"/>
      <c r="O22" s="50"/>
    </row>
    <row r="23" spans="1:15" ht="33" customHeight="1" x14ac:dyDescent="0.25">
      <c r="A23" s="20"/>
      <c r="B23" s="52"/>
      <c r="C23" s="53"/>
      <c r="D23" s="54"/>
      <c r="E23" s="3" t="s">
        <v>25</v>
      </c>
      <c r="F23" s="55" t="s">
        <v>26</v>
      </c>
      <c r="G23" s="39" t="s">
        <v>27</v>
      </c>
      <c r="H23" s="40">
        <f>'[9]оценка Учреждения'!$H$22</f>
        <v>1</v>
      </c>
      <c r="I23" s="40">
        <f>'[9]оценка Учреждения'!$I$22</f>
        <v>1</v>
      </c>
      <c r="J23" s="41">
        <f>IF(H23=0,100,IF(I23/H23*100&gt;100,100,I23/H23*100))</f>
        <v>100</v>
      </c>
      <c r="K23" s="41">
        <f>J23</f>
        <v>100</v>
      </c>
      <c r="L23" s="56"/>
      <c r="M23" s="17"/>
      <c r="N23" s="41"/>
      <c r="O23" s="58"/>
    </row>
    <row r="24" spans="1:15" ht="56.25" customHeight="1" x14ac:dyDescent="0.25">
      <c r="A24" s="20"/>
      <c r="B24" s="35" t="s">
        <v>36</v>
      </c>
      <c r="C24" s="36" t="s">
        <v>37</v>
      </c>
      <c r="D24" s="37" t="s">
        <v>18</v>
      </c>
      <c r="E24" s="3" t="s">
        <v>19</v>
      </c>
      <c r="F24" s="38" t="s">
        <v>20</v>
      </c>
      <c r="G24" s="39" t="s">
        <v>21</v>
      </c>
      <c r="H24" s="40">
        <f>'[9]оценка Учреждения'!$H$23</f>
        <v>100</v>
      </c>
      <c r="I24" s="40">
        <f>'[9]оценка Учреждения'!$I$23</f>
        <v>100</v>
      </c>
      <c r="J24" s="41">
        <f>IF(H24=0,100,IF(I24/H24*100&gt;100,100,I24/H24*100))</f>
        <v>100</v>
      </c>
      <c r="K24" s="42">
        <f>(J24+J25+J26)/3</f>
        <v>100</v>
      </c>
      <c r="L24" s="43">
        <f>(K24+K27)/2</f>
        <v>99.761555392516513</v>
      </c>
      <c r="M24" s="17"/>
      <c r="N24" s="59"/>
      <c r="O24" s="45">
        <v>6</v>
      </c>
    </row>
    <row r="25" spans="1:15" ht="56.25" customHeight="1" x14ac:dyDescent="0.25">
      <c r="A25" s="20"/>
      <c r="B25" s="35"/>
      <c r="C25" s="36"/>
      <c r="D25" s="46"/>
      <c r="E25" s="3" t="s">
        <v>19</v>
      </c>
      <c r="F25" s="38" t="s">
        <v>23</v>
      </c>
      <c r="G25" s="39" t="s">
        <v>21</v>
      </c>
      <c r="H25" s="40">
        <f>'[9]оценка Учреждения'!$H$24</f>
        <v>100</v>
      </c>
      <c r="I25" s="40">
        <f>'[9]оценка Учреждения'!$I$24</f>
        <v>100</v>
      </c>
      <c r="J25" s="41">
        <f>IF(H25=0,100,IF(I25/H25*100&gt;100,100,I25/H25*100))</f>
        <v>100</v>
      </c>
      <c r="K25" s="47"/>
      <c r="L25" s="48"/>
      <c r="M25" s="17"/>
      <c r="N25" s="59"/>
      <c r="O25" s="50"/>
    </row>
    <row r="26" spans="1:15" ht="87" customHeight="1" x14ac:dyDescent="0.25">
      <c r="A26" s="20"/>
      <c r="B26" s="35"/>
      <c r="C26" s="36"/>
      <c r="D26" s="46"/>
      <c r="E26" s="3" t="s">
        <v>19</v>
      </c>
      <c r="F26" s="38" t="s">
        <v>24</v>
      </c>
      <c r="G26" s="39" t="s">
        <v>21</v>
      </c>
      <c r="H26" s="40">
        <f>'[9]оценка Учреждения'!$H$25</f>
        <v>100</v>
      </c>
      <c r="I26" s="40">
        <f>'[9]оценка Учреждения'!$I$25</f>
        <v>100</v>
      </c>
      <c r="J26" s="41">
        <f>IF(H26=0,100,IF(I26/H26*100&gt;100,100,I26/H26*100))</f>
        <v>100</v>
      </c>
      <c r="K26" s="51"/>
      <c r="L26" s="48"/>
      <c r="M26" s="17"/>
      <c r="N26" s="59"/>
      <c r="O26" s="50"/>
    </row>
    <row r="27" spans="1:15" ht="33" customHeight="1" x14ac:dyDescent="0.25">
      <c r="A27" s="20"/>
      <c r="B27" s="52"/>
      <c r="C27" s="53"/>
      <c r="D27" s="54"/>
      <c r="E27" s="3" t="s">
        <v>25</v>
      </c>
      <c r="F27" s="55" t="s">
        <v>26</v>
      </c>
      <c r="G27" s="39" t="s">
        <v>27</v>
      </c>
      <c r="H27" s="40">
        <f>'[9]оценка Учреждения'!$H$26</f>
        <v>163.56</v>
      </c>
      <c r="I27" s="40">
        <f>'[9]оценка Учреждения'!$I$26</f>
        <v>162.78</v>
      </c>
      <c r="J27" s="41">
        <f>IF(H27=0,100,IF(I27/H27*100&gt;100,100,I27/H27*100))</f>
        <v>99.523110785033026</v>
      </c>
      <c r="K27" s="41">
        <f>J27</f>
        <v>99.523110785033026</v>
      </c>
      <c r="L27" s="56"/>
      <c r="M27" s="17"/>
      <c r="N27" s="41"/>
      <c r="O27" s="58"/>
    </row>
    <row r="28" spans="1:15" customFormat="1" ht="56.25" hidden="1" customHeight="1" x14ac:dyDescent="0.25">
      <c r="A28" s="20"/>
      <c r="B28" s="60" t="s">
        <v>38</v>
      </c>
      <c r="C28" s="61" t="s">
        <v>39</v>
      </c>
      <c r="D28" s="62" t="s">
        <v>18</v>
      </c>
      <c r="E28" s="63" t="s">
        <v>19</v>
      </c>
      <c r="F28" s="64" t="s">
        <v>20</v>
      </c>
      <c r="G28" s="65" t="s">
        <v>21</v>
      </c>
      <c r="H28" s="66"/>
      <c r="I28" s="66"/>
      <c r="J28" s="67"/>
      <c r="K28" s="68"/>
      <c r="L28" s="69"/>
      <c r="M28" s="17"/>
      <c r="N28" s="70"/>
      <c r="O28" s="71">
        <v>7</v>
      </c>
    </row>
    <row r="29" spans="1:15" customFormat="1" ht="56.25" hidden="1" customHeight="1" x14ac:dyDescent="0.25">
      <c r="A29" s="20"/>
      <c r="B29" s="60"/>
      <c r="C29" s="61"/>
      <c r="D29" s="72"/>
      <c r="E29" s="63" t="s">
        <v>19</v>
      </c>
      <c r="F29" s="64" t="s">
        <v>23</v>
      </c>
      <c r="G29" s="65" t="s">
        <v>21</v>
      </c>
      <c r="H29" s="66"/>
      <c r="I29" s="66"/>
      <c r="J29" s="67"/>
      <c r="K29" s="73"/>
      <c r="L29" s="74"/>
      <c r="M29" s="17"/>
      <c r="N29" s="70"/>
      <c r="O29" s="75"/>
    </row>
    <row r="30" spans="1:15" customFormat="1" ht="87" hidden="1" customHeight="1" x14ac:dyDescent="0.25">
      <c r="A30" s="20"/>
      <c r="B30" s="60"/>
      <c r="C30" s="61"/>
      <c r="D30" s="72"/>
      <c r="E30" s="63" t="s">
        <v>19</v>
      </c>
      <c r="F30" s="64" t="s">
        <v>24</v>
      </c>
      <c r="G30" s="65" t="s">
        <v>21</v>
      </c>
      <c r="H30" s="66"/>
      <c r="I30" s="66"/>
      <c r="J30" s="67"/>
      <c r="K30" s="76"/>
      <c r="L30" s="74"/>
      <c r="M30" s="17"/>
      <c r="N30" s="70"/>
      <c r="O30" s="75"/>
    </row>
    <row r="31" spans="1:15" customFormat="1" ht="33" hidden="1" customHeight="1" x14ac:dyDescent="0.25">
      <c r="A31" s="20"/>
      <c r="B31" s="77"/>
      <c r="C31" s="78"/>
      <c r="D31" s="79"/>
      <c r="E31" s="63" t="s">
        <v>25</v>
      </c>
      <c r="F31" s="80" t="s">
        <v>26</v>
      </c>
      <c r="G31" s="65" t="s">
        <v>27</v>
      </c>
      <c r="H31" s="66"/>
      <c r="I31" s="66"/>
      <c r="J31" s="67"/>
      <c r="K31" s="67"/>
      <c r="L31" s="81"/>
      <c r="M31" s="17"/>
      <c r="N31" s="67"/>
      <c r="O31" s="82"/>
    </row>
    <row r="32" spans="1:15" ht="56.25" customHeight="1" x14ac:dyDescent="0.25">
      <c r="A32" s="20"/>
      <c r="B32" s="35" t="s">
        <v>40</v>
      </c>
      <c r="C32" s="36" t="s">
        <v>41</v>
      </c>
      <c r="D32" s="37" t="s">
        <v>18</v>
      </c>
      <c r="E32" s="3" t="s">
        <v>19</v>
      </c>
      <c r="F32" s="38" t="s">
        <v>20</v>
      </c>
      <c r="G32" s="39" t="s">
        <v>21</v>
      </c>
      <c r="H32" s="40">
        <f>'[9]оценка Учреждения'!$H$31</f>
        <v>100</v>
      </c>
      <c r="I32" s="40">
        <f>'[9]оценка Учреждения'!$I$31</f>
        <v>100</v>
      </c>
      <c r="J32" s="41">
        <f>IF(H32=0,100,IF(I32/H32*100&gt;100,100,I32/H32*100))</f>
        <v>100</v>
      </c>
      <c r="K32" s="42">
        <f>(J32+J33+J34)/3</f>
        <v>100</v>
      </c>
      <c r="L32" s="43">
        <f>(K32+K35)/2</f>
        <v>100</v>
      </c>
      <c r="M32" s="17"/>
      <c r="N32" s="59"/>
      <c r="O32" s="45">
        <v>8</v>
      </c>
    </row>
    <row r="33" spans="1:15" ht="56.25" customHeight="1" x14ac:dyDescent="0.25">
      <c r="A33" s="20"/>
      <c r="B33" s="35"/>
      <c r="C33" s="36"/>
      <c r="D33" s="46"/>
      <c r="E33" s="3" t="s">
        <v>19</v>
      </c>
      <c r="F33" s="38" t="s">
        <v>42</v>
      </c>
      <c r="G33" s="39" t="s">
        <v>21</v>
      </c>
      <c r="H33" s="40">
        <f>'[9]оценка Учреждения'!$H$32</f>
        <v>100</v>
      </c>
      <c r="I33" s="40">
        <f>'[9]оценка Учреждения'!$I$32</f>
        <v>100</v>
      </c>
      <c r="J33" s="41">
        <f>IF(H33=0,100,IF(I33/H33*100&gt;100,100,I33/H33*100))</f>
        <v>100</v>
      </c>
      <c r="K33" s="47"/>
      <c r="L33" s="48"/>
      <c r="M33" s="17"/>
      <c r="N33" s="59"/>
      <c r="O33" s="50"/>
    </row>
    <row r="34" spans="1:15" ht="66.75" customHeight="1" x14ac:dyDescent="0.25">
      <c r="A34" s="20"/>
      <c r="B34" s="35"/>
      <c r="C34" s="36"/>
      <c r="D34" s="46"/>
      <c r="E34" s="3" t="s">
        <v>19</v>
      </c>
      <c r="F34" s="38" t="s">
        <v>43</v>
      </c>
      <c r="G34" s="39" t="s">
        <v>21</v>
      </c>
      <c r="H34" s="40">
        <f>'[9]оценка Учреждения'!$H$33</f>
        <v>100</v>
      </c>
      <c r="I34" s="40">
        <f>'[9]оценка Учреждения'!$I$33</f>
        <v>100</v>
      </c>
      <c r="J34" s="41">
        <f>IF(H34=0,100,IF(I34/H34*100&gt;100,100,I34/H34*100))</f>
        <v>100</v>
      </c>
      <c r="K34" s="51"/>
      <c r="L34" s="48"/>
      <c r="M34" s="17"/>
      <c r="N34" s="59"/>
      <c r="O34" s="50"/>
    </row>
    <row r="35" spans="1:15" ht="33" customHeight="1" x14ac:dyDescent="0.25">
      <c r="A35" s="20"/>
      <c r="B35" s="52"/>
      <c r="C35" s="53"/>
      <c r="D35" s="54"/>
      <c r="E35" s="3" t="s">
        <v>25</v>
      </c>
      <c r="F35" s="55" t="s">
        <v>26</v>
      </c>
      <c r="G35" s="39" t="s">
        <v>27</v>
      </c>
      <c r="H35" s="40">
        <f>'[9]оценка Учреждения'!$H$34</f>
        <v>2</v>
      </c>
      <c r="I35" s="40">
        <f>'[9]оценка Учреждения'!$I$34</f>
        <v>2</v>
      </c>
      <c r="J35" s="41">
        <f>IF(H35=0,100,IF(I35/H35*100&gt;100,100,I35/H35*100))</f>
        <v>100</v>
      </c>
      <c r="K35" s="41">
        <f>J35</f>
        <v>100</v>
      </c>
      <c r="L35" s="56"/>
      <c r="M35" s="17"/>
      <c r="N35" s="41"/>
      <c r="O35" s="58"/>
    </row>
    <row r="36" spans="1:15" customFormat="1" ht="56.25" hidden="1" customHeight="1" x14ac:dyDescent="0.25">
      <c r="A36" s="20"/>
      <c r="B36" s="83" t="s">
        <v>44</v>
      </c>
      <c r="C36" s="84" t="s">
        <v>45</v>
      </c>
      <c r="D36" s="85" t="s">
        <v>18</v>
      </c>
      <c r="E36" s="86" t="s">
        <v>19</v>
      </c>
      <c r="F36" s="87" t="s">
        <v>20</v>
      </c>
      <c r="G36" s="88" t="s">
        <v>21</v>
      </c>
      <c r="H36" s="89"/>
      <c r="I36" s="89"/>
      <c r="J36" s="90"/>
      <c r="K36" s="91"/>
      <c r="L36" s="92"/>
      <c r="M36" s="17"/>
      <c r="N36" s="93"/>
      <c r="O36" s="94">
        <v>9</v>
      </c>
    </row>
    <row r="37" spans="1:15" customFormat="1" ht="56.25" hidden="1" customHeight="1" x14ac:dyDescent="0.25">
      <c r="A37" s="20"/>
      <c r="B37" s="83"/>
      <c r="C37" s="84"/>
      <c r="D37" s="95"/>
      <c r="E37" s="86" t="s">
        <v>19</v>
      </c>
      <c r="F37" s="87" t="s">
        <v>42</v>
      </c>
      <c r="G37" s="88" t="s">
        <v>21</v>
      </c>
      <c r="H37" s="89"/>
      <c r="I37" s="89"/>
      <c r="J37" s="90"/>
      <c r="K37" s="96"/>
      <c r="L37" s="97"/>
      <c r="M37" s="17"/>
      <c r="N37" s="93"/>
      <c r="O37" s="98"/>
    </row>
    <row r="38" spans="1:15" customFormat="1" ht="66.75" hidden="1" customHeight="1" x14ac:dyDescent="0.25">
      <c r="A38" s="20"/>
      <c r="B38" s="83"/>
      <c r="C38" s="84"/>
      <c r="D38" s="95"/>
      <c r="E38" s="86" t="s">
        <v>19</v>
      </c>
      <c r="F38" s="87" t="s">
        <v>43</v>
      </c>
      <c r="G38" s="88" t="s">
        <v>21</v>
      </c>
      <c r="H38" s="89"/>
      <c r="I38" s="89"/>
      <c r="J38" s="90"/>
      <c r="K38" s="99"/>
      <c r="L38" s="97"/>
      <c r="M38" s="17"/>
      <c r="N38" s="93"/>
      <c r="O38" s="98"/>
    </row>
    <row r="39" spans="1:15" customFormat="1" ht="33" hidden="1" customHeight="1" x14ac:dyDescent="0.25">
      <c r="A39" s="20"/>
      <c r="B39" s="100"/>
      <c r="C39" s="101"/>
      <c r="D39" s="102"/>
      <c r="E39" s="86" t="s">
        <v>25</v>
      </c>
      <c r="F39" s="103" t="s">
        <v>26</v>
      </c>
      <c r="G39" s="88" t="s">
        <v>27</v>
      </c>
      <c r="H39" s="89"/>
      <c r="I39" s="89"/>
      <c r="J39" s="90"/>
      <c r="K39" s="90"/>
      <c r="L39" s="104"/>
      <c r="M39" s="17"/>
      <c r="N39" s="90"/>
      <c r="O39" s="105"/>
    </row>
    <row r="40" spans="1:15" ht="56.25" customHeight="1" x14ac:dyDescent="0.25">
      <c r="A40" s="20"/>
      <c r="B40" s="35" t="s">
        <v>46</v>
      </c>
      <c r="C40" s="36" t="s">
        <v>47</v>
      </c>
      <c r="D40" s="37" t="s">
        <v>18</v>
      </c>
      <c r="E40" s="3" t="s">
        <v>19</v>
      </c>
      <c r="F40" s="38" t="s">
        <v>20</v>
      </c>
      <c r="G40" s="39" t="s">
        <v>21</v>
      </c>
      <c r="H40" s="40">
        <f>'[9]оценка Учреждения'!$H$39</f>
        <v>100</v>
      </c>
      <c r="I40" s="40">
        <f>'[9]оценка Учреждения'!$I$39</f>
        <v>100</v>
      </c>
      <c r="J40" s="41">
        <f>IF(H40=0,100,IF(I40/H40*100&gt;100,100,I40/H40*100))</f>
        <v>100</v>
      </c>
      <c r="K40" s="42">
        <f>(J40+J41+J42)/2</f>
        <v>100</v>
      </c>
      <c r="L40" s="43">
        <f>(K40+K43)/2</f>
        <v>100</v>
      </c>
      <c r="M40" s="17"/>
      <c r="N40" s="59"/>
      <c r="O40" s="45">
        <v>10</v>
      </c>
    </row>
    <row r="41" spans="1:15" ht="56.25" customHeight="1" x14ac:dyDescent="0.25">
      <c r="A41" s="20"/>
      <c r="B41" s="35"/>
      <c r="C41" s="36"/>
      <c r="D41" s="46"/>
      <c r="E41" s="3" t="s">
        <v>19</v>
      </c>
      <c r="F41" s="38" t="s">
        <v>42</v>
      </c>
      <c r="G41" s="39" t="s">
        <v>21</v>
      </c>
      <c r="H41" s="40">
        <f>'[9]оценка Учреждения'!$H$40</f>
        <v>100</v>
      </c>
      <c r="I41" s="40">
        <f>'[9]оценка Учреждения'!$I$40</f>
        <v>100</v>
      </c>
      <c r="J41" s="41">
        <f>IF(H41=0,100,IF(I41/H41*100&gt;100,100,I41/H41*100))</f>
        <v>100</v>
      </c>
      <c r="K41" s="47"/>
      <c r="L41" s="48"/>
      <c r="M41" s="17"/>
      <c r="N41" s="59"/>
      <c r="O41" s="50"/>
    </row>
    <row r="42" spans="1:15" ht="66.75" customHeight="1" x14ac:dyDescent="0.25">
      <c r="A42" s="20"/>
      <c r="B42" s="35"/>
      <c r="C42" s="36"/>
      <c r="D42" s="46"/>
      <c r="E42" s="3" t="s">
        <v>19</v>
      </c>
      <c r="F42" s="38" t="s">
        <v>43</v>
      </c>
      <c r="G42" s="39" t="s">
        <v>21</v>
      </c>
      <c r="H42" s="40">
        <f>'[9]оценка Учреждения'!$H$41</f>
        <v>0</v>
      </c>
      <c r="I42" s="40">
        <f>'[9]оценка Учреждения'!$I$41</f>
        <v>0</v>
      </c>
      <c r="J42" s="41">
        <v>0</v>
      </c>
      <c r="K42" s="51"/>
      <c r="L42" s="48"/>
      <c r="M42" s="17"/>
      <c r="N42" s="59"/>
      <c r="O42" s="50"/>
    </row>
    <row r="43" spans="1:15" ht="33" customHeight="1" x14ac:dyDescent="0.25">
      <c r="A43" s="20"/>
      <c r="B43" s="52"/>
      <c r="C43" s="53"/>
      <c r="D43" s="54"/>
      <c r="E43" s="3" t="s">
        <v>25</v>
      </c>
      <c r="F43" s="55" t="s">
        <v>26</v>
      </c>
      <c r="G43" s="39" t="s">
        <v>27</v>
      </c>
      <c r="H43" s="40">
        <f>'[9]оценка Учреждения'!$H$42</f>
        <v>1</v>
      </c>
      <c r="I43" s="40">
        <f>'[9]оценка Учреждения'!$I$42</f>
        <v>1</v>
      </c>
      <c r="J43" s="41">
        <f>IF(H43=0,100,IF(I43/H43*100&gt;100,100,I43/H43*100))</f>
        <v>100</v>
      </c>
      <c r="K43" s="41">
        <f>J43</f>
        <v>100</v>
      </c>
      <c r="L43" s="56"/>
      <c r="M43" s="17"/>
      <c r="N43" s="41"/>
      <c r="O43" s="58"/>
    </row>
    <row r="44" spans="1:15" ht="56.25" customHeight="1" x14ac:dyDescent="0.25">
      <c r="A44" s="20"/>
      <c r="B44" s="106" t="s">
        <v>48</v>
      </c>
      <c r="C44" s="107" t="s">
        <v>49</v>
      </c>
      <c r="D44" s="37" t="s">
        <v>18</v>
      </c>
      <c r="E44" s="3" t="s">
        <v>19</v>
      </c>
      <c r="F44" s="38" t="s">
        <v>20</v>
      </c>
      <c r="G44" s="39" t="s">
        <v>21</v>
      </c>
      <c r="H44" s="40">
        <f>'[9]оценка Учреждения'!$H$43</f>
        <v>100</v>
      </c>
      <c r="I44" s="40">
        <f>'[9]оценка Учреждения'!$I$43</f>
        <v>100</v>
      </c>
      <c r="J44" s="41">
        <f>IF(H44=0,100,IF(I44/H44*100&gt;100,100,I44/H44*100))</f>
        <v>100</v>
      </c>
      <c r="K44" s="42">
        <f>(J44+J45+J46)/3</f>
        <v>98.666666666666671</v>
      </c>
      <c r="L44" s="43">
        <f>(K44+K47)/2</f>
        <v>99.333333333333343</v>
      </c>
      <c r="M44" s="17"/>
      <c r="N44" s="59"/>
      <c r="O44" s="45">
        <v>11</v>
      </c>
    </row>
    <row r="45" spans="1:15" ht="56.25" customHeight="1" x14ac:dyDescent="0.25">
      <c r="A45" s="20"/>
      <c r="B45" s="108"/>
      <c r="C45" s="109"/>
      <c r="D45" s="46"/>
      <c r="E45" s="3" t="s">
        <v>19</v>
      </c>
      <c r="F45" s="38" t="s">
        <v>42</v>
      </c>
      <c r="G45" s="39" t="s">
        <v>21</v>
      </c>
      <c r="H45" s="40">
        <f>'[9]оценка Учреждения'!$H$44</f>
        <v>100</v>
      </c>
      <c r="I45" s="40">
        <f>'[9]оценка Учреждения'!$I$44</f>
        <v>100</v>
      </c>
      <c r="J45" s="41">
        <f>IF(H45=0,100,IF(I45/H45*100&gt;100,100,I45/H45*100))</f>
        <v>100</v>
      </c>
      <c r="K45" s="47"/>
      <c r="L45" s="48"/>
      <c r="M45" s="17"/>
      <c r="N45" s="59"/>
      <c r="O45" s="50"/>
    </row>
    <row r="46" spans="1:15" ht="66.75" customHeight="1" x14ac:dyDescent="0.25">
      <c r="A46" s="20"/>
      <c r="B46" s="108"/>
      <c r="C46" s="109"/>
      <c r="D46" s="46"/>
      <c r="E46" s="3" t="s">
        <v>19</v>
      </c>
      <c r="F46" s="38" t="s">
        <v>43</v>
      </c>
      <c r="G46" s="39" t="s">
        <v>21</v>
      </c>
      <c r="H46" s="40">
        <f>'[9]оценка Учреждения'!$H$45</f>
        <v>100</v>
      </c>
      <c r="I46" s="40">
        <f>'[9]оценка Учреждения'!$I$45</f>
        <v>96</v>
      </c>
      <c r="J46" s="41">
        <f>IF(H46=0,100,IF(I46/H46*100&gt;100,100,I46/H46*100))</f>
        <v>96</v>
      </c>
      <c r="K46" s="51"/>
      <c r="L46" s="48"/>
      <c r="M46" s="17"/>
      <c r="N46" s="59"/>
      <c r="O46" s="50"/>
    </row>
    <row r="47" spans="1:15" ht="33" customHeight="1" x14ac:dyDescent="0.25">
      <c r="A47" s="20"/>
      <c r="B47" s="110"/>
      <c r="C47" s="111"/>
      <c r="D47" s="54"/>
      <c r="E47" s="3" t="s">
        <v>25</v>
      </c>
      <c r="F47" s="55" t="s">
        <v>26</v>
      </c>
      <c r="G47" s="39" t="s">
        <v>27</v>
      </c>
      <c r="H47" s="40">
        <f>'[9]оценка Учреждения'!$H$46</f>
        <v>121.44</v>
      </c>
      <c r="I47" s="40">
        <f>'[9]оценка Учреждения'!$I$46</f>
        <v>122.56</v>
      </c>
      <c r="J47" s="41">
        <f>IF(H47=0,100,IF(I47/H47*100&gt;100,100,I47/H47*100))</f>
        <v>100</v>
      </c>
      <c r="K47" s="41">
        <f>J47</f>
        <v>100</v>
      </c>
      <c r="L47" s="56"/>
      <c r="M47" s="17"/>
      <c r="N47" s="41"/>
      <c r="O47" s="58"/>
    </row>
    <row r="48" spans="1:15" customFormat="1" ht="56.25" hidden="1" customHeight="1" x14ac:dyDescent="0.25">
      <c r="A48" s="20"/>
      <c r="B48" s="176" t="s">
        <v>50</v>
      </c>
      <c r="C48" s="177" t="s">
        <v>51</v>
      </c>
      <c r="D48" s="85" t="s">
        <v>18</v>
      </c>
      <c r="E48" s="86" t="s">
        <v>19</v>
      </c>
      <c r="F48" s="87" t="s">
        <v>20</v>
      </c>
      <c r="G48" s="88" t="s">
        <v>21</v>
      </c>
      <c r="H48" s="89"/>
      <c r="I48" s="89"/>
      <c r="J48" s="90"/>
      <c r="K48" s="91"/>
      <c r="L48" s="92"/>
      <c r="M48" s="17"/>
      <c r="N48" s="93"/>
      <c r="O48" s="94">
        <v>12</v>
      </c>
    </row>
    <row r="49" spans="1:15" customFormat="1" ht="56.25" hidden="1" customHeight="1" x14ac:dyDescent="0.25">
      <c r="A49" s="20"/>
      <c r="B49" s="178"/>
      <c r="C49" s="179"/>
      <c r="D49" s="95"/>
      <c r="E49" s="86" t="s">
        <v>19</v>
      </c>
      <c r="F49" s="87" t="s">
        <v>42</v>
      </c>
      <c r="G49" s="88" t="s">
        <v>21</v>
      </c>
      <c r="H49" s="89"/>
      <c r="I49" s="89"/>
      <c r="J49" s="90"/>
      <c r="K49" s="96"/>
      <c r="L49" s="97"/>
      <c r="M49" s="17"/>
      <c r="N49" s="93"/>
      <c r="O49" s="98"/>
    </row>
    <row r="50" spans="1:15" customFormat="1" ht="66.75" hidden="1" customHeight="1" x14ac:dyDescent="0.25">
      <c r="A50" s="20"/>
      <c r="B50" s="178"/>
      <c r="C50" s="179"/>
      <c r="D50" s="95"/>
      <c r="E50" s="86" t="s">
        <v>19</v>
      </c>
      <c r="F50" s="87" t="s">
        <v>43</v>
      </c>
      <c r="G50" s="88" t="s">
        <v>21</v>
      </c>
      <c r="H50" s="89"/>
      <c r="I50" s="89"/>
      <c r="J50" s="90"/>
      <c r="K50" s="99"/>
      <c r="L50" s="97"/>
      <c r="M50" s="17"/>
      <c r="N50" s="93"/>
      <c r="O50" s="98"/>
    </row>
    <row r="51" spans="1:15" customFormat="1" ht="33" hidden="1" customHeight="1" x14ac:dyDescent="0.25">
      <c r="A51" s="20"/>
      <c r="B51" s="180"/>
      <c r="C51" s="181"/>
      <c r="D51" s="102"/>
      <c r="E51" s="86" t="s">
        <v>25</v>
      </c>
      <c r="F51" s="103" t="s">
        <v>26</v>
      </c>
      <c r="G51" s="88" t="s">
        <v>27</v>
      </c>
      <c r="H51" s="89"/>
      <c r="I51" s="89"/>
      <c r="J51" s="90"/>
      <c r="K51" s="90"/>
      <c r="L51" s="104"/>
      <c r="M51" s="17"/>
      <c r="N51" s="90"/>
      <c r="O51" s="105"/>
    </row>
    <row r="52" spans="1:15" customFormat="1" ht="47.25" hidden="1" x14ac:dyDescent="0.25">
      <c r="A52" s="20"/>
      <c r="B52" s="112" t="s">
        <v>52</v>
      </c>
      <c r="C52" s="113" t="s">
        <v>53</v>
      </c>
      <c r="D52" s="114" t="s">
        <v>18</v>
      </c>
      <c r="E52" s="115" t="s">
        <v>19</v>
      </c>
      <c r="F52" s="116" t="s">
        <v>20</v>
      </c>
      <c r="G52" s="117" t="s">
        <v>21</v>
      </c>
      <c r="H52" s="118"/>
      <c r="I52" s="118"/>
      <c r="J52" s="119"/>
      <c r="K52" s="120"/>
      <c r="L52" s="121"/>
      <c r="M52" s="17"/>
      <c r="N52" s="122"/>
      <c r="O52" s="123">
        <v>13</v>
      </c>
    </row>
    <row r="53" spans="1:15" customFormat="1" ht="47.25" hidden="1" x14ac:dyDescent="0.25">
      <c r="A53" s="20"/>
      <c r="B53" s="112"/>
      <c r="C53" s="113"/>
      <c r="D53" s="124"/>
      <c r="E53" s="115" t="s">
        <v>19</v>
      </c>
      <c r="F53" s="116" t="s">
        <v>42</v>
      </c>
      <c r="G53" s="117" t="s">
        <v>21</v>
      </c>
      <c r="H53" s="118"/>
      <c r="I53" s="118"/>
      <c r="J53" s="119"/>
      <c r="K53" s="125"/>
      <c r="L53" s="126"/>
      <c r="M53" s="17"/>
      <c r="N53" s="122"/>
      <c r="O53" s="127"/>
    </row>
    <row r="54" spans="1:15" customFormat="1" ht="47.25" hidden="1" x14ac:dyDescent="0.25">
      <c r="A54" s="20"/>
      <c r="B54" s="112"/>
      <c r="C54" s="113"/>
      <c r="D54" s="124"/>
      <c r="E54" s="115" t="s">
        <v>19</v>
      </c>
      <c r="F54" s="116" t="s">
        <v>54</v>
      </c>
      <c r="G54" s="117" t="s">
        <v>21</v>
      </c>
      <c r="H54" s="118"/>
      <c r="I54" s="118"/>
      <c r="J54" s="119"/>
      <c r="K54" s="128"/>
      <c r="L54" s="126"/>
      <c r="M54" s="17"/>
      <c r="N54" s="122"/>
      <c r="O54" s="127"/>
    </row>
    <row r="55" spans="1:15" customFormat="1" ht="31.5" hidden="1" x14ac:dyDescent="0.25">
      <c r="A55" s="20"/>
      <c r="B55" s="129"/>
      <c r="C55" s="130"/>
      <c r="D55" s="131"/>
      <c r="E55" s="115" t="s">
        <v>25</v>
      </c>
      <c r="F55" s="132" t="s">
        <v>26</v>
      </c>
      <c r="G55" s="117" t="s">
        <v>27</v>
      </c>
      <c r="H55" s="118"/>
      <c r="I55" s="118"/>
      <c r="J55" s="119"/>
      <c r="K55" s="119"/>
      <c r="L55" s="133"/>
      <c r="M55" s="17"/>
      <c r="N55" s="119"/>
      <c r="O55" s="134"/>
    </row>
    <row r="56" spans="1:15" customFormat="1" ht="47.25" hidden="1" x14ac:dyDescent="0.25">
      <c r="A56" s="20"/>
      <c r="B56" s="112" t="s">
        <v>55</v>
      </c>
      <c r="C56" s="113" t="s">
        <v>56</v>
      </c>
      <c r="D56" s="114" t="s">
        <v>18</v>
      </c>
      <c r="E56" s="115" t="s">
        <v>19</v>
      </c>
      <c r="F56" s="116" t="s">
        <v>20</v>
      </c>
      <c r="G56" s="117" t="s">
        <v>21</v>
      </c>
      <c r="H56" s="118"/>
      <c r="I56" s="118"/>
      <c r="J56" s="119"/>
      <c r="K56" s="120"/>
      <c r="L56" s="121"/>
      <c r="M56" s="17"/>
      <c r="N56" s="122"/>
      <c r="O56" s="123">
        <v>14</v>
      </c>
    </row>
    <row r="57" spans="1:15" customFormat="1" ht="47.25" hidden="1" x14ac:dyDescent="0.25">
      <c r="A57" s="20"/>
      <c r="B57" s="112"/>
      <c r="C57" s="113"/>
      <c r="D57" s="124"/>
      <c r="E57" s="115" t="s">
        <v>19</v>
      </c>
      <c r="F57" s="116" t="s">
        <v>42</v>
      </c>
      <c r="G57" s="117" t="s">
        <v>21</v>
      </c>
      <c r="H57" s="118"/>
      <c r="I57" s="118"/>
      <c r="J57" s="119"/>
      <c r="K57" s="125"/>
      <c r="L57" s="126"/>
      <c r="M57" s="17"/>
      <c r="N57" s="122"/>
      <c r="O57" s="127"/>
    </row>
    <row r="58" spans="1:15" customFormat="1" ht="47.25" hidden="1" x14ac:dyDescent="0.25">
      <c r="A58" s="20"/>
      <c r="B58" s="112"/>
      <c r="C58" s="113"/>
      <c r="D58" s="124"/>
      <c r="E58" s="115" t="s">
        <v>19</v>
      </c>
      <c r="F58" s="116" t="s">
        <v>54</v>
      </c>
      <c r="G58" s="117" t="s">
        <v>21</v>
      </c>
      <c r="H58" s="118"/>
      <c r="I58" s="118"/>
      <c r="J58" s="119"/>
      <c r="K58" s="128"/>
      <c r="L58" s="126"/>
      <c r="M58" s="17"/>
      <c r="N58" s="122"/>
      <c r="O58" s="127"/>
    </row>
    <row r="59" spans="1:15" customFormat="1" ht="31.5" hidden="1" x14ac:dyDescent="0.25">
      <c r="A59" s="20"/>
      <c r="B59" s="129"/>
      <c r="C59" s="130"/>
      <c r="D59" s="131"/>
      <c r="E59" s="115" t="s">
        <v>25</v>
      </c>
      <c r="F59" s="132" t="s">
        <v>26</v>
      </c>
      <c r="G59" s="117" t="s">
        <v>27</v>
      </c>
      <c r="H59" s="118"/>
      <c r="I59" s="118"/>
      <c r="J59" s="119"/>
      <c r="K59" s="119"/>
      <c r="L59" s="133"/>
      <c r="M59" s="17"/>
      <c r="N59" s="119"/>
      <c r="O59" s="134"/>
    </row>
    <row r="60" spans="1:15" customFormat="1" ht="47.25" hidden="1" x14ac:dyDescent="0.25">
      <c r="A60" s="20"/>
      <c r="B60" s="112" t="s">
        <v>57</v>
      </c>
      <c r="C60" s="113" t="s">
        <v>58</v>
      </c>
      <c r="D60" s="114" t="s">
        <v>18</v>
      </c>
      <c r="E60" s="115" t="s">
        <v>19</v>
      </c>
      <c r="F60" s="116" t="s">
        <v>20</v>
      </c>
      <c r="G60" s="117" t="s">
        <v>21</v>
      </c>
      <c r="H60" s="118"/>
      <c r="I60" s="118"/>
      <c r="J60" s="119"/>
      <c r="K60" s="120"/>
      <c r="L60" s="121"/>
      <c r="M60" s="17"/>
      <c r="N60" s="122"/>
      <c r="O60" s="123">
        <v>15</v>
      </c>
    </row>
    <row r="61" spans="1:15" customFormat="1" ht="47.25" hidden="1" x14ac:dyDescent="0.25">
      <c r="A61" s="20"/>
      <c r="B61" s="112"/>
      <c r="C61" s="113"/>
      <c r="D61" s="124"/>
      <c r="E61" s="115" t="s">
        <v>19</v>
      </c>
      <c r="F61" s="116" t="s">
        <v>42</v>
      </c>
      <c r="G61" s="117" t="s">
        <v>21</v>
      </c>
      <c r="H61" s="118"/>
      <c r="I61" s="118"/>
      <c r="J61" s="119"/>
      <c r="K61" s="125"/>
      <c r="L61" s="126"/>
      <c r="M61" s="17"/>
      <c r="N61" s="122"/>
      <c r="O61" s="127"/>
    </row>
    <row r="62" spans="1:15" customFormat="1" ht="47.25" hidden="1" x14ac:dyDescent="0.25">
      <c r="A62" s="20"/>
      <c r="B62" s="112"/>
      <c r="C62" s="113"/>
      <c r="D62" s="124"/>
      <c r="E62" s="115" t="s">
        <v>19</v>
      </c>
      <c r="F62" s="116" t="s">
        <v>54</v>
      </c>
      <c r="G62" s="117" t="s">
        <v>21</v>
      </c>
      <c r="H62" s="118"/>
      <c r="I62" s="118"/>
      <c r="J62" s="119"/>
      <c r="K62" s="128"/>
      <c r="L62" s="126"/>
      <c r="M62" s="17"/>
      <c r="N62" s="122"/>
      <c r="O62" s="127"/>
    </row>
    <row r="63" spans="1:15" customFormat="1" ht="31.5" hidden="1" x14ac:dyDescent="0.25">
      <c r="A63" s="20"/>
      <c r="B63" s="129"/>
      <c r="C63" s="130"/>
      <c r="D63" s="131"/>
      <c r="E63" s="115" t="s">
        <v>25</v>
      </c>
      <c r="F63" s="132" t="s">
        <v>26</v>
      </c>
      <c r="G63" s="117" t="s">
        <v>27</v>
      </c>
      <c r="H63" s="118"/>
      <c r="I63" s="118"/>
      <c r="J63" s="119"/>
      <c r="K63" s="119"/>
      <c r="L63" s="133"/>
      <c r="M63" s="17"/>
      <c r="N63" s="119"/>
      <c r="O63" s="134"/>
    </row>
    <row r="64" spans="1:15" ht="47.25" x14ac:dyDescent="0.25">
      <c r="A64" s="20"/>
      <c r="B64" s="35" t="s">
        <v>59</v>
      </c>
      <c r="C64" s="36" t="s">
        <v>60</v>
      </c>
      <c r="D64" s="37" t="s">
        <v>18</v>
      </c>
      <c r="E64" s="3" t="s">
        <v>19</v>
      </c>
      <c r="F64" s="38" t="s">
        <v>20</v>
      </c>
      <c r="G64" s="39" t="s">
        <v>21</v>
      </c>
      <c r="H64" s="40">
        <f>'[9]оценка Учреждения'!$H$63</f>
        <v>100</v>
      </c>
      <c r="I64" s="40">
        <f>'[9]оценка Учреждения'!$I$63</f>
        <v>100</v>
      </c>
      <c r="J64" s="41">
        <f>IF(H64=0,100,IF(I64/H64*100&gt;100,100,I64/H64*100))</f>
        <v>100</v>
      </c>
      <c r="K64" s="42">
        <f>(J64+J65+J66)/3</f>
        <v>100</v>
      </c>
      <c r="L64" s="43">
        <f>(K64+K67)/2</f>
        <v>93.297331639135962</v>
      </c>
      <c r="M64" s="17"/>
      <c r="N64" s="59"/>
      <c r="O64" s="45">
        <v>16</v>
      </c>
    </row>
    <row r="65" spans="1:15" ht="47.25" x14ac:dyDescent="0.25">
      <c r="A65" s="20"/>
      <c r="B65" s="35"/>
      <c r="C65" s="36"/>
      <c r="D65" s="46"/>
      <c r="E65" s="3" t="s">
        <v>19</v>
      </c>
      <c r="F65" s="38" t="s">
        <v>42</v>
      </c>
      <c r="G65" s="39" t="s">
        <v>21</v>
      </c>
      <c r="H65" s="40">
        <f>'[9]оценка Учреждения'!$H$64</f>
        <v>100</v>
      </c>
      <c r="I65" s="40">
        <f>'[9]оценка Учреждения'!$I$64</f>
        <v>100</v>
      </c>
      <c r="J65" s="41">
        <f>IF(H65=0,100,IF(I65/H65*100&gt;100,100,I65/H65*100))</f>
        <v>100</v>
      </c>
      <c r="K65" s="47"/>
      <c r="L65" s="48"/>
      <c r="M65" s="17"/>
      <c r="N65" s="59"/>
      <c r="O65" s="50"/>
    </row>
    <row r="66" spans="1:15" ht="47.25" x14ac:dyDescent="0.25">
      <c r="A66" s="20"/>
      <c r="B66" s="35"/>
      <c r="C66" s="36"/>
      <c r="D66" s="46"/>
      <c r="E66" s="3" t="s">
        <v>19</v>
      </c>
      <c r="F66" s="38" t="s">
        <v>54</v>
      </c>
      <c r="G66" s="39" t="s">
        <v>21</v>
      </c>
      <c r="H66" s="40">
        <f>'[9]оценка Учреждения'!$H$65</f>
        <v>100</v>
      </c>
      <c r="I66" s="40">
        <f>'[9]оценка Учреждения'!$I$65</f>
        <v>100</v>
      </c>
      <c r="J66" s="41">
        <f>IF(H66=0,100,IF(I66/H66*100&gt;100,100,I66/H66*100))</f>
        <v>100</v>
      </c>
      <c r="K66" s="51"/>
      <c r="L66" s="48"/>
      <c r="M66" s="17"/>
      <c r="N66" s="59"/>
      <c r="O66" s="50"/>
    </row>
    <row r="67" spans="1:15" ht="31.5" x14ac:dyDescent="0.25">
      <c r="A67" s="20"/>
      <c r="B67" s="52"/>
      <c r="C67" s="53"/>
      <c r="D67" s="54"/>
      <c r="E67" s="3" t="s">
        <v>25</v>
      </c>
      <c r="F67" s="55" t="s">
        <v>26</v>
      </c>
      <c r="G67" s="39" t="s">
        <v>27</v>
      </c>
      <c r="H67" s="40">
        <f>'[9]оценка Учреждения'!$H$66</f>
        <v>47.22</v>
      </c>
      <c r="I67" s="40">
        <f>'[9]оценка Учреждения'!$I$66</f>
        <v>40.89</v>
      </c>
      <c r="J67" s="41">
        <f>IF(H67=0,100,IF(I67/H67*100&gt;100,100,I67/H67*100))</f>
        <v>86.594663278271923</v>
      </c>
      <c r="K67" s="41">
        <f>J67</f>
        <v>86.594663278271923</v>
      </c>
      <c r="L67" s="56"/>
      <c r="M67" s="17"/>
      <c r="N67" s="41"/>
      <c r="O67" s="58"/>
    </row>
    <row r="68" spans="1:15" customFormat="1" ht="47.25" hidden="1" x14ac:dyDescent="0.25">
      <c r="A68" s="20"/>
      <c r="B68" s="112" t="s">
        <v>61</v>
      </c>
      <c r="C68" s="113" t="s">
        <v>62</v>
      </c>
      <c r="D68" s="114" t="s">
        <v>18</v>
      </c>
      <c r="E68" s="115" t="s">
        <v>19</v>
      </c>
      <c r="F68" s="116" t="s">
        <v>20</v>
      </c>
      <c r="G68" s="117" t="s">
        <v>21</v>
      </c>
      <c r="H68" s="118"/>
      <c r="I68" s="118"/>
      <c r="J68" s="119"/>
      <c r="K68" s="120"/>
      <c r="L68" s="121"/>
      <c r="M68" s="17"/>
      <c r="N68" s="122"/>
      <c r="O68" s="123">
        <v>17</v>
      </c>
    </row>
    <row r="69" spans="1:15" customFormat="1" ht="47.25" hidden="1" x14ac:dyDescent="0.25">
      <c r="A69" s="20"/>
      <c r="B69" s="112"/>
      <c r="C69" s="113"/>
      <c r="D69" s="124"/>
      <c r="E69" s="115" t="s">
        <v>19</v>
      </c>
      <c r="F69" s="116" t="s">
        <v>42</v>
      </c>
      <c r="G69" s="117" t="s">
        <v>21</v>
      </c>
      <c r="H69" s="118"/>
      <c r="I69" s="118"/>
      <c r="J69" s="119"/>
      <c r="K69" s="125"/>
      <c r="L69" s="126"/>
      <c r="M69" s="17"/>
      <c r="N69" s="122"/>
      <c r="O69" s="127"/>
    </row>
    <row r="70" spans="1:15" customFormat="1" ht="47.25" hidden="1" x14ac:dyDescent="0.25">
      <c r="A70" s="20"/>
      <c r="B70" s="112"/>
      <c r="C70" s="113"/>
      <c r="D70" s="124"/>
      <c r="E70" s="115" t="s">
        <v>19</v>
      </c>
      <c r="F70" s="116" t="s">
        <v>54</v>
      </c>
      <c r="G70" s="117" t="s">
        <v>21</v>
      </c>
      <c r="H70" s="118"/>
      <c r="I70" s="118"/>
      <c r="J70" s="119"/>
      <c r="K70" s="128"/>
      <c r="L70" s="126"/>
      <c r="M70" s="17"/>
      <c r="N70" s="122"/>
      <c r="O70" s="127"/>
    </row>
    <row r="71" spans="1:15" customFormat="1" ht="31.5" hidden="1" x14ac:dyDescent="0.25">
      <c r="A71" s="20"/>
      <c r="B71" s="129"/>
      <c r="C71" s="130"/>
      <c r="D71" s="131"/>
      <c r="E71" s="115" t="s">
        <v>25</v>
      </c>
      <c r="F71" s="132" t="s">
        <v>26</v>
      </c>
      <c r="G71" s="117" t="s">
        <v>27</v>
      </c>
      <c r="H71" s="118"/>
      <c r="I71" s="118"/>
      <c r="J71" s="119"/>
      <c r="K71" s="119"/>
      <c r="L71" s="133"/>
      <c r="M71" s="17"/>
      <c r="N71" s="119"/>
      <c r="O71" s="134"/>
    </row>
    <row r="72" spans="1:15" customFormat="1" ht="47.25" hidden="1" x14ac:dyDescent="0.25">
      <c r="A72" s="20"/>
      <c r="B72" s="136" t="s">
        <v>63</v>
      </c>
      <c r="C72" s="137" t="s">
        <v>64</v>
      </c>
      <c r="D72" s="138" t="s">
        <v>18</v>
      </c>
      <c r="E72" s="139" t="s">
        <v>19</v>
      </c>
      <c r="F72" s="140" t="s">
        <v>65</v>
      </c>
      <c r="G72" s="139" t="s">
        <v>21</v>
      </c>
      <c r="H72" s="141"/>
      <c r="I72" s="141"/>
      <c r="J72" s="142"/>
      <c r="K72" s="143"/>
      <c r="L72" s="144"/>
      <c r="M72" s="17"/>
      <c r="N72" s="145"/>
      <c r="O72" s="146">
        <v>18</v>
      </c>
    </row>
    <row r="73" spans="1:15" customFormat="1" ht="63" hidden="1" x14ac:dyDescent="0.25">
      <c r="A73" s="20"/>
      <c r="B73" s="136"/>
      <c r="C73" s="137"/>
      <c r="D73" s="147"/>
      <c r="E73" s="139" t="s">
        <v>19</v>
      </c>
      <c r="F73" s="140" t="s">
        <v>66</v>
      </c>
      <c r="G73" s="139" t="s">
        <v>21</v>
      </c>
      <c r="H73" s="141"/>
      <c r="I73" s="141"/>
      <c r="J73" s="142"/>
      <c r="K73" s="148"/>
      <c r="L73" s="149"/>
      <c r="M73" s="17"/>
      <c r="N73" s="145"/>
      <c r="O73" s="150"/>
    </row>
    <row r="74" spans="1:15" customFormat="1" ht="47.25" hidden="1" x14ac:dyDescent="0.25">
      <c r="A74" s="20"/>
      <c r="B74" s="136"/>
      <c r="C74" s="137"/>
      <c r="D74" s="147"/>
      <c r="E74" s="139" t="s">
        <v>19</v>
      </c>
      <c r="F74" s="140" t="s">
        <v>42</v>
      </c>
      <c r="G74" s="139" t="s">
        <v>21</v>
      </c>
      <c r="H74" s="141"/>
      <c r="I74" s="141"/>
      <c r="J74" s="142"/>
      <c r="K74" s="151"/>
      <c r="L74" s="149"/>
      <c r="M74" s="17"/>
      <c r="N74" s="145"/>
      <c r="O74" s="150"/>
    </row>
    <row r="75" spans="1:15" customFormat="1" ht="31.5" hidden="1" x14ac:dyDescent="0.25">
      <c r="A75" s="20"/>
      <c r="B75" s="152"/>
      <c r="C75" s="153"/>
      <c r="D75" s="154"/>
      <c r="E75" s="139" t="s">
        <v>25</v>
      </c>
      <c r="F75" s="155" t="s">
        <v>67</v>
      </c>
      <c r="G75" s="139" t="s">
        <v>68</v>
      </c>
      <c r="H75" s="156"/>
      <c r="I75" s="156"/>
      <c r="J75" s="142"/>
      <c r="K75" s="142"/>
      <c r="L75" s="157"/>
      <c r="M75" s="17"/>
      <c r="N75" s="142"/>
      <c r="O75" s="158"/>
    </row>
    <row r="76" spans="1:15" ht="47.25" customHeight="1" x14ac:dyDescent="0.25">
      <c r="A76" s="20"/>
      <c r="B76" s="35" t="s">
        <v>69</v>
      </c>
      <c r="C76" s="36" t="s">
        <v>70</v>
      </c>
      <c r="D76" s="37" t="s">
        <v>18</v>
      </c>
      <c r="E76" s="3" t="s">
        <v>19</v>
      </c>
      <c r="F76" s="38" t="s">
        <v>65</v>
      </c>
      <c r="G76" s="3" t="s">
        <v>21</v>
      </c>
      <c r="H76" s="40">
        <f>'[9]оценка Учреждения'!$H$75</f>
        <v>2.54</v>
      </c>
      <c r="I76" s="40">
        <f>'[9]оценка Учреждения'!$I$75</f>
        <v>2.57</v>
      </c>
      <c r="J76" s="41">
        <f>IF(H76=0,100,IF(I76/H76*100&gt;100,100,I76/H76*100))</f>
        <v>100</v>
      </c>
      <c r="K76" s="42">
        <f>(J76+J77+J78)/2</f>
        <v>100</v>
      </c>
      <c r="L76" s="43">
        <f>(K76+K79)/2</f>
        <v>100</v>
      </c>
      <c r="M76" s="17"/>
      <c r="N76" s="44"/>
      <c r="O76" s="45">
        <v>19</v>
      </c>
    </row>
    <row r="77" spans="1:15" ht="63" x14ac:dyDescent="0.25">
      <c r="A77" s="20"/>
      <c r="B77" s="35"/>
      <c r="C77" s="36"/>
      <c r="D77" s="46"/>
      <c r="E77" s="3" t="s">
        <v>19</v>
      </c>
      <c r="F77" s="38" t="s">
        <v>66</v>
      </c>
      <c r="G77" s="3" t="s">
        <v>21</v>
      </c>
      <c r="H77" s="40">
        <f>'[9]оценка Учреждения'!$H$76</f>
        <v>0</v>
      </c>
      <c r="I77" s="40">
        <f>'[9]оценка Учреждения'!$I$76</f>
        <v>0</v>
      </c>
      <c r="J77" s="41">
        <v>0</v>
      </c>
      <c r="K77" s="47"/>
      <c r="L77" s="48"/>
      <c r="M77" s="17"/>
      <c r="N77" s="49"/>
      <c r="O77" s="50"/>
    </row>
    <row r="78" spans="1:15" ht="47.25" x14ac:dyDescent="0.25">
      <c r="A78" s="20"/>
      <c r="B78" s="35"/>
      <c r="C78" s="36"/>
      <c r="D78" s="46"/>
      <c r="E78" s="3" t="s">
        <v>19</v>
      </c>
      <c r="F78" s="38" t="s">
        <v>42</v>
      </c>
      <c r="G78" s="3" t="s">
        <v>21</v>
      </c>
      <c r="H78" s="40">
        <f>'[9]оценка Учреждения'!$H$77</f>
        <v>100</v>
      </c>
      <c r="I78" s="40">
        <f>'[9]оценка Учреждения'!$I$77</f>
        <v>100</v>
      </c>
      <c r="J78" s="41">
        <f>IF(H78=0,100,IF(I78/H78*100&gt;100,100,I78/H78*100))</f>
        <v>100</v>
      </c>
      <c r="K78" s="51"/>
      <c r="L78" s="48"/>
      <c r="M78" s="17"/>
      <c r="N78" s="49"/>
      <c r="O78" s="50"/>
    </row>
    <row r="79" spans="1:15" ht="31.5" x14ac:dyDescent="0.25">
      <c r="A79" s="20"/>
      <c r="B79" s="52"/>
      <c r="C79" s="53"/>
      <c r="D79" s="54"/>
      <c r="E79" s="3" t="s">
        <v>25</v>
      </c>
      <c r="F79" s="55" t="s">
        <v>67</v>
      </c>
      <c r="G79" s="3" t="s">
        <v>68</v>
      </c>
      <c r="H79" s="135">
        <f>'[9]оценка Учреждения'!$H$78</f>
        <v>986.4</v>
      </c>
      <c r="I79" s="135">
        <f>'[9]оценка Учреждения'!$I$78</f>
        <v>986.4</v>
      </c>
      <c r="J79" s="41">
        <f>IF(H79=0,100,IF(I79/H79*100&gt;100,100,I79/H79*100))</f>
        <v>100</v>
      </c>
      <c r="K79" s="41">
        <f>J79</f>
        <v>100</v>
      </c>
      <c r="L79" s="56"/>
      <c r="M79" s="17"/>
      <c r="N79" s="57"/>
      <c r="O79" s="58"/>
    </row>
    <row r="80" spans="1:15" ht="47.25" x14ac:dyDescent="0.25">
      <c r="A80" s="20"/>
      <c r="B80" s="35" t="s">
        <v>71</v>
      </c>
      <c r="C80" s="36" t="s">
        <v>72</v>
      </c>
      <c r="D80" s="37" t="s">
        <v>18</v>
      </c>
      <c r="E80" s="3" t="s">
        <v>19</v>
      </c>
      <c r="F80" s="38" t="s">
        <v>65</v>
      </c>
      <c r="G80" s="3" t="s">
        <v>21</v>
      </c>
      <c r="H80" s="40">
        <f>'[9]оценка Учреждения'!$H$79</f>
        <v>4.3499999999999996</v>
      </c>
      <c r="I80" s="40">
        <f>'[9]оценка Учреждения'!$I$79</f>
        <v>5.14</v>
      </c>
      <c r="J80" s="41">
        <f>IF(H80=0,100,IF(I80/H80*100&gt;100,100,I80/H80*100))</f>
        <v>100</v>
      </c>
      <c r="K80" s="42">
        <f>(J80+J81+J82)/2</f>
        <v>100</v>
      </c>
      <c r="L80" s="43">
        <f>(K80+K83)/2</f>
        <v>100</v>
      </c>
      <c r="M80" s="17"/>
      <c r="N80" s="59"/>
      <c r="O80" s="45">
        <v>20</v>
      </c>
    </row>
    <row r="81" spans="1:15" ht="63" x14ac:dyDescent="0.25">
      <c r="A81" s="20"/>
      <c r="B81" s="35"/>
      <c r="C81" s="36"/>
      <c r="D81" s="46"/>
      <c r="E81" s="3" t="s">
        <v>19</v>
      </c>
      <c r="F81" s="38" t="s">
        <v>66</v>
      </c>
      <c r="G81" s="3" t="s">
        <v>21</v>
      </c>
      <c r="H81" s="40">
        <f>'[9]оценка Учреждения'!$H$80</f>
        <v>0</v>
      </c>
      <c r="I81" s="40">
        <f>'[9]оценка Учреждения'!$I$80</f>
        <v>0</v>
      </c>
      <c r="J81" s="41">
        <v>0</v>
      </c>
      <c r="K81" s="47"/>
      <c r="L81" s="48"/>
      <c r="M81" s="17"/>
      <c r="N81" s="59"/>
      <c r="O81" s="50"/>
    </row>
    <row r="82" spans="1:15" ht="47.25" x14ac:dyDescent="0.25">
      <c r="A82" s="20"/>
      <c r="B82" s="35"/>
      <c r="C82" s="36"/>
      <c r="D82" s="46"/>
      <c r="E82" s="3" t="s">
        <v>19</v>
      </c>
      <c r="F82" s="38" t="s">
        <v>42</v>
      </c>
      <c r="G82" s="3" t="s">
        <v>21</v>
      </c>
      <c r="H82" s="40">
        <f>'[9]оценка Учреждения'!$H$81</f>
        <v>100</v>
      </c>
      <c r="I82" s="40">
        <f>'[9]оценка Учреждения'!$I$81</f>
        <v>100</v>
      </c>
      <c r="J82" s="41">
        <f>IF(H82=0,100,IF(I82/H82*100&gt;100,100,I82/H82*100))</f>
        <v>100</v>
      </c>
      <c r="K82" s="51"/>
      <c r="L82" s="48"/>
      <c r="M82" s="17"/>
      <c r="N82" s="59"/>
      <c r="O82" s="50"/>
    </row>
    <row r="83" spans="1:15" ht="31.5" x14ac:dyDescent="0.25">
      <c r="A83" s="20"/>
      <c r="B83" s="52"/>
      <c r="C83" s="53"/>
      <c r="D83" s="54"/>
      <c r="E83" s="3" t="s">
        <v>25</v>
      </c>
      <c r="F83" s="55" t="s">
        <v>67</v>
      </c>
      <c r="G83" s="3" t="s">
        <v>68</v>
      </c>
      <c r="H83" s="135">
        <f>'[9]оценка Учреждения'!$H$82</f>
        <v>1972.8</v>
      </c>
      <c r="I83" s="135">
        <f>'[9]оценка Учреждения'!$I$82</f>
        <v>1972.8</v>
      </c>
      <c r="J83" s="41">
        <f>IF(H83=0,100,IF(I83/H83*100&gt;100,100,I83/H83*100))</f>
        <v>100</v>
      </c>
      <c r="K83" s="41">
        <f>J83</f>
        <v>100</v>
      </c>
      <c r="L83" s="56"/>
      <c r="M83" s="17"/>
      <c r="N83" s="41"/>
      <c r="O83" s="58"/>
    </row>
    <row r="84" spans="1:15" ht="47.25" x14ac:dyDescent="0.25">
      <c r="A84" s="20"/>
      <c r="B84" s="35" t="s">
        <v>73</v>
      </c>
      <c r="C84" s="36" t="s">
        <v>74</v>
      </c>
      <c r="D84" s="37" t="s">
        <v>18</v>
      </c>
      <c r="E84" s="3" t="s">
        <v>19</v>
      </c>
      <c r="F84" s="38" t="s">
        <v>65</v>
      </c>
      <c r="G84" s="3" t="s">
        <v>21</v>
      </c>
      <c r="H84" s="40">
        <f>'[9]оценка Учреждения'!$H$83</f>
        <v>2.54</v>
      </c>
      <c r="I84" s="40">
        <f>'[9]оценка Учреждения'!$I$83</f>
        <v>2.57</v>
      </c>
      <c r="J84" s="41">
        <f>IF(H84=0,100,IF(I84/H84*100&gt;100,100,I84/H84*100))</f>
        <v>100</v>
      </c>
      <c r="K84" s="42">
        <f>(J84+J85+J86)/2</f>
        <v>100</v>
      </c>
      <c r="L84" s="43">
        <f>(K84+K87)/2</f>
        <v>100</v>
      </c>
      <c r="M84" s="17"/>
      <c r="N84" s="59"/>
      <c r="O84" s="45">
        <v>21</v>
      </c>
    </row>
    <row r="85" spans="1:15" ht="63" x14ac:dyDescent="0.25">
      <c r="A85" s="20"/>
      <c r="B85" s="35"/>
      <c r="C85" s="36"/>
      <c r="D85" s="46"/>
      <c r="E85" s="3" t="s">
        <v>19</v>
      </c>
      <c r="F85" s="38" t="s">
        <v>66</v>
      </c>
      <c r="G85" s="3" t="s">
        <v>21</v>
      </c>
      <c r="H85" s="40">
        <f>'[9]оценка Учреждения'!$H$84</f>
        <v>0</v>
      </c>
      <c r="I85" s="40">
        <f>'[9]оценка Учреждения'!$I$84</f>
        <v>0</v>
      </c>
      <c r="J85" s="41">
        <v>0</v>
      </c>
      <c r="K85" s="47"/>
      <c r="L85" s="48"/>
      <c r="M85" s="17"/>
      <c r="N85" s="59"/>
      <c r="O85" s="50"/>
    </row>
    <row r="86" spans="1:15" ht="47.25" x14ac:dyDescent="0.25">
      <c r="A86" s="20"/>
      <c r="B86" s="35"/>
      <c r="C86" s="36"/>
      <c r="D86" s="46"/>
      <c r="E86" s="3" t="s">
        <v>19</v>
      </c>
      <c r="F86" s="38" t="s">
        <v>42</v>
      </c>
      <c r="G86" s="3" t="s">
        <v>21</v>
      </c>
      <c r="H86" s="40">
        <f>'[9]оценка Учреждения'!$H$85</f>
        <v>100</v>
      </c>
      <c r="I86" s="40">
        <f>'[9]оценка Учреждения'!$I$85</f>
        <v>100</v>
      </c>
      <c r="J86" s="41">
        <f>IF(I86/H86*100&gt;100,100,I86/H86*100)</f>
        <v>100</v>
      </c>
      <c r="K86" s="51"/>
      <c r="L86" s="48"/>
      <c r="M86" s="17"/>
      <c r="N86" s="59"/>
      <c r="O86" s="50"/>
    </row>
    <row r="87" spans="1:15" ht="31.5" x14ac:dyDescent="0.25">
      <c r="A87" s="20"/>
      <c r="B87" s="52"/>
      <c r="C87" s="53"/>
      <c r="D87" s="54"/>
      <c r="E87" s="3" t="s">
        <v>25</v>
      </c>
      <c r="F87" s="55" t="s">
        <v>67</v>
      </c>
      <c r="G87" s="3" t="s">
        <v>68</v>
      </c>
      <c r="H87" s="135">
        <f>'[9]оценка Учреждения'!$H$86</f>
        <v>986.4</v>
      </c>
      <c r="I87" s="135">
        <f>'[9]оценка Учреждения'!$I$86</f>
        <v>986.4</v>
      </c>
      <c r="J87" s="41">
        <f>IF(I87/H87*100&gt;100,100,I87/H87*100)</f>
        <v>100</v>
      </c>
      <c r="K87" s="41">
        <f>J87</f>
        <v>100</v>
      </c>
      <c r="L87" s="56"/>
      <c r="M87" s="17"/>
      <c r="N87" s="41"/>
      <c r="O87" s="58"/>
    </row>
    <row r="88" spans="1:15" customFormat="1" ht="47.25" hidden="1" x14ac:dyDescent="0.25">
      <c r="A88" s="20"/>
      <c r="B88" s="136" t="s">
        <v>75</v>
      </c>
      <c r="C88" s="137" t="s">
        <v>76</v>
      </c>
      <c r="D88" s="138" t="s">
        <v>18</v>
      </c>
      <c r="E88" s="139" t="s">
        <v>19</v>
      </c>
      <c r="F88" s="140" t="s">
        <v>65</v>
      </c>
      <c r="G88" s="139" t="s">
        <v>21</v>
      </c>
      <c r="H88" s="141"/>
      <c r="I88" s="141"/>
      <c r="J88" s="142"/>
      <c r="K88" s="143"/>
      <c r="L88" s="144"/>
      <c r="M88" s="17"/>
      <c r="N88" s="145"/>
      <c r="O88" s="146">
        <v>22</v>
      </c>
    </row>
    <row r="89" spans="1:15" customFormat="1" ht="63" hidden="1" x14ac:dyDescent="0.25">
      <c r="A89" s="20"/>
      <c r="B89" s="136"/>
      <c r="C89" s="137"/>
      <c r="D89" s="147"/>
      <c r="E89" s="139" t="s">
        <v>19</v>
      </c>
      <c r="F89" s="140" t="s">
        <v>66</v>
      </c>
      <c r="G89" s="139" t="s">
        <v>21</v>
      </c>
      <c r="H89" s="141"/>
      <c r="I89" s="141"/>
      <c r="J89" s="142"/>
      <c r="K89" s="148"/>
      <c r="L89" s="149"/>
      <c r="M89" s="17"/>
      <c r="N89" s="145"/>
      <c r="O89" s="150"/>
    </row>
    <row r="90" spans="1:15" customFormat="1" ht="47.25" hidden="1" x14ac:dyDescent="0.25">
      <c r="A90" s="20"/>
      <c r="B90" s="136"/>
      <c r="C90" s="137"/>
      <c r="D90" s="147"/>
      <c r="E90" s="139" t="s">
        <v>19</v>
      </c>
      <c r="F90" s="140" t="s">
        <v>42</v>
      </c>
      <c r="G90" s="139" t="s">
        <v>21</v>
      </c>
      <c r="H90" s="141"/>
      <c r="I90" s="141"/>
      <c r="J90" s="142"/>
      <c r="K90" s="151"/>
      <c r="L90" s="149"/>
      <c r="M90" s="17"/>
      <c r="N90" s="145"/>
      <c r="O90" s="150"/>
    </row>
    <row r="91" spans="1:15" customFormat="1" ht="31.5" hidden="1" x14ac:dyDescent="0.25">
      <c r="A91" s="20"/>
      <c r="B91" s="152"/>
      <c r="C91" s="153"/>
      <c r="D91" s="154"/>
      <c r="E91" s="139" t="s">
        <v>25</v>
      </c>
      <c r="F91" s="155" t="s">
        <v>67</v>
      </c>
      <c r="G91" s="139" t="s">
        <v>68</v>
      </c>
      <c r="H91" s="156"/>
      <c r="I91" s="156"/>
      <c r="J91" s="142"/>
      <c r="K91" s="142"/>
      <c r="L91" s="157"/>
      <c r="M91" s="17"/>
      <c r="N91" s="142"/>
      <c r="O91" s="158"/>
    </row>
    <row r="92" spans="1:15" customFormat="1" ht="47.25" hidden="1" x14ac:dyDescent="0.25">
      <c r="A92" s="20"/>
      <c r="B92" s="136" t="s">
        <v>77</v>
      </c>
      <c r="C92" s="137" t="s">
        <v>78</v>
      </c>
      <c r="D92" s="138" t="s">
        <v>18</v>
      </c>
      <c r="E92" s="139" t="s">
        <v>19</v>
      </c>
      <c r="F92" s="140" t="s">
        <v>65</v>
      </c>
      <c r="G92" s="139" t="s">
        <v>21</v>
      </c>
      <c r="H92" s="141"/>
      <c r="I92" s="141"/>
      <c r="J92" s="142"/>
      <c r="K92" s="143"/>
      <c r="L92" s="144"/>
      <c r="M92" s="17"/>
      <c r="N92" s="182"/>
      <c r="O92" s="146">
        <v>23</v>
      </c>
    </row>
    <row r="93" spans="1:15" customFormat="1" ht="63" hidden="1" x14ac:dyDescent="0.25">
      <c r="A93" s="20"/>
      <c r="B93" s="136"/>
      <c r="C93" s="137"/>
      <c r="D93" s="147"/>
      <c r="E93" s="139" t="s">
        <v>19</v>
      </c>
      <c r="F93" s="140" t="s">
        <v>66</v>
      </c>
      <c r="G93" s="139" t="s">
        <v>21</v>
      </c>
      <c r="H93" s="141"/>
      <c r="I93" s="141"/>
      <c r="J93" s="142"/>
      <c r="K93" s="148"/>
      <c r="L93" s="149"/>
      <c r="M93" s="17"/>
      <c r="N93" s="183"/>
      <c r="O93" s="150"/>
    </row>
    <row r="94" spans="1:15" customFormat="1" ht="47.25" hidden="1" x14ac:dyDescent="0.25">
      <c r="A94" s="20"/>
      <c r="B94" s="136"/>
      <c r="C94" s="137"/>
      <c r="D94" s="147"/>
      <c r="E94" s="139" t="s">
        <v>19</v>
      </c>
      <c r="F94" s="140" t="s">
        <v>42</v>
      </c>
      <c r="G94" s="139" t="s">
        <v>21</v>
      </c>
      <c r="H94" s="141"/>
      <c r="I94" s="141"/>
      <c r="J94" s="142"/>
      <c r="K94" s="151"/>
      <c r="L94" s="149"/>
      <c r="M94" s="17"/>
      <c r="N94" s="183"/>
      <c r="O94" s="150"/>
    </row>
    <row r="95" spans="1:15" customFormat="1" ht="31.5" hidden="1" x14ac:dyDescent="0.25">
      <c r="A95" s="20"/>
      <c r="B95" s="152"/>
      <c r="C95" s="153"/>
      <c r="D95" s="154"/>
      <c r="E95" s="139" t="s">
        <v>25</v>
      </c>
      <c r="F95" s="155" t="s">
        <v>67</v>
      </c>
      <c r="G95" s="139" t="s">
        <v>68</v>
      </c>
      <c r="H95" s="156"/>
      <c r="I95" s="156"/>
      <c r="J95" s="142"/>
      <c r="K95" s="142"/>
      <c r="L95" s="157"/>
      <c r="M95" s="17"/>
      <c r="N95" s="184"/>
      <c r="O95" s="158"/>
    </row>
    <row r="96" spans="1:15" customFormat="1" ht="47.25" hidden="1" x14ac:dyDescent="0.25">
      <c r="A96" s="20"/>
      <c r="B96" s="136" t="s">
        <v>79</v>
      </c>
      <c r="C96" s="137" t="s">
        <v>80</v>
      </c>
      <c r="D96" s="138" t="s">
        <v>18</v>
      </c>
      <c r="E96" s="139" t="s">
        <v>19</v>
      </c>
      <c r="F96" s="140" t="s">
        <v>65</v>
      </c>
      <c r="G96" s="139" t="s">
        <v>21</v>
      </c>
      <c r="H96" s="141"/>
      <c r="I96" s="141"/>
      <c r="J96" s="142"/>
      <c r="K96" s="143"/>
      <c r="L96" s="144"/>
      <c r="M96" s="17"/>
      <c r="N96" s="182"/>
      <c r="O96" s="146">
        <v>24</v>
      </c>
    </row>
    <row r="97" spans="1:15" customFormat="1" ht="63" hidden="1" x14ac:dyDescent="0.25">
      <c r="A97" s="20"/>
      <c r="B97" s="136"/>
      <c r="C97" s="137"/>
      <c r="D97" s="147"/>
      <c r="E97" s="139" t="s">
        <v>19</v>
      </c>
      <c r="F97" s="140" t="s">
        <v>66</v>
      </c>
      <c r="G97" s="139" t="s">
        <v>21</v>
      </c>
      <c r="H97" s="141"/>
      <c r="I97" s="141"/>
      <c r="J97" s="142"/>
      <c r="K97" s="148"/>
      <c r="L97" s="149"/>
      <c r="M97" s="17"/>
      <c r="N97" s="183"/>
      <c r="O97" s="150"/>
    </row>
    <row r="98" spans="1:15" customFormat="1" ht="47.25" hidden="1" x14ac:dyDescent="0.25">
      <c r="A98" s="20"/>
      <c r="B98" s="136"/>
      <c r="C98" s="137"/>
      <c r="D98" s="147"/>
      <c r="E98" s="139" t="s">
        <v>19</v>
      </c>
      <c r="F98" s="140" t="s">
        <v>42</v>
      </c>
      <c r="G98" s="139" t="s">
        <v>21</v>
      </c>
      <c r="H98" s="141"/>
      <c r="I98" s="141"/>
      <c r="J98" s="142"/>
      <c r="K98" s="151"/>
      <c r="L98" s="149"/>
      <c r="M98" s="17"/>
      <c r="N98" s="183"/>
      <c r="O98" s="150"/>
    </row>
    <row r="99" spans="1:15" customFormat="1" ht="31.5" hidden="1" x14ac:dyDescent="0.25">
      <c r="A99" s="159"/>
      <c r="B99" s="152"/>
      <c r="C99" s="153"/>
      <c r="D99" s="154"/>
      <c r="E99" s="139" t="s">
        <v>25</v>
      </c>
      <c r="F99" s="155" t="s">
        <v>67</v>
      </c>
      <c r="G99" s="139" t="s">
        <v>68</v>
      </c>
      <c r="H99" s="156"/>
      <c r="I99" s="156"/>
      <c r="J99" s="142"/>
      <c r="K99" s="142"/>
      <c r="L99" s="157"/>
      <c r="M99" s="17"/>
      <c r="N99" s="184"/>
      <c r="O99" s="158"/>
    </row>
    <row r="100" spans="1:15" ht="15.75" x14ac:dyDescent="0.25">
      <c r="A100" s="161"/>
      <c r="B100" s="162"/>
      <c r="C100" s="161"/>
      <c r="D100" s="163"/>
      <c r="E100" s="164"/>
      <c r="F100" s="165"/>
      <c r="G100" s="164"/>
      <c r="H100" s="166"/>
      <c r="I100" s="166"/>
      <c r="J100" s="167"/>
      <c r="K100" s="167"/>
      <c r="L100" s="168"/>
      <c r="M100" s="169"/>
      <c r="N100" s="170"/>
      <c r="O100" s="171"/>
    </row>
    <row r="101" spans="1:15" ht="15.75" x14ac:dyDescent="0.25">
      <c r="A101" s="172" t="s">
        <v>81</v>
      </c>
      <c r="F101" s="173" t="s">
        <v>82</v>
      </c>
      <c r="G101" s="164"/>
      <c r="H101" s="166"/>
      <c r="I101" s="166"/>
      <c r="J101" s="167"/>
      <c r="K101" s="167"/>
      <c r="L101" s="168"/>
      <c r="M101" s="169"/>
      <c r="N101" s="170"/>
      <c r="O101" s="171"/>
    </row>
    <row r="103" spans="1:15" x14ac:dyDescent="0.25">
      <c r="A103" s="174" t="s">
        <v>83</v>
      </c>
    </row>
    <row r="105" spans="1:15" x14ac:dyDescent="0.25">
      <c r="H105" s="175">
        <f>H7+H11+H15+H19+H23+H27+H31+H35+H39+H43+H47+H51+H55+H59+H63+H67+H71</f>
        <v>350.44000000000005</v>
      </c>
    </row>
    <row r="106" spans="1:15" x14ac:dyDescent="0.25">
      <c r="H106" s="175">
        <f>H75+H79+H83+H87+H91+H95+H99</f>
        <v>3945.6</v>
      </c>
    </row>
    <row r="107" spans="1:15" x14ac:dyDescent="0.25">
      <c r="A107" s="174"/>
    </row>
  </sheetData>
  <autoFilter ref="A3:O99">
    <filterColumn colId="7">
      <customFilters>
        <customFilter operator="notEqual" val=" "/>
      </customFilters>
    </filterColumn>
  </autoFilter>
  <mergeCells count="152"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B88:B91"/>
    <mergeCell ref="C88:C91"/>
    <mergeCell ref="D88:D91"/>
    <mergeCell ref="K88:K90"/>
    <mergeCell ref="L88:L91"/>
    <mergeCell ref="O88:O91"/>
    <mergeCell ref="B84:B87"/>
    <mergeCell ref="C84:C87"/>
    <mergeCell ref="D84:D87"/>
    <mergeCell ref="K84:K86"/>
    <mergeCell ref="L84:L87"/>
    <mergeCell ref="O84:O87"/>
    <mergeCell ref="O76:O79"/>
    <mergeCell ref="B80:B83"/>
    <mergeCell ref="C80:C83"/>
    <mergeCell ref="D80:D83"/>
    <mergeCell ref="K80:K82"/>
    <mergeCell ref="L80:L83"/>
    <mergeCell ref="O80:O83"/>
    <mergeCell ref="B76:B79"/>
    <mergeCell ref="C76:C79"/>
    <mergeCell ref="D76:D79"/>
    <mergeCell ref="K76:K78"/>
    <mergeCell ref="L76:L79"/>
    <mergeCell ref="N76:N79"/>
    <mergeCell ref="B72:B75"/>
    <mergeCell ref="C72:C75"/>
    <mergeCell ref="D72:D75"/>
    <mergeCell ref="K72:K74"/>
    <mergeCell ref="L72:L75"/>
    <mergeCell ref="O72:O75"/>
    <mergeCell ref="B68:B71"/>
    <mergeCell ref="C68:C71"/>
    <mergeCell ref="D68:D71"/>
    <mergeCell ref="K68:K70"/>
    <mergeCell ref="L68:L71"/>
    <mergeCell ref="O68:O71"/>
    <mergeCell ref="B64:B67"/>
    <mergeCell ref="C64:C67"/>
    <mergeCell ref="D64:D67"/>
    <mergeCell ref="K64:K66"/>
    <mergeCell ref="L64:L67"/>
    <mergeCell ref="O64:O67"/>
    <mergeCell ref="B60:B63"/>
    <mergeCell ref="C60:C63"/>
    <mergeCell ref="D60:D63"/>
    <mergeCell ref="K60:K62"/>
    <mergeCell ref="L60:L63"/>
    <mergeCell ref="O60:O63"/>
    <mergeCell ref="B56:B59"/>
    <mergeCell ref="C56:C59"/>
    <mergeCell ref="D56:D59"/>
    <mergeCell ref="K56:K58"/>
    <mergeCell ref="L56:L59"/>
    <mergeCell ref="O56:O59"/>
    <mergeCell ref="B52:B55"/>
    <mergeCell ref="C52:C55"/>
    <mergeCell ref="D52:D55"/>
    <mergeCell ref="K52:K54"/>
    <mergeCell ref="L52:L55"/>
    <mergeCell ref="O52:O55"/>
    <mergeCell ref="B48:B51"/>
    <mergeCell ref="C48:C51"/>
    <mergeCell ref="D48:D51"/>
    <mergeCell ref="K48:K50"/>
    <mergeCell ref="L48:L51"/>
    <mergeCell ref="O48:O51"/>
    <mergeCell ref="B44:B47"/>
    <mergeCell ref="C44:C47"/>
    <mergeCell ref="D44:D47"/>
    <mergeCell ref="K44:K46"/>
    <mergeCell ref="L44:L47"/>
    <mergeCell ref="O44:O47"/>
    <mergeCell ref="B40:B43"/>
    <mergeCell ref="C40:C43"/>
    <mergeCell ref="D40:D43"/>
    <mergeCell ref="K40:K42"/>
    <mergeCell ref="L40:L43"/>
    <mergeCell ref="O40:O43"/>
    <mergeCell ref="B36:B39"/>
    <mergeCell ref="C36:C39"/>
    <mergeCell ref="D36:D39"/>
    <mergeCell ref="K36:K38"/>
    <mergeCell ref="L36:L39"/>
    <mergeCell ref="O36:O39"/>
    <mergeCell ref="B32:B35"/>
    <mergeCell ref="C32:C35"/>
    <mergeCell ref="D32:D35"/>
    <mergeCell ref="K32:K34"/>
    <mergeCell ref="L32:L35"/>
    <mergeCell ref="O32:O35"/>
    <mergeCell ref="B28:B31"/>
    <mergeCell ref="C28:C31"/>
    <mergeCell ref="D28:D31"/>
    <mergeCell ref="K28:K30"/>
    <mergeCell ref="L28:L31"/>
    <mergeCell ref="O28:O31"/>
    <mergeCell ref="B24:B27"/>
    <mergeCell ref="C24:C27"/>
    <mergeCell ref="D24:D27"/>
    <mergeCell ref="K24:K26"/>
    <mergeCell ref="L24:L27"/>
    <mergeCell ref="O24:O27"/>
    <mergeCell ref="B20:B23"/>
    <mergeCell ref="C20:C23"/>
    <mergeCell ref="D20:D23"/>
    <mergeCell ref="K20:K22"/>
    <mergeCell ref="L20:L23"/>
    <mergeCell ref="O20:O23"/>
    <mergeCell ref="L12:L15"/>
    <mergeCell ref="O12:O15"/>
    <mergeCell ref="B16:B19"/>
    <mergeCell ref="C16:C19"/>
    <mergeCell ref="D16:D19"/>
    <mergeCell ref="K16:K18"/>
    <mergeCell ref="L16:L19"/>
    <mergeCell ref="N16:N19"/>
    <mergeCell ref="O16:O19"/>
    <mergeCell ref="L4:L7"/>
    <mergeCell ref="M4:M99"/>
    <mergeCell ref="N4:N7"/>
    <mergeCell ref="O4:O7"/>
    <mergeCell ref="B8:B11"/>
    <mergeCell ref="C8:C11"/>
    <mergeCell ref="D8:D11"/>
    <mergeCell ref="K8:K10"/>
    <mergeCell ref="L8:L11"/>
    <mergeCell ref="O8:O11"/>
    <mergeCell ref="C1:F1"/>
    <mergeCell ref="A4:A99"/>
    <mergeCell ref="B4:B7"/>
    <mergeCell ref="C4:C7"/>
    <mergeCell ref="D4:D7"/>
    <mergeCell ref="K4:K6"/>
    <mergeCell ref="B12:B15"/>
    <mergeCell ref="C12:C15"/>
    <mergeCell ref="D12:D15"/>
    <mergeCell ref="K12:K14"/>
  </mergeCells>
  <printOptions horizontalCentered="1"/>
  <pageMargins left="0.11811023622047245" right="0.11811023622047245" top="0.15748031496062992" bottom="0" header="0.31496062992125984" footer="0.31496062992125984"/>
  <pageSetup paperSize="9" scale="43" orientation="landscape" r:id="rId1"/>
  <rowBreaks count="1" manualBreakCount="1">
    <brk id="71" max="14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16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3" t="s">
        <v>1</v>
      </c>
      <c r="B2" s="3" t="s">
        <v>173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3</v>
      </c>
      <c r="D3" s="5">
        <v>4</v>
      </c>
      <c r="E3" s="4">
        <v>5</v>
      </c>
      <c r="F3" s="4">
        <v>6</v>
      </c>
      <c r="G3" s="5">
        <v>7</v>
      </c>
      <c r="H3" s="4">
        <v>8</v>
      </c>
      <c r="I3" s="4">
        <v>9</v>
      </c>
      <c r="J3" s="5">
        <v>10</v>
      </c>
      <c r="K3" s="4">
        <v>11</v>
      </c>
      <c r="L3" s="4">
        <v>12</v>
      </c>
      <c r="M3" s="5">
        <v>13</v>
      </c>
      <c r="N3" s="4">
        <v>14</v>
      </c>
    </row>
    <row r="4" spans="1:15" customFormat="1" ht="55.5" hidden="1" customHeight="1" x14ac:dyDescent="0.25">
      <c r="A4" s="228" t="s">
        <v>246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8.25" hidden="1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04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>
        <f>'[91]Оценка от учреждения'!H15</f>
        <v>8.1</v>
      </c>
      <c r="I16" s="195">
        <f>'[91]Оценка от учреждения'!I15</f>
        <v>6.7</v>
      </c>
      <c r="J16" s="225">
        <f>IF(H16/I16*100&gt;100,100,H16/I16*100)</f>
        <v>100</v>
      </c>
      <c r="K16" s="226">
        <f>(J16+J17+J18)/3</f>
        <v>96.696696696696691</v>
      </c>
      <c r="L16" s="227">
        <f>(K16+K19)/2</f>
        <v>98.348348348348338</v>
      </c>
      <c r="M16" s="233"/>
      <c r="N16" s="44"/>
      <c r="O16" s="229">
        <v>4</v>
      </c>
    </row>
    <row r="17" spans="1:15" customFormat="1" ht="39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>
        <f>'[91]Оценка от учреждения'!H16</f>
        <v>100</v>
      </c>
      <c r="I17" s="195">
        <f>'[91]Оценка от учреждения'!I16</f>
        <v>100</v>
      </c>
      <c r="J17" s="225">
        <f>IF(I17/H17*100&gt;100,100,I17/H17*100)</f>
        <v>100</v>
      </c>
      <c r="K17" s="231"/>
      <c r="L17" s="232"/>
      <c r="M17" s="233"/>
      <c r="N17" s="49"/>
      <c r="O17" s="234"/>
    </row>
    <row r="18" spans="1:15" customFormat="1" ht="32.25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>
        <f>'[91]Оценка от учреждения'!H17</f>
        <v>66.599999999999994</v>
      </c>
      <c r="I18" s="195">
        <f>'[91]Оценка от учреждения'!I17</f>
        <v>60</v>
      </c>
      <c r="J18" s="225">
        <f>IF(I18/H18*100&gt;100,100,I18/H18*100)</f>
        <v>90.090090090090101</v>
      </c>
      <c r="K18" s="231"/>
      <c r="L18" s="232"/>
      <c r="M18" s="233"/>
      <c r="N18" s="49"/>
      <c r="O18" s="234"/>
    </row>
    <row r="19" spans="1:15" customFormat="1" ht="33" customHeight="1" x14ac:dyDescent="0.25">
      <c r="A19" s="223"/>
      <c r="B19" s="203"/>
      <c r="C19" s="204"/>
      <c r="D19" s="199"/>
      <c r="E19" s="192" t="s">
        <v>25</v>
      </c>
      <c r="F19" s="205" t="s">
        <v>26</v>
      </c>
      <c r="G19" s="194" t="s">
        <v>27</v>
      </c>
      <c r="H19" s="195">
        <f>'[91]Оценка от учреждения'!H18</f>
        <v>1.5</v>
      </c>
      <c r="I19" s="195">
        <f>'[91]Оценка от учреждения'!I18</f>
        <v>1.5</v>
      </c>
      <c r="J19" s="225">
        <f>IF(I19/H19*100&gt;100,100,I19/H19*100)</f>
        <v>100</v>
      </c>
      <c r="K19" s="225">
        <f>J19</f>
        <v>100</v>
      </c>
      <c r="L19" s="232"/>
      <c r="M19" s="233"/>
      <c r="N19" s="57"/>
      <c r="O19" s="236"/>
    </row>
    <row r="20" spans="1:15" customFormat="1" ht="52.5" customHeight="1" x14ac:dyDescent="0.25">
      <c r="A20" s="223"/>
      <c r="B20" s="189" t="s">
        <v>124</v>
      </c>
      <c r="C20" s="190" t="s">
        <v>125</v>
      </c>
      <c r="D20" s="191" t="s">
        <v>18</v>
      </c>
      <c r="E20" s="192" t="s">
        <v>19</v>
      </c>
      <c r="F20" s="193" t="s">
        <v>114</v>
      </c>
      <c r="G20" s="194" t="s">
        <v>21</v>
      </c>
      <c r="H20" s="195">
        <f>'[91]Оценка от учреждения'!H19</f>
        <v>8.1</v>
      </c>
      <c r="I20" s="195">
        <f>'[91]Оценка от учреждения'!I19</f>
        <v>11.7</v>
      </c>
      <c r="J20" s="225">
        <f>IF(H20/I20*100&gt;100,100,H20/I20*100)</f>
        <v>69.230769230769226</v>
      </c>
      <c r="K20" s="226">
        <f>(J20+J21+J22)/3</f>
        <v>89.743589743589737</v>
      </c>
      <c r="L20" s="227">
        <f>(K20+K23)/2</f>
        <v>94.871794871794862</v>
      </c>
      <c r="M20" s="233"/>
      <c r="N20" s="44"/>
      <c r="O20" s="229">
        <v>5</v>
      </c>
    </row>
    <row r="21" spans="1:15" customFormat="1" ht="39" customHeight="1" x14ac:dyDescent="0.25">
      <c r="A21" s="223"/>
      <c r="B21" s="189"/>
      <c r="C21" s="190"/>
      <c r="D21" s="199"/>
      <c r="E21" s="192" t="s">
        <v>19</v>
      </c>
      <c r="F21" s="193" t="s">
        <v>115</v>
      </c>
      <c r="G21" s="194" t="s">
        <v>21</v>
      </c>
      <c r="H21" s="195">
        <f>'[91]Оценка от учреждения'!H20</f>
        <v>100</v>
      </c>
      <c r="I21" s="195">
        <f>'[91]Оценка от учреждения'!I20</f>
        <v>100</v>
      </c>
      <c r="J21" s="225">
        <f>IF(I21/H21*100&gt;100,100,I21/H21*100)</f>
        <v>100</v>
      </c>
      <c r="K21" s="231"/>
      <c r="L21" s="232"/>
      <c r="M21" s="233"/>
      <c r="N21" s="49"/>
      <c r="O21" s="234"/>
    </row>
    <row r="22" spans="1:15" customFormat="1" ht="33.75" customHeight="1" x14ac:dyDescent="0.25">
      <c r="A22" s="223"/>
      <c r="B22" s="189"/>
      <c r="C22" s="190"/>
      <c r="D22" s="199"/>
      <c r="E22" s="192" t="s">
        <v>19</v>
      </c>
      <c r="F22" s="193" t="s">
        <v>116</v>
      </c>
      <c r="G22" s="194" t="s">
        <v>21</v>
      </c>
      <c r="H22" s="195">
        <f>'[91]Оценка от учреждения'!H21</f>
        <v>66.599999999999994</v>
      </c>
      <c r="I22" s="195">
        <f>'[91]Оценка от учреждения'!I21</f>
        <v>66.7</v>
      </c>
      <c r="J22" s="225">
        <f>IF(I22/H22*100&gt;100,100,I22/H22*100)</f>
        <v>100</v>
      </c>
      <c r="K22" s="231"/>
      <c r="L22" s="232"/>
      <c r="M22" s="233"/>
      <c r="N22" s="49"/>
      <c r="O22" s="234"/>
    </row>
    <row r="23" spans="1:15" customFormat="1" ht="33" customHeight="1" x14ac:dyDescent="0.25">
      <c r="A23" s="223"/>
      <c r="B23" s="203"/>
      <c r="C23" s="204"/>
      <c r="D23" s="199"/>
      <c r="E23" s="192" t="s">
        <v>25</v>
      </c>
      <c r="F23" s="205" t="s">
        <v>26</v>
      </c>
      <c r="G23" s="194" t="s">
        <v>27</v>
      </c>
      <c r="H23" s="195">
        <f>'[91]Оценка от учреждения'!H22</f>
        <v>1.33</v>
      </c>
      <c r="I23" s="195">
        <f>'[91]Оценка от учреждения'!I22</f>
        <v>1.42</v>
      </c>
      <c r="J23" s="225">
        <f>IF(I23/H23*100&gt;100,100,I23/H23*100)</f>
        <v>100</v>
      </c>
      <c r="K23" s="225">
        <f>J23</f>
        <v>100</v>
      </c>
      <c r="L23" s="232"/>
      <c r="M23" s="233"/>
      <c r="N23" s="57"/>
      <c r="O23" s="236"/>
    </row>
    <row r="24" spans="1:15" ht="52.5" customHeight="1" x14ac:dyDescent="0.25">
      <c r="A24" s="223"/>
      <c r="B24" s="189" t="s">
        <v>126</v>
      </c>
      <c r="C24" s="36" t="s">
        <v>127</v>
      </c>
      <c r="D24" s="208" t="s">
        <v>18</v>
      </c>
      <c r="E24" s="3" t="s">
        <v>19</v>
      </c>
      <c r="F24" s="38" t="s">
        <v>114</v>
      </c>
      <c r="G24" s="39" t="s">
        <v>21</v>
      </c>
      <c r="H24" s="195">
        <f>'[91]Оценка от учреждения'!H23</f>
        <v>8.1</v>
      </c>
      <c r="I24" s="195">
        <f>'[91]Оценка от учреждения'!I23</f>
        <v>6.2</v>
      </c>
      <c r="J24" s="196">
        <f>IF(H24/I24*100&gt;100,100,H24/I24*100)</f>
        <v>100</v>
      </c>
      <c r="K24" s="237">
        <f>(J24+J25+J26)/3</f>
        <v>100</v>
      </c>
      <c r="L24" s="227">
        <f>(K24+K27)/2</f>
        <v>100</v>
      </c>
      <c r="M24" s="233"/>
      <c r="N24" s="44"/>
      <c r="O24" s="238">
        <v>6</v>
      </c>
    </row>
    <row r="25" spans="1:15" ht="39" customHeight="1" x14ac:dyDescent="0.25">
      <c r="A25" s="223"/>
      <c r="B25" s="189"/>
      <c r="C25" s="36"/>
      <c r="D25" s="209"/>
      <c r="E25" s="3" t="s">
        <v>19</v>
      </c>
      <c r="F25" s="193" t="s">
        <v>115</v>
      </c>
      <c r="G25" s="39" t="s">
        <v>21</v>
      </c>
      <c r="H25" s="195">
        <f>'[91]Оценка от учреждения'!H24</f>
        <v>100</v>
      </c>
      <c r="I25" s="195">
        <f>'[91]Оценка от учреждения'!I24</f>
        <v>100</v>
      </c>
      <c r="J25" s="196">
        <f>IF(I25/H25*100&gt;100,100,I25/H25*100)</f>
        <v>100</v>
      </c>
      <c r="K25" s="239"/>
      <c r="L25" s="240"/>
      <c r="M25" s="233"/>
      <c r="N25" s="49"/>
      <c r="O25" s="241"/>
    </row>
    <row r="26" spans="1:15" ht="35.25" customHeight="1" x14ac:dyDescent="0.25">
      <c r="A26" s="223"/>
      <c r="B26" s="189"/>
      <c r="C26" s="36"/>
      <c r="D26" s="209"/>
      <c r="E26" s="3" t="s">
        <v>19</v>
      </c>
      <c r="F26" s="38" t="s">
        <v>116</v>
      </c>
      <c r="G26" s="39" t="s">
        <v>21</v>
      </c>
      <c r="H26" s="195">
        <f>'[91]Оценка от учреждения'!H25</f>
        <v>66.599999999999994</v>
      </c>
      <c r="I26" s="195">
        <f>'[91]Оценка от учреждения'!I25</f>
        <v>66.7</v>
      </c>
      <c r="J26" s="196">
        <f>IF(I26/H26*100&gt;100,100,I26/H26*100)</f>
        <v>100</v>
      </c>
      <c r="K26" s="239"/>
      <c r="L26" s="240"/>
      <c r="M26" s="233"/>
      <c r="N26" s="49"/>
      <c r="O26" s="241"/>
    </row>
    <row r="27" spans="1:15" ht="33" customHeight="1" x14ac:dyDescent="0.25">
      <c r="A27" s="223"/>
      <c r="B27" s="203"/>
      <c r="C27" s="53"/>
      <c r="D27" s="209"/>
      <c r="E27" s="3" t="s">
        <v>25</v>
      </c>
      <c r="F27" s="55" t="s">
        <v>26</v>
      </c>
      <c r="G27" s="39" t="s">
        <v>27</v>
      </c>
      <c r="H27" s="195">
        <f>'[91]Оценка от учреждения'!H26</f>
        <v>19.329999999999998</v>
      </c>
      <c r="I27" s="195">
        <f>'[91]Оценка от учреждения'!I26</f>
        <v>22.5</v>
      </c>
      <c r="J27" s="196">
        <f>IF(I27/H27*100&gt;100,100,I27/H27*100)</f>
        <v>100</v>
      </c>
      <c r="K27" s="196">
        <f>J27</f>
        <v>100</v>
      </c>
      <c r="L27" s="240"/>
      <c r="M27" s="233"/>
      <c r="N27" s="57"/>
      <c r="O27" s="242"/>
    </row>
    <row r="28" spans="1:15" customFormat="1" ht="51" customHeight="1" x14ac:dyDescent="0.25">
      <c r="A28" s="223"/>
      <c r="B28" s="189" t="s">
        <v>128</v>
      </c>
      <c r="C28" s="190" t="s">
        <v>129</v>
      </c>
      <c r="D28" s="191" t="s">
        <v>18</v>
      </c>
      <c r="E28" s="192" t="s">
        <v>19</v>
      </c>
      <c r="F28" s="193" t="s">
        <v>114</v>
      </c>
      <c r="G28" s="194" t="s">
        <v>21</v>
      </c>
      <c r="H28" s="195">
        <f>'[91]Оценка от учреждения'!H27</f>
        <v>8.1</v>
      </c>
      <c r="I28" s="195">
        <f>'[91]Оценка от учреждения'!I27</f>
        <v>8.4</v>
      </c>
      <c r="J28" s="225">
        <f>IF(H28/I28*100&gt;100,100,H28/I28*100)</f>
        <v>96.428571428571416</v>
      </c>
      <c r="K28" s="226">
        <f>(J28+J29+J30)/3</f>
        <v>98.80952380952381</v>
      </c>
      <c r="L28" s="227">
        <f>(K28+K31)/2</f>
        <v>99.404761904761898</v>
      </c>
      <c r="M28" s="233"/>
      <c r="N28" s="44"/>
      <c r="O28" s="229">
        <v>7</v>
      </c>
    </row>
    <row r="29" spans="1:15" customFormat="1" ht="39" customHeight="1" x14ac:dyDescent="0.25">
      <c r="A29" s="223"/>
      <c r="B29" s="189"/>
      <c r="C29" s="190"/>
      <c r="D29" s="199"/>
      <c r="E29" s="192" t="s">
        <v>19</v>
      </c>
      <c r="F29" s="193" t="s">
        <v>115</v>
      </c>
      <c r="G29" s="194" t="s">
        <v>21</v>
      </c>
      <c r="H29" s="195">
        <f>'[91]Оценка от учреждения'!H28</f>
        <v>100</v>
      </c>
      <c r="I29" s="195">
        <f>'[91]Оценка от учреждения'!I28</f>
        <v>100</v>
      </c>
      <c r="J29" s="225">
        <f>IF(I29/H29*100&gt;100,100,I29/H29*100)</f>
        <v>100</v>
      </c>
      <c r="K29" s="231"/>
      <c r="L29" s="232"/>
      <c r="M29" s="233"/>
      <c r="N29" s="49"/>
      <c r="O29" s="234"/>
    </row>
    <row r="30" spans="1:15" customFormat="1" ht="33.75" customHeight="1" x14ac:dyDescent="0.25">
      <c r="A30" s="223"/>
      <c r="B30" s="189"/>
      <c r="C30" s="190"/>
      <c r="D30" s="199"/>
      <c r="E30" s="192" t="s">
        <v>19</v>
      </c>
      <c r="F30" s="193" t="s">
        <v>116</v>
      </c>
      <c r="G30" s="194" t="s">
        <v>21</v>
      </c>
      <c r="H30" s="195">
        <f>'[91]Оценка от учреждения'!H29</f>
        <v>66.599999999999994</v>
      </c>
      <c r="I30" s="195">
        <f>'[91]Оценка от учреждения'!I29</f>
        <v>66.7</v>
      </c>
      <c r="J30" s="225">
        <f>IF(I30/H30*100&gt;100,100,I30/H30*100)</f>
        <v>100</v>
      </c>
      <c r="K30" s="231"/>
      <c r="L30" s="232"/>
      <c r="M30" s="233"/>
      <c r="N30" s="49"/>
      <c r="O30" s="234"/>
    </row>
    <row r="31" spans="1:15" customFormat="1" ht="33" customHeight="1" x14ac:dyDescent="0.25">
      <c r="A31" s="223"/>
      <c r="B31" s="203"/>
      <c r="C31" s="204"/>
      <c r="D31" s="199"/>
      <c r="E31" s="192" t="s">
        <v>25</v>
      </c>
      <c r="F31" s="205" t="s">
        <v>26</v>
      </c>
      <c r="G31" s="194" t="s">
        <v>27</v>
      </c>
      <c r="H31" s="195">
        <f>'[91]Оценка от учреждения'!H30</f>
        <v>3</v>
      </c>
      <c r="I31" s="195">
        <f>'[91]Оценка от учреждения'!I30</f>
        <v>3.08</v>
      </c>
      <c r="J31" s="225">
        <f>IF(I31/H31*100&gt;100,100,I31/H31*100)</f>
        <v>100</v>
      </c>
      <c r="K31" s="225">
        <f>J31</f>
        <v>100</v>
      </c>
      <c r="L31" s="232"/>
      <c r="M31" s="233"/>
      <c r="N31" s="57"/>
      <c r="O31" s="236"/>
    </row>
    <row r="32" spans="1:15" ht="54" customHeight="1" x14ac:dyDescent="0.25">
      <c r="A32" s="20"/>
      <c r="B32" s="189" t="s">
        <v>130</v>
      </c>
      <c r="C32" s="36" t="s">
        <v>131</v>
      </c>
      <c r="D32" s="37" t="s">
        <v>18</v>
      </c>
      <c r="E32" s="3" t="s">
        <v>19</v>
      </c>
      <c r="F32" s="38" t="s">
        <v>114</v>
      </c>
      <c r="G32" s="39" t="s">
        <v>21</v>
      </c>
      <c r="H32" s="195">
        <f>'[91]Оценка от учреждения'!H31</f>
        <v>8.1</v>
      </c>
      <c r="I32" s="195">
        <f>'[91]Оценка от учреждения'!I31</f>
        <v>2.2999999999999998</v>
      </c>
      <c r="J32" s="196">
        <f>IF(H32/I32*100&gt;100,100,H32/I32*100)</f>
        <v>100</v>
      </c>
      <c r="K32" s="237">
        <f>(J32+J33+J34)/3</f>
        <v>90.390390390390394</v>
      </c>
      <c r="L32" s="227">
        <f>(K32+K35)/2</f>
        <v>94.640281900397525</v>
      </c>
      <c r="M32" s="243"/>
      <c r="N32" s="44"/>
      <c r="O32" s="238">
        <v>8</v>
      </c>
    </row>
    <row r="33" spans="1:15" ht="39" customHeight="1" x14ac:dyDescent="0.25">
      <c r="A33" s="20"/>
      <c r="B33" s="189"/>
      <c r="C33" s="36"/>
      <c r="D33" s="217"/>
      <c r="E33" s="3" t="s">
        <v>19</v>
      </c>
      <c r="F33" s="38" t="s">
        <v>115</v>
      </c>
      <c r="G33" s="39" t="s">
        <v>21</v>
      </c>
      <c r="H33" s="195">
        <f>'[91]Оценка от учреждения'!H32</f>
        <v>100</v>
      </c>
      <c r="I33" s="195">
        <f>'[91]Оценка от учреждения'!I32</f>
        <v>100</v>
      </c>
      <c r="J33" s="196">
        <f>IF(I33/H33*100&gt;100,100,I33/H33*100)</f>
        <v>100</v>
      </c>
      <c r="K33" s="239"/>
      <c r="L33" s="240"/>
      <c r="M33" s="243"/>
      <c r="N33" s="49"/>
      <c r="O33" s="241"/>
    </row>
    <row r="34" spans="1:15" ht="33.75" customHeight="1" x14ac:dyDescent="0.25">
      <c r="A34" s="20"/>
      <c r="B34" s="189"/>
      <c r="C34" s="36"/>
      <c r="D34" s="217"/>
      <c r="E34" s="3" t="s">
        <v>19</v>
      </c>
      <c r="F34" s="38" t="s">
        <v>116</v>
      </c>
      <c r="G34" s="39" t="s">
        <v>21</v>
      </c>
      <c r="H34" s="195">
        <f>'[91]Оценка от учреждения'!H33</f>
        <v>66.599999999999994</v>
      </c>
      <c r="I34" s="195">
        <f>'[91]Оценка от учреждения'!I33</f>
        <v>47.4</v>
      </c>
      <c r="J34" s="196">
        <f>IF(I34/H34*100&gt;100,100,I34/H34*100)</f>
        <v>71.171171171171181</v>
      </c>
      <c r="K34" s="239"/>
      <c r="L34" s="240"/>
      <c r="M34" s="243"/>
      <c r="N34" s="49"/>
      <c r="O34" s="241"/>
    </row>
    <row r="35" spans="1:15" ht="33" customHeight="1" x14ac:dyDescent="0.25">
      <c r="A35" s="20"/>
      <c r="B35" s="203"/>
      <c r="C35" s="53"/>
      <c r="D35" s="218"/>
      <c r="E35" s="3" t="s">
        <v>25</v>
      </c>
      <c r="F35" s="55" t="s">
        <v>26</v>
      </c>
      <c r="G35" s="39" t="s">
        <v>27</v>
      </c>
      <c r="H35" s="195">
        <f>'[91]Оценка от учреждения'!H34</f>
        <v>173</v>
      </c>
      <c r="I35" s="195">
        <f>'[91]Оценка от учреждения'!I34</f>
        <v>171.08</v>
      </c>
      <c r="J35" s="196">
        <f>IF(I35/H35*100&gt;100,100,I35/H35*100)</f>
        <v>98.890173410404643</v>
      </c>
      <c r="K35" s="196">
        <f>J35</f>
        <v>98.890173410404643</v>
      </c>
      <c r="L35" s="240"/>
      <c r="M35" s="243"/>
      <c r="N35" s="57"/>
      <c r="O35" s="242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33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33"/>
      <c r="N41" s="49"/>
      <c r="O41" s="241"/>
    </row>
    <row r="42" spans="1:15" ht="36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33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customHeight="1" x14ac:dyDescent="0.25">
      <c r="A56" s="223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>
        <f>'[91]Оценка от учреждения'!H55</f>
        <v>8.1</v>
      </c>
      <c r="I56" s="195">
        <f>'[91]Оценка от учреждения'!I55</f>
        <v>4.4000000000000004</v>
      </c>
      <c r="J56" s="196">
        <f>IF(H56/I56*100&gt;100,100,H56/I56*100)</f>
        <v>100</v>
      </c>
      <c r="K56" s="237">
        <f>(J56+J57+J58)/3</f>
        <v>100</v>
      </c>
      <c r="L56" s="227">
        <f>(K56+K59)/2</f>
        <v>98.674242424242422</v>
      </c>
      <c r="M56" s="233"/>
      <c r="N56" s="44"/>
      <c r="O56" s="238">
        <v>14</v>
      </c>
    </row>
    <row r="57" spans="1:15" ht="39" customHeight="1" x14ac:dyDescent="0.25">
      <c r="A57" s="223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>
        <f>'[91]Оценка от учреждения'!H56</f>
        <v>100</v>
      </c>
      <c r="I57" s="195">
        <f>'[91]Оценка от учреждения'!I56</f>
        <v>100</v>
      </c>
      <c r="J57" s="196">
        <f>IF(I57/H57*100&gt;100,100,I57/H57*100)</f>
        <v>100</v>
      </c>
      <c r="K57" s="239"/>
      <c r="L57" s="240"/>
      <c r="M57" s="233"/>
      <c r="N57" s="49"/>
      <c r="O57" s="241"/>
    </row>
    <row r="58" spans="1:15" ht="36.75" customHeight="1" x14ac:dyDescent="0.25">
      <c r="A58" s="223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>
        <f>'[91]Оценка от учреждения'!H57</f>
        <v>85</v>
      </c>
      <c r="I58" s="195">
        <f>'[91]Оценка от учреждения'!I57</f>
        <v>94.7</v>
      </c>
      <c r="J58" s="196">
        <f>IF(I58/H58*100&gt;100,100,I58/H58*100)</f>
        <v>100</v>
      </c>
      <c r="K58" s="239"/>
      <c r="L58" s="240"/>
      <c r="M58" s="233"/>
      <c r="N58" s="49"/>
      <c r="O58" s="241"/>
    </row>
    <row r="59" spans="1:15" ht="33" customHeight="1" x14ac:dyDescent="0.25">
      <c r="A59" s="223"/>
      <c r="B59" s="203"/>
      <c r="C59" s="53"/>
      <c r="D59" s="209"/>
      <c r="E59" s="3" t="s">
        <v>25</v>
      </c>
      <c r="F59" s="55" t="s">
        <v>26</v>
      </c>
      <c r="G59" s="39" t="s">
        <v>27</v>
      </c>
      <c r="H59" s="195">
        <f>'[91]Оценка от учреждения'!H58</f>
        <v>66</v>
      </c>
      <c r="I59" s="195">
        <f>'[91]Оценка от учреждения'!I58</f>
        <v>64.25</v>
      </c>
      <c r="J59" s="196">
        <f>IF(I59/H59*100&gt;100,100,I59/H59*100)</f>
        <v>97.348484848484844</v>
      </c>
      <c r="K59" s="196">
        <f>J59</f>
        <v>97.348484848484844</v>
      </c>
      <c r="L59" s="240"/>
      <c r="M59" s="233"/>
      <c r="N59" s="57"/>
      <c r="O59" s="242"/>
    </row>
    <row r="60" spans="1:15" customFormat="1" ht="52.5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33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33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33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33"/>
      <c r="N63" s="57"/>
      <c r="O63" s="236"/>
    </row>
    <row r="64" spans="1:15" ht="51" hidden="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/>
      <c r="I64" s="195"/>
      <c r="J64" s="196"/>
      <c r="K64" s="237"/>
      <c r="L64" s="227"/>
      <c r="M64" s="233"/>
      <c r="N64" s="44"/>
      <c r="O64" s="238">
        <v>16</v>
      </c>
    </row>
    <row r="65" spans="1:15" ht="39" hidden="1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/>
      <c r="I65" s="195"/>
      <c r="J65" s="196"/>
      <c r="K65" s="239"/>
      <c r="L65" s="240"/>
      <c r="M65" s="233"/>
      <c r="N65" s="49"/>
      <c r="O65" s="241"/>
    </row>
    <row r="66" spans="1:15" ht="33.75" hidden="1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/>
      <c r="I66" s="195"/>
      <c r="J66" s="196"/>
      <c r="K66" s="239"/>
      <c r="L66" s="240"/>
      <c r="M66" s="233"/>
      <c r="N66" s="49"/>
      <c r="O66" s="241"/>
    </row>
    <row r="67" spans="1:15" ht="33" hidden="1" customHeight="1" x14ac:dyDescent="0.25">
      <c r="A67" s="223"/>
      <c r="B67" s="203"/>
      <c r="C67" s="53"/>
      <c r="D67" s="209"/>
      <c r="E67" s="3" t="s">
        <v>25</v>
      </c>
      <c r="F67" s="55" t="s">
        <v>117</v>
      </c>
      <c r="G67" s="39" t="s">
        <v>27</v>
      </c>
      <c r="H67" s="195"/>
      <c r="I67" s="195"/>
      <c r="J67" s="196"/>
      <c r="K67" s="196"/>
      <c r="L67" s="240"/>
      <c r="M67" s="233"/>
      <c r="N67" s="57"/>
      <c r="O67" s="242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196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hidden="1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/>
      <c r="I72" s="195"/>
      <c r="J72" s="196"/>
      <c r="K72" s="237"/>
      <c r="L72" s="227"/>
      <c r="M72" s="233"/>
      <c r="N72" s="44"/>
      <c r="O72" s="238">
        <v>18</v>
      </c>
    </row>
    <row r="73" spans="1:15" ht="34.5" hidden="1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/>
      <c r="I73" s="195"/>
      <c r="J73" s="196"/>
      <c r="K73" s="239"/>
      <c r="L73" s="240"/>
      <c r="M73" s="233"/>
      <c r="N73" s="49"/>
      <c r="O73" s="241"/>
    </row>
    <row r="74" spans="1:15" ht="33.75" hidden="1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/>
      <c r="I74" s="195"/>
      <c r="J74" s="196"/>
      <c r="K74" s="239"/>
      <c r="L74" s="240"/>
      <c r="M74" s="233"/>
      <c r="N74" s="49"/>
      <c r="O74" s="241"/>
    </row>
    <row r="75" spans="1:15" ht="33" hidden="1" customHeight="1" x14ac:dyDescent="0.25">
      <c r="A75" s="223"/>
      <c r="B75" s="203"/>
      <c r="C75" s="53"/>
      <c r="D75" s="209"/>
      <c r="E75" s="3" t="s">
        <v>25</v>
      </c>
      <c r="F75" s="55" t="s">
        <v>117</v>
      </c>
      <c r="G75" s="39" t="s">
        <v>27</v>
      </c>
      <c r="H75" s="195"/>
      <c r="I75" s="195"/>
      <c r="J75" s="196"/>
      <c r="K75" s="196"/>
      <c r="L75" s="240"/>
      <c r="M75" s="233"/>
      <c r="N75" s="57"/>
      <c r="O75" s="242"/>
    </row>
    <row r="76" spans="1:15" customFormat="1" ht="36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/>
      <c r="I76" s="195"/>
      <c r="J76" s="225"/>
      <c r="K76" s="226"/>
      <c r="L76" s="227"/>
      <c r="M76" s="233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/>
      <c r="I77" s="195"/>
      <c r="J77" s="225"/>
      <c r="K77" s="231"/>
      <c r="L77" s="232"/>
      <c r="M77" s="233"/>
      <c r="N77" s="49"/>
      <c r="O77" s="234"/>
    </row>
    <row r="78" spans="1:15" customFormat="1" ht="35.25" hidden="1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/>
      <c r="I78" s="195"/>
      <c r="J78" s="225"/>
      <c r="K78" s="231"/>
      <c r="L78" s="232"/>
      <c r="M78" s="233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/>
      <c r="L79" s="232"/>
      <c r="M79" s="233"/>
      <c r="N79" s="57"/>
      <c r="O79" s="236"/>
    </row>
    <row r="80" spans="1:15" ht="34.5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>
        <f>'[91]Оценка от учреждения'!H79</f>
        <v>100</v>
      </c>
      <c r="I80" s="195">
        <f>'[91]Оценка от учреждения'!I79</f>
        <v>100</v>
      </c>
      <c r="J80" s="196">
        <f>IF(I80/H80*100&gt;100,100,I80/H80*100)</f>
        <v>100</v>
      </c>
      <c r="K80" s="237">
        <f>(J80+J81+J82)/3</f>
        <v>88.980716253443532</v>
      </c>
      <c r="L80" s="227">
        <f>(K80+K83)/2</f>
        <v>94.490358126721759</v>
      </c>
      <c r="M80" s="233"/>
      <c r="N80" s="44"/>
      <c r="O80" s="238">
        <v>20</v>
      </c>
    </row>
    <row r="81" spans="1:15" ht="39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>
        <f>'[91]Оценка от учреждения'!H80</f>
        <v>8.1</v>
      </c>
      <c r="I81" s="195">
        <f>'[91]Оценка от учреждения'!I80</f>
        <v>12.1</v>
      </c>
      <c r="J81" s="196">
        <f>IF(H81/I81*100&gt;100,100,H81/I81*100)</f>
        <v>66.942148760330582</v>
      </c>
      <c r="K81" s="239"/>
      <c r="L81" s="240"/>
      <c r="M81" s="233"/>
      <c r="N81" s="49"/>
      <c r="O81" s="241"/>
    </row>
    <row r="82" spans="1:15" ht="33.75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>
        <f>'[91]Оценка от учреждения'!H81</f>
        <v>100</v>
      </c>
      <c r="I82" s="195">
        <f>'[91]Оценка от учреждения'!I81</f>
        <v>100</v>
      </c>
      <c r="J82" s="196">
        <f>IF(I82/H82*100&gt;100,100,I82/H82*100)</f>
        <v>100</v>
      </c>
      <c r="K82" s="239"/>
      <c r="L82" s="240"/>
      <c r="M82" s="233"/>
      <c r="N82" s="49"/>
      <c r="O82" s="241"/>
    </row>
    <row r="83" spans="1:15" ht="33" customHeight="1" x14ac:dyDescent="0.25">
      <c r="A83" s="223"/>
      <c r="B83" s="203"/>
      <c r="C83" s="53"/>
      <c r="D83" s="209"/>
      <c r="E83" s="3" t="s">
        <v>25</v>
      </c>
      <c r="F83" s="55" t="s">
        <v>26</v>
      </c>
      <c r="G83" s="39" t="s">
        <v>27</v>
      </c>
      <c r="H83" s="195">
        <f>'[91]Оценка от учреждения'!H82</f>
        <v>1.5</v>
      </c>
      <c r="I83" s="195">
        <f>'[91]Оценка от учреждения'!I82</f>
        <v>1.5</v>
      </c>
      <c r="J83" s="196">
        <f>IF(I83/H83*100&gt;100,100,I83/H83*100)</f>
        <v>100</v>
      </c>
      <c r="K83" s="196">
        <f>J83</f>
        <v>100</v>
      </c>
      <c r="L83" s="240"/>
      <c r="M83" s="233"/>
      <c r="N83" s="57"/>
      <c r="O83" s="242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4.5" customHeight="1" x14ac:dyDescent="0.25">
      <c r="A92" s="223"/>
      <c r="B92" s="189" t="s">
        <v>163</v>
      </c>
      <c r="C92" s="190" t="s">
        <v>164</v>
      </c>
      <c r="D92" s="191" t="s">
        <v>18</v>
      </c>
      <c r="E92" s="192" t="s">
        <v>19</v>
      </c>
      <c r="F92" s="193" t="s">
        <v>150</v>
      </c>
      <c r="G92" s="194" t="s">
        <v>21</v>
      </c>
      <c r="H92" s="195">
        <f>'[91]Оценка от учреждения'!H91</f>
        <v>100</v>
      </c>
      <c r="I92" s="195">
        <f>'[91]Оценка от учреждения'!I91</f>
        <v>100</v>
      </c>
      <c r="J92" s="225">
        <f>IF(I92/H92*100&gt;100,100,I92/H92*100)</f>
        <v>100</v>
      </c>
      <c r="K92" s="226">
        <f>(J92+J93+J94)/3</f>
        <v>89.743589743589737</v>
      </c>
      <c r="L92" s="227">
        <f>(K92+K95)/2</f>
        <v>94.871794871794862</v>
      </c>
      <c r="M92" s="233"/>
      <c r="N92" s="44"/>
      <c r="O92" s="229">
        <v>23</v>
      </c>
    </row>
    <row r="93" spans="1:15" customFormat="1" ht="39" customHeight="1" x14ac:dyDescent="0.25">
      <c r="A93" s="223"/>
      <c r="B93" s="189"/>
      <c r="C93" s="190"/>
      <c r="D93" s="199"/>
      <c r="E93" s="192" t="s">
        <v>19</v>
      </c>
      <c r="F93" s="193" t="s">
        <v>151</v>
      </c>
      <c r="G93" s="194" t="s">
        <v>21</v>
      </c>
      <c r="H93" s="195">
        <f>'[91]Оценка от учреждения'!H92</f>
        <v>8.1</v>
      </c>
      <c r="I93" s="195">
        <f>'[91]Оценка от учреждения'!I92</f>
        <v>11.7</v>
      </c>
      <c r="J93" s="225">
        <f>IF(H93/I93*100&gt;100,100,H93/I93*100)</f>
        <v>69.230769230769226</v>
      </c>
      <c r="K93" s="231"/>
      <c r="L93" s="232"/>
      <c r="M93" s="233"/>
      <c r="N93" s="49"/>
      <c r="O93" s="234"/>
    </row>
    <row r="94" spans="1:15" customFormat="1" ht="32.25" customHeight="1" x14ac:dyDescent="0.25">
      <c r="A94" s="223"/>
      <c r="B94" s="189"/>
      <c r="C94" s="190"/>
      <c r="D94" s="199"/>
      <c r="E94" s="192" t="s">
        <v>19</v>
      </c>
      <c r="F94" s="220" t="s">
        <v>152</v>
      </c>
      <c r="G94" s="194" t="s">
        <v>21</v>
      </c>
      <c r="H94" s="195">
        <f>'[91]Оценка от учреждения'!H93</f>
        <v>100</v>
      </c>
      <c r="I94" s="195">
        <f>'[91]Оценка от учреждения'!I93</f>
        <v>100</v>
      </c>
      <c r="J94" s="225">
        <f>IF(I94/H94*100&gt;100,100,I94/H94*100)</f>
        <v>100</v>
      </c>
      <c r="K94" s="231"/>
      <c r="L94" s="232"/>
      <c r="M94" s="233"/>
      <c r="N94" s="49"/>
      <c r="O94" s="234"/>
    </row>
    <row r="95" spans="1:15" customFormat="1" ht="33" customHeight="1" x14ac:dyDescent="0.25">
      <c r="A95" s="223"/>
      <c r="B95" s="203"/>
      <c r="C95" s="204"/>
      <c r="D95" s="199"/>
      <c r="E95" s="192" t="s">
        <v>25</v>
      </c>
      <c r="F95" s="205" t="s">
        <v>26</v>
      </c>
      <c r="G95" s="194" t="s">
        <v>27</v>
      </c>
      <c r="H95" s="195">
        <f>'[91]Оценка от учреждения'!H94</f>
        <v>1.33</v>
      </c>
      <c r="I95" s="195">
        <f>'[91]Оценка от учреждения'!I94</f>
        <v>1.42</v>
      </c>
      <c r="J95" s="225">
        <f>IF(I95/H95*100&gt;100,100,I95/H95*100)</f>
        <v>100</v>
      </c>
      <c r="K95" s="225">
        <f>J95</f>
        <v>100</v>
      </c>
      <c r="L95" s="232"/>
      <c r="M95" s="233"/>
      <c r="N95" s="57"/>
      <c r="O95" s="236"/>
    </row>
    <row r="96" spans="1:15" ht="33" customHeight="1" x14ac:dyDescent="0.25">
      <c r="A96" s="223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>
        <f>'[91]Оценка от учреждения'!H95</f>
        <v>100</v>
      </c>
      <c r="I96" s="195">
        <f>'[91]Оценка от учреждения'!I95</f>
        <v>100</v>
      </c>
      <c r="J96" s="196">
        <f>IF(I96/H96*100&gt;100,100,I96/H96*100)</f>
        <v>100</v>
      </c>
      <c r="K96" s="237">
        <f>(J96+J97+J98)/3</f>
        <v>100</v>
      </c>
      <c r="L96" s="227">
        <f>(K96+K99)/2</f>
        <v>100</v>
      </c>
      <c r="M96" s="233"/>
      <c r="N96" s="44"/>
      <c r="O96" s="238">
        <v>24</v>
      </c>
    </row>
    <row r="97" spans="1:15" ht="39" customHeight="1" x14ac:dyDescent="0.25">
      <c r="A97" s="223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>
        <f>'[91]Оценка от учреждения'!H96</f>
        <v>8.1</v>
      </c>
      <c r="I97" s="195">
        <f>'[91]Оценка от учреждения'!I96</f>
        <v>6.2</v>
      </c>
      <c r="J97" s="196">
        <f>IF(H97/I97*100&gt;100,100,H97/I97*100)</f>
        <v>100</v>
      </c>
      <c r="K97" s="239"/>
      <c r="L97" s="240"/>
      <c r="M97" s="233"/>
      <c r="N97" s="49"/>
      <c r="O97" s="241"/>
    </row>
    <row r="98" spans="1:15" ht="33.75" customHeight="1" x14ac:dyDescent="0.25">
      <c r="A98" s="223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>
        <f>'[91]Оценка от учреждения'!H97</f>
        <v>100</v>
      </c>
      <c r="I98" s="195">
        <f>'[91]Оценка от учреждения'!I97</f>
        <v>100</v>
      </c>
      <c r="J98" s="196">
        <f>IF(I98/H98*100&gt;100,100,I98/H98*100)</f>
        <v>100</v>
      </c>
      <c r="K98" s="239"/>
      <c r="L98" s="240"/>
      <c r="M98" s="233"/>
      <c r="N98" s="49"/>
      <c r="O98" s="241"/>
    </row>
    <row r="99" spans="1:15" ht="33" customHeight="1" x14ac:dyDescent="0.25">
      <c r="A99" s="223"/>
      <c r="B99" s="203"/>
      <c r="C99" s="53"/>
      <c r="D99" s="209"/>
      <c r="E99" s="3" t="s">
        <v>25</v>
      </c>
      <c r="F99" s="55" t="s">
        <v>26</v>
      </c>
      <c r="G99" s="39" t="s">
        <v>27</v>
      </c>
      <c r="H99" s="195">
        <f>'[91]Оценка от учреждения'!H98</f>
        <v>19.329999999999998</v>
      </c>
      <c r="I99" s="195">
        <f>'[91]Оценка от учреждения'!I98</f>
        <v>22.5</v>
      </c>
      <c r="J99" s="196">
        <f>IF(I99/H99*100&gt;100,100,I99/H99*100)</f>
        <v>100</v>
      </c>
      <c r="K99" s="196">
        <f>J99</f>
        <v>100</v>
      </c>
      <c r="L99" s="240"/>
      <c r="M99" s="233"/>
      <c r="N99" s="57"/>
      <c r="O99" s="242"/>
    </row>
    <row r="100" spans="1:15" customFormat="1" ht="34.5" customHeight="1" x14ac:dyDescent="0.25">
      <c r="A100" s="223"/>
      <c r="B100" s="189" t="s">
        <v>167</v>
      </c>
      <c r="C100" s="190" t="s">
        <v>168</v>
      </c>
      <c r="D100" s="191" t="s">
        <v>18</v>
      </c>
      <c r="E100" s="192" t="s">
        <v>19</v>
      </c>
      <c r="F100" s="193" t="s">
        <v>150</v>
      </c>
      <c r="G100" s="194" t="s">
        <v>21</v>
      </c>
      <c r="H100" s="195">
        <f>'[91]Оценка от учреждения'!H99</f>
        <v>100</v>
      </c>
      <c r="I100" s="195">
        <f>'[91]Оценка от учреждения'!I99</f>
        <v>100</v>
      </c>
      <c r="J100" s="225">
        <f>IF(I100/H100*100&gt;100,100,I100/H100*100)</f>
        <v>100</v>
      </c>
      <c r="K100" s="226">
        <f>(J100+J101+J102)/3</f>
        <v>98.80952380952381</v>
      </c>
      <c r="L100" s="227">
        <f>(K100+K103)/2</f>
        <v>99.404761904761898</v>
      </c>
      <c r="M100" s="233"/>
      <c r="N100" s="44"/>
      <c r="O100" s="229">
        <v>25</v>
      </c>
    </row>
    <row r="101" spans="1:15" customFormat="1" ht="39" customHeight="1" x14ac:dyDescent="0.25">
      <c r="A101" s="223"/>
      <c r="B101" s="189"/>
      <c r="C101" s="190"/>
      <c r="D101" s="199"/>
      <c r="E101" s="192" t="s">
        <v>19</v>
      </c>
      <c r="F101" s="193" t="s">
        <v>151</v>
      </c>
      <c r="G101" s="194" t="s">
        <v>21</v>
      </c>
      <c r="H101" s="195">
        <f>'[91]Оценка от учреждения'!H100</f>
        <v>8.1</v>
      </c>
      <c r="I101" s="195">
        <f>'[91]Оценка от учреждения'!I100</f>
        <v>8.4</v>
      </c>
      <c r="J101" s="225">
        <f>IF(H101/I101*100&gt;100,100,H101/I101*100)</f>
        <v>96.428571428571416</v>
      </c>
      <c r="K101" s="231"/>
      <c r="L101" s="232"/>
      <c r="M101" s="233"/>
      <c r="N101" s="49"/>
      <c r="O101" s="234"/>
    </row>
    <row r="102" spans="1:15" customFormat="1" ht="35.25" customHeight="1" x14ac:dyDescent="0.25">
      <c r="A102" s="223"/>
      <c r="B102" s="189"/>
      <c r="C102" s="190"/>
      <c r="D102" s="199"/>
      <c r="E102" s="192" t="s">
        <v>19</v>
      </c>
      <c r="F102" s="220" t="s">
        <v>152</v>
      </c>
      <c r="G102" s="194" t="s">
        <v>21</v>
      </c>
      <c r="H102" s="195">
        <f>'[91]Оценка от учреждения'!H101</f>
        <v>100</v>
      </c>
      <c r="I102" s="195">
        <f>'[91]Оценка от учреждения'!I101</f>
        <v>100</v>
      </c>
      <c r="J102" s="225">
        <f>IF(I102/H102*100&gt;100,100,I102/H102*100)</f>
        <v>100</v>
      </c>
      <c r="K102" s="231"/>
      <c r="L102" s="232"/>
      <c r="M102" s="233"/>
      <c r="N102" s="49"/>
      <c r="O102" s="234"/>
    </row>
    <row r="103" spans="1:15" customFormat="1" ht="33" customHeight="1" x14ac:dyDescent="0.25">
      <c r="A103" s="223"/>
      <c r="B103" s="203"/>
      <c r="C103" s="204"/>
      <c r="D103" s="199"/>
      <c r="E103" s="192" t="s">
        <v>25</v>
      </c>
      <c r="F103" s="205" t="s">
        <v>26</v>
      </c>
      <c r="G103" s="194" t="s">
        <v>27</v>
      </c>
      <c r="H103" s="195">
        <f>'[91]Оценка от учреждения'!H102</f>
        <v>3</v>
      </c>
      <c r="I103" s="195">
        <f>'[91]Оценка от учреждения'!I102</f>
        <v>3.08</v>
      </c>
      <c r="J103" s="225">
        <f>IF(I103/H103*100&gt;100,100,I103/H103*100)</f>
        <v>100</v>
      </c>
      <c r="K103" s="225">
        <f>J103</f>
        <v>100</v>
      </c>
      <c r="L103" s="232"/>
      <c r="M103" s="233"/>
      <c r="N103" s="57"/>
      <c r="O103" s="236"/>
    </row>
    <row r="104" spans="1:15" ht="33" customHeight="1" x14ac:dyDescent="0.25">
      <c r="A104" s="20"/>
      <c r="B104" s="189" t="s">
        <v>169</v>
      </c>
      <c r="C104" s="36" t="s">
        <v>170</v>
      </c>
      <c r="D104" s="208" t="s">
        <v>18</v>
      </c>
      <c r="E104" s="3" t="s">
        <v>19</v>
      </c>
      <c r="F104" s="38" t="s">
        <v>150</v>
      </c>
      <c r="G104" s="39" t="s">
        <v>21</v>
      </c>
      <c r="H104" s="195">
        <f>'[91]Оценка от учреждения'!H103</f>
        <v>100</v>
      </c>
      <c r="I104" s="195">
        <f>'[91]Оценка от учреждения'!I103</f>
        <v>100</v>
      </c>
      <c r="J104" s="196">
        <f>IF(I104/H104*100&gt;100,100,I104/H104*100)</f>
        <v>100</v>
      </c>
      <c r="K104" s="237">
        <f>(J104+J105+J106)/3</f>
        <v>100</v>
      </c>
      <c r="L104" s="227">
        <f>(K104+K107)/2</f>
        <v>98.910984848484844</v>
      </c>
      <c r="M104" s="243"/>
      <c r="N104" s="44"/>
      <c r="O104" s="238">
        <v>26</v>
      </c>
    </row>
    <row r="105" spans="1:15" ht="39" customHeight="1" x14ac:dyDescent="0.25">
      <c r="A105" s="20"/>
      <c r="B105" s="189"/>
      <c r="C105" s="36"/>
      <c r="D105" s="209"/>
      <c r="E105" s="3" t="s">
        <v>19</v>
      </c>
      <c r="F105" s="38" t="s">
        <v>151</v>
      </c>
      <c r="G105" s="39" t="s">
        <v>21</v>
      </c>
      <c r="H105" s="195">
        <f>'[91]Оценка от учреждения'!H104</f>
        <v>8.1</v>
      </c>
      <c r="I105" s="195">
        <f>'[91]Оценка от учреждения'!I104</f>
        <v>2.6</v>
      </c>
      <c r="J105" s="196">
        <f>IF(H105/I105*100&gt;100,100,H105/I105*100)</f>
        <v>100</v>
      </c>
      <c r="K105" s="239"/>
      <c r="L105" s="240"/>
      <c r="M105" s="243"/>
      <c r="N105" s="49"/>
      <c r="O105" s="241"/>
    </row>
    <row r="106" spans="1:15" ht="32.25" customHeight="1" x14ac:dyDescent="0.25">
      <c r="A106" s="20"/>
      <c r="B106" s="189"/>
      <c r="C106" s="36"/>
      <c r="D106" s="209"/>
      <c r="E106" s="3" t="s">
        <v>19</v>
      </c>
      <c r="F106" s="219" t="s">
        <v>152</v>
      </c>
      <c r="G106" s="39" t="s">
        <v>21</v>
      </c>
      <c r="H106" s="195">
        <f>'[91]Оценка от учреждения'!H105</f>
        <v>100</v>
      </c>
      <c r="I106" s="195">
        <f>'[91]Оценка от учреждения'!I105</f>
        <v>100</v>
      </c>
      <c r="J106" s="196">
        <f>IF(I106/H106*100&gt;100,100,I106/H106*100)</f>
        <v>100</v>
      </c>
      <c r="K106" s="239"/>
      <c r="L106" s="240"/>
      <c r="M106" s="243"/>
      <c r="N106" s="49"/>
      <c r="O106" s="241"/>
    </row>
    <row r="107" spans="1:15" ht="33" customHeight="1" x14ac:dyDescent="0.25">
      <c r="A107" s="159"/>
      <c r="B107" s="203"/>
      <c r="C107" s="53"/>
      <c r="D107" s="209"/>
      <c r="E107" s="3" t="s">
        <v>25</v>
      </c>
      <c r="F107" s="55" t="s">
        <v>26</v>
      </c>
      <c r="G107" s="39" t="s">
        <v>27</v>
      </c>
      <c r="H107" s="195">
        <f>'[91]Оценка от учреждения'!H106</f>
        <v>264</v>
      </c>
      <c r="I107" s="195">
        <f>'[91]Оценка от учреждения'!I106</f>
        <v>258.25</v>
      </c>
      <c r="J107" s="196">
        <f>IF(I107/H107*100&gt;100,100,I107/H107*100)</f>
        <v>97.821969696969703</v>
      </c>
      <c r="K107" s="196">
        <f>J107</f>
        <v>97.821969696969703</v>
      </c>
      <c r="L107" s="240"/>
      <c r="M107" s="244"/>
      <c r="N107" s="57"/>
      <c r="O107" s="24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45"/>
      <c r="H109" s="246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O111"/>
  <sheetViews>
    <sheetView view="pageBreakPreview" zoomScale="70" zoomScaleNormal="60" zoomScaleSheetLayoutView="70" workbookViewId="0">
      <pane xSplit="5" ySplit="3" topLeftCell="F4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3" t="s">
        <v>1</v>
      </c>
      <c r="B2" s="3" t="s">
        <v>173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3</v>
      </c>
      <c r="D3" s="5">
        <v>4</v>
      </c>
      <c r="E3" s="4">
        <v>5</v>
      </c>
      <c r="F3" s="4">
        <v>6</v>
      </c>
      <c r="G3" s="5">
        <v>7</v>
      </c>
      <c r="H3" s="4">
        <v>8</v>
      </c>
      <c r="I3" s="4">
        <v>9</v>
      </c>
      <c r="J3" s="5">
        <v>10</v>
      </c>
      <c r="K3" s="4">
        <v>11</v>
      </c>
      <c r="L3" s="4">
        <v>12</v>
      </c>
      <c r="M3" s="5">
        <v>13</v>
      </c>
      <c r="N3" s="4">
        <v>14</v>
      </c>
    </row>
    <row r="4" spans="1:15" customFormat="1" ht="55.5" hidden="1" customHeight="1" x14ac:dyDescent="0.25">
      <c r="A4" s="228" t="s">
        <v>247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8.25" hidden="1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04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hidden="1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/>
      <c r="I16" s="195"/>
      <c r="J16" s="225"/>
      <c r="K16" s="226"/>
      <c r="L16" s="227"/>
      <c r="M16" s="233"/>
      <c r="N16" s="44"/>
      <c r="O16" s="229">
        <v>4</v>
      </c>
    </row>
    <row r="17" spans="1:15" customFormat="1" ht="39" hidden="1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/>
      <c r="I17" s="195"/>
      <c r="J17" s="225"/>
      <c r="K17" s="231"/>
      <c r="L17" s="232"/>
      <c r="M17" s="233"/>
      <c r="N17" s="49"/>
      <c r="O17" s="234"/>
    </row>
    <row r="18" spans="1:15" customFormat="1" ht="32.25" hidden="1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/>
      <c r="I18" s="195"/>
      <c r="J18" s="225"/>
      <c r="K18" s="231"/>
      <c r="L18" s="232"/>
      <c r="M18" s="233"/>
      <c r="N18" s="49"/>
      <c r="O18" s="234"/>
    </row>
    <row r="19" spans="1:15" customFormat="1" ht="33" hidden="1" customHeight="1" x14ac:dyDescent="0.25">
      <c r="A19" s="223"/>
      <c r="B19" s="203"/>
      <c r="C19" s="204"/>
      <c r="D19" s="199"/>
      <c r="E19" s="192" t="s">
        <v>25</v>
      </c>
      <c r="F19" s="205" t="s">
        <v>117</v>
      </c>
      <c r="G19" s="194" t="s">
        <v>27</v>
      </c>
      <c r="H19" s="195"/>
      <c r="I19" s="195"/>
      <c r="J19" s="225"/>
      <c r="K19" s="225"/>
      <c r="L19" s="232"/>
      <c r="M19" s="233"/>
      <c r="N19" s="57"/>
      <c r="O19" s="236"/>
    </row>
    <row r="20" spans="1:15" customFormat="1" ht="52.5" hidden="1" customHeight="1" x14ac:dyDescent="0.25">
      <c r="A20" s="223"/>
      <c r="B20" s="189" t="s">
        <v>124</v>
      </c>
      <c r="C20" s="190" t="s">
        <v>125</v>
      </c>
      <c r="D20" s="191" t="s">
        <v>18</v>
      </c>
      <c r="E20" s="192" t="s">
        <v>19</v>
      </c>
      <c r="F20" s="193" t="s">
        <v>114</v>
      </c>
      <c r="G20" s="194" t="s">
        <v>21</v>
      </c>
      <c r="H20" s="195"/>
      <c r="I20" s="195"/>
      <c r="J20" s="225"/>
      <c r="K20" s="226"/>
      <c r="L20" s="227"/>
      <c r="M20" s="233"/>
      <c r="N20" s="44"/>
      <c r="O20" s="229">
        <v>5</v>
      </c>
    </row>
    <row r="21" spans="1:15" customFormat="1" ht="39" hidden="1" customHeight="1" x14ac:dyDescent="0.25">
      <c r="A21" s="223"/>
      <c r="B21" s="189"/>
      <c r="C21" s="190"/>
      <c r="D21" s="199"/>
      <c r="E21" s="192" t="s">
        <v>19</v>
      </c>
      <c r="F21" s="193" t="s">
        <v>115</v>
      </c>
      <c r="G21" s="194" t="s">
        <v>21</v>
      </c>
      <c r="H21" s="195"/>
      <c r="I21" s="195"/>
      <c r="J21" s="225"/>
      <c r="K21" s="231"/>
      <c r="L21" s="232"/>
      <c r="M21" s="233"/>
      <c r="N21" s="49"/>
      <c r="O21" s="234"/>
    </row>
    <row r="22" spans="1:15" customFormat="1" ht="33.75" hidden="1" customHeight="1" x14ac:dyDescent="0.25">
      <c r="A22" s="223"/>
      <c r="B22" s="189"/>
      <c r="C22" s="190"/>
      <c r="D22" s="199"/>
      <c r="E22" s="192" t="s">
        <v>19</v>
      </c>
      <c r="F22" s="193" t="s">
        <v>116</v>
      </c>
      <c r="G22" s="194" t="s">
        <v>21</v>
      </c>
      <c r="H22" s="195"/>
      <c r="I22" s="195"/>
      <c r="J22" s="225"/>
      <c r="K22" s="231"/>
      <c r="L22" s="232"/>
      <c r="M22" s="233"/>
      <c r="N22" s="49"/>
      <c r="O22" s="234"/>
    </row>
    <row r="23" spans="1:15" customFormat="1" ht="33" hidden="1" customHeight="1" x14ac:dyDescent="0.25">
      <c r="A23" s="223"/>
      <c r="B23" s="203"/>
      <c r="C23" s="204"/>
      <c r="D23" s="199"/>
      <c r="E23" s="192" t="s">
        <v>25</v>
      </c>
      <c r="F23" s="205" t="s">
        <v>117</v>
      </c>
      <c r="G23" s="194" t="s">
        <v>27</v>
      </c>
      <c r="H23" s="195"/>
      <c r="I23" s="195"/>
      <c r="J23" s="225"/>
      <c r="K23" s="225"/>
      <c r="L23" s="232"/>
      <c r="M23" s="233"/>
      <c r="N23" s="57"/>
      <c r="O23" s="236"/>
    </row>
    <row r="24" spans="1:15" ht="52.5" customHeight="1" x14ac:dyDescent="0.25">
      <c r="A24" s="223"/>
      <c r="B24" s="189" t="s">
        <v>126</v>
      </c>
      <c r="C24" s="36" t="s">
        <v>127</v>
      </c>
      <c r="D24" s="208" t="s">
        <v>18</v>
      </c>
      <c r="E24" s="3" t="s">
        <v>19</v>
      </c>
      <c r="F24" s="38" t="s">
        <v>114</v>
      </c>
      <c r="G24" s="39" t="s">
        <v>21</v>
      </c>
      <c r="H24" s="195">
        <f>'[92]Оценка от учреждения'!H23</f>
        <v>5.0999999999999996</v>
      </c>
      <c r="I24" s="195">
        <f>'[92]Оценка от учреждения'!I23</f>
        <v>3</v>
      </c>
      <c r="J24" s="196">
        <f>IF(H24/I24*100&gt;100,100,H24/I24*100)</f>
        <v>100</v>
      </c>
      <c r="K24" s="237">
        <f>(J24+J25+J26)/3</f>
        <v>100</v>
      </c>
      <c r="L24" s="227">
        <f>(K24+K27)/2</f>
        <v>100</v>
      </c>
      <c r="M24" s="233"/>
      <c r="N24" s="44"/>
      <c r="O24" s="238">
        <v>6</v>
      </c>
    </row>
    <row r="25" spans="1:15" ht="39" customHeight="1" x14ac:dyDescent="0.25">
      <c r="A25" s="223"/>
      <c r="B25" s="189"/>
      <c r="C25" s="36"/>
      <c r="D25" s="209"/>
      <c r="E25" s="3" t="s">
        <v>19</v>
      </c>
      <c r="F25" s="38" t="s">
        <v>115</v>
      </c>
      <c r="G25" s="39" t="s">
        <v>21</v>
      </c>
      <c r="H25" s="195">
        <f>'[92]Оценка от учреждения'!H24</f>
        <v>100</v>
      </c>
      <c r="I25" s="195">
        <f>'[92]Оценка от учреждения'!I24</f>
        <v>100</v>
      </c>
      <c r="J25" s="196">
        <f>IF(I25/H25*100&gt;100,100,I25/H25*100)</f>
        <v>100</v>
      </c>
      <c r="K25" s="239"/>
      <c r="L25" s="240"/>
      <c r="M25" s="233"/>
      <c r="N25" s="49"/>
      <c r="O25" s="241"/>
    </row>
    <row r="26" spans="1:15" ht="35.25" customHeight="1" x14ac:dyDescent="0.25">
      <c r="A26" s="223"/>
      <c r="B26" s="189"/>
      <c r="C26" s="36"/>
      <c r="D26" s="209"/>
      <c r="E26" s="3" t="s">
        <v>19</v>
      </c>
      <c r="F26" s="38" t="s">
        <v>116</v>
      </c>
      <c r="G26" s="39" t="s">
        <v>21</v>
      </c>
      <c r="H26" s="195">
        <f>'[92]Оценка от учреждения'!H25</f>
        <v>55</v>
      </c>
      <c r="I26" s="195">
        <f>'[92]Оценка от учреждения'!I25</f>
        <v>55.6</v>
      </c>
      <c r="J26" s="196">
        <f>IF(I26/H26*100&gt;100,100,I26/H26*100)</f>
        <v>100</v>
      </c>
      <c r="K26" s="239"/>
      <c r="L26" s="240"/>
      <c r="M26" s="233"/>
      <c r="N26" s="49"/>
      <c r="O26" s="241"/>
    </row>
    <row r="27" spans="1:15" ht="33" customHeight="1" x14ac:dyDescent="0.25">
      <c r="A27" s="223"/>
      <c r="B27" s="203"/>
      <c r="C27" s="53"/>
      <c r="D27" s="209"/>
      <c r="E27" s="3" t="s">
        <v>25</v>
      </c>
      <c r="F27" s="55" t="s">
        <v>26</v>
      </c>
      <c r="G27" s="39" t="s">
        <v>27</v>
      </c>
      <c r="H27" s="195">
        <f>'[92]Оценка от учреждения'!H26</f>
        <v>45</v>
      </c>
      <c r="I27" s="195">
        <f>'[92]Оценка от учреждения'!I26</f>
        <v>48.08</v>
      </c>
      <c r="J27" s="196">
        <f>IF(I27/H27*100&gt;100,100,I27/H27*100)</f>
        <v>100</v>
      </c>
      <c r="K27" s="196">
        <f>J27</f>
        <v>100</v>
      </c>
      <c r="L27" s="240"/>
      <c r="M27" s="233"/>
      <c r="N27" s="57"/>
      <c r="O27" s="242"/>
    </row>
    <row r="28" spans="1:15" customFormat="1" ht="51" hidden="1" customHeight="1" x14ac:dyDescent="0.25">
      <c r="A28" s="223"/>
      <c r="B28" s="189" t="s">
        <v>128</v>
      </c>
      <c r="C28" s="190" t="s">
        <v>129</v>
      </c>
      <c r="D28" s="191" t="s">
        <v>18</v>
      </c>
      <c r="E28" s="192" t="s">
        <v>19</v>
      </c>
      <c r="F28" s="193" t="s">
        <v>114</v>
      </c>
      <c r="G28" s="194" t="s">
        <v>21</v>
      </c>
      <c r="H28" s="195"/>
      <c r="I28" s="195"/>
      <c r="J28" s="225"/>
      <c r="K28" s="226"/>
      <c r="L28" s="227"/>
      <c r="M28" s="233"/>
      <c r="N28" s="44"/>
      <c r="O28" s="229">
        <v>7</v>
      </c>
    </row>
    <row r="29" spans="1:15" customFormat="1" ht="39" hidden="1" customHeight="1" x14ac:dyDescent="0.25">
      <c r="A29" s="223"/>
      <c r="B29" s="189"/>
      <c r="C29" s="190"/>
      <c r="D29" s="199"/>
      <c r="E29" s="192" t="s">
        <v>19</v>
      </c>
      <c r="F29" s="193" t="s">
        <v>115</v>
      </c>
      <c r="G29" s="194" t="s">
        <v>21</v>
      </c>
      <c r="H29" s="195"/>
      <c r="I29" s="195"/>
      <c r="J29" s="225"/>
      <c r="K29" s="231"/>
      <c r="L29" s="232"/>
      <c r="M29" s="233"/>
      <c r="N29" s="49"/>
      <c r="O29" s="234"/>
    </row>
    <row r="30" spans="1:15" customFormat="1" ht="33.75" hidden="1" customHeight="1" x14ac:dyDescent="0.25">
      <c r="A30" s="223"/>
      <c r="B30" s="189"/>
      <c r="C30" s="190"/>
      <c r="D30" s="199"/>
      <c r="E30" s="192" t="s">
        <v>19</v>
      </c>
      <c r="F30" s="193" t="s">
        <v>116</v>
      </c>
      <c r="G30" s="194" t="s">
        <v>21</v>
      </c>
      <c r="H30" s="195"/>
      <c r="I30" s="195"/>
      <c r="J30" s="225"/>
      <c r="K30" s="231"/>
      <c r="L30" s="232"/>
      <c r="M30" s="233"/>
      <c r="N30" s="49"/>
      <c r="O30" s="234"/>
    </row>
    <row r="31" spans="1:15" customFormat="1" ht="33" hidden="1" customHeight="1" x14ac:dyDescent="0.25">
      <c r="A31" s="223"/>
      <c r="B31" s="203"/>
      <c r="C31" s="204"/>
      <c r="D31" s="199"/>
      <c r="E31" s="192" t="s">
        <v>25</v>
      </c>
      <c r="F31" s="205" t="s">
        <v>117</v>
      </c>
      <c r="G31" s="194" t="s">
        <v>27</v>
      </c>
      <c r="H31" s="195"/>
      <c r="I31" s="195"/>
      <c r="J31" s="225"/>
      <c r="K31" s="225"/>
      <c r="L31" s="232"/>
      <c r="M31" s="233"/>
      <c r="N31" s="57"/>
      <c r="O31" s="236"/>
    </row>
    <row r="32" spans="1:15" ht="54" customHeight="1" x14ac:dyDescent="0.25">
      <c r="A32" s="20"/>
      <c r="B32" s="189" t="s">
        <v>130</v>
      </c>
      <c r="C32" s="36" t="s">
        <v>131</v>
      </c>
      <c r="D32" s="37" t="s">
        <v>18</v>
      </c>
      <c r="E32" s="3" t="s">
        <v>19</v>
      </c>
      <c r="F32" s="38" t="s">
        <v>114</v>
      </c>
      <c r="G32" s="39" t="s">
        <v>21</v>
      </c>
      <c r="H32" s="195">
        <f>'[92]Оценка от учреждения'!H31</f>
        <v>5.0999999999999996</v>
      </c>
      <c r="I32" s="195">
        <f>'[92]Оценка от учреждения'!I31</f>
        <v>3.1</v>
      </c>
      <c r="J32" s="196">
        <f>IF(H32/I32*100&gt;100,100,H32/I32*100)</f>
        <v>100</v>
      </c>
      <c r="K32" s="237">
        <f>(J32+J33+J34)/3</f>
        <v>100</v>
      </c>
      <c r="L32" s="227">
        <f>(K32+K35)/2</f>
        <v>100</v>
      </c>
      <c r="M32" s="243"/>
      <c r="N32" s="44"/>
      <c r="O32" s="238">
        <v>8</v>
      </c>
    </row>
    <row r="33" spans="1:15" ht="39" customHeight="1" x14ac:dyDescent="0.25">
      <c r="A33" s="20"/>
      <c r="B33" s="189"/>
      <c r="C33" s="36"/>
      <c r="D33" s="217"/>
      <c r="E33" s="3" t="s">
        <v>19</v>
      </c>
      <c r="F33" s="38" t="s">
        <v>115</v>
      </c>
      <c r="G33" s="39" t="s">
        <v>21</v>
      </c>
      <c r="H33" s="195">
        <f>'[92]Оценка от учреждения'!H32</f>
        <v>100</v>
      </c>
      <c r="I33" s="195">
        <f>'[92]Оценка от учреждения'!I32</f>
        <v>100</v>
      </c>
      <c r="J33" s="196">
        <f>IF(I33/H33*100&gt;100,100,I33/H33*100)</f>
        <v>100</v>
      </c>
      <c r="K33" s="239"/>
      <c r="L33" s="240"/>
      <c r="M33" s="243"/>
      <c r="N33" s="49"/>
      <c r="O33" s="241"/>
    </row>
    <row r="34" spans="1:15" ht="33.75" customHeight="1" x14ac:dyDescent="0.25">
      <c r="A34" s="20"/>
      <c r="B34" s="189"/>
      <c r="C34" s="36"/>
      <c r="D34" s="217"/>
      <c r="E34" s="3" t="s">
        <v>19</v>
      </c>
      <c r="F34" s="38" t="s">
        <v>116</v>
      </c>
      <c r="G34" s="39" t="s">
        <v>21</v>
      </c>
      <c r="H34" s="195">
        <f>'[92]Оценка от учреждения'!H33</f>
        <v>55</v>
      </c>
      <c r="I34" s="195">
        <f>'[92]Оценка от учреждения'!I33</f>
        <v>56</v>
      </c>
      <c r="J34" s="196">
        <f>IF(I34/H34*100&gt;100,100,I34/H34*100)</f>
        <v>100</v>
      </c>
      <c r="K34" s="239"/>
      <c r="L34" s="240"/>
      <c r="M34" s="243"/>
      <c r="N34" s="49"/>
      <c r="O34" s="241"/>
    </row>
    <row r="35" spans="1:15" ht="33" customHeight="1" x14ac:dyDescent="0.25">
      <c r="A35" s="20"/>
      <c r="B35" s="203"/>
      <c r="C35" s="53"/>
      <c r="D35" s="218"/>
      <c r="E35" s="3" t="s">
        <v>25</v>
      </c>
      <c r="F35" s="55" t="s">
        <v>26</v>
      </c>
      <c r="G35" s="39" t="s">
        <v>27</v>
      </c>
      <c r="H35" s="195">
        <f>'[92]Оценка от учреждения'!H34</f>
        <v>171</v>
      </c>
      <c r="I35" s="195">
        <f>'[92]Оценка от учреждения'!I34</f>
        <v>177.08</v>
      </c>
      <c r="J35" s="196">
        <f>IF(I35/H35*100&gt;100,100,I35/H35*100)</f>
        <v>100</v>
      </c>
      <c r="K35" s="196">
        <f>J35</f>
        <v>100</v>
      </c>
      <c r="L35" s="240"/>
      <c r="M35" s="243"/>
      <c r="N35" s="57"/>
      <c r="O35" s="242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33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33"/>
      <c r="N41" s="49"/>
      <c r="O41" s="241"/>
    </row>
    <row r="42" spans="1:15" ht="36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33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customHeight="1" x14ac:dyDescent="0.25">
      <c r="A56" s="223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>
        <f>'[92]Оценка от учреждения'!H55</f>
        <v>5.0999999999999996</v>
      </c>
      <c r="I56" s="195">
        <f>'[92]Оценка от учреждения'!I55</f>
        <v>2.5</v>
      </c>
      <c r="J56" s="196">
        <f>IF(H56/I56*100&gt;100,100,H56/I56*100)</f>
        <v>100</v>
      </c>
      <c r="K56" s="237">
        <f>(J56+J57+J58)/3</f>
        <v>100</v>
      </c>
      <c r="L56" s="227">
        <f>(K56+K59)/2</f>
        <v>100</v>
      </c>
      <c r="M56" s="233"/>
      <c r="N56" s="44"/>
      <c r="O56" s="238">
        <v>14</v>
      </c>
    </row>
    <row r="57" spans="1:15" ht="39" customHeight="1" x14ac:dyDescent="0.25">
      <c r="A57" s="223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>
        <f>'[92]Оценка от учреждения'!H56</f>
        <v>100</v>
      </c>
      <c r="I57" s="195">
        <f>'[92]Оценка от учреждения'!I56</f>
        <v>100</v>
      </c>
      <c r="J57" s="196">
        <f>IF(I57/H57*100&gt;100,100,I57/H57*100)</f>
        <v>100</v>
      </c>
      <c r="K57" s="239"/>
      <c r="L57" s="240"/>
      <c r="M57" s="233"/>
      <c r="N57" s="49"/>
      <c r="O57" s="241"/>
    </row>
    <row r="58" spans="1:15" ht="36.75" customHeight="1" x14ac:dyDescent="0.25">
      <c r="A58" s="223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>
        <f>'[92]Оценка от учреждения'!H57</f>
        <v>55</v>
      </c>
      <c r="I58" s="195">
        <f>'[92]Оценка от учреждения'!I57</f>
        <v>57.1</v>
      </c>
      <c r="J58" s="196">
        <f>IF(I58/H58*100&gt;100,100,I58/H58*100)</f>
        <v>100</v>
      </c>
      <c r="K58" s="239"/>
      <c r="L58" s="240"/>
      <c r="M58" s="233"/>
      <c r="N58" s="49"/>
      <c r="O58" s="241"/>
    </row>
    <row r="59" spans="1:15" ht="33" customHeight="1" x14ac:dyDescent="0.25">
      <c r="A59" s="223"/>
      <c r="B59" s="203"/>
      <c r="C59" s="53"/>
      <c r="D59" s="209"/>
      <c r="E59" s="3" t="s">
        <v>25</v>
      </c>
      <c r="F59" s="55" t="s">
        <v>26</v>
      </c>
      <c r="G59" s="39" t="s">
        <v>27</v>
      </c>
      <c r="H59" s="195">
        <f>'[92]Оценка от учреждения'!H58</f>
        <v>16</v>
      </c>
      <c r="I59" s="195">
        <f>'[92]Оценка от учреждения'!I58</f>
        <v>16</v>
      </c>
      <c r="J59" s="196">
        <f>IF(I59/H59*100&gt;100,100,I59/H59*100)</f>
        <v>100</v>
      </c>
      <c r="K59" s="196">
        <f>J59</f>
        <v>100</v>
      </c>
      <c r="L59" s="240"/>
      <c r="M59" s="233"/>
      <c r="N59" s="57"/>
      <c r="O59" s="242"/>
    </row>
    <row r="60" spans="1:15" customFormat="1" ht="52.5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33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33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33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33"/>
      <c r="N63" s="57"/>
      <c r="O63" s="236"/>
    </row>
    <row r="64" spans="1:15" ht="51" hidden="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/>
      <c r="I64" s="195"/>
      <c r="J64" s="196"/>
      <c r="K64" s="237"/>
      <c r="L64" s="227"/>
      <c r="M64" s="233"/>
      <c r="N64" s="44"/>
      <c r="O64" s="238">
        <v>16</v>
      </c>
    </row>
    <row r="65" spans="1:15" ht="39" hidden="1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/>
      <c r="I65" s="195"/>
      <c r="J65" s="196"/>
      <c r="K65" s="239"/>
      <c r="L65" s="240"/>
      <c r="M65" s="233"/>
      <c r="N65" s="49"/>
      <c r="O65" s="241"/>
    </row>
    <row r="66" spans="1:15" ht="33.75" hidden="1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/>
      <c r="I66" s="195"/>
      <c r="J66" s="196"/>
      <c r="K66" s="239"/>
      <c r="L66" s="240"/>
      <c r="M66" s="233"/>
      <c r="N66" s="49"/>
      <c r="O66" s="241"/>
    </row>
    <row r="67" spans="1:15" ht="33" hidden="1" customHeight="1" x14ac:dyDescent="0.25">
      <c r="A67" s="223"/>
      <c r="B67" s="203"/>
      <c r="C67" s="53"/>
      <c r="D67" s="209"/>
      <c r="E67" s="3" t="s">
        <v>25</v>
      </c>
      <c r="F67" s="55" t="s">
        <v>117</v>
      </c>
      <c r="G67" s="39" t="s">
        <v>27</v>
      </c>
      <c r="H67" s="195"/>
      <c r="I67" s="195"/>
      <c r="J67" s="196"/>
      <c r="K67" s="196"/>
      <c r="L67" s="240"/>
      <c r="M67" s="233"/>
      <c r="N67" s="57"/>
      <c r="O67" s="242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196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hidden="1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/>
      <c r="I72" s="195"/>
      <c r="J72" s="196"/>
      <c r="K72" s="237"/>
      <c r="L72" s="227"/>
      <c r="M72" s="233"/>
      <c r="N72" s="44"/>
      <c r="O72" s="238">
        <v>18</v>
      </c>
    </row>
    <row r="73" spans="1:15" ht="34.5" hidden="1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/>
      <c r="I73" s="195"/>
      <c r="J73" s="196"/>
      <c r="K73" s="239"/>
      <c r="L73" s="240"/>
      <c r="M73" s="233"/>
      <c r="N73" s="49"/>
      <c r="O73" s="241"/>
    </row>
    <row r="74" spans="1:15" ht="33.75" hidden="1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/>
      <c r="I74" s="195"/>
      <c r="J74" s="196"/>
      <c r="K74" s="239"/>
      <c r="L74" s="240"/>
      <c r="M74" s="233"/>
      <c r="N74" s="49"/>
      <c r="O74" s="241"/>
    </row>
    <row r="75" spans="1:15" ht="33" hidden="1" customHeight="1" x14ac:dyDescent="0.25">
      <c r="A75" s="223"/>
      <c r="B75" s="203"/>
      <c r="C75" s="53"/>
      <c r="D75" s="209"/>
      <c r="E75" s="3" t="s">
        <v>25</v>
      </c>
      <c r="F75" s="55" t="s">
        <v>117</v>
      </c>
      <c r="G75" s="39" t="s">
        <v>27</v>
      </c>
      <c r="H75" s="195"/>
      <c r="I75" s="195"/>
      <c r="J75" s="196"/>
      <c r="K75" s="196"/>
      <c r="L75" s="240"/>
      <c r="M75" s="233"/>
      <c r="N75" s="57"/>
      <c r="O75" s="242"/>
    </row>
    <row r="76" spans="1:15" customFormat="1" ht="36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/>
      <c r="I76" s="195"/>
      <c r="J76" s="225"/>
      <c r="K76" s="226"/>
      <c r="L76" s="227"/>
      <c r="M76" s="233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/>
      <c r="I77" s="195"/>
      <c r="J77" s="225"/>
      <c r="K77" s="231"/>
      <c r="L77" s="232"/>
      <c r="M77" s="233"/>
      <c r="N77" s="49"/>
      <c r="O77" s="234"/>
    </row>
    <row r="78" spans="1:15" customFormat="1" ht="35.25" hidden="1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/>
      <c r="I78" s="195"/>
      <c r="J78" s="225"/>
      <c r="K78" s="231"/>
      <c r="L78" s="232"/>
      <c r="M78" s="233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/>
      <c r="L79" s="232"/>
      <c r="M79" s="233"/>
      <c r="N79" s="57"/>
      <c r="O79" s="236"/>
    </row>
    <row r="80" spans="1:15" ht="34.5" hidden="1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/>
      <c r="I80" s="195"/>
      <c r="J80" s="196"/>
      <c r="K80" s="237"/>
      <c r="L80" s="227"/>
      <c r="M80" s="233"/>
      <c r="N80" s="44"/>
      <c r="O80" s="238">
        <v>20</v>
      </c>
    </row>
    <row r="81" spans="1:15" ht="39" hidden="1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/>
      <c r="I81" s="195"/>
      <c r="J81" s="196"/>
      <c r="K81" s="239"/>
      <c r="L81" s="240"/>
      <c r="M81" s="233"/>
      <c r="N81" s="49"/>
      <c r="O81" s="241"/>
    </row>
    <row r="82" spans="1:15" ht="33.75" hidden="1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/>
      <c r="I82" s="195"/>
      <c r="J82" s="196"/>
      <c r="K82" s="239"/>
      <c r="L82" s="240"/>
      <c r="M82" s="233"/>
      <c r="N82" s="49"/>
      <c r="O82" s="241"/>
    </row>
    <row r="83" spans="1:15" ht="33" hidden="1" customHeight="1" x14ac:dyDescent="0.25">
      <c r="A83" s="223"/>
      <c r="B83" s="203"/>
      <c r="C83" s="53"/>
      <c r="D83" s="209"/>
      <c r="E83" s="3" t="s">
        <v>25</v>
      </c>
      <c r="F83" s="55" t="s">
        <v>117</v>
      </c>
      <c r="G83" s="39" t="s">
        <v>27</v>
      </c>
      <c r="H83" s="195"/>
      <c r="I83" s="195"/>
      <c r="J83" s="196"/>
      <c r="K83" s="196"/>
      <c r="L83" s="240"/>
      <c r="M83" s="233"/>
      <c r="N83" s="57"/>
      <c r="O83" s="242"/>
    </row>
    <row r="84" spans="1:15" customFormat="1" ht="37.5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>
        <f>'[92]Оценка от учреждения'!H83</f>
        <v>100</v>
      </c>
      <c r="I84" s="195">
        <f>'[92]Оценка от учреждения'!I83</f>
        <v>100</v>
      </c>
      <c r="J84" s="225">
        <f>IF(I84/H84*100&gt;100,100,I84/H84*100)</f>
        <v>100</v>
      </c>
      <c r="K84" s="226">
        <f>(J84+J85+J86)/3</f>
        <v>100</v>
      </c>
      <c r="L84" s="227">
        <f>(K84+K87)/2</f>
        <v>100</v>
      </c>
      <c r="M84" s="233"/>
      <c r="N84" s="44"/>
      <c r="O84" s="229">
        <v>21</v>
      </c>
    </row>
    <row r="85" spans="1:15" customFormat="1" ht="36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>
        <f>'[92]Оценка от учреждения'!H84</f>
        <v>5.0999999999999996</v>
      </c>
      <c r="I85" s="195">
        <f>'[92]Оценка от учреждения'!I84</f>
        <v>3</v>
      </c>
      <c r="J85" s="225">
        <f>IF(H85/I85*100&gt;100,100,H85/I85*100)</f>
        <v>100</v>
      </c>
      <c r="K85" s="231"/>
      <c r="L85" s="232"/>
      <c r="M85" s="233"/>
      <c r="N85" s="49"/>
      <c r="O85" s="234"/>
    </row>
    <row r="86" spans="1:15" customFormat="1" ht="32.25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>
        <f>'[92]Оценка от учреждения'!H85</f>
        <v>100</v>
      </c>
      <c r="I86" s="195">
        <f>'[92]Оценка от учреждения'!I85</f>
        <v>100</v>
      </c>
      <c r="J86" s="225">
        <f>IF(I86/H86*100&gt;100,100,I86/H86*100)</f>
        <v>100</v>
      </c>
      <c r="K86" s="231"/>
      <c r="L86" s="232"/>
      <c r="M86" s="233"/>
      <c r="N86" s="49"/>
      <c r="O86" s="234"/>
    </row>
    <row r="87" spans="1:15" customFormat="1" ht="33" customHeight="1" x14ac:dyDescent="0.25">
      <c r="A87" s="223"/>
      <c r="B87" s="203"/>
      <c r="C87" s="204"/>
      <c r="D87" s="199"/>
      <c r="E87" s="192" t="s">
        <v>25</v>
      </c>
      <c r="F87" s="205" t="s">
        <v>26</v>
      </c>
      <c r="G87" s="194" t="s">
        <v>27</v>
      </c>
      <c r="H87" s="195">
        <f>'[92]Оценка от учреждения'!H86</f>
        <v>45</v>
      </c>
      <c r="I87" s="195">
        <f>'[92]Оценка от учреждения'!I86</f>
        <v>48.08</v>
      </c>
      <c r="J87" s="225">
        <f>IF(I87/H87*100&gt;100,100,I87/H87*100)</f>
        <v>100</v>
      </c>
      <c r="K87" s="225">
        <f>J87</f>
        <v>100</v>
      </c>
      <c r="L87" s="232"/>
      <c r="M87" s="233"/>
      <c r="N87" s="57"/>
      <c r="O87" s="236"/>
    </row>
    <row r="88" spans="1:15" customFormat="1" ht="33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>
        <f>'[92]Оценка от учреждения'!H87</f>
        <v>100</v>
      </c>
      <c r="I88" s="195">
        <f>'[92]Оценка от учреждения'!I87</f>
        <v>100</v>
      </c>
      <c r="J88" s="225">
        <f>IF(I88/H88*100&gt;100,100,I88/H88*100)</f>
        <v>100</v>
      </c>
      <c r="K88" s="226">
        <f>(J88+J89+J90)/3</f>
        <v>100</v>
      </c>
      <c r="L88" s="227">
        <f>(K88+K91)/2</f>
        <v>100</v>
      </c>
      <c r="M88" s="233"/>
      <c r="N88" s="44"/>
      <c r="O88" s="229">
        <v>22</v>
      </c>
    </row>
    <row r="89" spans="1:15" customFormat="1" ht="39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>
        <f>'[92]Оценка от учреждения'!H88</f>
        <v>5.0999999999999996</v>
      </c>
      <c r="I89" s="195">
        <f>'[92]Оценка от учреждения'!I88</f>
        <v>3</v>
      </c>
      <c r="J89" s="225">
        <f>IF(H89/I89*100&gt;100,100,H89/I89*100)</f>
        <v>100</v>
      </c>
      <c r="K89" s="231"/>
      <c r="L89" s="232"/>
      <c r="M89" s="233"/>
      <c r="N89" s="49"/>
      <c r="O89" s="234"/>
    </row>
    <row r="90" spans="1:15" customFormat="1" ht="32.25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>
        <f>'[92]Оценка от учреждения'!H89</f>
        <v>100</v>
      </c>
      <c r="I90" s="195">
        <f>'[92]Оценка от учреждения'!I89</f>
        <v>100</v>
      </c>
      <c r="J90" s="225">
        <f>IF(I90/H90*100&gt;100,100,I90/H90*100)</f>
        <v>100</v>
      </c>
      <c r="K90" s="231"/>
      <c r="L90" s="232"/>
      <c r="M90" s="233"/>
      <c r="N90" s="49"/>
      <c r="O90" s="234"/>
    </row>
    <row r="91" spans="1:15" customFormat="1" ht="33" customHeight="1" x14ac:dyDescent="0.25">
      <c r="A91" s="223"/>
      <c r="B91" s="203"/>
      <c r="C91" s="204"/>
      <c r="D91" s="199"/>
      <c r="E91" s="192" t="s">
        <v>25</v>
      </c>
      <c r="F91" s="205" t="s">
        <v>26</v>
      </c>
      <c r="G91" s="194" t="s">
        <v>27</v>
      </c>
      <c r="H91" s="195">
        <f>'[92]Оценка от учреждения'!H90</f>
        <v>187</v>
      </c>
      <c r="I91" s="195">
        <f>'[92]Оценка от учреждения'!I90</f>
        <v>193.08</v>
      </c>
      <c r="J91" s="225">
        <f>IF(I91/H91*100&gt;100,100,I91/H91*100)</f>
        <v>100</v>
      </c>
      <c r="K91" s="225">
        <f>J91</f>
        <v>100</v>
      </c>
      <c r="L91" s="232"/>
      <c r="M91" s="233"/>
      <c r="N91" s="57"/>
      <c r="O91" s="236"/>
    </row>
    <row r="92" spans="1:15" customFormat="1" ht="34.5" hidden="1" customHeight="1" x14ac:dyDescent="0.25">
      <c r="A92" s="223"/>
      <c r="B92" s="189" t="s">
        <v>163</v>
      </c>
      <c r="C92" s="190" t="s">
        <v>164</v>
      </c>
      <c r="D92" s="191" t="s">
        <v>18</v>
      </c>
      <c r="E92" s="192" t="s">
        <v>19</v>
      </c>
      <c r="F92" s="193" t="s">
        <v>150</v>
      </c>
      <c r="G92" s="194" t="s">
        <v>21</v>
      </c>
      <c r="H92" s="195"/>
      <c r="I92" s="195"/>
      <c r="J92" s="225"/>
      <c r="K92" s="226"/>
      <c r="L92" s="227"/>
      <c r="M92" s="233"/>
      <c r="N92" s="44"/>
      <c r="O92" s="229">
        <v>23</v>
      </c>
    </row>
    <row r="93" spans="1:15" customFormat="1" ht="39" hidden="1" customHeight="1" x14ac:dyDescent="0.25">
      <c r="A93" s="223"/>
      <c r="B93" s="189"/>
      <c r="C93" s="190"/>
      <c r="D93" s="199"/>
      <c r="E93" s="192" t="s">
        <v>19</v>
      </c>
      <c r="F93" s="193" t="s">
        <v>151</v>
      </c>
      <c r="G93" s="194" t="s">
        <v>21</v>
      </c>
      <c r="H93" s="195"/>
      <c r="I93" s="195"/>
      <c r="J93" s="225"/>
      <c r="K93" s="231"/>
      <c r="L93" s="232"/>
      <c r="M93" s="233"/>
      <c r="N93" s="49"/>
      <c r="O93" s="234"/>
    </row>
    <row r="94" spans="1:15" customFormat="1" ht="32.25" hidden="1" customHeight="1" x14ac:dyDescent="0.25">
      <c r="A94" s="223"/>
      <c r="B94" s="189"/>
      <c r="C94" s="190"/>
      <c r="D94" s="199"/>
      <c r="E94" s="192" t="s">
        <v>19</v>
      </c>
      <c r="F94" s="220" t="s">
        <v>152</v>
      </c>
      <c r="G94" s="194" t="s">
        <v>21</v>
      </c>
      <c r="H94" s="195"/>
      <c r="I94" s="195"/>
      <c r="J94" s="225"/>
      <c r="K94" s="231"/>
      <c r="L94" s="232"/>
      <c r="M94" s="233"/>
      <c r="N94" s="49"/>
      <c r="O94" s="234"/>
    </row>
    <row r="95" spans="1:15" customFormat="1" ht="33" hidden="1" customHeight="1" x14ac:dyDescent="0.25">
      <c r="A95" s="223"/>
      <c r="B95" s="203"/>
      <c r="C95" s="204"/>
      <c r="D95" s="199"/>
      <c r="E95" s="192" t="s">
        <v>25</v>
      </c>
      <c r="F95" s="205" t="s">
        <v>117</v>
      </c>
      <c r="G95" s="194" t="s">
        <v>27</v>
      </c>
      <c r="H95" s="195"/>
      <c r="I95" s="195"/>
      <c r="J95" s="225"/>
      <c r="K95" s="225"/>
      <c r="L95" s="232"/>
      <c r="M95" s="233"/>
      <c r="N95" s="57"/>
      <c r="O95" s="236"/>
    </row>
    <row r="96" spans="1:15" ht="33" hidden="1" customHeight="1" x14ac:dyDescent="0.25">
      <c r="A96" s="223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/>
      <c r="I96" s="195"/>
      <c r="J96" s="196"/>
      <c r="K96" s="237"/>
      <c r="L96" s="227"/>
      <c r="M96" s="233"/>
      <c r="N96" s="44"/>
      <c r="O96" s="238">
        <v>24</v>
      </c>
    </row>
    <row r="97" spans="1:15" ht="39" hidden="1" customHeight="1" x14ac:dyDescent="0.25">
      <c r="A97" s="223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/>
      <c r="I97" s="195"/>
      <c r="J97" s="196"/>
      <c r="K97" s="239"/>
      <c r="L97" s="240"/>
      <c r="M97" s="233"/>
      <c r="N97" s="49"/>
      <c r="O97" s="241"/>
    </row>
    <row r="98" spans="1:15" ht="33.75" hidden="1" customHeight="1" x14ac:dyDescent="0.25">
      <c r="A98" s="223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/>
      <c r="I98" s="195"/>
      <c r="J98" s="196"/>
      <c r="K98" s="239"/>
      <c r="L98" s="240"/>
      <c r="M98" s="233"/>
      <c r="N98" s="49"/>
      <c r="O98" s="241"/>
    </row>
    <row r="99" spans="1:15" ht="33" hidden="1" customHeight="1" x14ac:dyDescent="0.25">
      <c r="A99" s="223"/>
      <c r="B99" s="203"/>
      <c r="C99" s="53"/>
      <c r="D99" s="209"/>
      <c r="E99" s="3" t="s">
        <v>25</v>
      </c>
      <c r="F99" s="55" t="s">
        <v>117</v>
      </c>
      <c r="G99" s="39" t="s">
        <v>27</v>
      </c>
      <c r="H99" s="195"/>
      <c r="I99" s="195"/>
      <c r="J99" s="196"/>
      <c r="K99" s="196"/>
      <c r="L99" s="240"/>
      <c r="M99" s="233"/>
      <c r="N99" s="57"/>
      <c r="O99" s="242"/>
    </row>
    <row r="100" spans="1:15" customFormat="1" ht="34.5" hidden="1" customHeight="1" x14ac:dyDescent="0.25">
      <c r="A100" s="223"/>
      <c r="B100" s="189" t="s">
        <v>167</v>
      </c>
      <c r="C100" s="190" t="s">
        <v>168</v>
      </c>
      <c r="D100" s="191" t="s">
        <v>18</v>
      </c>
      <c r="E100" s="192" t="s">
        <v>19</v>
      </c>
      <c r="F100" s="193" t="s">
        <v>150</v>
      </c>
      <c r="G100" s="194" t="s">
        <v>21</v>
      </c>
      <c r="H100" s="195"/>
      <c r="I100" s="195"/>
      <c r="J100" s="225"/>
      <c r="K100" s="226"/>
      <c r="L100" s="227"/>
      <c r="M100" s="233"/>
      <c r="N100" s="44"/>
      <c r="O100" s="229">
        <v>25</v>
      </c>
    </row>
    <row r="101" spans="1:15" customFormat="1" ht="39" hidden="1" customHeight="1" x14ac:dyDescent="0.25">
      <c r="A101" s="223"/>
      <c r="B101" s="189"/>
      <c r="C101" s="190"/>
      <c r="D101" s="199"/>
      <c r="E101" s="192" t="s">
        <v>19</v>
      </c>
      <c r="F101" s="193" t="s">
        <v>151</v>
      </c>
      <c r="G101" s="194" t="s">
        <v>21</v>
      </c>
      <c r="H101" s="195"/>
      <c r="I101" s="195"/>
      <c r="J101" s="225"/>
      <c r="K101" s="231"/>
      <c r="L101" s="232"/>
      <c r="M101" s="233"/>
      <c r="N101" s="49"/>
      <c r="O101" s="234"/>
    </row>
    <row r="102" spans="1:15" customFormat="1" ht="35.25" hidden="1" customHeight="1" x14ac:dyDescent="0.25">
      <c r="A102" s="223"/>
      <c r="B102" s="189"/>
      <c r="C102" s="190"/>
      <c r="D102" s="199"/>
      <c r="E102" s="192" t="s">
        <v>19</v>
      </c>
      <c r="F102" s="220" t="s">
        <v>152</v>
      </c>
      <c r="G102" s="194" t="s">
        <v>21</v>
      </c>
      <c r="H102" s="195"/>
      <c r="I102" s="195"/>
      <c r="J102" s="225"/>
      <c r="K102" s="231"/>
      <c r="L102" s="232"/>
      <c r="M102" s="233"/>
      <c r="N102" s="49"/>
      <c r="O102" s="234"/>
    </row>
    <row r="103" spans="1:15" customFormat="1" ht="33" hidden="1" customHeight="1" x14ac:dyDescent="0.25">
      <c r="A103" s="223"/>
      <c r="B103" s="203"/>
      <c r="C103" s="204"/>
      <c r="D103" s="199"/>
      <c r="E103" s="192" t="s">
        <v>25</v>
      </c>
      <c r="F103" s="205" t="s">
        <v>117</v>
      </c>
      <c r="G103" s="194" t="s">
        <v>27</v>
      </c>
      <c r="H103" s="195"/>
      <c r="I103" s="195"/>
      <c r="J103" s="225"/>
      <c r="K103" s="225"/>
      <c r="L103" s="232"/>
      <c r="M103" s="233"/>
      <c r="N103" s="57"/>
      <c r="O103" s="236"/>
    </row>
    <row r="104" spans="1:15" ht="33" hidden="1" customHeight="1" x14ac:dyDescent="0.25">
      <c r="A104" s="20"/>
      <c r="B104" s="189" t="s">
        <v>169</v>
      </c>
      <c r="C104" s="36" t="s">
        <v>170</v>
      </c>
      <c r="D104" s="208" t="s">
        <v>18</v>
      </c>
      <c r="E104" s="3" t="s">
        <v>19</v>
      </c>
      <c r="F104" s="38" t="s">
        <v>150</v>
      </c>
      <c r="G104" s="39" t="s">
        <v>21</v>
      </c>
      <c r="H104" s="195"/>
      <c r="I104" s="195"/>
      <c r="J104" s="196"/>
      <c r="K104" s="237"/>
      <c r="L104" s="227"/>
      <c r="M104" s="243"/>
      <c r="N104" s="44"/>
      <c r="O104" s="238">
        <v>26</v>
      </c>
    </row>
    <row r="105" spans="1:15" ht="39" hidden="1" customHeight="1" x14ac:dyDescent="0.25">
      <c r="A105" s="20"/>
      <c r="B105" s="189"/>
      <c r="C105" s="36"/>
      <c r="D105" s="209"/>
      <c r="E105" s="3" t="s">
        <v>19</v>
      </c>
      <c r="F105" s="38" t="s">
        <v>151</v>
      </c>
      <c r="G105" s="39" t="s">
        <v>21</v>
      </c>
      <c r="H105" s="195"/>
      <c r="I105" s="195"/>
      <c r="J105" s="196"/>
      <c r="K105" s="239"/>
      <c r="L105" s="240"/>
      <c r="M105" s="243"/>
      <c r="N105" s="49"/>
      <c r="O105" s="241"/>
    </row>
    <row r="106" spans="1:15" ht="32.25" hidden="1" customHeight="1" x14ac:dyDescent="0.25">
      <c r="A106" s="20"/>
      <c r="B106" s="189"/>
      <c r="C106" s="36"/>
      <c r="D106" s="209"/>
      <c r="E106" s="3" t="s">
        <v>19</v>
      </c>
      <c r="F106" s="219" t="s">
        <v>152</v>
      </c>
      <c r="G106" s="39" t="s">
        <v>21</v>
      </c>
      <c r="H106" s="195"/>
      <c r="I106" s="195"/>
      <c r="J106" s="196"/>
      <c r="K106" s="239"/>
      <c r="L106" s="240"/>
      <c r="M106" s="243"/>
      <c r="N106" s="49"/>
      <c r="O106" s="241"/>
    </row>
    <row r="107" spans="1:15" ht="33" hidden="1" customHeight="1" x14ac:dyDescent="0.25">
      <c r="A107" s="159"/>
      <c r="B107" s="203"/>
      <c r="C107" s="53"/>
      <c r="D107" s="209"/>
      <c r="E107" s="3" t="s">
        <v>25</v>
      </c>
      <c r="F107" s="55" t="s">
        <v>117</v>
      </c>
      <c r="G107" s="39" t="s">
        <v>27</v>
      </c>
      <c r="H107" s="195"/>
      <c r="I107" s="195"/>
      <c r="J107" s="196"/>
      <c r="K107" s="196"/>
      <c r="L107" s="240"/>
      <c r="M107" s="244"/>
      <c r="N107" s="57"/>
      <c r="O107" s="24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45"/>
      <c r="H109" s="246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16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3" t="s">
        <v>1</v>
      </c>
      <c r="B2" s="3" t="s">
        <v>173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3</v>
      </c>
      <c r="D3" s="5">
        <v>4</v>
      </c>
      <c r="E3" s="4">
        <v>5</v>
      </c>
      <c r="F3" s="4">
        <v>6</v>
      </c>
      <c r="G3" s="5">
        <v>7</v>
      </c>
      <c r="H3" s="4">
        <v>8</v>
      </c>
      <c r="I3" s="4">
        <v>9</v>
      </c>
      <c r="J3" s="5">
        <v>10</v>
      </c>
      <c r="K3" s="4">
        <v>11</v>
      </c>
      <c r="L3" s="4">
        <v>12</v>
      </c>
      <c r="M3" s="5">
        <v>13</v>
      </c>
      <c r="N3" s="4">
        <v>14</v>
      </c>
    </row>
    <row r="4" spans="1:15" customFormat="1" ht="55.5" hidden="1" customHeight="1" x14ac:dyDescent="0.25">
      <c r="A4" s="228" t="s">
        <v>248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8.25" hidden="1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04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>
        <f>'[93]Оценка от учреждения'!H15</f>
        <v>5</v>
      </c>
      <c r="I16" s="195">
        <f>'[93]Оценка от учреждения'!I15</f>
        <v>5.7</v>
      </c>
      <c r="J16" s="225">
        <f>IF(H16/I16*100&gt;100,100,H16/I16*100)</f>
        <v>87.719298245614027</v>
      </c>
      <c r="K16" s="226">
        <f>(J16+J17+J18)/3</f>
        <v>95.906432748538009</v>
      </c>
      <c r="L16" s="227">
        <f>(K16+K19)/2</f>
        <v>97.953216374269005</v>
      </c>
      <c r="M16" s="233"/>
      <c r="N16" s="44"/>
      <c r="O16" s="229">
        <v>4</v>
      </c>
    </row>
    <row r="17" spans="1:15" customFormat="1" ht="39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>
        <f>'[93]Оценка от учреждения'!H16</f>
        <v>100</v>
      </c>
      <c r="I17" s="195">
        <f>'[93]Оценка от учреждения'!I16</f>
        <v>100</v>
      </c>
      <c r="J17" s="225">
        <f>IF(I17/H17*100&gt;100,100,I17/H17*100)</f>
        <v>100</v>
      </c>
      <c r="K17" s="231"/>
      <c r="L17" s="232"/>
      <c r="M17" s="233"/>
      <c r="N17" s="49"/>
      <c r="O17" s="234"/>
    </row>
    <row r="18" spans="1:15" customFormat="1" ht="32.25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>
        <f>'[93]Оценка от учреждения'!H17</f>
        <v>55</v>
      </c>
      <c r="I18" s="195">
        <f>'[93]Оценка от учреждения'!I17</f>
        <v>66.7</v>
      </c>
      <c r="J18" s="225">
        <f>IF(I18/H18*100&gt;100,100,I18/H18*100)</f>
        <v>100</v>
      </c>
      <c r="K18" s="231"/>
      <c r="L18" s="232"/>
      <c r="M18" s="233"/>
      <c r="N18" s="49"/>
      <c r="O18" s="234"/>
    </row>
    <row r="19" spans="1:15" customFormat="1" ht="33" customHeight="1" x14ac:dyDescent="0.25">
      <c r="A19" s="223"/>
      <c r="B19" s="203"/>
      <c r="C19" s="204"/>
      <c r="D19" s="199"/>
      <c r="E19" s="192" t="s">
        <v>25</v>
      </c>
      <c r="F19" s="205" t="s">
        <v>26</v>
      </c>
      <c r="G19" s="194" t="s">
        <v>27</v>
      </c>
      <c r="H19" s="195">
        <f>'[93]Оценка от учреждения'!H18</f>
        <v>2</v>
      </c>
      <c r="I19" s="195">
        <f>'[93]Оценка от учреждения'!I18</f>
        <v>2</v>
      </c>
      <c r="J19" s="225">
        <f>IF(I19/H19*100&gt;100,100,I19/H19*100)</f>
        <v>100</v>
      </c>
      <c r="K19" s="225">
        <f>J19</f>
        <v>100</v>
      </c>
      <c r="L19" s="232"/>
      <c r="M19" s="233"/>
      <c r="N19" s="57"/>
      <c r="O19" s="236"/>
    </row>
    <row r="20" spans="1:15" customFormat="1" ht="52.5" customHeight="1" x14ac:dyDescent="0.25">
      <c r="A20" s="223"/>
      <c r="B20" s="189" t="s">
        <v>124</v>
      </c>
      <c r="C20" s="190" t="s">
        <v>125</v>
      </c>
      <c r="D20" s="191" t="s">
        <v>18</v>
      </c>
      <c r="E20" s="192" t="s">
        <v>19</v>
      </c>
      <c r="F20" s="193" t="s">
        <v>114</v>
      </c>
      <c r="G20" s="194" t="s">
        <v>21</v>
      </c>
      <c r="H20" s="195">
        <f>'[93]Оценка от учреждения'!H19</f>
        <v>5</v>
      </c>
      <c r="I20" s="195">
        <f>'[93]Оценка от учреждения'!I19</f>
        <v>5</v>
      </c>
      <c r="J20" s="225">
        <f>IF(H20/I20*100&gt;100,100,H20/I20*100)</f>
        <v>100</v>
      </c>
      <c r="K20" s="226">
        <f>(J20+J21+J22)/3</f>
        <v>100</v>
      </c>
      <c r="L20" s="227">
        <f>(K20+K23)/2</f>
        <v>100</v>
      </c>
      <c r="M20" s="233"/>
      <c r="N20" s="44"/>
      <c r="O20" s="229">
        <v>5</v>
      </c>
    </row>
    <row r="21" spans="1:15" customFormat="1" ht="39" customHeight="1" x14ac:dyDescent="0.25">
      <c r="A21" s="223"/>
      <c r="B21" s="189"/>
      <c r="C21" s="190"/>
      <c r="D21" s="199"/>
      <c r="E21" s="192" t="s">
        <v>19</v>
      </c>
      <c r="F21" s="193" t="s">
        <v>115</v>
      </c>
      <c r="G21" s="194" t="s">
        <v>21</v>
      </c>
      <c r="H21" s="195">
        <f>'[93]Оценка от учреждения'!H20</f>
        <v>100</v>
      </c>
      <c r="I21" s="195">
        <f>'[93]Оценка от учреждения'!I20</f>
        <v>100</v>
      </c>
      <c r="J21" s="225">
        <f>IF(I21/H21*100&gt;100,100,I21/H21*100)</f>
        <v>100</v>
      </c>
      <c r="K21" s="231"/>
      <c r="L21" s="232"/>
      <c r="M21" s="233"/>
      <c r="N21" s="49"/>
      <c r="O21" s="234"/>
    </row>
    <row r="22" spans="1:15" customFormat="1" ht="33.75" customHeight="1" x14ac:dyDescent="0.25">
      <c r="A22" s="223"/>
      <c r="B22" s="189"/>
      <c r="C22" s="190"/>
      <c r="D22" s="199"/>
      <c r="E22" s="192" t="s">
        <v>19</v>
      </c>
      <c r="F22" s="193" t="s">
        <v>116</v>
      </c>
      <c r="G22" s="194" t="s">
        <v>21</v>
      </c>
      <c r="H22" s="195">
        <f>'[93]Оценка от учреждения'!H21</f>
        <v>66.7</v>
      </c>
      <c r="I22" s="195">
        <f>'[93]Оценка от учреждения'!I21</f>
        <v>66.7</v>
      </c>
      <c r="J22" s="225">
        <f>IF(I22/H22*100&gt;100,100,I22/H22*100)</f>
        <v>100</v>
      </c>
      <c r="K22" s="231"/>
      <c r="L22" s="232"/>
      <c r="M22" s="233"/>
      <c r="N22" s="49"/>
      <c r="O22" s="234"/>
    </row>
    <row r="23" spans="1:15" customFormat="1" ht="33" customHeight="1" x14ac:dyDescent="0.25">
      <c r="A23" s="223"/>
      <c r="B23" s="203"/>
      <c r="C23" s="204"/>
      <c r="D23" s="199"/>
      <c r="E23" s="192" t="s">
        <v>25</v>
      </c>
      <c r="F23" s="205" t="s">
        <v>26</v>
      </c>
      <c r="G23" s="194" t="s">
        <v>27</v>
      </c>
      <c r="H23" s="195">
        <f>'[93]Оценка от учреждения'!H22</f>
        <v>3.67</v>
      </c>
      <c r="I23" s="195">
        <f>'[93]Оценка от учреждения'!I22</f>
        <v>5.83</v>
      </c>
      <c r="J23" s="225">
        <f>IF(I23/H23*100&gt;100,100,I23/H23*100)</f>
        <v>100</v>
      </c>
      <c r="K23" s="225">
        <f>J23</f>
        <v>100</v>
      </c>
      <c r="L23" s="232"/>
      <c r="M23" s="233"/>
      <c r="N23" s="57"/>
      <c r="O23" s="236"/>
    </row>
    <row r="24" spans="1:15" ht="52.5" customHeight="1" x14ac:dyDescent="0.25">
      <c r="A24" s="223"/>
      <c r="B24" s="189" t="s">
        <v>126</v>
      </c>
      <c r="C24" s="36" t="s">
        <v>127</v>
      </c>
      <c r="D24" s="208" t="s">
        <v>18</v>
      </c>
      <c r="E24" s="3" t="s">
        <v>19</v>
      </c>
      <c r="F24" s="38" t="s">
        <v>114</v>
      </c>
      <c r="G24" s="39" t="s">
        <v>21</v>
      </c>
      <c r="H24" s="195">
        <f>'[93]Оценка от учреждения'!H23</f>
        <v>5</v>
      </c>
      <c r="I24" s="195">
        <f>'[93]Оценка от учреждения'!I23</f>
        <v>6.7</v>
      </c>
      <c r="J24" s="196">
        <f>IF(H24/I24*100&gt;100,100,H24/I24*100)</f>
        <v>74.626865671641781</v>
      </c>
      <c r="K24" s="237">
        <f>(J24+J25+J26)/3</f>
        <v>91.542288557213922</v>
      </c>
      <c r="L24" s="227">
        <f>(K24+K27)/2</f>
        <v>95.771144278606954</v>
      </c>
      <c r="M24" s="233"/>
      <c r="N24" s="44"/>
      <c r="O24" s="238">
        <v>6</v>
      </c>
    </row>
    <row r="25" spans="1:15" ht="39" customHeight="1" x14ac:dyDescent="0.25">
      <c r="A25" s="223"/>
      <c r="B25" s="189"/>
      <c r="C25" s="36"/>
      <c r="D25" s="209"/>
      <c r="E25" s="3" t="s">
        <v>19</v>
      </c>
      <c r="F25" s="193" t="s">
        <v>115</v>
      </c>
      <c r="G25" s="39" t="s">
        <v>21</v>
      </c>
      <c r="H25" s="195">
        <f>'[93]Оценка от учреждения'!H24</f>
        <v>100</v>
      </c>
      <c r="I25" s="195">
        <f>'[93]Оценка от учреждения'!I24</f>
        <v>100</v>
      </c>
      <c r="J25" s="196">
        <f>IF(I25/H25*100&gt;100,100,I25/H25*100)</f>
        <v>100</v>
      </c>
      <c r="K25" s="239"/>
      <c r="L25" s="240"/>
      <c r="M25" s="233"/>
      <c r="N25" s="49"/>
      <c r="O25" s="241"/>
    </row>
    <row r="26" spans="1:15" ht="35.25" customHeight="1" x14ac:dyDescent="0.25">
      <c r="A26" s="223"/>
      <c r="B26" s="189"/>
      <c r="C26" s="36"/>
      <c r="D26" s="209"/>
      <c r="E26" s="3" t="s">
        <v>19</v>
      </c>
      <c r="F26" s="38" t="s">
        <v>116</v>
      </c>
      <c r="G26" s="39" t="s">
        <v>21</v>
      </c>
      <c r="H26" s="195">
        <f>'[93]Оценка от учреждения'!H25</f>
        <v>55</v>
      </c>
      <c r="I26" s="195">
        <f>'[93]Оценка от учреждения'!I25</f>
        <v>60</v>
      </c>
      <c r="J26" s="196">
        <f>IF(I26/H26*100&gt;100,100,I26/H26*100)</f>
        <v>100</v>
      </c>
      <c r="K26" s="239"/>
      <c r="L26" s="240"/>
      <c r="M26" s="233"/>
      <c r="N26" s="49"/>
      <c r="O26" s="241"/>
    </row>
    <row r="27" spans="1:15" ht="33" customHeight="1" x14ac:dyDescent="0.25">
      <c r="A27" s="223"/>
      <c r="B27" s="203"/>
      <c r="C27" s="53"/>
      <c r="D27" s="209"/>
      <c r="E27" s="3" t="s">
        <v>25</v>
      </c>
      <c r="F27" s="55" t="s">
        <v>26</v>
      </c>
      <c r="G27" s="39" t="s">
        <v>27</v>
      </c>
      <c r="H27" s="195">
        <f>'[93]Оценка от учреждения'!H26</f>
        <v>22</v>
      </c>
      <c r="I27" s="195">
        <f>'[93]Оценка от учреждения'!I26</f>
        <v>25.08</v>
      </c>
      <c r="J27" s="196">
        <f>IF(I27/H27*100&gt;100,100,I27/H27*100)</f>
        <v>100</v>
      </c>
      <c r="K27" s="196">
        <f>J27</f>
        <v>100</v>
      </c>
      <c r="L27" s="240"/>
      <c r="M27" s="233"/>
      <c r="N27" s="57"/>
      <c r="O27" s="242"/>
    </row>
    <row r="28" spans="1:15" customFormat="1" ht="51" customHeight="1" x14ac:dyDescent="0.25">
      <c r="A28" s="223"/>
      <c r="B28" s="189" t="s">
        <v>128</v>
      </c>
      <c r="C28" s="190" t="s">
        <v>129</v>
      </c>
      <c r="D28" s="191" t="s">
        <v>18</v>
      </c>
      <c r="E28" s="192" t="s">
        <v>19</v>
      </c>
      <c r="F28" s="193" t="s">
        <v>114</v>
      </c>
      <c r="G28" s="194" t="s">
        <v>21</v>
      </c>
      <c r="H28" s="195">
        <f>'[93]Оценка от учреждения'!H27</f>
        <v>5</v>
      </c>
      <c r="I28" s="195">
        <f>'[93]Оценка от учреждения'!I27</f>
        <v>4</v>
      </c>
      <c r="J28" s="225">
        <f>IF(H28/I28*100&gt;100,100,H28/I28*100)</f>
        <v>100</v>
      </c>
      <c r="K28" s="226">
        <f>(J28+J29+J30)/3</f>
        <v>96.969696969696955</v>
      </c>
      <c r="L28" s="227">
        <f>(K28+K31)/2</f>
        <v>98.48484848484847</v>
      </c>
      <c r="M28" s="233"/>
      <c r="N28" s="44"/>
      <c r="O28" s="229">
        <v>7</v>
      </c>
    </row>
    <row r="29" spans="1:15" customFormat="1" ht="39" customHeight="1" x14ac:dyDescent="0.25">
      <c r="A29" s="223"/>
      <c r="B29" s="189"/>
      <c r="C29" s="190"/>
      <c r="D29" s="199"/>
      <c r="E29" s="192" t="s">
        <v>19</v>
      </c>
      <c r="F29" s="193" t="s">
        <v>115</v>
      </c>
      <c r="G29" s="194" t="s">
        <v>21</v>
      </c>
      <c r="H29" s="195">
        <f>'[93]Оценка от учреждения'!H28</f>
        <v>100</v>
      </c>
      <c r="I29" s="195">
        <f>'[93]Оценка от учреждения'!I28</f>
        <v>100</v>
      </c>
      <c r="J29" s="225">
        <f>IF(I29/H29*100&gt;100,100,I29/H29*100)</f>
        <v>100</v>
      </c>
      <c r="K29" s="231"/>
      <c r="L29" s="232"/>
      <c r="M29" s="233"/>
      <c r="N29" s="49"/>
      <c r="O29" s="234"/>
    </row>
    <row r="30" spans="1:15" customFormat="1" ht="33.75" customHeight="1" x14ac:dyDescent="0.25">
      <c r="A30" s="223"/>
      <c r="B30" s="189"/>
      <c r="C30" s="190"/>
      <c r="D30" s="199"/>
      <c r="E30" s="192" t="s">
        <v>19</v>
      </c>
      <c r="F30" s="193" t="s">
        <v>116</v>
      </c>
      <c r="G30" s="194" t="s">
        <v>21</v>
      </c>
      <c r="H30" s="195">
        <f>'[93]Оценка от учреждения'!H29</f>
        <v>55</v>
      </c>
      <c r="I30" s="195">
        <f>'[93]Оценка от учреждения'!I29</f>
        <v>50</v>
      </c>
      <c r="J30" s="225">
        <f>IF(I30/H30*100&gt;100,100,I30/H30*100)</f>
        <v>90.909090909090907</v>
      </c>
      <c r="K30" s="231"/>
      <c r="L30" s="232"/>
      <c r="M30" s="233"/>
      <c r="N30" s="49"/>
      <c r="O30" s="234"/>
    </row>
    <row r="31" spans="1:15" customFormat="1" ht="33" customHeight="1" x14ac:dyDescent="0.25">
      <c r="A31" s="223"/>
      <c r="B31" s="203"/>
      <c r="C31" s="204"/>
      <c r="D31" s="199"/>
      <c r="E31" s="192" t="s">
        <v>25</v>
      </c>
      <c r="F31" s="205" t="s">
        <v>26</v>
      </c>
      <c r="G31" s="194" t="s">
        <v>27</v>
      </c>
      <c r="H31" s="195">
        <f>'[93]Оценка от учреждения'!H30</f>
        <v>2</v>
      </c>
      <c r="I31" s="195">
        <f>'[93]Оценка от учреждения'!I30</f>
        <v>2</v>
      </c>
      <c r="J31" s="225">
        <f>IF(I31/H31*100&gt;100,100,I31/H31*100)</f>
        <v>100</v>
      </c>
      <c r="K31" s="225">
        <f>J31</f>
        <v>100</v>
      </c>
      <c r="L31" s="232"/>
      <c r="M31" s="233"/>
      <c r="N31" s="57"/>
      <c r="O31" s="236"/>
    </row>
    <row r="32" spans="1:15" ht="54" customHeight="1" x14ac:dyDescent="0.25">
      <c r="A32" s="20"/>
      <c r="B32" s="189" t="s">
        <v>130</v>
      </c>
      <c r="C32" s="36" t="s">
        <v>131</v>
      </c>
      <c r="D32" s="37" t="s">
        <v>18</v>
      </c>
      <c r="E32" s="3" t="s">
        <v>19</v>
      </c>
      <c r="F32" s="38" t="s">
        <v>114</v>
      </c>
      <c r="G32" s="39" t="s">
        <v>21</v>
      </c>
      <c r="H32" s="195">
        <f>'[93]Оценка от учреждения'!H31</f>
        <v>5</v>
      </c>
      <c r="I32" s="195">
        <f>'[93]Оценка от учреждения'!I31</f>
        <v>5.6</v>
      </c>
      <c r="J32" s="196">
        <f>IF(H32/I32*100&gt;100,100,H32/I32*100)</f>
        <v>89.285714285714292</v>
      </c>
      <c r="K32" s="237">
        <f>(J32+J33+J34)/3</f>
        <v>96.428571428571431</v>
      </c>
      <c r="L32" s="227">
        <f>(K32+K35)/2</f>
        <v>98.214285714285722</v>
      </c>
      <c r="M32" s="243"/>
      <c r="N32" s="44"/>
      <c r="O32" s="238">
        <v>8</v>
      </c>
    </row>
    <row r="33" spans="1:15" ht="39" customHeight="1" x14ac:dyDescent="0.25">
      <c r="A33" s="20"/>
      <c r="B33" s="189"/>
      <c r="C33" s="36"/>
      <c r="D33" s="217"/>
      <c r="E33" s="3" t="s">
        <v>19</v>
      </c>
      <c r="F33" s="38" t="s">
        <v>115</v>
      </c>
      <c r="G33" s="39" t="s">
        <v>21</v>
      </c>
      <c r="H33" s="195">
        <f>'[93]Оценка от учреждения'!H32</f>
        <v>100</v>
      </c>
      <c r="I33" s="195">
        <f>'[93]Оценка от учреждения'!I32</f>
        <v>100</v>
      </c>
      <c r="J33" s="196">
        <f>IF(I33/H33*100&gt;100,100,I33/H33*100)</f>
        <v>100</v>
      </c>
      <c r="K33" s="239"/>
      <c r="L33" s="240"/>
      <c r="M33" s="243"/>
      <c r="N33" s="49"/>
      <c r="O33" s="241"/>
    </row>
    <row r="34" spans="1:15" ht="33.75" customHeight="1" x14ac:dyDescent="0.25">
      <c r="A34" s="20"/>
      <c r="B34" s="189"/>
      <c r="C34" s="36"/>
      <c r="D34" s="217"/>
      <c r="E34" s="3" t="s">
        <v>19</v>
      </c>
      <c r="F34" s="38" t="s">
        <v>116</v>
      </c>
      <c r="G34" s="39" t="s">
        <v>21</v>
      </c>
      <c r="H34" s="195">
        <f>'[93]Оценка от учреждения'!H33</f>
        <v>55</v>
      </c>
      <c r="I34" s="195">
        <f>'[93]Оценка от учреждения'!I33</f>
        <v>57.7</v>
      </c>
      <c r="J34" s="196">
        <f>IF(I34/H34*100&gt;100,100,I34/H34*100)</f>
        <v>100</v>
      </c>
      <c r="K34" s="239"/>
      <c r="L34" s="240"/>
      <c r="M34" s="243"/>
      <c r="N34" s="49"/>
      <c r="O34" s="241"/>
    </row>
    <row r="35" spans="1:15" ht="33" customHeight="1" x14ac:dyDescent="0.25">
      <c r="A35" s="20"/>
      <c r="B35" s="203"/>
      <c r="C35" s="53"/>
      <c r="D35" s="218"/>
      <c r="E35" s="3" t="s">
        <v>25</v>
      </c>
      <c r="F35" s="55" t="s">
        <v>26</v>
      </c>
      <c r="G35" s="39" t="s">
        <v>27</v>
      </c>
      <c r="H35" s="195">
        <f>'[93]Оценка от учреждения'!H34</f>
        <v>278</v>
      </c>
      <c r="I35" s="195">
        <f>'[93]Оценка от учреждения'!I34</f>
        <v>285.17</v>
      </c>
      <c r="J35" s="196">
        <f>IF(I35/H35*100&gt;100,100,I35/H35*100)</f>
        <v>100</v>
      </c>
      <c r="K35" s="196">
        <f>J35</f>
        <v>100</v>
      </c>
      <c r="L35" s="240"/>
      <c r="M35" s="243"/>
      <c r="N35" s="57"/>
      <c r="O35" s="242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33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33"/>
      <c r="N41" s="49"/>
      <c r="O41" s="241"/>
    </row>
    <row r="42" spans="1:15" ht="36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33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customHeight="1" x14ac:dyDescent="0.25">
      <c r="A56" s="223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>
        <f>'[93]Оценка от учреждения'!H55</f>
        <v>5</v>
      </c>
      <c r="I56" s="195">
        <f>'[93]Оценка от учреждения'!I55</f>
        <v>4.9000000000000004</v>
      </c>
      <c r="J56" s="196">
        <f>IF(H56/I56*100&gt;100,100,H56/I56*100)</f>
        <v>100</v>
      </c>
      <c r="K56" s="237">
        <f>(J56+J57+J58)/3</f>
        <v>96.969696969696955</v>
      </c>
      <c r="L56" s="227">
        <f>(K56+K59)/2</f>
        <v>98.48484848484847</v>
      </c>
      <c r="M56" s="233"/>
      <c r="N56" s="44"/>
      <c r="O56" s="238">
        <v>14</v>
      </c>
    </row>
    <row r="57" spans="1:15" ht="39" customHeight="1" x14ac:dyDescent="0.25">
      <c r="A57" s="223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>
        <f>'[93]Оценка от учреждения'!H56</f>
        <v>100</v>
      </c>
      <c r="I57" s="195">
        <f>'[93]Оценка от учреждения'!I56</f>
        <v>100</v>
      </c>
      <c r="J57" s="196">
        <f>IF(I57/H57*100&gt;100,100,I57/H57*100)</f>
        <v>100</v>
      </c>
      <c r="K57" s="239"/>
      <c r="L57" s="240"/>
      <c r="M57" s="233"/>
      <c r="N57" s="49"/>
      <c r="O57" s="241"/>
    </row>
    <row r="58" spans="1:15" ht="36.75" customHeight="1" x14ac:dyDescent="0.25">
      <c r="A58" s="223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>
        <f>'[93]Оценка от учреждения'!H57</f>
        <v>55</v>
      </c>
      <c r="I58" s="195">
        <f>'[93]Оценка от учреждения'!I57</f>
        <v>50</v>
      </c>
      <c r="J58" s="196">
        <f>IF(I58/H58*100&gt;100,100,I58/H58*100)</f>
        <v>90.909090909090907</v>
      </c>
      <c r="K58" s="239"/>
      <c r="L58" s="240"/>
      <c r="M58" s="233"/>
      <c r="N58" s="49"/>
      <c r="O58" s="241"/>
    </row>
    <row r="59" spans="1:15" ht="33" customHeight="1" x14ac:dyDescent="0.25">
      <c r="A59" s="223"/>
      <c r="B59" s="203"/>
      <c r="C59" s="53"/>
      <c r="D59" s="209"/>
      <c r="E59" s="3" t="s">
        <v>25</v>
      </c>
      <c r="F59" s="55" t="s">
        <v>26</v>
      </c>
      <c r="G59" s="39" t="s">
        <v>27</v>
      </c>
      <c r="H59" s="195">
        <f>'[93]Оценка от учреждения'!H58</f>
        <v>40</v>
      </c>
      <c r="I59" s="195">
        <f>'[93]Оценка от учреждения'!I58</f>
        <v>40.25</v>
      </c>
      <c r="J59" s="196">
        <f>IF(I59/H59*100&gt;100,100,I59/H59*100)</f>
        <v>100</v>
      </c>
      <c r="K59" s="196">
        <f>J59</f>
        <v>100</v>
      </c>
      <c r="L59" s="240"/>
      <c r="M59" s="233"/>
      <c r="N59" s="57"/>
      <c r="O59" s="242"/>
    </row>
    <row r="60" spans="1:15" customFormat="1" ht="52.5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33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33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33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33"/>
      <c r="N63" s="57"/>
      <c r="O63" s="236"/>
    </row>
    <row r="64" spans="1:15" ht="5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>
        <f>'[93]Оценка от учреждения'!H63</f>
        <v>5</v>
      </c>
      <c r="I64" s="195">
        <f>'[93]Оценка от учреждения'!I63</f>
        <v>4.9000000000000004</v>
      </c>
      <c r="J64" s="196">
        <f>IF(H64/I64*100&gt;100,100,H64/I64*100)</f>
        <v>100</v>
      </c>
      <c r="K64" s="237">
        <f>(J64+J65+J66)/3</f>
        <v>100</v>
      </c>
      <c r="L64" s="227">
        <f>(K64+K67)/2</f>
        <v>100</v>
      </c>
      <c r="M64" s="233"/>
      <c r="N64" s="44"/>
      <c r="O64" s="238">
        <v>16</v>
      </c>
    </row>
    <row r="65" spans="1:15" ht="39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>
        <f>'[93]Оценка от учреждения'!H64</f>
        <v>100</v>
      </c>
      <c r="I65" s="195">
        <f>'[93]Оценка от учреждения'!I64</f>
        <v>100</v>
      </c>
      <c r="J65" s="196">
        <f>IF(I65/H65*100&gt;100,100,I65/H65*100)</f>
        <v>100</v>
      </c>
      <c r="K65" s="239"/>
      <c r="L65" s="240"/>
      <c r="M65" s="233"/>
      <c r="N65" s="49"/>
      <c r="O65" s="241"/>
    </row>
    <row r="66" spans="1:15" ht="33.75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>
        <f>'[93]Оценка от учреждения'!H65</f>
        <v>55</v>
      </c>
      <c r="I66" s="195">
        <f>'[93]Оценка от учреждения'!I65</f>
        <v>55.6</v>
      </c>
      <c r="J66" s="196">
        <f>IF(I66/H66*100&gt;100,100,I66/H66*100)</f>
        <v>100</v>
      </c>
      <c r="K66" s="239"/>
      <c r="L66" s="240"/>
      <c r="M66" s="233"/>
      <c r="N66" s="49"/>
      <c r="O66" s="241"/>
    </row>
    <row r="67" spans="1:15" ht="33" customHeight="1" x14ac:dyDescent="0.25">
      <c r="A67" s="223"/>
      <c r="B67" s="203"/>
      <c r="C67" s="53"/>
      <c r="D67" s="209"/>
      <c r="E67" s="3" t="s">
        <v>25</v>
      </c>
      <c r="F67" s="55" t="s">
        <v>26</v>
      </c>
      <c r="G67" s="39" t="s">
        <v>27</v>
      </c>
      <c r="H67" s="195">
        <f>'[93]Оценка от учреждения'!H66</f>
        <v>4.33</v>
      </c>
      <c r="I67" s="195">
        <f>'[93]Оценка от учреждения'!I66</f>
        <v>4.5</v>
      </c>
      <c r="J67" s="196">
        <f>IF(I67/H67*100&gt;100,100,I67/H67*100)</f>
        <v>100</v>
      </c>
      <c r="K67" s="196">
        <f>J67</f>
        <v>100</v>
      </c>
      <c r="L67" s="240"/>
      <c r="M67" s="233"/>
      <c r="N67" s="57"/>
      <c r="O67" s="242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196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hidden="1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/>
      <c r="I72" s="195"/>
      <c r="J72" s="196"/>
      <c r="K72" s="237"/>
      <c r="L72" s="227"/>
      <c r="M72" s="233"/>
      <c r="N72" s="44"/>
      <c r="O72" s="238">
        <v>18</v>
      </c>
    </row>
    <row r="73" spans="1:15" ht="34.5" hidden="1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/>
      <c r="I73" s="195"/>
      <c r="J73" s="196"/>
      <c r="K73" s="239"/>
      <c r="L73" s="240"/>
      <c r="M73" s="233"/>
      <c r="N73" s="49"/>
      <c r="O73" s="241"/>
    </row>
    <row r="74" spans="1:15" ht="33.75" hidden="1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/>
      <c r="I74" s="195"/>
      <c r="J74" s="196"/>
      <c r="K74" s="239"/>
      <c r="L74" s="240"/>
      <c r="M74" s="233"/>
      <c r="N74" s="49"/>
      <c r="O74" s="241"/>
    </row>
    <row r="75" spans="1:15" ht="33" hidden="1" customHeight="1" x14ac:dyDescent="0.25">
      <c r="A75" s="223"/>
      <c r="B75" s="203"/>
      <c r="C75" s="53"/>
      <c r="D75" s="209"/>
      <c r="E75" s="3" t="s">
        <v>25</v>
      </c>
      <c r="F75" s="55" t="s">
        <v>117</v>
      </c>
      <c r="G75" s="39" t="s">
        <v>27</v>
      </c>
      <c r="H75" s="195"/>
      <c r="I75" s="195"/>
      <c r="J75" s="196"/>
      <c r="K75" s="196"/>
      <c r="L75" s="240"/>
      <c r="M75" s="233"/>
      <c r="N75" s="57"/>
      <c r="O75" s="242"/>
    </row>
    <row r="76" spans="1:15" customFormat="1" ht="36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/>
      <c r="I76" s="195"/>
      <c r="J76" s="225"/>
      <c r="K76" s="226"/>
      <c r="L76" s="227"/>
      <c r="M76" s="233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/>
      <c r="I77" s="195"/>
      <c r="J77" s="225"/>
      <c r="K77" s="231"/>
      <c r="L77" s="232"/>
      <c r="M77" s="233"/>
      <c r="N77" s="49"/>
      <c r="O77" s="234"/>
    </row>
    <row r="78" spans="1:15" customFormat="1" ht="35.25" hidden="1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/>
      <c r="I78" s="195"/>
      <c r="J78" s="225"/>
      <c r="K78" s="231"/>
      <c r="L78" s="232"/>
      <c r="M78" s="233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/>
      <c r="L79" s="232"/>
      <c r="M79" s="233"/>
      <c r="N79" s="57"/>
      <c r="O79" s="236"/>
    </row>
    <row r="80" spans="1:15" ht="34.5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>
        <f>'[93]Оценка от учреждения'!H79</f>
        <v>100</v>
      </c>
      <c r="I80" s="195">
        <f>'[93]Оценка от учреждения'!I79</f>
        <v>100</v>
      </c>
      <c r="J80" s="196">
        <f>IF(I80/H80*100&gt;100,100,I80/H80*100)</f>
        <v>100</v>
      </c>
      <c r="K80" s="237">
        <f>(J80+J81+J82)/3</f>
        <v>98.717948717948715</v>
      </c>
      <c r="L80" s="227">
        <f>(K80+K83)/2</f>
        <v>99.358974358974365</v>
      </c>
      <c r="M80" s="233"/>
      <c r="N80" s="44"/>
      <c r="O80" s="238">
        <v>20</v>
      </c>
    </row>
    <row r="81" spans="1:15" ht="39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>
        <f>'[93]Оценка от учреждения'!H80</f>
        <v>5</v>
      </c>
      <c r="I81" s="195">
        <f>'[93]Оценка от учреждения'!I80</f>
        <v>5.2</v>
      </c>
      <c r="J81" s="196">
        <f>IF(H81/I81*100&gt;100,100,H81/I81*100)</f>
        <v>96.153846153846146</v>
      </c>
      <c r="K81" s="239"/>
      <c r="L81" s="240"/>
      <c r="M81" s="233"/>
      <c r="N81" s="49"/>
      <c r="O81" s="241"/>
    </row>
    <row r="82" spans="1:15" ht="33.75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>
        <f>'[93]Оценка от учреждения'!H81</f>
        <v>100</v>
      </c>
      <c r="I82" s="195">
        <f>'[93]Оценка от учреждения'!I81</f>
        <v>100</v>
      </c>
      <c r="J82" s="196">
        <f>IF(I82/H82*100&gt;100,100,I82/H82*100)</f>
        <v>100</v>
      </c>
      <c r="K82" s="239"/>
      <c r="L82" s="240"/>
      <c r="M82" s="233"/>
      <c r="N82" s="49"/>
      <c r="O82" s="241"/>
    </row>
    <row r="83" spans="1:15" ht="33" customHeight="1" x14ac:dyDescent="0.25">
      <c r="A83" s="223"/>
      <c r="B83" s="203"/>
      <c r="C83" s="53"/>
      <c r="D83" s="209"/>
      <c r="E83" s="3" t="s">
        <v>25</v>
      </c>
      <c r="F83" s="55" t="s">
        <v>26</v>
      </c>
      <c r="G83" s="39" t="s">
        <v>27</v>
      </c>
      <c r="H83" s="195">
        <f>'[93]Оценка от учреждения'!H82</f>
        <v>6.33</v>
      </c>
      <c r="I83" s="195">
        <f>'[93]Оценка от учреждения'!I82</f>
        <v>6.5</v>
      </c>
      <c r="J83" s="196">
        <f>IF(I83/H83*100&gt;100,100,I83/H83*100)</f>
        <v>100</v>
      </c>
      <c r="K83" s="196">
        <f>J83</f>
        <v>100</v>
      </c>
      <c r="L83" s="240"/>
      <c r="M83" s="233"/>
      <c r="N83" s="57"/>
      <c r="O83" s="242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4.5" customHeight="1" x14ac:dyDescent="0.25">
      <c r="A92" s="223"/>
      <c r="B92" s="189" t="s">
        <v>163</v>
      </c>
      <c r="C92" s="190" t="s">
        <v>164</v>
      </c>
      <c r="D92" s="191" t="s">
        <v>18</v>
      </c>
      <c r="E92" s="192" t="s">
        <v>19</v>
      </c>
      <c r="F92" s="193" t="s">
        <v>150</v>
      </c>
      <c r="G92" s="194" t="s">
        <v>21</v>
      </c>
      <c r="H92" s="195">
        <f>'[93]Оценка от учреждения'!H91</f>
        <v>100</v>
      </c>
      <c r="I92" s="195">
        <f>'[93]Оценка от учреждения'!I91</f>
        <v>100</v>
      </c>
      <c r="J92" s="225">
        <f>IF(I92/H92*100&gt;100,100,I92/H92*100)</f>
        <v>100</v>
      </c>
      <c r="K92" s="226">
        <f>(J92+J93+J94)/3</f>
        <v>100</v>
      </c>
      <c r="L92" s="227">
        <f>(K92+K95)/2</f>
        <v>100</v>
      </c>
      <c r="M92" s="233"/>
      <c r="N92" s="44"/>
      <c r="O92" s="229">
        <v>23</v>
      </c>
    </row>
    <row r="93" spans="1:15" customFormat="1" ht="39" customHeight="1" x14ac:dyDescent="0.25">
      <c r="A93" s="223"/>
      <c r="B93" s="189"/>
      <c r="C93" s="190"/>
      <c r="D93" s="199"/>
      <c r="E93" s="192" t="s">
        <v>19</v>
      </c>
      <c r="F93" s="193" t="s">
        <v>151</v>
      </c>
      <c r="G93" s="194" t="s">
        <v>21</v>
      </c>
      <c r="H93" s="195">
        <f>'[93]Оценка от учреждения'!H92</f>
        <v>5</v>
      </c>
      <c r="I93" s="195">
        <f>'[93]Оценка от учреждения'!I92</f>
        <v>5</v>
      </c>
      <c r="J93" s="225">
        <f>IF(H93/I93*100&gt;100,100,H93/I93*100)</f>
        <v>100</v>
      </c>
      <c r="K93" s="231"/>
      <c r="L93" s="232"/>
      <c r="M93" s="233"/>
      <c r="N93" s="49"/>
      <c r="O93" s="234"/>
    </row>
    <row r="94" spans="1:15" customFormat="1" ht="32.25" customHeight="1" x14ac:dyDescent="0.25">
      <c r="A94" s="223"/>
      <c r="B94" s="189"/>
      <c r="C94" s="190"/>
      <c r="D94" s="199"/>
      <c r="E94" s="192" t="s">
        <v>19</v>
      </c>
      <c r="F94" s="220" t="s">
        <v>152</v>
      </c>
      <c r="G94" s="194" t="s">
        <v>21</v>
      </c>
      <c r="H94" s="195">
        <f>'[93]Оценка от учреждения'!H93</f>
        <v>100</v>
      </c>
      <c r="I94" s="195">
        <f>'[93]Оценка от учреждения'!I93</f>
        <v>100</v>
      </c>
      <c r="J94" s="225">
        <f>IF(I94/H94*100&gt;100,100,I94/H94*100)</f>
        <v>100</v>
      </c>
      <c r="K94" s="231"/>
      <c r="L94" s="232"/>
      <c r="M94" s="233"/>
      <c r="N94" s="49"/>
      <c r="O94" s="234"/>
    </row>
    <row r="95" spans="1:15" customFormat="1" ht="33" customHeight="1" x14ac:dyDescent="0.25">
      <c r="A95" s="223"/>
      <c r="B95" s="203"/>
      <c r="C95" s="204"/>
      <c r="D95" s="199"/>
      <c r="E95" s="192" t="s">
        <v>25</v>
      </c>
      <c r="F95" s="205" t="s">
        <v>26</v>
      </c>
      <c r="G95" s="194" t="s">
        <v>27</v>
      </c>
      <c r="H95" s="195">
        <f>'[93]Оценка от учреждения'!H94</f>
        <v>3.67</v>
      </c>
      <c r="I95" s="195">
        <f>'[93]Оценка от учреждения'!I94</f>
        <v>5.83</v>
      </c>
      <c r="J95" s="225">
        <f>IF(I95/H95*100&gt;100,100,I95/H95*100)</f>
        <v>100</v>
      </c>
      <c r="K95" s="225">
        <f>J95</f>
        <v>100</v>
      </c>
      <c r="L95" s="232"/>
      <c r="M95" s="233"/>
      <c r="N95" s="57"/>
      <c r="O95" s="236"/>
    </row>
    <row r="96" spans="1:15" ht="33" customHeight="1" x14ac:dyDescent="0.25">
      <c r="A96" s="223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>
        <f>'[93]Оценка от учреждения'!H95</f>
        <v>100</v>
      </c>
      <c r="I96" s="195">
        <f>'[93]Оценка от учреждения'!I95</f>
        <v>100</v>
      </c>
      <c r="J96" s="196">
        <f>IF(I96/H96*100&gt;100,100,I96/H96*100)</f>
        <v>100</v>
      </c>
      <c r="K96" s="237">
        <f>(J96+J97+J98)/3</f>
        <v>91.542288557213922</v>
      </c>
      <c r="L96" s="227">
        <f>(K96+K99)/2</f>
        <v>95.771144278606954</v>
      </c>
      <c r="M96" s="233"/>
      <c r="N96" s="44"/>
      <c r="O96" s="238">
        <v>24</v>
      </c>
    </row>
    <row r="97" spans="1:15" ht="39" customHeight="1" x14ac:dyDescent="0.25">
      <c r="A97" s="223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>
        <f>'[93]Оценка от учреждения'!H96</f>
        <v>5</v>
      </c>
      <c r="I97" s="195">
        <f>'[93]Оценка от учреждения'!I96</f>
        <v>6.7</v>
      </c>
      <c r="J97" s="196">
        <f>IF(H97/I97*100&gt;100,100,H97/I97*100)</f>
        <v>74.626865671641781</v>
      </c>
      <c r="K97" s="239"/>
      <c r="L97" s="240"/>
      <c r="M97" s="233"/>
      <c r="N97" s="49"/>
      <c r="O97" s="241"/>
    </row>
    <row r="98" spans="1:15" ht="33.75" customHeight="1" x14ac:dyDescent="0.25">
      <c r="A98" s="223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>
        <f>'[93]Оценка от учреждения'!H97</f>
        <v>100</v>
      </c>
      <c r="I98" s="195">
        <f>'[93]Оценка от учреждения'!I97</f>
        <v>100</v>
      </c>
      <c r="J98" s="196">
        <f>IF(I98/H98*100&gt;100,100,I98/H98*100)</f>
        <v>100</v>
      </c>
      <c r="K98" s="239"/>
      <c r="L98" s="240"/>
      <c r="M98" s="233"/>
      <c r="N98" s="49"/>
      <c r="O98" s="241"/>
    </row>
    <row r="99" spans="1:15" ht="33" customHeight="1" x14ac:dyDescent="0.25">
      <c r="A99" s="223"/>
      <c r="B99" s="203"/>
      <c r="C99" s="53"/>
      <c r="D99" s="209"/>
      <c r="E99" s="3" t="s">
        <v>25</v>
      </c>
      <c r="F99" s="55" t="s">
        <v>26</v>
      </c>
      <c r="G99" s="39" t="s">
        <v>27</v>
      </c>
      <c r="H99" s="195">
        <f>'[93]Оценка от учреждения'!H98</f>
        <v>22</v>
      </c>
      <c r="I99" s="195">
        <f>'[93]Оценка от учреждения'!I98</f>
        <v>25.08</v>
      </c>
      <c r="J99" s="196">
        <f>IF(I99/H99*100&gt;100,100,I99/H99*100)</f>
        <v>100</v>
      </c>
      <c r="K99" s="196">
        <f>J99</f>
        <v>100</v>
      </c>
      <c r="L99" s="240"/>
      <c r="M99" s="233"/>
      <c r="N99" s="57"/>
      <c r="O99" s="242"/>
    </row>
    <row r="100" spans="1:15" customFormat="1" ht="34.5" customHeight="1" x14ac:dyDescent="0.25">
      <c r="A100" s="223"/>
      <c r="B100" s="189" t="s">
        <v>167</v>
      </c>
      <c r="C100" s="190" t="s">
        <v>168</v>
      </c>
      <c r="D100" s="191" t="s">
        <v>18</v>
      </c>
      <c r="E100" s="192" t="s">
        <v>19</v>
      </c>
      <c r="F100" s="193" t="s">
        <v>150</v>
      </c>
      <c r="G100" s="194" t="s">
        <v>21</v>
      </c>
      <c r="H100" s="195">
        <f>'[93]Оценка от учреждения'!H99</f>
        <v>100</v>
      </c>
      <c r="I100" s="195">
        <f>'[93]Оценка от учреждения'!I99</f>
        <v>100</v>
      </c>
      <c r="J100" s="225">
        <f>IF(I100/H100*100&gt;100,100,I100/H100*100)</f>
        <v>100</v>
      </c>
      <c r="K100" s="226">
        <f>(J100+J101+J102)/3</f>
        <v>100</v>
      </c>
      <c r="L100" s="227">
        <f>(K100+K103)/2</f>
        <v>100</v>
      </c>
      <c r="M100" s="233"/>
      <c r="N100" s="44"/>
      <c r="O100" s="229">
        <v>25</v>
      </c>
    </row>
    <row r="101" spans="1:15" customFormat="1" ht="39" customHeight="1" x14ac:dyDescent="0.25">
      <c r="A101" s="223"/>
      <c r="B101" s="189"/>
      <c r="C101" s="190"/>
      <c r="D101" s="199"/>
      <c r="E101" s="192" t="s">
        <v>19</v>
      </c>
      <c r="F101" s="193" t="s">
        <v>151</v>
      </c>
      <c r="G101" s="194" t="s">
        <v>21</v>
      </c>
      <c r="H101" s="195">
        <f>'[93]Оценка от учреждения'!H100</f>
        <v>5</v>
      </c>
      <c r="I101" s="195">
        <f>'[93]Оценка от учреждения'!I100</f>
        <v>4</v>
      </c>
      <c r="J101" s="225">
        <f>IF(H101/I101*100&gt;100,100,H101/I101*100)</f>
        <v>100</v>
      </c>
      <c r="K101" s="231"/>
      <c r="L101" s="232"/>
      <c r="M101" s="233"/>
      <c r="N101" s="49"/>
      <c r="O101" s="234"/>
    </row>
    <row r="102" spans="1:15" customFormat="1" ht="35.25" customHeight="1" x14ac:dyDescent="0.25">
      <c r="A102" s="223"/>
      <c r="B102" s="189"/>
      <c r="C102" s="190"/>
      <c r="D102" s="199"/>
      <c r="E102" s="192" t="s">
        <v>19</v>
      </c>
      <c r="F102" s="220" t="s">
        <v>152</v>
      </c>
      <c r="G102" s="194" t="s">
        <v>21</v>
      </c>
      <c r="H102" s="195">
        <f>'[93]Оценка от учреждения'!H101</f>
        <v>100</v>
      </c>
      <c r="I102" s="195">
        <f>'[93]Оценка от учреждения'!I101</f>
        <v>100</v>
      </c>
      <c r="J102" s="225">
        <f>IF(I102/H102*100&gt;100,100,I102/H102*100)</f>
        <v>100</v>
      </c>
      <c r="K102" s="231"/>
      <c r="L102" s="232"/>
      <c r="M102" s="233"/>
      <c r="N102" s="49"/>
      <c r="O102" s="234"/>
    </row>
    <row r="103" spans="1:15" customFormat="1" ht="33" customHeight="1" x14ac:dyDescent="0.25">
      <c r="A103" s="223"/>
      <c r="B103" s="203"/>
      <c r="C103" s="204"/>
      <c r="D103" s="199"/>
      <c r="E103" s="192" t="s">
        <v>25</v>
      </c>
      <c r="F103" s="205" t="s">
        <v>26</v>
      </c>
      <c r="G103" s="194" t="s">
        <v>27</v>
      </c>
      <c r="H103" s="195">
        <f>'[93]Оценка от учреждения'!H102</f>
        <v>2</v>
      </c>
      <c r="I103" s="195">
        <f>'[93]Оценка от учреждения'!I102</f>
        <v>2</v>
      </c>
      <c r="J103" s="225">
        <f>IF(I103/H103*100&gt;100,100,I103/H103*100)</f>
        <v>100</v>
      </c>
      <c r="K103" s="225">
        <f>J103</f>
        <v>100</v>
      </c>
      <c r="L103" s="232"/>
      <c r="M103" s="233"/>
      <c r="N103" s="57"/>
      <c r="O103" s="236"/>
    </row>
    <row r="104" spans="1:15" ht="33" customHeight="1" x14ac:dyDescent="0.25">
      <c r="A104" s="20"/>
      <c r="B104" s="189" t="s">
        <v>169</v>
      </c>
      <c r="C104" s="36" t="s">
        <v>170</v>
      </c>
      <c r="D104" s="208" t="s">
        <v>18</v>
      </c>
      <c r="E104" s="3" t="s">
        <v>19</v>
      </c>
      <c r="F104" s="38" t="s">
        <v>150</v>
      </c>
      <c r="G104" s="39" t="s">
        <v>21</v>
      </c>
      <c r="H104" s="195">
        <f>'[93]Оценка от учреждения'!H103</f>
        <v>100</v>
      </c>
      <c r="I104" s="195">
        <f>'[93]Оценка от учреждения'!I103</f>
        <v>100</v>
      </c>
      <c r="J104" s="196">
        <f>IF(I104/H104*100&gt;100,100,I104/H104*100)</f>
        <v>100</v>
      </c>
      <c r="K104" s="237">
        <f>(J104+J105+J106)/3</f>
        <v>96.969696969696955</v>
      </c>
      <c r="L104" s="227">
        <f>(K104+K107)/2</f>
        <v>98.48484848484847</v>
      </c>
      <c r="M104" s="243"/>
      <c r="N104" s="44"/>
      <c r="O104" s="238">
        <v>26</v>
      </c>
    </row>
    <row r="105" spans="1:15" ht="39" customHeight="1" x14ac:dyDescent="0.25">
      <c r="A105" s="20"/>
      <c r="B105" s="189"/>
      <c r="C105" s="36"/>
      <c r="D105" s="209"/>
      <c r="E105" s="3" t="s">
        <v>19</v>
      </c>
      <c r="F105" s="38" t="s">
        <v>151</v>
      </c>
      <c r="G105" s="39" t="s">
        <v>21</v>
      </c>
      <c r="H105" s="195">
        <f>'[93]Оценка от учреждения'!H104</f>
        <v>5</v>
      </c>
      <c r="I105" s="195">
        <f>'[93]Оценка от учреждения'!I104</f>
        <v>5.5</v>
      </c>
      <c r="J105" s="196">
        <f>IF(H105/I105*100&gt;100,100,H105/I105*100)</f>
        <v>90.909090909090907</v>
      </c>
      <c r="K105" s="239"/>
      <c r="L105" s="240"/>
      <c r="M105" s="243"/>
      <c r="N105" s="49"/>
      <c r="O105" s="241"/>
    </row>
    <row r="106" spans="1:15" ht="32.25" customHeight="1" x14ac:dyDescent="0.25">
      <c r="A106" s="20"/>
      <c r="B106" s="189"/>
      <c r="C106" s="36"/>
      <c r="D106" s="209"/>
      <c r="E106" s="3" t="s">
        <v>19</v>
      </c>
      <c r="F106" s="219" t="s">
        <v>152</v>
      </c>
      <c r="G106" s="39" t="s">
        <v>21</v>
      </c>
      <c r="H106" s="195">
        <f>'[93]Оценка от учреждения'!H105</f>
        <v>100</v>
      </c>
      <c r="I106" s="195">
        <f>'[93]Оценка от учреждения'!I105</f>
        <v>100</v>
      </c>
      <c r="J106" s="196">
        <f>IF(I106/H106*100&gt;100,100,I106/H106*100)</f>
        <v>100</v>
      </c>
      <c r="K106" s="239"/>
      <c r="L106" s="240"/>
      <c r="M106" s="243"/>
      <c r="N106" s="49"/>
      <c r="O106" s="241"/>
    </row>
    <row r="107" spans="1:15" ht="33" customHeight="1" x14ac:dyDescent="0.25">
      <c r="A107" s="159"/>
      <c r="B107" s="203"/>
      <c r="C107" s="53"/>
      <c r="D107" s="209"/>
      <c r="E107" s="3" t="s">
        <v>25</v>
      </c>
      <c r="F107" s="55" t="s">
        <v>26</v>
      </c>
      <c r="G107" s="39" t="s">
        <v>27</v>
      </c>
      <c r="H107" s="195">
        <f>'[93]Оценка от учреждения'!H106</f>
        <v>318</v>
      </c>
      <c r="I107" s="195">
        <f>'[93]Оценка от учреждения'!I106</f>
        <v>325.42</v>
      </c>
      <c r="J107" s="196">
        <f>IF(I107/H107*100&gt;100,100,I107/H107*100)</f>
        <v>100</v>
      </c>
      <c r="K107" s="196">
        <f>J107</f>
        <v>100</v>
      </c>
      <c r="L107" s="240"/>
      <c r="M107" s="244"/>
      <c r="N107" s="57"/>
      <c r="O107" s="24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45"/>
      <c r="H109" s="246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16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3" t="s">
        <v>1</v>
      </c>
      <c r="B2" s="3" t="s">
        <v>173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3</v>
      </c>
      <c r="D3" s="5">
        <v>4</v>
      </c>
      <c r="E3" s="4">
        <v>5</v>
      </c>
      <c r="F3" s="4">
        <v>6</v>
      </c>
      <c r="G3" s="5">
        <v>7</v>
      </c>
      <c r="H3" s="4">
        <v>8</v>
      </c>
      <c r="I3" s="4">
        <v>9</v>
      </c>
      <c r="J3" s="5">
        <v>10</v>
      </c>
      <c r="K3" s="4">
        <v>11</v>
      </c>
      <c r="L3" s="4">
        <v>12</v>
      </c>
      <c r="M3" s="5">
        <v>13</v>
      </c>
      <c r="N3" s="4">
        <v>14</v>
      </c>
    </row>
    <row r="4" spans="1:15" customFormat="1" ht="55.5" hidden="1" customHeight="1" x14ac:dyDescent="0.25">
      <c r="A4" s="228" t="s">
        <v>249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8.25" hidden="1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04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>
        <f>'[94]Оценка от учреждения'!H15</f>
        <v>7.8</v>
      </c>
      <c r="I16" s="195">
        <f>'[94]Оценка от учреждения'!I15</f>
        <v>5.2</v>
      </c>
      <c r="J16" s="225">
        <f>IF(H16/I16*100&gt;100,100,H16/I16*100)</f>
        <v>100</v>
      </c>
      <c r="K16" s="226">
        <f>(J16+J17+J18)/3</f>
        <v>100</v>
      </c>
      <c r="L16" s="227">
        <f>(K16+K19)/2</f>
        <v>100</v>
      </c>
      <c r="M16" s="233"/>
      <c r="N16" s="44"/>
      <c r="O16" s="229">
        <v>4</v>
      </c>
    </row>
    <row r="17" spans="1:15" customFormat="1" ht="39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>
        <f>'[94]Оценка от учреждения'!H16</f>
        <v>100</v>
      </c>
      <c r="I17" s="195">
        <f>'[94]Оценка от учреждения'!I16</f>
        <v>100</v>
      </c>
      <c r="J17" s="225">
        <f>IF(I17/H17*100&gt;100,100,I17/H17*100)</f>
        <v>100</v>
      </c>
      <c r="K17" s="231"/>
      <c r="L17" s="232"/>
      <c r="M17" s="233"/>
      <c r="N17" s="49"/>
      <c r="O17" s="234"/>
    </row>
    <row r="18" spans="1:15" customFormat="1" ht="32.25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>
        <f>'[94]Оценка от учреждения'!H17</f>
        <v>68.8</v>
      </c>
      <c r="I18" s="195">
        <f>'[94]Оценка от учреждения'!I17</f>
        <v>71.400000000000006</v>
      </c>
      <c r="J18" s="225">
        <f>IF(I18/H18*100&gt;100,100,I18/H18*100)</f>
        <v>100</v>
      </c>
      <c r="K18" s="231"/>
      <c r="L18" s="232"/>
      <c r="M18" s="233"/>
      <c r="N18" s="49"/>
      <c r="O18" s="234"/>
    </row>
    <row r="19" spans="1:15" customFormat="1" ht="33" customHeight="1" x14ac:dyDescent="0.25">
      <c r="A19" s="223"/>
      <c r="B19" s="203"/>
      <c r="C19" s="204"/>
      <c r="D19" s="199"/>
      <c r="E19" s="192" t="s">
        <v>25</v>
      </c>
      <c r="F19" s="205" t="s">
        <v>26</v>
      </c>
      <c r="G19" s="194" t="s">
        <v>27</v>
      </c>
      <c r="H19" s="195">
        <f>'[94]Оценка от учреждения'!H18</f>
        <v>1</v>
      </c>
      <c r="I19" s="195">
        <f>'[94]Оценка от учреждения'!I18</f>
        <v>1.1667000000000001</v>
      </c>
      <c r="J19" s="225">
        <f>IF(I19/H19*100&gt;100,100,I19/H19*100)</f>
        <v>100</v>
      </c>
      <c r="K19" s="225">
        <f>J19</f>
        <v>100</v>
      </c>
      <c r="L19" s="232"/>
      <c r="M19" s="233"/>
      <c r="N19" s="57"/>
      <c r="O19" s="236"/>
    </row>
    <row r="20" spans="1:15" customFormat="1" ht="52.5" hidden="1" customHeight="1" x14ac:dyDescent="0.25">
      <c r="A20" s="223"/>
      <c r="B20" s="189" t="s">
        <v>124</v>
      </c>
      <c r="C20" s="224" t="s">
        <v>125</v>
      </c>
      <c r="D20" s="247" t="s">
        <v>18</v>
      </c>
      <c r="E20" s="192" t="s">
        <v>19</v>
      </c>
      <c r="F20" s="193" t="s">
        <v>114</v>
      </c>
      <c r="G20" s="194" t="s">
        <v>21</v>
      </c>
      <c r="H20" s="195"/>
      <c r="I20" s="195"/>
      <c r="J20" s="225"/>
      <c r="K20" s="248"/>
      <c r="L20" s="249"/>
      <c r="M20" s="233"/>
      <c r="N20" s="44"/>
      <c r="O20" s="229">
        <v>5</v>
      </c>
    </row>
    <row r="21" spans="1:15" customFormat="1" ht="39" hidden="1" customHeight="1" x14ac:dyDescent="0.25">
      <c r="A21" s="223"/>
      <c r="B21" s="189"/>
      <c r="C21" s="230"/>
      <c r="D21" s="250"/>
      <c r="E21" s="192" t="s">
        <v>19</v>
      </c>
      <c r="F21" s="193" t="s">
        <v>115</v>
      </c>
      <c r="G21" s="194" t="s">
        <v>21</v>
      </c>
      <c r="H21" s="195"/>
      <c r="I21" s="195"/>
      <c r="J21" s="225"/>
      <c r="K21" s="251"/>
      <c r="L21" s="252"/>
      <c r="M21" s="233"/>
      <c r="N21" s="49"/>
      <c r="O21" s="234"/>
    </row>
    <row r="22" spans="1:15" customFormat="1" ht="33.75" hidden="1" customHeight="1" x14ac:dyDescent="0.25">
      <c r="A22" s="223"/>
      <c r="B22" s="189"/>
      <c r="C22" s="230"/>
      <c r="D22" s="250"/>
      <c r="E22" s="192" t="s">
        <v>19</v>
      </c>
      <c r="F22" s="193" t="s">
        <v>116</v>
      </c>
      <c r="G22" s="194" t="s">
        <v>21</v>
      </c>
      <c r="H22" s="195"/>
      <c r="I22" s="195"/>
      <c r="J22" s="225"/>
      <c r="K22" s="253"/>
      <c r="L22" s="252"/>
      <c r="M22" s="233"/>
      <c r="N22" s="49"/>
      <c r="O22" s="234"/>
    </row>
    <row r="23" spans="1:15" customFormat="1" ht="33" hidden="1" customHeight="1" x14ac:dyDescent="0.25">
      <c r="A23" s="223"/>
      <c r="B23" s="203"/>
      <c r="C23" s="235"/>
      <c r="D23" s="254"/>
      <c r="E23" s="192" t="s">
        <v>25</v>
      </c>
      <c r="F23" s="205" t="s">
        <v>117</v>
      </c>
      <c r="G23" s="194" t="s">
        <v>27</v>
      </c>
      <c r="H23" s="195"/>
      <c r="I23" s="195"/>
      <c r="J23" s="225"/>
      <c r="K23" s="225"/>
      <c r="L23" s="255"/>
      <c r="M23" s="233"/>
      <c r="N23" s="57"/>
      <c r="O23" s="236"/>
    </row>
    <row r="24" spans="1:15" ht="52.5" hidden="1" customHeight="1" x14ac:dyDescent="0.25">
      <c r="A24" s="223"/>
      <c r="B24" s="189" t="s">
        <v>126</v>
      </c>
      <c r="C24" s="107" t="s">
        <v>127</v>
      </c>
      <c r="D24" s="37" t="s">
        <v>18</v>
      </c>
      <c r="E24" s="3" t="s">
        <v>19</v>
      </c>
      <c r="F24" s="38" t="s">
        <v>114</v>
      </c>
      <c r="G24" s="39" t="s">
        <v>21</v>
      </c>
      <c r="H24" s="195"/>
      <c r="I24" s="195"/>
      <c r="J24" s="196"/>
      <c r="K24" s="42"/>
      <c r="L24" s="198"/>
      <c r="M24" s="233"/>
      <c r="N24" s="44"/>
      <c r="O24" s="238">
        <v>6</v>
      </c>
    </row>
    <row r="25" spans="1:15" ht="39" hidden="1" customHeight="1" x14ac:dyDescent="0.25">
      <c r="A25" s="223"/>
      <c r="B25" s="189"/>
      <c r="C25" s="109"/>
      <c r="D25" s="257"/>
      <c r="E25" s="3" t="s">
        <v>19</v>
      </c>
      <c r="F25" s="256" t="s">
        <v>180</v>
      </c>
      <c r="G25" s="39" t="s">
        <v>21</v>
      </c>
      <c r="H25" s="195"/>
      <c r="I25" s="195"/>
      <c r="J25" s="196"/>
      <c r="K25" s="258"/>
      <c r="L25" s="201"/>
      <c r="M25" s="233"/>
      <c r="N25" s="49"/>
      <c r="O25" s="241"/>
    </row>
    <row r="26" spans="1:15" ht="35.25" hidden="1" customHeight="1" x14ac:dyDescent="0.25">
      <c r="A26" s="223"/>
      <c r="B26" s="189"/>
      <c r="C26" s="109"/>
      <c r="D26" s="257"/>
      <c r="E26" s="3" t="s">
        <v>19</v>
      </c>
      <c r="F26" s="38" t="s">
        <v>116</v>
      </c>
      <c r="G26" s="39" t="s">
        <v>21</v>
      </c>
      <c r="H26" s="195"/>
      <c r="I26" s="195"/>
      <c r="J26" s="196"/>
      <c r="K26" s="259"/>
      <c r="L26" s="201"/>
      <c r="M26" s="233"/>
      <c r="N26" s="49"/>
      <c r="O26" s="241"/>
    </row>
    <row r="27" spans="1:15" ht="33" hidden="1" customHeight="1" x14ac:dyDescent="0.25">
      <c r="A27" s="223"/>
      <c r="B27" s="203"/>
      <c r="C27" s="111"/>
      <c r="D27" s="260"/>
      <c r="E27" s="3" t="s">
        <v>25</v>
      </c>
      <c r="F27" s="55" t="s">
        <v>117</v>
      </c>
      <c r="G27" s="39" t="s">
        <v>27</v>
      </c>
      <c r="H27" s="195"/>
      <c r="I27" s="195"/>
      <c r="J27" s="196"/>
      <c r="K27" s="196"/>
      <c r="L27" s="207"/>
      <c r="M27" s="233"/>
      <c r="N27" s="57"/>
      <c r="O27" s="242"/>
    </row>
    <row r="28" spans="1:15" customFormat="1" ht="51" hidden="1" customHeight="1" x14ac:dyDescent="0.25">
      <c r="A28" s="223"/>
      <c r="B28" s="189" t="s">
        <v>128</v>
      </c>
      <c r="C28" s="224" t="s">
        <v>129</v>
      </c>
      <c r="D28" s="247" t="s">
        <v>18</v>
      </c>
      <c r="E28" s="192" t="s">
        <v>19</v>
      </c>
      <c r="F28" s="193" t="s">
        <v>114</v>
      </c>
      <c r="G28" s="194" t="s">
        <v>21</v>
      </c>
      <c r="H28" s="195"/>
      <c r="I28" s="195"/>
      <c r="J28" s="225"/>
      <c r="K28" s="248"/>
      <c r="L28" s="249"/>
      <c r="M28" s="233"/>
      <c r="N28" s="44"/>
      <c r="O28" s="229">
        <v>7</v>
      </c>
    </row>
    <row r="29" spans="1:15" customFormat="1" ht="39" hidden="1" customHeight="1" x14ac:dyDescent="0.25">
      <c r="A29" s="223"/>
      <c r="B29" s="189"/>
      <c r="C29" s="230"/>
      <c r="D29" s="250"/>
      <c r="E29" s="192" t="s">
        <v>19</v>
      </c>
      <c r="F29" s="193" t="s">
        <v>115</v>
      </c>
      <c r="G29" s="194" t="s">
        <v>21</v>
      </c>
      <c r="H29" s="195"/>
      <c r="I29" s="195"/>
      <c r="J29" s="225"/>
      <c r="K29" s="251"/>
      <c r="L29" s="252"/>
      <c r="M29" s="233"/>
      <c r="N29" s="49"/>
      <c r="O29" s="234"/>
    </row>
    <row r="30" spans="1:15" customFormat="1" ht="33.75" hidden="1" customHeight="1" x14ac:dyDescent="0.25">
      <c r="A30" s="223"/>
      <c r="B30" s="189"/>
      <c r="C30" s="230"/>
      <c r="D30" s="250"/>
      <c r="E30" s="192" t="s">
        <v>19</v>
      </c>
      <c r="F30" s="193" t="s">
        <v>116</v>
      </c>
      <c r="G30" s="194" t="s">
        <v>21</v>
      </c>
      <c r="H30" s="195"/>
      <c r="I30" s="195"/>
      <c r="J30" s="225"/>
      <c r="K30" s="253"/>
      <c r="L30" s="252"/>
      <c r="M30" s="233"/>
      <c r="N30" s="49"/>
      <c r="O30" s="234"/>
    </row>
    <row r="31" spans="1:15" customFormat="1" ht="33" hidden="1" customHeight="1" x14ac:dyDescent="0.25">
      <c r="A31" s="223"/>
      <c r="B31" s="203"/>
      <c r="C31" s="235"/>
      <c r="D31" s="254"/>
      <c r="E31" s="192" t="s">
        <v>25</v>
      </c>
      <c r="F31" s="205" t="s">
        <v>117</v>
      </c>
      <c r="G31" s="194" t="s">
        <v>27</v>
      </c>
      <c r="H31" s="195"/>
      <c r="I31" s="195"/>
      <c r="J31" s="225"/>
      <c r="K31" s="225"/>
      <c r="L31" s="255"/>
      <c r="M31" s="233"/>
      <c r="N31" s="57"/>
      <c r="O31" s="236"/>
    </row>
    <row r="32" spans="1:15" ht="54" customHeight="1" x14ac:dyDescent="0.25">
      <c r="A32" s="20"/>
      <c r="B32" s="189" t="s">
        <v>130</v>
      </c>
      <c r="C32" s="36" t="s">
        <v>131</v>
      </c>
      <c r="D32" s="37" t="s">
        <v>18</v>
      </c>
      <c r="E32" s="3" t="s">
        <v>19</v>
      </c>
      <c r="F32" s="38" t="s">
        <v>114</v>
      </c>
      <c r="G32" s="39" t="s">
        <v>21</v>
      </c>
      <c r="H32" s="195">
        <f>'[94]Оценка от учреждения'!H31</f>
        <v>7.8</v>
      </c>
      <c r="I32" s="195">
        <f>'[94]Оценка от учреждения'!I31</f>
        <v>0.3</v>
      </c>
      <c r="J32" s="196">
        <f>IF(H32/I32*100&gt;100,100,H32/I32*100)</f>
        <v>100</v>
      </c>
      <c r="K32" s="237">
        <f>(J32+J33+J34)/3</f>
        <v>96.463178294573638</v>
      </c>
      <c r="L32" s="227">
        <f>(K32+K35)/2</f>
        <v>98.231589147286826</v>
      </c>
      <c r="M32" s="243"/>
      <c r="N32" s="44"/>
      <c r="O32" s="238">
        <v>8</v>
      </c>
    </row>
    <row r="33" spans="1:15" ht="39" customHeight="1" x14ac:dyDescent="0.25">
      <c r="A33" s="20"/>
      <c r="B33" s="189"/>
      <c r="C33" s="36"/>
      <c r="D33" s="217"/>
      <c r="E33" s="3" t="s">
        <v>19</v>
      </c>
      <c r="F33" s="38" t="s">
        <v>115</v>
      </c>
      <c r="G33" s="39" t="s">
        <v>21</v>
      </c>
      <c r="H33" s="195">
        <f>'[94]Оценка от учреждения'!H32</f>
        <v>100</v>
      </c>
      <c r="I33" s="195">
        <f>'[94]Оценка от учреждения'!I32</f>
        <v>100</v>
      </c>
      <c r="J33" s="196">
        <f>IF(I33/H33*100&gt;100,100,I33/H33*100)</f>
        <v>100</v>
      </c>
      <c r="K33" s="239"/>
      <c r="L33" s="240"/>
      <c r="M33" s="243"/>
      <c r="N33" s="49"/>
      <c r="O33" s="241"/>
    </row>
    <row r="34" spans="1:15" ht="33.75" customHeight="1" x14ac:dyDescent="0.25">
      <c r="A34" s="20"/>
      <c r="B34" s="189"/>
      <c r="C34" s="36"/>
      <c r="D34" s="217"/>
      <c r="E34" s="3" t="s">
        <v>19</v>
      </c>
      <c r="F34" s="38" t="s">
        <v>116</v>
      </c>
      <c r="G34" s="39" t="s">
        <v>21</v>
      </c>
      <c r="H34" s="195">
        <f>'[94]Оценка от учреждения'!H33</f>
        <v>68.8</v>
      </c>
      <c r="I34" s="195">
        <f>'[94]Оценка от учреждения'!I33</f>
        <v>61.5</v>
      </c>
      <c r="J34" s="196">
        <f>IF(I34/H34*100&gt;100,100,I34/H34*100)</f>
        <v>89.389534883720927</v>
      </c>
      <c r="K34" s="239"/>
      <c r="L34" s="240"/>
      <c r="M34" s="243"/>
      <c r="N34" s="49"/>
      <c r="O34" s="241"/>
    </row>
    <row r="35" spans="1:15" ht="33" customHeight="1" x14ac:dyDescent="0.25">
      <c r="A35" s="20"/>
      <c r="B35" s="203"/>
      <c r="C35" s="53"/>
      <c r="D35" s="218"/>
      <c r="E35" s="3" t="s">
        <v>25</v>
      </c>
      <c r="F35" s="55" t="s">
        <v>26</v>
      </c>
      <c r="G35" s="39" t="s">
        <v>27</v>
      </c>
      <c r="H35" s="195">
        <f>'[94]Оценка от учреждения'!H34</f>
        <v>160</v>
      </c>
      <c r="I35" s="195">
        <f>'[94]Оценка от учреждения'!I34</f>
        <v>164.41669999999999</v>
      </c>
      <c r="J35" s="196">
        <f>IF(I35/H35*100&gt;100,100,I35/H35*100)</f>
        <v>100</v>
      </c>
      <c r="K35" s="196">
        <f>J35</f>
        <v>100</v>
      </c>
      <c r="L35" s="240"/>
      <c r="M35" s="243"/>
      <c r="N35" s="57"/>
      <c r="O35" s="242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33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33"/>
      <c r="N41" s="49"/>
      <c r="O41" s="241"/>
    </row>
    <row r="42" spans="1:15" ht="36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33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customHeight="1" x14ac:dyDescent="0.25">
      <c r="A56" s="223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>
        <f>'[94]Оценка от учреждения'!H55</f>
        <v>7.8</v>
      </c>
      <c r="I56" s="195">
        <f>'[94]Оценка от учреждения'!I55</f>
        <v>0.5</v>
      </c>
      <c r="J56" s="196">
        <f>IF(H56/I56*100&gt;100,100,H56/I56*100)</f>
        <v>100</v>
      </c>
      <c r="K56" s="237">
        <f>(J56+J57+J58)/3</f>
        <v>100</v>
      </c>
      <c r="L56" s="227">
        <f>(K56+K59)/2</f>
        <v>100</v>
      </c>
      <c r="M56" s="233"/>
      <c r="N56" s="44"/>
      <c r="O56" s="238">
        <v>14</v>
      </c>
    </row>
    <row r="57" spans="1:15" ht="39" customHeight="1" x14ac:dyDescent="0.25">
      <c r="A57" s="223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>
        <f>'[94]Оценка от учреждения'!H56</f>
        <v>100</v>
      </c>
      <c r="I57" s="195">
        <f>'[94]Оценка от учреждения'!I56</f>
        <v>100</v>
      </c>
      <c r="J57" s="196">
        <f>IF(I57/H57*100&gt;100,100,I57/H57*100)</f>
        <v>100</v>
      </c>
      <c r="K57" s="239"/>
      <c r="L57" s="240"/>
      <c r="M57" s="233"/>
      <c r="N57" s="49"/>
      <c r="O57" s="241"/>
    </row>
    <row r="58" spans="1:15" ht="36.75" customHeight="1" x14ac:dyDescent="0.25">
      <c r="A58" s="223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>
        <f>'[94]Оценка от учреждения'!H57</f>
        <v>68.8</v>
      </c>
      <c r="I58" s="195">
        <f>'[94]Оценка от учреждения'!I57</f>
        <v>70</v>
      </c>
      <c r="J58" s="196">
        <f>IF(I58/H58*100&gt;100,100,I58/H58*100)</f>
        <v>100</v>
      </c>
      <c r="K58" s="239"/>
      <c r="L58" s="240"/>
      <c r="M58" s="233"/>
      <c r="N58" s="49"/>
      <c r="O58" s="241"/>
    </row>
    <row r="59" spans="1:15" ht="33" customHeight="1" x14ac:dyDescent="0.25">
      <c r="A59" s="223"/>
      <c r="B59" s="203"/>
      <c r="C59" s="53"/>
      <c r="D59" s="209"/>
      <c r="E59" s="3" t="s">
        <v>25</v>
      </c>
      <c r="F59" s="55" t="s">
        <v>26</v>
      </c>
      <c r="G59" s="39" t="s">
        <v>27</v>
      </c>
      <c r="H59" s="195">
        <f>'[94]Оценка от учреждения'!H58</f>
        <v>39</v>
      </c>
      <c r="I59" s="195">
        <f>'[94]Оценка от учреждения'!I58</f>
        <v>39.25</v>
      </c>
      <c r="J59" s="196">
        <f>IF(I59/H59*100&gt;100,100,I59/H59*100)</f>
        <v>100</v>
      </c>
      <c r="K59" s="196">
        <f>J59</f>
        <v>100</v>
      </c>
      <c r="L59" s="240"/>
      <c r="M59" s="233"/>
      <c r="N59" s="57"/>
      <c r="O59" s="242"/>
    </row>
    <row r="60" spans="1:15" customFormat="1" ht="52.5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33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33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33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33"/>
      <c r="N63" s="57"/>
      <c r="O63" s="236"/>
    </row>
    <row r="64" spans="1:15" ht="5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>
        <f>'[94]Оценка от учреждения'!H63</f>
        <v>7.8</v>
      </c>
      <c r="I64" s="195">
        <f>'[94]14'!$E$19</f>
        <v>0.5</v>
      </c>
      <c r="J64" s="196">
        <f>IF(H64/I64*100&gt;100,100,H64/I64*100)</f>
        <v>100</v>
      </c>
      <c r="K64" s="237">
        <f>(J64+J65+J66)/3</f>
        <v>100</v>
      </c>
      <c r="L64" s="227">
        <f>(K64+K67)/2</f>
        <v>100</v>
      </c>
      <c r="M64" s="233"/>
      <c r="N64" s="44"/>
      <c r="O64" s="238">
        <v>16</v>
      </c>
    </row>
    <row r="65" spans="1:15" ht="39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>
        <f>'[94]Оценка от учреждения'!H64</f>
        <v>100</v>
      </c>
      <c r="I65" s="195">
        <f>'[94]Оценка от учреждения'!I64</f>
        <v>100</v>
      </c>
      <c r="J65" s="196">
        <f>IF(I65/H65*100&gt;100,100,I65/H65*100)</f>
        <v>100</v>
      </c>
      <c r="K65" s="239"/>
      <c r="L65" s="240"/>
      <c r="M65" s="233"/>
      <c r="N65" s="49"/>
      <c r="O65" s="241"/>
    </row>
    <row r="66" spans="1:15" ht="33.75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>
        <f>'[94]Оценка от учреждения'!H65</f>
        <v>68.8</v>
      </c>
      <c r="I66" s="195">
        <f>'[94]Оценка от учреждения'!I65</f>
        <v>70</v>
      </c>
      <c r="J66" s="196">
        <f>IF(I66/H66*100&gt;100,100,I66/H66*100)</f>
        <v>100</v>
      </c>
      <c r="K66" s="239"/>
      <c r="L66" s="240"/>
      <c r="M66" s="233"/>
      <c r="N66" s="49"/>
      <c r="O66" s="241"/>
    </row>
    <row r="67" spans="1:15" ht="33" customHeight="1" x14ac:dyDescent="0.25">
      <c r="A67" s="223"/>
      <c r="B67" s="203"/>
      <c r="C67" s="53"/>
      <c r="D67" s="209"/>
      <c r="E67" s="3" t="s">
        <v>25</v>
      </c>
      <c r="F67" s="55" t="s">
        <v>26</v>
      </c>
      <c r="G67" s="39" t="s">
        <v>27</v>
      </c>
      <c r="H67" s="195">
        <f>'[94]Оценка от учреждения'!H66</f>
        <v>1</v>
      </c>
      <c r="I67" s="195">
        <f>'[94]Оценка от учреждения'!I66</f>
        <v>1.5</v>
      </c>
      <c r="J67" s="196">
        <f>IF(I67/H67*100&gt;100,100,I67/H67*100)</f>
        <v>100</v>
      </c>
      <c r="K67" s="196">
        <f>J67</f>
        <v>100</v>
      </c>
      <c r="L67" s="240"/>
      <c r="M67" s="233"/>
      <c r="N67" s="57"/>
      <c r="O67" s="242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196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hidden="1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/>
      <c r="I72" s="195"/>
      <c r="J72" s="196"/>
      <c r="K72" s="237"/>
      <c r="L72" s="227"/>
      <c r="M72" s="233"/>
      <c r="N72" s="44"/>
      <c r="O72" s="238">
        <v>18</v>
      </c>
    </row>
    <row r="73" spans="1:15" ht="34.5" hidden="1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/>
      <c r="I73" s="195"/>
      <c r="J73" s="196"/>
      <c r="K73" s="239"/>
      <c r="L73" s="240"/>
      <c r="M73" s="233"/>
      <c r="N73" s="49"/>
      <c r="O73" s="241"/>
    </row>
    <row r="74" spans="1:15" ht="33.75" hidden="1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/>
      <c r="I74" s="195"/>
      <c r="J74" s="196"/>
      <c r="K74" s="239"/>
      <c r="L74" s="240"/>
      <c r="M74" s="233"/>
      <c r="N74" s="49"/>
      <c r="O74" s="241"/>
    </row>
    <row r="75" spans="1:15" ht="33" hidden="1" customHeight="1" x14ac:dyDescent="0.25">
      <c r="A75" s="223"/>
      <c r="B75" s="203"/>
      <c r="C75" s="53"/>
      <c r="D75" s="209"/>
      <c r="E75" s="3" t="s">
        <v>25</v>
      </c>
      <c r="F75" s="55" t="s">
        <v>117</v>
      </c>
      <c r="G75" s="39" t="s">
        <v>27</v>
      </c>
      <c r="H75" s="195"/>
      <c r="I75" s="195"/>
      <c r="J75" s="196"/>
      <c r="K75" s="196"/>
      <c r="L75" s="240"/>
      <c r="M75" s="233"/>
      <c r="N75" s="57"/>
      <c r="O75" s="242"/>
    </row>
    <row r="76" spans="1:15" customFormat="1" ht="36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/>
      <c r="I76" s="195"/>
      <c r="J76" s="225"/>
      <c r="K76" s="226"/>
      <c r="L76" s="227"/>
      <c r="M76" s="233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/>
      <c r="I77" s="195"/>
      <c r="J77" s="225"/>
      <c r="K77" s="231"/>
      <c r="L77" s="232"/>
      <c r="M77" s="233"/>
      <c r="N77" s="49"/>
      <c r="O77" s="234"/>
    </row>
    <row r="78" spans="1:15" customFormat="1" ht="35.25" hidden="1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/>
      <c r="I78" s="195"/>
      <c r="J78" s="225"/>
      <c r="K78" s="231"/>
      <c r="L78" s="232"/>
      <c r="M78" s="233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/>
      <c r="L79" s="232"/>
      <c r="M79" s="233"/>
      <c r="N79" s="57"/>
      <c r="O79" s="236"/>
    </row>
    <row r="80" spans="1:15" ht="34.5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>
        <f>'[94]Оценка от учреждения'!H79</f>
        <v>100</v>
      </c>
      <c r="I80" s="195">
        <f>'[94]Оценка от учреждения'!I79</f>
        <v>100</v>
      </c>
      <c r="J80" s="196">
        <f>IF(I80/H80*100&gt;100,100,I80/H80*100)</f>
        <v>100</v>
      </c>
      <c r="K80" s="237">
        <f>(J80+J81+J82)/3</f>
        <v>100</v>
      </c>
      <c r="L80" s="227">
        <f>(K80+K83)/2</f>
        <v>100</v>
      </c>
      <c r="M80" s="233"/>
      <c r="N80" s="44"/>
      <c r="O80" s="238">
        <v>20</v>
      </c>
    </row>
    <row r="81" spans="1:15" ht="39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>
        <f>'[94]Оценка от учреждения'!H80</f>
        <v>7.8</v>
      </c>
      <c r="I81" s="195">
        <f>'[94]Оценка от учреждения'!I80</f>
        <v>3</v>
      </c>
      <c r="J81" s="196">
        <f>IF(H81/I81*100&gt;100,100,H81/I81*100)</f>
        <v>100</v>
      </c>
      <c r="K81" s="239"/>
      <c r="L81" s="240"/>
      <c r="M81" s="233"/>
      <c r="N81" s="49"/>
      <c r="O81" s="241"/>
    </row>
    <row r="82" spans="1:15" ht="33.75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>
        <f>'[94]Оценка от учреждения'!H81</f>
        <v>100</v>
      </c>
      <c r="I82" s="195">
        <f>'[94]Оценка от учреждения'!I81</f>
        <v>100</v>
      </c>
      <c r="J82" s="196">
        <f>IF(I82/H82*100&gt;100,100,I82/H82*100)</f>
        <v>100</v>
      </c>
      <c r="K82" s="239"/>
      <c r="L82" s="240"/>
      <c r="M82" s="233"/>
      <c r="N82" s="49"/>
      <c r="O82" s="241"/>
    </row>
    <row r="83" spans="1:15" ht="33" customHeight="1" x14ac:dyDescent="0.25">
      <c r="A83" s="223"/>
      <c r="B83" s="203"/>
      <c r="C83" s="53"/>
      <c r="D83" s="209"/>
      <c r="E83" s="3" t="s">
        <v>25</v>
      </c>
      <c r="F83" s="55" t="s">
        <v>26</v>
      </c>
      <c r="G83" s="39" t="s">
        <v>27</v>
      </c>
      <c r="H83" s="195">
        <f>'[94]Оценка от учреждения'!H82</f>
        <v>2</v>
      </c>
      <c r="I83" s="195">
        <f>'[94]Оценка от учреждения'!I82</f>
        <v>2.67</v>
      </c>
      <c r="J83" s="196">
        <f>IF(I83/H83*100&gt;100,100,I83/H83*100)</f>
        <v>100</v>
      </c>
      <c r="K83" s="196">
        <f>J83</f>
        <v>100</v>
      </c>
      <c r="L83" s="240"/>
      <c r="M83" s="233"/>
      <c r="N83" s="57"/>
      <c r="O83" s="242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4.5" hidden="1" customHeight="1" x14ac:dyDescent="0.25">
      <c r="A92" s="223"/>
      <c r="B92" s="189" t="s">
        <v>163</v>
      </c>
      <c r="C92" s="190" t="s">
        <v>164</v>
      </c>
      <c r="D92" s="191" t="s">
        <v>18</v>
      </c>
      <c r="E92" s="192" t="s">
        <v>19</v>
      </c>
      <c r="F92" s="193" t="s">
        <v>150</v>
      </c>
      <c r="G92" s="194" t="s">
        <v>21</v>
      </c>
      <c r="H92" s="195"/>
      <c r="I92" s="195"/>
      <c r="J92" s="225"/>
      <c r="K92" s="226"/>
      <c r="L92" s="227"/>
      <c r="M92" s="233"/>
      <c r="N92" s="44"/>
      <c r="O92" s="229">
        <v>23</v>
      </c>
    </row>
    <row r="93" spans="1:15" customFormat="1" ht="39" hidden="1" customHeight="1" x14ac:dyDescent="0.25">
      <c r="A93" s="223"/>
      <c r="B93" s="189"/>
      <c r="C93" s="190"/>
      <c r="D93" s="199"/>
      <c r="E93" s="192" t="s">
        <v>19</v>
      </c>
      <c r="F93" s="193" t="s">
        <v>151</v>
      </c>
      <c r="G93" s="194" t="s">
        <v>21</v>
      </c>
      <c r="H93" s="195"/>
      <c r="I93" s="195"/>
      <c r="J93" s="225"/>
      <c r="K93" s="231"/>
      <c r="L93" s="232"/>
      <c r="M93" s="233"/>
      <c r="N93" s="49"/>
      <c r="O93" s="234"/>
    </row>
    <row r="94" spans="1:15" customFormat="1" ht="32.25" hidden="1" customHeight="1" x14ac:dyDescent="0.25">
      <c r="A94" s="223"/>
      <c r="B94" s="189"/>
      <c r="C94" s="190"/>
      <c r="D94" s="199"/>
      <c r="E94" s="192" t="s">
        <v>19</v>
      </c>
      <c r="F94" s="220" t="s">
        <v>152</v>
      </c>
      <c r="G94" s="194" t="s">
        <v>21</v>
      </c>
      <c r="H94" s="195"/>
      <c r="I94" s="195"/>
      <c r="J94" s="225"/>
      <c r="K94" s="231"/>
      <c r="L94" s="232"/>
      <c r="M94" s="233"/>
      <c r="N94" s="49"/>
      <c r="O94" s="234"/>
    </row>
    <row r="95" spans="1:15" customFormat="1" ht="33" hidden="1" customHeight="1" x14ac:dyDescent="0.25">
      <c r="A95" s="223"/>
      <c r="B95" s="203"/>
      <c r="C95" s="204"/>
      <c r="D95" s="199"/>
      <c r="E95" s="192" t="s">
        <v>25</v>
      </c>
      <c r="F95" s="205" t="s">
        <v>117</v>
      </c>
      <c r="G95" s="194" t="s">
        <v>27</v>
      </c>
      <c r="H95" s="195"/>
      <c r="I95" s="195"/>
      <c r="J95" s="225"/>
      <c r="K95" s="225"/>
      <c r="L95" s="232"/>
      <c r="M95" s="233"/>
      <c r="N95" s="57"/>
      <c r="O95" s="236"/>
    </row>
    <row r="96" spans="1:15" ht="33" hidden="1" customHeight="1" x14ac:dyDescent="0.25">
      <c r="A96" s="223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/>
      <c r="I96" s="195"/>
      <c r="J96" s="196"/>
      <c r="K96" s="237"/>
      <c r="L96" s="227"/>
      <c r="M96" s="233"/>
      <c r="N96" s="44"/>
      <c r="O96" s="238">
        <v>24</v>
      </c>
    </row>
    <row r="97" spans="1:15" ht="39" hidden="1" customHeight="1" x14ac:dyDescent="0.25">
      <c r="A97" s="223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/>
      <c r="I97" s="195"/>
      <c r="J97" s="196"/>
      <c r="K97" s="239"/>
      <c r="L97" s="240"/>
      <c r="M97" s="233"/>
      <c r="N97" s="49"/>
      <c r="O97" s="241"/>
    </row>
    <row r="98" spans="1:15" ht="33.75" hidden="1" customHeight="1" x14ac:dyDescent="0.25">
      <c r="A98" s="223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/>
      <c r="I98" s="195"/>
      <c r="J98" s="196"/>
      <c r="K98" s="239"/>
      <c r="L98" s="240"/>
      <c r="M98" s="233"/>
      <c r="N98" s="49"/>
      <c r="O98" s="241"/>
    </row>
    <row r="99" spans="1:15" ht="33" hidden="1" customHeight="1" x14ac:dyDescent="0.25">
      <c r="A99" s="223"/>
      <c r="B99" s="203"/>
      <c r="C99" s="53"/>
      <c r="D99" s="209"/>
      <c r="E99" s="3" t="s">
        <v>25</v>
      </c>
      <c r="F99" s="55" t="s">
        <v>117</v>
      </c>
      <c r="G99" s="39" t="s">
        <v>27</v>
      </c>
      <c r="H99" s="195"/>
      <c r="I99" s="195"/>
      <c r="J99" s="196"/>
      <c r="K99" s="196"/>
      <c r="L99" s="240"/>
      <c r="M99" s="233"/>
      <c r="N99" s="57"/>
      <c r="O99" s="242"/>
    </row>
    <row r="100" spans="1:15" customFormat="1" ht="34.5" hidden="1" customHeight="1" x14ac:dyDescent="0.25">
      <c r="A100" s="223"/>
      <c r="B100" s="189" t="s">
        <v>167</v>
      </c>
      <c r="C100" s="190" t="s">
        <v>168</v>
      </c>
      <c r="D100" s="191" t="s">
        <v>18</v>
      </c>
      <c r="E100" s="192" t="s">
        <v>19</v>
      </c>
      <c r="F100" s="193" t="s">
        <v>150</v>
      </c>
      <c r="G100" s="194" t="s">
        <v>21</v>
      </c>
      <c r="H100" s="195"/>
      <c r="I100" s="195"/>
      <c r="J100" s="225"/>
      <c r="K100" s="226"/>
      <c r="L100" s="227"/>
      <c r="M100" s="233"/>
      <c r="N100" s="44"/>
      <c r="O100" s="229">
        <v>25</v>
      </c>
    </row>
    <row r="101" spans="1:15" customFormat="1" ht="39" hidden="1" customHeight="1" x14ac:dyDescent="0.25">
      <c r="A101" s="223"/>
      <c r="B101" s="189"/>
      <c r="C101" s="190"/>
      <c r="D101" s="199"/>
      <c r="E101" s="192" t="s">
        <v>19</v>
      </c>
      <c r="F101" s="193" t="s">
        <v>151</v>
      </c>
      <c r="G101" s="194" t="s">
        <v>21</v>
      </c>
      <c r="H101" s="195"/>
      <c r="I101" s="195"/>
      <c r="J101" s="225"/>
      <c r="K101" s="231"/>
      <c r="L101" s="232"/>
      <c r="M101" s="233"/>
      <c r="N101" s="49"/>
      <c r="O101" s="234"/>
    </row>
    <row r="102" spans="1:15" customFormat="1" ht="35.25" hidden="1" customHeight="1" x14ac:dyDescent="0.25">
      <c r="A102" s="223"/>
      <c r="B102" s="189"/>
      <c r="C102" s="190"/>
      <c r="D102" s="199"/>
      <c r="E102" s="192" t="s">
        <v>19</v>
      </c>
      <c r="F102" s="220" t="s">
        <v>152</v>
      </c>
      <c r="G102" s="194" t="s">
        <v>21</v>
      </c>
      <c r="H102" s="195"/>
      <c r="I102" s="195"/>
      <c r="J102" s="225"/>
      <c r="K102" s="231"/>
      <c r="L102" s="232"/>
      <c r="M102" s="233"/>
      <c r="N102" s="49"/>
      <c r="O102" s="234"/>
    </row>
    <row r="103" spans="1:15" customFormat="1" ht="33" hidden="1" customHeight="1" x14ac:dyDescent="0.25">
      <c r="A103" s="223"/>
      <c r="B103" s="203"/>
      <c r="C103" s="204"/>
      <c r="D103" s="199"/>
      <c r="E103" s="192" t="s">
        <v>25</v>
      </c>
      <c r="F103" s="205" t="s">
        <v>117</v>
      </c>
      <c r="G103" s="194" t="s">
        <v>27</v>
      </c>
      <c r="H103" s="195"/>
      <c r="I103" s="195"/>
      <c r="J103" s="225"/>
      <c r="K103" s="225"/>
      <c r="L103" s="232"/>
      <c r="M103" s="233"/>
      <c r="N103" s="57"/>
      <c r="O103" s="236"/>
    </row>
    <row r="104" spans="1:15" ht="33" customHeight="1" x14ac:dyDescent="0.25">
      <c r="A104" s="20"/>
      <c r="B104" s="189" t="s">
        <v>169</v>
      </c>
      <c r="C104" s="36" t="s">
        <v>170</v>
      </c>
      <c r="D104" s="208" t="s">
        <v>18</v>
      </c>
      <c r="E104" s="3" t="s">
        <v>19</v>
      </c>
      <c r="F104" s="38" t="s">
        <v>150</v>
      </c>
      <c r="G104" s="39" t="s">
        <v>21</v>
      </c>
      <c r="H104" s="195">
        <f>'[94]Оценка от учреждения'!H103</f>
        <v>100</v>
      </c>
      <c r="I104" s="195">
        <f>'[94]Оценка от учреждения'!I103</f>
        <v>100</v>
      </c>
      <c r="J104" s="196">
        <f>IF(I104/H104*100&gt;100,100,I104/H104*100)</f>
        <v>100</v>
      </c>
      <c r="K104" s="237">
        <f>(J104+J105+J106)/3</f>
        <v>100</v>
      </c>
      <c r="L104" s="227">
        <f>(K104+K107)/2</f>
        <v>100</v>
      </c>
      <c r="M104" s="243"/>
      <c r="N104" s="44"/>
      <c r="O104" s="238">
        <v>26</v>
      </c>
    </row>
    <row r="105" spans="1:15" ht="39" customHeight="1" x14ac:dyDescent="0.25">
      <c r="A105" s="20"/>
      <c r="B105" s="189"/>
      <c r="C105" s="36"/>
      <c r="D105" s="209"/>
      <c r="E105" s="3" t="s">
        <v>19</v>
      </c>
      <c r="F105" s="38" t="s">
        <v>151</v>
      </c>
      <c r="G105" s="39" t="s">
        <v>21</v>
      </c>
      <c r="H105" s="195">
        <f>'[94]Оценка от учреждения'!H104</f>
        <v>7.8</v>
      </c>
      <c r="I105" s="195">
        <f>'[94]Оценка от учреждения'!I104</f>
        <v>0.3</v>
      </c>
      <c r="J105" s="196">
        <f>IF(H105/I105*100&gt;100,100,H105/I105*100)</f>
        <v>100</v>
      </c>
      <c r="K105" s="239"/>
      <c r="L105" s="240"/>
      <c r="M105" s="243"/>
      <c r="N105" s="49"/>
      <c r="O105" s="241"/>
    </row>
    <row r="106" spans="1:15" ht="32.25" customHeight="1" x14ac:dyDescent="0.25">
      <c r="A106" s="20"/>
      <c r="B106" s="189"/>
      <c r="C106" s="36"/>
      <c r="D106" s="209"/>
      <c r="E106" s="3" t="s">
        <v>19</v>
      </c>
      <c r="F106" s="219" t="s">
        <v>152</v>
      </c>
      <c r="G106" s="39" t="s">
        <v>21</v>
      </c>
      <c r="H106" s="195">
        <f>'[94]Оценка от учреждения'!H105</f>
        <v>100</v>
      </c>
      <c r="I106" s="195">
        <f>'[94]Оценка от учреждения'!I105</f>
        <v>100</v>
      </c>
      <c r="J106" s="196">
        <f>IF(I106/H106*100&gt;100,100,I106/H106*100)</f>
        <v>100</v>
      </c>
      <c r="K106" s="239"/>
      <c r="L106" s="240"/>
      <c r="M106" s="243"/>
      <c r="N106" s="49"/>
      <c r="O106" s="241"/>
    </row>
    <row r="107" spans="1:15" ht="33" customHeight="1" x14ac:dyDescent="0.25">
      <c r="A107" s="159"/>
      <c r="B107" s="203"/>
      <c r="C107" s="53"/>
      <c r="D107" s="209"/>
      <c r="E107" s="3" t="s">
        <v>25</v>
      </c>
      <c r="F107" s="55" t="s">
        <v>26</v>
      </c>
      <c r="G107" s="39" t="s">
        <v>27</v>
      </c>
      <c r="H107" s="195">
        <f>'[94]Оценка от учреждения'!H106</f>
        <v>199</v>
      </c>
      <c r="I107" s="195">
        <f>'[94]Оценка от учреждения'!I106</f>
        <v>203.67</v>
      </c>
      <c r="J107" s="196">
        <f>IF(I107/H107*100&gt;100,100,I107/H107*100)</f>
        <v>100</v>
      </c>
      <c r="K107" s="196">
        <f>J107</f>
        <v>100</v>
      </c>
      <c r="L107" s="240"/>
      <c r="M107" s="244"/>
      <c r="N107" s="57"/>
      <c r="O107" s="24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45"/>
      <c r="H109" s="246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4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3" t="s">
        <v>1</v>
      </c>
      <c r="B2" s="3" t="s">
        <v>173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4" t="s">
        <v>9</v>
      </c>
      <c r="J2" s="3" t="s">
        <v>10</v>
      </c>
      <c r="K2" s="3" t="s">
        <v>11</v>
      </c>
      <c r="L2" s="3" t="s">
        <v>12</v>
      </c>
      <c r="M2" s="3" t="s">
        <v>13</v>
      </c>
      <c r="N2" s="3" t="s">
        <v>14</v>
      </c>
    </row>
    <row r="3" spans="1:15" ht="24" customHeight="1" x14ac:dyDescent="0.25">
      <c r="A3" s="5">
        <v>1</v>
      </c>
      <c r="B3" s="4">
        <v>2</v>
      </c>
      <c r="C3" s="4">
        <v>3</v>
      </c>
      <c r="D3" s="5">
        <v>4</v>
      </c>
      <c r="E3" s="4">
        <v>5</v>
      </c>
      <c r="F3" s="4">
        <v>6</v>
      </c>
      <c r="G3" s="5">
        <v>7</v>
      </c>
      <c r="H3" s="4">
        <v>8</v>
      </c>
      <c r="I3" s="4">
        <v>9</v>
      </c>
      <c r="J3" s="5">
        <v>10</v>
      </c>
      <c r="K3" s="4">
        <v>11</v>
      </c>
      <c r="L3" s="4">
        <v>12</v>
      </c>
      <c r="M3" s="5">
        <v>13</v>
      </c>
      <c r="N3" s="4">
        <v>14</v>
      </c>
    </row>
    <row r="4" spans="1:15" customFormat="1" ht="55.5" hidden="1" customHeight="1" x14ac:dyDescent="0.25">
      <c r="A4" s="228" t="s">
        <v>250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8.25" hidden="1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04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hidden="1" customHeight="1" x14ac:dyDescent="0.25">
      <c r="A16" s="223"/>
      <c r="B16" s="189" t="s">
        <v>122</v>
      </c>
      <c r="C16" s="190" t="s">
        <v>123</v>
      </c>
      <c r="D16" s="191" t="s">
        <v>18</v>
      </c>
      <c r="E16" s="192" t="s">
        <v>19</v>
      </c>
      <c r="F16" s="193" t="s">
        <v>114</v>
      </c>
      <c r="G16" s="194" t="s">
        <v>21</v>
      </c>
      <c r="H16" s="195"/>
      <c r="I16" s="195"/>
      <c r="J16" s="225"/>
      <c r="K16" s="226"/>
      <c r="L16" s="227"/>
      <c r="M16" s="233"/>
      <c r="N16" s="44"/>
      <c r="O16" s="229">
        <v>4</v>
      </c>
    </row>
    <row r="17" spans="1:15" customFormat="1" ht="39" hidden="1" customHeight="1" x14ac:dyDescent="0.25">
      <c r="A17" s="223"/>
      <c r="B17" s="189"/>
      <c r="C17" s="190"/>
      <c r="D17" s="199"/>
      <c r="E17" s="192" t="s">
        <v>19</v>
      </c>
      <c r="F17" s="193" t="s">
        <v>115</v>
      </c>
      <c r="G17" s="194" t="s">
        <v>21</v>
      </c>
      <c r="H17" s="195"/>
      <c r="I17" s="195"/>
      <c r="J17" s="225"/>
      <c r="K17" s="231"/>
      <c r="L17" s="232"/>
      <c r="M17" s="233"/>
      <c r="N17" s="49"/>
      <c r="O17" s="234"/>
    </row>
    <row r="18" spans="1:15" customFormat="1" ht="32.25" hidden="1" customHeight="1" x14ac:dyDescent="0.25">
      <c r="A18" s="223"/>
      <c r="B18" s="189"/>
      <c r="C18" s="190"/>
      <c r="D18" s="199"/>
      <c r="E18" s="192" t="s">
        <v>19</v>
      </c>
      <c r="F18" s="193" t="s">
        <v>116</v>
      </c>
      <c r="G18" s="194" t="s">
        <v>21</v>
      </c>
      <c r="H18" s="195"/>
      <c r="I18" s="195"/>
      <c r="J18" s="225"/>
      <c r="K18" s="231"/>
      <c r="L18" s="232"/>
      <c r="M18" s="233"/>
      <c r="N18" s="49"/>
      <c r="O18" s="234"/>
    </row>
    <row r="19" spans="1:15" customFormat="1" ht="33" hidden="1" customHeight="1" x14ac:dyDescent="0.25">
      <c r="A19" s="223"/>
      <c r="B19" s="203"/>
      <c r="C19" s="204"/>
      <c r="D19" s="199"/>
      <c r="E19" s="192" t="s">
        <v>25</v>
      </c>
      <c r="F19" s="205" t="s">
        <v>117</v>
      </c>
      <c r="G19" s="194" t="s">
        <v>27</v>
      </c>
      <c r="H19" s="195"/>
      <c r="I19" s="195"/>
      <c r="J19" s="225"/>
      <c r="K19" s="225"/>
      <c r="L19" s="232"/>
      <c r="M19" s="233"/>
      <c r="N19" s="57"/>
      <c r="O19" s="236"/>
    </row>
    <row r="20" spans="1:15" customFormat="1" ht="52.5" hidden="1" customHeight="1" x14ac:dyDescent="0.25">
      <c r="A20" s="223"/>
      <c r="B20" s="189" t="s">
        <v>124</v>
      </c>
      <c r="C20" s="190" t="s">
        <v>125</v>
      </c>
      <c r="D20" s="191" t="s">
        <v>18</v>
      </c>
      <c r="E20" s="192" t="s">
        <v>19</v>
      </c>
      <c r="F20" s="193" t="s">
        <v>114</v>
      </c>
      <c r="G20" s="194" t="s">
        <v>21</v>
      </c>
      <c r="H20" s="195"/>
      <c r="I20" s="195"/>
      <c r="J20" s="225"/>
      <c r="K20" s="226"/>
      <c r="L20" s="227"/>
      <c r="M20" s="233"/>
      <c r="N20" s="44"/>
      <c r="O20" s="229">
        <v>5</v>
      </c>
    </row>
    <row r="21" spans="1:15" customFormat="1" ht="39" hidden="1" customHeight="1" x14ac:dyDescent="0.25">
      <c r="A21" s="223"/>
      <c r="B21" s="189"/>
      <c r="C21" s="190"/>
      <c r="D21" s="199"/>
      <c r="E21" s="192" t="s">
        <v>19</v>
      </c>
      <c r="F21" s="193" t="s">
        <v>115</v>
      </c>
      <c r="G21" s="194" t="s">
        <v>21</v>
      </c>
      <c r="H21" s="195"/>
      <c r="I21" s="195"/>
      <c r="J21" s="225"/>
      <c r="K21" s="231"/>
      <c r="L21" s="232"/>
      <c r="M21" s="233"/>
      <c r="N21" s="49"/>
      <c r="O21" s="234"/>
    </row>
    <row r="22" spans="1:15" customFormat="1" ht="33.75" hidden="1" customHeight="1" x14ac:dyDescent="0.25">
      <c r="A22" s="223"/>
      <c r="B22" s="189"/>
      <c r="C22" s="190"/>
      <c r="D22" s="199"/>
      <c r="E22" s="192" t="s">
        <v>19</v>
      </c>
      <c r="F22" s="193" t="s">
        <v>116</v>
      </c>
      <c r="G22" s="194" t="s">
        <v>21</v>
      </c>
      <c r="H22" s="195"/>
      <c r="I22" s="195"/>
      <c r="J22" s="225"/>
      <c r="K22" s="231"/>
      <c r="L22" s="232"/>
      <c r="M22" s="233"/>
      <c r="N22" s="49"/>
      <c r="O22" s="234"/>
    </row>
    <row r="23" spans="1:15" customFormat="1" ht="33" hidden="1" customHeight="1" x14ac:dyDescent="0.25">
      <c r="A23" s="223"/>
      <c r="B23" s="203"/>
      <c r="C23" s="204"/>
      <c r="D23" s="199"/>
      <c r="E23" s="192" t="s">
        <v>25</v>
      </c>
      <c r="F23" s="205" t="s">
        <v>117</v>
      </c>
      <c r="G23" s="194" t="s">
        <v>27</v>
      </c>
      <c r="H23" s="195"/>
      <c r="I23" s="195"/>
      <c r="J23" s="225"/>
      <c r="K23" s="225"/>
      <c r="L23" s="232"/>
      <c r="M23" s="233"/>
      <c r="N23" s="57"/>
      <c r="O23" s="236"/>
    </row>
    <row r="24" spans="1:15" ht="52.5" hidden="1" customHeight="1" x14ac:dyDescent="0.25">
      <c r="A24" s="223"/>
      <c r="B24" s="189" t="s">
        <v>126</v>
      </c>
      <c r="C24" s="36" t="s">
        <v>127</v>
      </c>
      <c r="D24" s="208" t="s">
        <v>18</v>
      </c>
      <c r="E24" s="3" t="s">
        <v>19</v>
      </c>
      <c r="F24" s="38" t="s">
        <v>114</v>
      </c>
      <c r="G24" s="39" t="s">
        <v>21</v>
      </c>
      <c r="H24" s="195"/>
      <c r="I24" s="195"/>
      <c r="J24" s="196"/>
      <c r="K24" s="237"/>
      <c r="L24" s="227"/>
      <c r="M24" s="233"/>
      <c r="N24" s="44"/>
      <c r="O24" s="238">
        <v>6</v>
      </c>
    </row>
    <row r="25" spans="1:15" ht="39" hidden="1" customHeight="1" x14ac:dyDescent="0.25">
      <c r="A25" s="223"/>
      <c r="B25" s="189"/>
      <c r="C25" s="36"/>
      <c r="D25" s="209"/>
      <c r="E25" s="3" t="s">
        <v>19</v>
      </c>
      <c r="F25" s="256" t="s">
        <v>180</v>
      </c>
      <c r="G25" s="39" t="s">
        <v>21</v>
      </c>
      <c r="H25" s="195"/>
      <c r="I25" s="195"/>
      <c r="J25" s="196"/>
      <c r="K25" s="239"/>
      <c r="L25" s="240"/>
      <c r="M25" s="233"/>
      <c r="N25" s="49"/>
      <c r="O25" s="241"/>
    </row>
    <row r="26" spans="1:15" ht="35.25" hidden="1" customHeight="1" x14ac:dyDescent="0.25">
      <c r="A26" s="223"/>
      <c r="B26" s="189"/>
      <c r="C26" s="36"/>
      <c r="D26" s="209"/>
      <c r="E26" s="3" t="s">
        <v>19</v>
      </c>
      <c r="F26" s="38" t="s">
        <v>116</v>
      </c>
      <c r="G26" s="39" t="s">
        <v>21</v>
      </c>
      <c r="H26" s="195"/>
      <c r="I26" s="195"/>
      <c r="J26" s="196"/>
      <c r="K26" s="239"/>
      <c r="L26" s="240"/>
      <c r="M26" s="233"/>
      <c r="N26" s="49"/>
      <c r="O26" s="241"/>
    </row>
    <row r="27" spans="1:15" ht="33" hidden="1" customHeight="1" x14ac:dyDescent="0.25">
      <c r="A27" s="223"/>
      <c r="B27" s="203"/>
      <c r="C27" s="53"/>
      <c r="D27" s="209"/>
      <c r="E27" s="3" t="s">
        <v>25</v>
      </c>
      <c r="F27" s="55" t="s">
        <v>117</v>
      </c>
      <c r="G27" s="39" t="s">
        <v>27</v>
      </c>
      <c r="H27" s="195"/>
      <c r="I27" s="195"/>
      <c r="J27" s="196"/>
      <c r="K27" s="196"/>
      <c r="L27" s="240"/>
      <c r="M27" s="233"/>
      <c r="N27" s="57"/>
      <c r="O27" s="242"/>
    </row>
    <row r="28" spans="1:15" customFormat="1" ht="51" hidden="1" customHeight="1" x14ac:dyDescent="0.25">
      <c r="A28" s="223"/>
      <c r="B28" s="189" t="s">
        <v>128</v>
      </c>
      <c r="C28" s="190" t="s">
        <v>129</v>
      </c>
      <c r="D28" s="191" t="s">
        <v>18</v>
      </c>
      <c r="E28" s="192" t="s">
        <v>19</v>
      </c>
      <c r="F28" s="193" t="s">
        <v>114</v>
      </c>
      <c r="G28" s="194" t="s">
        <v>21</v>
      </c>
      <c r="H28" s="195"/>
      <c r="I28" s="195"/>
      <c r="J28" s="225"/>
      <c r="K28" s="226"/>
      <c r="L28" s="227"/>
      <c r="M28" s="233"/>
      <c r="N28" s="44"/>
      <c r="O28" s="229">
        <v>7</v>
      </c>
    </row>
    <row r="29" spans="1:15" customFormat="1" ht="39" hidden="1" customHeight="1" x14ac:dyDescent="0.25">
      <c r="A29" s="223"/>
      <c r="B29" s="189"/>
      <c r="C29" s="190"/>
      <c r="D29" s="199"/>
      <c r="E29" s="192" t="s">
        <v>19</v>
      </c>
      <c r="F29" s="193" t="s">
        <v>115</v>
      </c>
      <c r="G29" s="194" t="s">
        <v>21</v>
      </c>
      <c r="H29" s="195"/>
      <c r="I29" s="195"/>
      <c r="J29" s="225"/>
      <c r="K29" s="231"/>
      <c r="L29" s="232"/>
      <c r="M29" s="233"/>
      <c r="N29" s="49"/>
      <c r="O29" s="234"/>
    </row>
    <row r="30" spans="1:15" customFormat="1" ht="33.75" hidden="1" customHeight="1" x14ac:dyDescent="0.25">
      <c r="A30" s="223"/>
      <c r="B30" s="189"/>
      <c r="C30" s="190"/>
      <c r="D30" s="199"/>
      <c r="E30" s="192" t="s">
        <v>19</v>
      </c>
      <c r="F30" s="193" t="s">
        <v>116</v>
      </c>
      <c r="G30" s="194" t="s">
        <v>21</v>
      </c>
      <c r="H30" s="195"/>
      <c r="I30" s="195"/>
      <c r="J30" s="225"/>
      <c r="K30" s="231"/>
      <c r="L30" s="232"/>
      <c r="M30" s="233"/>
      <c r="N30" s="49"/>
      <c r="O30" s="234"/>
    </row>
    <row r="31" spans="1:15" customFormat="1" ht="33" hidden="1" customHeight="1" x14ac:dyDescent="0.25">
      <c r="A31" s="223"/>
      <c r="B31" s="203"/>
      <c r="C31" s="204"/>
      <c r="D31" s="199"/>
      <c r="E31" s="192" t="s">
        <v>25</v>
      </c>
      <c r="F31" s="205" t="s">
        <v>117</v>
      </c>
      <c r="G31" s="194" t="s">
        <v>27</v>
      </c>
      <c r="H31" s="195"/>
      <c r="I31" s="195"/>
      <c r="J31" s="225"/>
      <c r="K31" s="225"/>
      <c r="L31" s="232"/>
      <c r="M31" s="233"/>
      <c r="N31" s="57"/>
      <c r="O31" s="236"/>
    </row>
    <row r="32" spans="1:15" ht="54" customHeight="1" x14ac:dyDescent="0.25">
      <c r="A32" s="20"/>
      <c r="B32" s="189" t="s">
        <v>130</v>
      </c>
      <c r="C32" s="36" t="s">
        <v>131</v>
      </c>
      <c r="D32" s="37" t="s">
        <v>18</v>
      </c>
      <c r="E32" s="3" t="s">
        <v>19</v>
      </c>
      <c r="F32" s="38" t="s">
        <v>114</v>
      </c>
      <c r="G32" s="39" t="s">
        <v>21</v>
      </c>
      <c r="H32" s="195">
        <f>'[95]Оценка от учреждения'!H31</f>
        <v>10</v>
      </c>
      <c r="I32" s="195">
        <f>'[95]Оценка от учреждения'!I31</f>
        <v>10.5</v>
      </c>
      <c r="J32" s="196">
        <f>IF(H32/I32*100&gt;100,100,H32/I32*100)</f>
        <v>95.238095238095227</v>
      </c>
      <c r="K32" s="237">
        <f>(J32+J33+J34)/3</f>
        <v>92.259771292029356</v>
      </c>
      <c r="L32" s="227">
        <f>(K32+K35)/2</f>
        <v>96.129885646014685</v>
      </c>
      <c r="M32" s="243"/>
      <c r="N32" s="44"/>
      <c r="O32" s="238">
        <v>8</v>
      </c>
    </row>
    <row r="33" spans="1:15" ht="39" customHeight="1" x14ac:dyDescent="0.25">
      <c r="A33" s="20"/>
      <c r="B33" s="189"/>
      <c r="C33" s="36"/>
      <c r="D33" s="217"/>
      <c r="E33" s="3" t="s">
        <v>19</v>
      </c>
      <c r="F33" s="38" t="s">
        <v>115</v>
      </c>
      <c r="G33" s="39" t="s">
        <v>21</v>
      </c>
      <c r="H33" s="195">
        <f>'[95]Оценка от учреждения'!H32</f>
        <v>100</v>
      </c>
      <c r="I33" s="195">
        <f>'[95]Оценка от учреждения'!I32</f>
        <v>100</v>
      </c>
      <c r="J33" s="196">
        <f>IF(I33/H33*100&gt;100,100,I33/H33*100)</f>
        <v>100</v>
      </c>
      <c r="K33" s="239"/>
      <c r="L33" s="240"/>
      <c r="M33" s="243"/>
      <c r="N33" s="49"/>
      <c r="O33" s="241"/>
    </row>
    <row r="34" spans="1:15" ht="33.75" customHeight="1" x14ac:dyDescent="0.25">
      <c r="A34" s="20"/>
      <c r="B34" s="189"/>
      <c r="C34" s="36"/>
      <c r="D34" s="217"/>
      <c r="E34" s="3" t="s">
        <v>19</v>
      </c>
      <c r="F34" s="38" t="s">
        <v>116</v>
      </c>
      <c r="G34" s="39" t="s">
        <v>21</v>
      </c>
      <c r="H34" s="195">
        <f>'[95]Оценка от учреждения'!H33</f>
        <v>55.8</v>
      </c>
      <c r="I34" s="195">
        <f>'[95]Оценка от учреждения'!I33</f>
        <v>45.5</v>
      </c>
      <c r="J34" s="196">
        <f>IF(I34/H34*100&gt;100,100,I34/H34*100)</f>
        <v>81.541218637992841</v>
      </c>
      <c r="K34" s="239"/>
      <c r="L34" s="240"/>
      <c r="M34" s="243"/>
      <c r="N34" s="49"/>
      <c r="O34" s="241"/>
    </row>
    <row r="35" spans="1:15" ht="33" customHeight="1" x14ac:dyDescent="0.25">
      <c r="A35" s="20"/>
      <c r="B35" s="203"/>
      <c r="C35" s="53"/>
      <c r="D35" s="218"/>
      <c r="E35" s="3" t="s">
        <v>25</v>
      </c>
      <c r="F35" s="55" t="s">
        <v>26</v>
      </c>
      <c r="G35" s="39" t="s">
        <v>27</v>
      </c>
      <c r="H35" s="195">
        <f>'[95]Оценка от учреждения'!H34</f>
        <v>252</v>
      </c>
      <c r="I35" s="195">
        <f>'[95]Оценка от учреждения'!I34</f>
        <v>279.25</v>
      </c>
      <c r="J35" s="196">
        <f>IF(I35/H35*100&gt;100,100,I35/H35*100)</f>
        <v>100</v>
      </c>
      <c r="K35" s="196">
        <f>J35</f>
        <v>100</v>
      </c>
      <c r="L35" s="240"/>
      <c r="M35" s="243"/>
      <c r="N35" s="57"/>
      <c r="O35" s="242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33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33"/>
      <c r="N41" s="49"/>
      <c r="O41" s="241"/>
    </row>
    <row r="42" spans="1:15" ht="36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33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customHeight="1" x14ac:dyDescent="0.25">
      <c r="A56" s="223"/>
      <c r="B56" s="189" t="s">
        <v>142</v>
      </c>
      <c r="C56" s="36" t="s">
        <v>143</v>
      </c>
      <c r="D56" s="208" t="s">
        <v>18</v>
      </c>
      <c r="E56" s="3" t="s">
        <v>19</v>
      </c>
      <c r="F56" s="38" t="s">
        <v>114</v>
      </c>
      <c r="G56" s="39" t="s">
        <v>21</v>
      </c>
      <c r="H56" s="195">
        <f>'[95]Оценка от учреждения'!H55</f>
        <v>10</v>
      </c>
      <c r="I56" s="195">
        <f>'[95]Оценка от учреждения'!I55</f>
        <v>5</v>
      </c>
      <c r="J56" s="196">
        <f>IF(H56/I56*100&gt;100,100,H56/I56*100)</f>
        <v>100</v>
      </c>
      <c r="K56" s="237">
        <f>(J56+J57+J58)/3</f>
        <v>100</v>
      </c>
      <c r="L56" s="227">
        <f>(K56+K59)/2</f>
        <v>100</v>
      </c>
      <c r="M56" s="233"/>
      <c r="N56" s="44"/>
      <c r="O56" s="238">
        <v>14</v>
      </c>
    </row>
    <row r="57" spans="1:15" ht="39" customHeight="1" x14ac:dyDescent="0.25">
      <c r="A57" s="223"/>
      <c r="B57" s="189"/>
      <c r="C57" s="36"/>
      <c r="D57" s="209"/>
      <c r="E57" s="3" t="s">
        <v>19</v>
      </c>
      <c r="F57" s="38" t="s">
        <v>115</v>
      </c>
      <c r="G57" s="39" t="s">
        <v>21</v>
      </c>
      <c r="H57" s="195">
        <f>'[95]Оценка от учреждения'!H56</f>
        <v>100</v>
      </c>
      <c r="I57" s="195">
        <f>'[95]Оценка от учреждения'!I56</f>
        <v>100</v>
      </c>
      <c r="J57" s="196">
        <f>IF(I57/H57*100&gt;100,100,I57/H57*100)</f>
        <v>100</v>
      </c>
      <c r="K57" s="239"/>
      <c r="L57" s="240"/>
      <c r="M57" s="233"/>
      <c r="N57" s="49"/>
      <c r="O57" s="241"/>
    </row>
    <row r="58" spans="1:15" ht="36.75" customHeight="1" x14ac:dyDescent="0.25">
      <c r="A58" s="223"/>
      <c r="B58" s="189"/>
      <c r="C58" s="36"/>
      <c r="D58" s="209"/>
      <c r="E58" s="3" t="s">
        <v>19</v>
      </c>
      <c r="F58" s="38" t="s">
        <v>116</v>
      </c>
      <c r="G58" s="39" t="s">
        <v>21</v>
      </c>
      <c r="H58" s="195">
        <f>'[95]Оценка от учреждения'!H57</f>
        <v>58</v>
      </c>
      <c r="I58" s="195">
        <f>'[95]Оценка от учреждения'!I57</f>
        <v>66.7</v>
      </c>
      <c r="J58" s="196">
        <f>IF(I58/H58*100&gt;100,100,I58/H58*100)</f>
        <v>100</v>
      </c>
      <c r="K58" s="239"/>
      <c r="L58" s="240"/>
      <c r="M58" s="233"/>
      <c r="N58" s="49"/>
      <c r="O58" s="241"/>
    </row>
    <row r="59" spans="1:15" ht="33" customHeight="1" x14ac:dyDescent="0.25">
      <c r="A59" s="223"/>
      <c r="B59" s="203"/>
      <c r="C59" s="53"/>
      <c r="D59" s="209"/>
      <c r="E59" s="3" t="s">
        <v>25</v>
      </c>
      <c r="F59" s="55" t="s">
        <v>26</v>
      </c>
      <c r="G59" s="39" t="s">
        <v>27</v>
      </c>
      <c r="H59" s="195">
        <f>'[95]Оценка от учреждения'!H58</f>
        <v>20</v>
      </c>
      <c r="I59" s="195">
        <f>'[95]Оценка от учреждения'!I58</f>
        <v>21.17</v>
      </c>
      <c r="J59" s="196">
        <f>IF(I59/H59*100&gt;100,100,I59/H59*100)</f>
        <v>100</v>
      </c>
      <c r="K59" s="196">
        <f>J59</f>
        <v>100</v>
      </c>
      <c r="L59" s="240"/>
      <c r="M59" s="233"/>
      <c r="N59" s="57"/>
      <c r="O59" s="242"/>
    </row>
    <row r="60" spans="1:15" customFormat="1" ht="52.5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33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33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33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33"/>
      <c r="N63" s="57"/>
      <c r="O63" s="236"/>
    </row>
    <row r="64" spans="1:15" ht="51" hidden="1" customHeight="1" x14ac:dyDescent="0.25">
      <c r="A64" s="223"/>
      <c r="B64" s="189" t="s">
        <v>146</v>
      </c>
      <c r="C64" s="36" t="s">
        <v>147</v>
      </c>
      <c r="D64" s="208" t="s">
        <v>18</v>
      </c>
      <c r="E64" s="3" t="s">
        <v>19</v>
      </c>
      <c r="F64" s="38" t="s">
        <v>114</v>
      </c>
      <c r="G64" s="39" t="s">
        <v>21</v>
      </c>
      <c r="H64" s="195"/>
      <c r="I64" s="195"/>
      <c r="J64" s="196"/>
      <c r="K64" s="237"/>
      <c r="L64" s="227"/>
      <c r="M64" s="233"/>
      <c r="N64" s="44"/>
      <c r="O64" s="238">
        <v>16</v>
      </c>
    </row>
    <row r="65" spans="1:15" ht="39" hidden="1" customHeight="1" x14ac:dyDescent="0.25">
      <c r="A65" s="223"/>
      <c r="B65" s="189"/>
      <c r="C65" s="36"/>
      <c r="D65" s="209"/>
      <c r="E65" s="3" t="s">
        <v>19</v>
      </c>
      <c r="F65" s="38" t="s">
        <v>115</v>
      </c>
      <c r="G65" s="39" t="s">
        <v>21</v>
      </c>
      <c r="H65" s="195"/>
      <c r="I65" s="195"/>
      <c r="J65" s="196"/>
      <c r="K65" s="239"/>
      <c r="L65" s="240"/>
      <c r="M65" s="233"/>
      <c r="N65" s="49"/>
      <c r="O65" s="241"/>
    </row>
    <row r="66" spans="1:15" ht="33.75" hidden="1" customHeight="1" x14ac:dyDescent="0.25">
      <c r="A66" s="223"/>
      <c r="B66" s="189"/>
      <c r="C66" s="36"/>
      <c r="D66" s="209"/>
      <c r="E66" s="3" t="s">
        <v>19</v>
      </c>
      <c r="F66" s="38" t="s">
        <v>116</v>
      </c>
      <c r="G66" s="39" t="s">
        <v>21</v>
      </c>
      <c r="H66" s="195"/>
      <c r="I66" s="195"/>
      <c r="J66" s="196"/>
      <c r="K66" s="239"/>
      <c r="L66" s="240"/>
      <c r="M66" s="233"/>
      <c r="N66" s="49"/>
      <c r="O66" s="241"/>
    </row>
    <row r="67" spans="1:15" ht="33" hidden="1" customHeight="1" x14ac:dyDescent="0.25">
      <c r="A67" s="223"/>
      <c r="B67" s="203"/>
      <c r="C67" s="53"/>
      <c r="D67" s="209"/>
      <c r="E67" s="3" t="s">
        <v>25</v>
      </c>
      <c r="F67" s="55" t="s">
        <v>117</v>
      </c>
      <c r="G67" s="39" t="s">
        <v>27</v>
      </c>
      <c r="H67" s="195"/>
      <c r="I67" s="195"/>
      <c r="J67" s="196"/>
      <c r="K67" s="196"/>
      <c r="L67" s="240"/>
      <c r="M67" s="233"/>
      <c r="N67" s="57"/>
      <c r="O67" s="242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196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hidden="1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/>
      <c r="I72" s="195"/>
      <c r="J72" s="196"/>
      <c r="K72" s="237"/>
      <c r="L72" s="227"/>
      <c r="M72" s="233"/>
      <c r="N72" s="44"/>
      <c r="O72" s="238">
        <v>18</v>
      </c>
    </row>
    <row r="73" spans="1:15" ht="34.5" hidden="1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/>
      <c r="I73" s="195"/>
      <c r="J73" s="196"/>
      <c r="K73" s="239"/>
      <c r="L73" s="240"/>
      <c r="M73" s="233"/>
      <c r="N73" s="49"/>
      <c r="O73" s="241"/>
    </row>
    <row r="74" spans="1:15" ht="33.75" hidden="1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/>
      <c r="I74" s="195"/>
      <c r="J74" s="196"/>
      <c r="K74" s="239"/>
      <c r="L74" s="240"/>
      <c r="M74" s="233"/>
      <c r="N74" s="49"/>
      <c r="O74" s="241"/>
    </row>
    <row r="75" spans="1:15" ht="33" hidden="1" customHeight="1" x14ac:dyDescent="0.25">
      <c r="A75" s="223"/>
      <c r="B75" s="203"/>
      <c r="C75" s="53"/>
      <c r="D75" s="209"/>
      <c r="E75" s="3" t="s">
        <v>25</v>
      </c>
      <c r="F75" s="55" t="s">
        <v>117</v>
      </c>
      <c r="G75" s="39" t="s">
        <v>27</v>
      </c>
      <c r="H75" s="195"/>
      <c r="I75" s="195"/>
      <c r="J75" s="196"/>
      <c r="K75" s="196"/>
      <c r="L75" s="240"/>
      <c r="M75" s="233"/>
      <c r="N75" s="57"/>
      <c r="O75" s="242"/>
    </row>
    <row r="76" spans="1:15" customFormat="1" ht="36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/>
      <c r="I76" s="195"/>
      <c r="J76" s="225"/>
      <c r="K76" s="226"/>
      <c r="L76" s="227"/>
      <c r="M76" s="233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/>
      <c r="I77" s="195"/>
      <c r="J77" s="225"/>
      <c r="K77" s="231"/>
      <c r="L77" s="232"/>
      <c r="M77" s="233"/>
      <c r="N77" s="49"/>
      <c r="O77" s="234"/>
    </row>
    <row r="78" spans="1:15" customFormat="1" ht="35.25" hidden="1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/>
      <c r="I78" s="195"/>
      <c r="J78" s="225"/>
      <c r="K78" s="231"/>
      <c r="L78" s="232"/>
      <c r="M78" s="233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/>
      <c r="L79" s="232"/>
      <c r="M79" s="233"/>
      <c r="N79" s="57"/>
      <c r="O79" s="236"/>
    </row>
    <row r="80" spans="1:15" ht="34.5" hidden="1" customHeight="1" x14ac:dyDescent="0.25">
      <c r="A80" s="223"/>
      <c r="B80" s="189" t="s">
        <v>157</v>
      </c>
      <c r="C80" s="36" t="s">
        <v>158</v>
      </c>
      <c r="D80" s="208" t="s">
        <v>18</v>
      </c>
      <c r="E80" s="3" t="s">
        <v>19</v>
      </c>
      <c r="F80" s="38" t="s">
        <v>150</v>
      </c>
      <c r="G80" s="39" t="s">
        <v>21</v>
      </c>
      <c r="H80" s="195"/>
      <c r="I80" s="195"/>
      <c r="J80" s="196"/>
      <c r="K80" s="237"/>
      <c r="L80" s="227"/>
      <c r="M80" s="233"/>
      <c r="N80" s="44"/>
      <c r="O80" s="238">
        <v>20</v>
      </c>
    </row>
    <row r="81" spans="1:15" ht="39" hidden="1" customHeight="1" x14ac:dyDescent="0.25">
      <c r="A81" s="223"/>
      <c r="B81" s="189"/>
      <c r="C81" s="36"/>
      <c r="D81" s="209"/>
      <c r="E81" s="3" t="s">
        <v>19</v>
      </c>
      <c r="F81" s="38" t="s">
        <v>151</v>
      </c>
      <c r="G81" s="39" t="s">
        <v>21</v>
      </c>
      <c r="H81" s="195"/>
      <c r="I81" s="195"/>
      <c r="J81" s="196"/>
      <c r="K81" s="239"/>
      <c r="L81" s="240"/>
      <c r="M81" s="233"/>
      <c r="N81" s="49"/>
      <c r="O81" s="241"/>
    </row>
    <row r="82" spans="1:15" ht="33.75" hidden="1" customHeight="1" x14ac:dyDescent="0.25">
      <c r="A82" s="223"/>
      <c r="B82" s="189"/>
      <c r="C82" s="36"/>
      <c r="D82" s="209"/>
      <c r="E82" s="3" t="s">
        <v>19</v>
      </c>
      <c r="F82" s="219" t="s">
        <v>152</v>
      </c>
      <c r="G82" s="39" t="s">
        <v>21</v>
      </c>
      <c r="H82" s="195"/>
      <c r="I82" s="195"/>
      <c r="J82" s="196"/>
      <c r="K82" s="239"/>
      <c r="L82" s="240"/>
      <c r="M82" s="233"/>
      <c r="N82" s="49"/>
      <c r="O82" s="241"/>
    </row>
    <row r="83" spans="1:15" ht="33" hidden="1" customHeight="1" x14ac:dyDescent="0.25">
      <c r="A83" s="223"/>
      <c r="B83" s="203"/>
      <c r="C83" s="53"/>
      <c r="D83" s="209"/>
      <c r="E83" s="3" t="s">
        <v>25</v>
      </c>
      <c r="F83" s="55" t="s">
        <v>117</v>
      </c>
      <c r="G83" s="39" t="s">
        <v>27</v>
      </c>
      <c r="H83" s="195"/>
      <c r="I83" s="195"/>
      <c r="J83" s="196"/>
      <c r="K83" s="196"/>
      <c r="L83" s="240"/>
      <c r="M83" s="233"/>
      <c r="N83" s="57"/>
      <c r="O83" s="242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4.5" hidden="1" customHeight="1" x14ac:dyDescent="0.25">
      <c r="A92" s="223"/>
      <c r="B92" s="189" t="s">
        <v>163</v>
      </c>
      <c r="C92" s="190" t="s">
        <v>164</v>
      </c>
      <c r="D92" s="191" t="s">
        <v>18</v>
      </c>
      <c r="E92" s="192" t="s">
        <v>19</v>
      </c>
      <c r="F92" s="193" t="s">
        <v>150</v>
      </c>
      <c r="G92" s="194" t="s">
        <v>21</v>
      </c>
      <c r="H92" s="195"/>
      <c r="I92" s="195"/>
      <c r="J92" s="225"/>
      <c r="K92" s="226"/>
      <c r="L92" s="227"/>
      <c r="M92" s="233"/>
      <c r="N92" s="44"/>
      <c r="O92" s="229">
        <v>23</v>
      </c>
    </row>
    <row r="93" spans="1:15" customFormat="1" ht="39" hidden="1" customHeight="1" x14ac:dyDescent="0.25">
      <c r="A93" s="223"/>
      <c r="B93" s="189"/>
      <c r="C93" s="190"/>
      <c r="D93" s="199"/>
      <c r="E93" s="192" t="s">
        <v>19</v>
      </c>
      <c r="F93" s="193" t="s">
        <v>151</v>
      </c>
      <c r="G93" s="194" t="s">
        <v>21</v>
      </c>
      <c r="H93" s="195"/>
      <c r="I93" s="195"/>
      <c r="J93" s="225"/>
      <c r="K93" s="231"/>
      <c r="L93" s="232"/>
      <c r="M93" s="233"/>
      <c r="N93" s="49"/>
      <c r="O93" s="234"/>
    </row>
    <row r="94" spans="1:15" customFormat="1" ht="32.25" hidden="1" customHeight="1" x14ac:dyDescent="0.25">
      <c r="A94" s="223"/>
      <c r="B94" s="189"/>
      <c r="C94" s="190"/>
      <c r="D94" s="199"/>
      <c r="E94" s="192" t="s">
        <v>19</v>
      </c>
      <c r="F94" s="220" t="s">
        <v>152</v>
      </c>
      <c r="G94" s="194" t="s">
        <v>21</v>
      </c>
      <c r="H94" s="195"/>
      <c r="I94" s="195"/>
      <c r="J94" s="225"/>
      <c r="K94" s="231"/>
      <c r="L94" s="232"/>
      <c r="M94" s="233"/>
      <c r="N94" s="49"/>
      <c r="O94" s="234"/>
    </row>
    <row r="95" spans="1:15" customFormat="1" ht="33" hidden="1" customHeight="1" x14ac:dyDescent="0.25">
      <c r="A95" s="223"/>
      <c r="B95" s="203"/>
      <c r="C95" s="204"/>
      <c r="D95" s="199"/>
      <c r="E95" s="192" t="s">
        <v>25</v>
      </c>
      <c r="F95" s="205" t="s">
        <v>117</v>
      </c>
      <c r="G95" s="194" t="s">
        <v>27</v>
      </c>
      <c r="H95" s="195"/>
      <c r="I95" s="195"/>
      <c r="J95" s="225"/>
      <c r="K95" s="225"/>
      <c r="L95" s="232"/>
      <c r="M95" s="233"/>
      <c r="N95" s="57"/>
      <c r="O95" s="236"/>
    </row>
    <row r="96" spans="1:15" ht="33" hidden="1" customHeight="1" x14ac:dyDescent="0.25">
      <c r="A96" s="223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/>
      <c r="I96" s="195"/>
      <c r="J96" s="196"/>
      <c r="K96" s="237"/>
      <c r="L96" s="227"/>
      <c r="M96" s="233"/>
      <c r="N96" s="44"/>
      <c r="O96" s="238">
        <v>24</v>
      </c>
    </row>
    <row r="97" spans="1:15" ht="39" hidden="1" customHeight="1" x14ac:dyDescent="0.25">
      <c r="A97" s="223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/>
      <c r="I97" s="195"/>
      <c r="J97" s="196"/>
      <c r="K97" s="239"/>
      <c r="L97" s="240"/>
      <c r="M97" s="233"/>
      <c r="N97" s="49"/>
      <c r="O97" s="241"/>
    </row>
    <row r="98" spans="1:15" ht="33.75" hidden="1" customHeight="1" x14ac:dyDescent="0.25">
      <c r="A98" s="223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/>
      <c r="I98" s="195"/>
      <c r="J98" s="196"/>
      <c r="K98" s="239"/>
      <c r="L98" s="240"/>
      <c r="M98" s="233"/>
      <c r="N98" s="49"/>
      <c r="O98" s="241"/>
    </row>
    <row r="99" spans="1:15" ht="33" hidden="1" customHeight="1" x14ac:dyDescent="0.25">
      <c r="A99" s="223"/>
      <c r="B99" s="203"/>
      <c r="C99" s="53"/>
      <c r="D99" s="209"/>
      <c r="E99" s="3" t="s">
        <v>25</v>
      </c>
      <c r="F99" s="55" t="s">
        <v>117</v>
      </c>
      <c r="G99" s="39" t="s">
        <v>27</v>
      </c>
      <c r="H99" s="195"/>
      <c r="I99" s="195"/>
      <c r="J99" s="196"/>
      <c r="K99" s="196"/>
      <c r="L99" s="240"/>
      <c r="M99" s="233"/>
      <c r="N99" s="57"/>
      <c r="O99" s="242"/>
    </row>
    <row r="100" spans="1:15" customFormat="1" ht="34.5" hidden="1" customHeight="1" x14ac:dyDescent="0.25">
      <c r="A100" s="223"/>
      <c r="B100" s="189" t="s">
        <v>167</v>
      </c>
      <c r="C100" s="190" t="s">
        <v>168</v>
      </c>
      <c r="D100" s="191" t="s">
        <v>18</v>
      </c>
      <c r="E100" s="192" t="s">
        <v>19</v>
      </c>
      <c r="F100" s="193" t="s">
        <v>150</v>
      </c>
      <c r="G100" s="194" t="s">
        <v>21</v>
      </c>
      <c r="H100" s="195"/>
      <c r="I100" s="195"/>
      <c r="J100" s="225"/>
      <c r="K100" s="226"/>
      <c r="L100" s="227"/>
      <c r="M100" s="233"/>
      <c r="N100" s="44"/>
      <c r="O100" s="229">
        <v>25</v>
      </c>
    </row>
    <row r="101" spans="1:15" customFormat="1" ht="39" hidden="1" customHeight="1" x14ac:dyDescent="0.25">
      <c r="A101" s="223"/>
      <c r="B101" s="189"/>
      <c r="C101" s="190"/>
      <c r="D101" s="199"/>
      <c r="E101" s="192" t="s">
        <v>19</v>
      </c>
      <c r="F101" s="193" t="s">
        <v>151</v>
      </c>
      <c r="G101" s="194" t="s">
        <v>21</v>
      </c>
      <c r="H101" s="195"/>
      <c r="I101" s="195"/>
      <c r="J101" s="225"/>
      <c r="K101" s="231"/>
      <c r="L101" s="232"/>
      <c r="M101" s="233"/>
      <c r="N101" s="49"/>
      <c r="O101" s="234"/>
    </row>
    <row r="102" spans="1:15" customFormat="1" ht="35.25" hidden="1" customHeight="1" x14ac:dyDescent="0.25">
      <c r="A102" s="223"/>
      <c r="B102" s="189"/>
      <c r="C102" s="190"/>
      <c r="D102" s="199"/>
      <c r="E102" s="192" t="s">
        <v>19</v>
      </c>
      <c r="F102" s="220" t="s">
        <v>152</v>
      </c>
      <c r="G102" s="194" t="s">
        <v>21</v>
      </c>
      <c r="H102" s="195"/>
      <c r="I102" s="195"/>
      <c r="J102" s="225"/>
      <c r="K102" s="231"/>
      <c r="L102" s="232"/>
      <c r="M102" s="233"/>
      <c r="N102" s="49"/>
      <c r="O102" s="234"/>
    </row>
    <row r="103" spans="1:15" customFormat="1" ht="33" hidden="1" customHeight="1" x14ac:dyDescent="0.25">
      <c r="A103" s="223"/>
      <c r="B103" s="203"/>
      <c r="C103" s="204"/>
      <c r="D103" s="199"/>
      <c r="E103" s="192" t="s">
        <v>25</v>
      </c>
      <c r="F103" s="205" t="s">
        <v>117</v>
      </c>
      <c r="G103" s="194" t="s">
        <v>27</v>
      </c>
      <c r="H103" s="195"/>
      <c r="I103" s="195"/>
      <c r="J103" s="225"/>
      <c r="K103" s="225"/>
      <c r="L103" s="232"/>
      <c r="M103" s="233"/>
      <c r="N103" s="57"/>
      <c r="O103" s="236"/>
    </row>
    <row r="104" spans="1:15" ht="33" customHeight="1" x14ac:dyDescent="0.25">
      <c r="A104" s="20"/>
      <c r="B104" s="189" t="s">
        <v>169</v>
      </c>
      <c r="C104" s="36" t="s">
        <v>170</v>
      </c>
      <c r="D104" s="208" t="s">
        <v>18</v>
      </c>
      <c r="E104" s="3" t="s">
        <v>19</v>
      </c>
      <c r="F104" s="38" t="s">
        <v>150</v>
      </c>
      <c r="G104" s="39" t="s">
        <v>21</v>
      </c>
      <c r="H104" s="195">
        <f>'[95]Оценка от учреждения'!H103</f>
        <v>100</v>
      </c>
      <c r="I104" s="195">
        <f>'[95]Оценка от учреждения'!I103</f>
        <v>100</v>
      </c>
      <c r="J104" s="196">
        <f>IF(I104/H104*100&gt;100,100,I104/H104*100)</f>
        <v>100</v>
      </c>
      <c r="K104" s="237">
        <f>(J104+J105+J106)/3</f>
        <v>100</v>
      </c>
      <c r="L104" s="227">
        <f>(K104+K107)/2</f>
        <v>100</v>
      </c>
      <c r="M104" s="243"/>
      <c r="N104" s="44"/>
      <c r="O104" s="238">
        <v>26</v>
      </c>
    </row>
    <row r="105" spans="1:15" ht="39" customHeight="1" x14ac:dyDescent="0.25">
      <c r="A105" s="20"/>
      <c r="B105" s="189"/>
      <c r="C105" s="36"/>
      <c r="D105" s="209"/>
      <c r="E105" s="3" t="s">
        <v>19</v>
      </c>
      <c r="F105" s="38" t="s">
        <v>151</v>
      </c>
      <c r="G105" s="39" t="s">
        <v>21</v>
      </c>
      <c r="H105" s="195">
        <f>'[95]Оценка от учреждения'!H104</f>
        <v>10</v>
      </c>
      <c r="I105" s="195">
        <f>'[95]Оценка от учреждения'!I104</f>
        <v>4.3</v>
      </c>
      <c r="J105" s="196">
        <f>IF(H105/I105*100&gt;100,100,H105/I105*100)</f>
        <v>100</v>
      </c>
      <c r="K105" s="239"/>
      <c r="L105" s="240"/>
      <c r="M105" s="243"/>
      <c r="N105" s="49"/>
      <c r="O105" s="241"/>
    </row>
    <row r="106" spans="1:15" ht="32.25" customHeight="1" x14ac:dyDescent="0.25">
      <c r="A106" s="20"/>
      <c r="B106" s="189"/>
      <c r="C106" s="36"/>
      <c r="D106" s="209"/>
      <c r="E106" s="3" t="s">
        <v>19</v>
      </c>
      <c r="F106" s="219" t="s">
        <v>152</v>
      </c>
      <c r="G106" s="39" t="s">
        <v>21</v>
      </c>
      <c r="H106" s="195">
        <f>'[95]Оценка от учреждения'!H105</f>
        <v>100</v>
      </c>
      <c r="I106" s="195">
        <f>'[95]Оценка от учреждения'!I105</f>
        <v>100</v>
      </c>
      <c r="J106" s="196">
        <f>IF(I106/H106*100&gt;100,100,I106/H106*100)</f>
        <v>100</v>
      </c>
      <c r="K106" s="239"/>
      <c r="L106" s="240"/>
      <c r="M106" s="243"/>
      <c r="N106" s="49"/>
      <c r="O106" s="241"/>
    </row>
    <row r="107" spans="1:15" ht="33" customHeight="1" x14ac:dyDescent="0.25">
      <c r="A107" s="159"/>
      <c r="B107" s="203"/>
      <c r="C107" s="53"/>
      <c r="D107" s="209"/>
      <c r="E107" s="3" t="s">
        <v>25</v>
      </c>
      <c r="F107" s="55" t="s">
        <v>26</v>
      </c>
      <c r="G107" s="39" t="s">
        <v>27</v>
      </c>
      <c r="H107" s="195">
        <f>'[95]Оценка от учреждения'!H106</f>
        <v>272</v>
      </c>
      <c r="I107" s="195">
        <f>'[95]Оценка от учреждения'!I106</f>
        <v>400.56</v>
      </c>
      <c r="J107" s="196">
        <f>IF(I107/H107*100&gt;100,100,I107/H107*100)</f>
        <v>100</v>
      </c>
      <c r="K107" s="196">
        <f>J107</f>
        <v>100</v>
      </c>
      <c r="L107" s="240"/>
      <c r="M107" s="244"/>
      <c r="N107" s="57"/>
      <c r="O107" s="24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45"/>
      <c r="H109" s="246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O111"/>
  <sheetViews>
    <sheetView view="pageBreakPreview" zoomScale="70" zoomScaleNormal="60" zoomScaleSheetLayoutView="70" workbookViewId="0">
      <pane xSplit="5" ySplit="3" topLeftCell="F4" activePane="bottomRight" state="frozen"/>
      <selection activeCell="F20" sqref="F20"/>
      <selection pane="topRight" activeCell="F20" sqref="F20"/>
      <selection pane="bottomLeft" activeCell="F20" sqref="F20"/>
      <selection pane="bottomRight" activeCell="F20" sqref="F20"/>
    </sheetView>
  </sheetViews>
  <sheetFormatPr defaultRowHeight="15" x14ac:dyDescent="0.25"/>
  <cols>
    <col min="1" max="1" width="19.140625" style="1" customWidth="1"/>
    <col min="2" max="2" width="18" style="1" customWidth="1"/>
    <col min="3" max="3" width="39.7109375" style="1" customWidth="1"/>
    <col min="4" max="4" width="10.140625" style="1" customWidth="1"/>
    <col min="5" max="5" width="17.85546875" style="1" customWidth="1"/>
    <col min="6" max="6" width="108.7109375" style="1" customWidth="1"/>
    <col min="7" max="7" width="12.140625" style="1" customWidth="1"/>
    <col min="8" max="8" width="14.28515625" style="1" customWidth="1"/>
    <col min="9" max="9" width="15.42578125" style="1" customWidth="1"/>
    <col min="10" max="10" width="14" style="1" customWidth="1"/>
    <col min="11" max="11" width="14.28515625" style="1" customWidth="1"/>
    <col min="12" max="12" width="15.5703125" style="1" customWidth="1"/>
    <col min="13" max="13" width="14.5703125" style="1" customWidth="1"/>
    <col min="14" max="14" width="14.7109375" style="1" customWidth="1"/>
    <col min="15" max="16384" width="9.140625" style="1"/>
  </cols>
  <sheetData>
    <row r="1" spans="1:15" ht="35.25" customHeight="1" x14ac:dyDescent="0.3">
      <c r="C1" s="222" t="s">
        <v>172</v>
      </c>
    </row>
    <row r="2" spans="1:15" ht="195.75" customHeight="1" x14ac:dyDescent="0.25">
      <c r="A2" s="273" t="s">
        <v>1</v>
      </c>
      <c r="B2" s="273" t="s">
        <v>173</v>
      </c>
      <c r="C2" s="273" t="s">
        <v>3</v>
      </c>
      <c r="D2" s="273" t="s">
        <v>4</v>
      </c>
      <c r="E2" s="273" t="s">
        <v>5</v>
      </c>
      <c r="F2" s="273" t="s">
        <v>6</v>
      </c>
      <c r="G2" s="273" t="s">
        <v>7</v>
      </c>
      <c r="H2" s="3" t="s">
        <v>8</v>
      </c>
      <c r="I2" s="4" t="s">
        <v>9</v>
      </c>
      <c r="J2" s="273" t="s">
        <v>10</v>
      </c>
      <c r="K2" s="273" t="s">
        <v>11</v>
      </c>
      <c r="L2" s="273" t="s">
        <v>12</v>
      </c>
      <c r="M2" s="273" t="s">
        <v>13</v>
      </c>
      <c r="N2" s="273" t="s">
        <v>14</v>
      </c>
      <c r="O2" s="272"/>
    </row>
    <row r="3" spans="1:15" ht="24" customHeight="1" x14ac:dyDescent="0.25">
      <c r="A3" s="274">
        <v>1</v>
      </c>
      <c r="B3" s="275">
        <v>2</v>
      </c>
      <c r="C3" s="275">
        <v>3</v>
      </c>
      <c r="D3" s="274">
        <v>4</v>
      </c>
      <c r="E3" s="275">
        <v>5</v>
      </c>
      <c r="F3" s="275">
        <v>6</v>
      </c>
      <c r="G3" s="274">
        <v>7</v>
      </c>
      <c r="H3" s="4">
        <v>8</v>
      </c>
      <c r="I3" s="4">
        <v>9</v>
      </c>
      <c r="J3" s="274">
        <v>10</v>
      </c>
      <c r="K3" s="275">
        <v>11</v>
      </c>
      <c r="L3" s="275">
        <v>12</v>
      </c>
      <c r="M3" s="274">
        <v>13</v>
      </c>
      <c r="N3" s="275">
        <v>14</v>
      </c>
      <c r="O3" s="272"/>
    </row>
    <row r="4" spans="1:15" customFormat="1" ht="55.5" hidden="1" customHeight="1" x14ac:dyDescent="0.25">
      <c r="A4" s="228" t="s">
        <v>251</v>
      </c>
      <c r="B4" s="189" t="s">
        <v>112</v>
      </c>
      <c r="C4" s="190" t="s">
        <v>113</v>
      </c>
      <c r="D4" s="191" t="s">
        <v>18</v>
      </c>
      <c r="E4" s="192" t="s">
        <v>19</v>
      </c>
      <c r="F4" s="193" t="s">
        <v>114</v>
      </c>
      <c r="G4" s="194" t="s">
        <v>21</v>
      </c>
      <c r="H4" s="195"/>
      <c r="I4" s="195"/>
      <c r="J4" s="225"/>
      <c r="K4" s="226"/>
      <c r="L4" s="227"/>
      <c r="M4" s="228" t="s">
        <v>175</v>
      </c>
      <c r="N4" s="44"/>
      <c r="O4" s="229">
        <v>1</v>
      </c>
    </row>
    <row r="5" spans="1:15" customFormat="1" ht="39" hidden="1" customHeight="1" x14ac:dyDescent="0.25">
      <c r="A5" s="223"/>
      <c r="B5" s="189"/>
      <c r="C5" s="190"/>
      <c r="D5" s="199"/>
      <c r="E5" s="192" t="s">
        <v>19</v>
      </c>
      <c r="F5" s="193" t="s">
        <v>115</v>
      </c>
      <c r="G5" s="194" t="s">
        <v>21</v>
      </c>
      <c r="H5" s="195"/>
      <c r="I5" s="195"/>
      <c r="J5" s="225"/>
      <c r="K5" s="231"/>
      <c r="L5" s="232"/>
      <c r="M5" s="233"/>
      <c r="N5" s="49"/>
      <c r="O5" s="234"/>
    </row>
    <row r="6" spans="1:15" customFormat="1" ht="36.75" hidden="1" customHeight="1" x14ac:dyDescent="0.25">
      <c r="A6" s="223"/>
      <c r="B6" s="189"/>
      <c r="C6" s="190"/>
      <c r="D6" s="199"/>
      <c r="E6" s="192" t="s">
        <v>19</v>
      </c>
      <c r="F6" s="193" t="s">
        <v>116</v>
      </c>
      <c r="G6" s="194" t="s">
        <v>21</v>
      </c>
      <c r="H6" s="195"/>
      <c r="I6" s="195"/>
      <c r="J6" s="225"/>
      <c r="K6" s="231"/>
      <c r="L6" s="232"/>
      <c r="M6" s="233"/>
      <c r="N6" s="49"/>
      <c r="O6" s="234"/>
    </row>
    <row r="7" spans="1:15" customFormat="1" ht="33" hidden="1" customHeight="1" x14ac:dyDescent="0.25">
      <c r="A7" s="223"/>
      <c r="B7" s="203"/>
      <c r="C7" s="204"/>
      <c r="D7" s="199"/>
      <c r="E7" s="192" t="s">
        <v>25</v>
      </c>
      <c r="F7" s="205" t="s">
        <v>117</v>
      </c>
      <c r="G7" s="194" t="s">
        <v>27</v>
      </c>
      <c r="H7" s="195"/>
      <c r="I7" s="195"/>
      <c r="J7" s="225"/>
      <c r="K7" s="225"/>
      <c r="L7" s="232"/>
      <c r="M7" s="233"/>
      <c r="N7" s="57"/>
      <c r="O7" s="236"/>
    </row>
    <row r="8" spans="1:15" customFormat="1" ht="52.5" hidden="1" customHeight="1" x14ac:dyDescent="0.25">
      <c r="A8" s="223"/>
      <c r="B8" s="189" t="s">
        <v>118</v>
      </c>
      <c r="C8" s="190" t="s">
        <v>119</v>
      </c>
      <c r="D8" s="191" t="s">
        <v>18</v>
      </c>
      <c r="E8" s="192" t="s">
        <v>19</v>
      </c>
      <c r="F8" s="193" t="s">
        <v>114</v>
      </c>
      <c r="G8" s="194" t="s">
        <v>21</v>
      </c>
      <c r="H8" s="195"/>
      <c r="I8" s="195"/>
      <c r="J8" s="225"/>
      <c r="K8" s="226"/>
      <c r="L8" s="227"/>
      <c r="M8" s="233"/>
      <c r="N8" s="44"/>
      <c r="O8" s="229">
        <v>2</v>
      </c>
    </row>
    <row r="9" spans="1:15" customFormat="1" ht="39" hidden="1" customHeight="1" x14ac:dyDescent="0.25">
      <c r="A9" s="223"/>
      <c r="B9" s="189"/>
      <c r="C9" s="190"/>
      <c r="D9" s="199"/>
      <c r="E9" s="192" t="s">
        <v>19</v>
      </c>
      <c r="F9" s="193" t="s">
        <v>115</v>
      </c>
      <c r="G9" s="194" t="s">
        <v>21</v>
      </c>
      <c r="H9" s="195"/>
      <c r="I9" s="195"/>
      <c r="J9" s="225"/>
      <c r="K9" s="231"/>
      <c r="L9" s="232"/>
      <c r="M9" s="233"/>
      <c r="N9" s="49"/>
      <c r="O9" s="234"/>
    </row>
    <row r="10" spans="1:15" customFormat="1" ht="38.25" hidden="1" customHeight="1" x14ac:dyDescent="0.25">
      <c r="A10" s="223"/>
      <c r="B10" s="189"/>
      <c r="C10" s="190"/>
      <c r="D10" s="199"/>
      <c r="E10" s="192" t="s">
        <v>19</v>
      </c>
      <c r="F10" s="193" t="s">
        <v>116</v>
      </c>
      <c r="G10" s="194" t="s">
        <v>21</v>
      </c>
      <c r="H10" s="195"/>
      <c r="I10" s="195"/>
      <c r="J10" s="225"/>
      <c r="K10" s="231"/>
      <c r="L10" s="232"/>
      <c r="M10" s="233"/>
      <c r="N10" s="49"/>
      <c r="O10" s="234"/>
    </row>
    <row r="11" spans="1:15" customFormat="1" ht="33" hidden="1" customHeight="1" x14ac:dyDescent="0.25">
      <c r="A11" s="223"/>
      <c r="B11" s="203"/>
      <c r="C11" s="204"/>
      <c r="D11" s="199"/>
      <c r="E11" s="192" t="s">
        <v>25</v>
      </c>
      <c r="F11" s="205" t="s">
        <v>117</v>
      </c>
      <c r="G11" s="194" t="s">
        <v>27</v>
      </c>
      <c r="H11" s="195"/>
      <c r="I11" s="195"/>
      <c r="J11" s="225"/>
      <c r="K11" s="225"/>
      <c r="L11" s="232"/>
      <c r="M11" s="233"/>
      <c r="N11" s="57"/>
      <c r="O11" s="236"/>
    </row>
    <row r="12" spans="1:15" customFormat="1" ht="54" hidden="1" customHeight="1" x14ac:dyDescent="0.25">
      <c r="A12" s="223"/>
      <c r="B12" s="189" t="s">
        <v>120</v>
      </c>
      <c r="C12" s="190" t="s">
        <v>121</v>
      </c>
      <c r="D12" s="191" t="s">
        <v>18</v>
      </c>
      <c r="E12" s="192" t="s">
        <v>19</v>
      </c>
      <c r="F12" s="193" t="s">
        <v>114</v>
      </c>
      <c r="G12" s="194" t="s">
        <v>21</v>
      </c>
      <c r="H12" s="195"/>
      <c r="I12" s="195"/>
      <c r="J12" s="225"/>
      <c r="K12" s="226"/>
      <c r="L12" s="227"/>
      <c r="M12" s="233"/>
      <c r="N12" s="44"/>
      <c r="O12" s="229">
        <v>3</v>
      </c>
    </row>
    <row r="13" spans="1:15" customFormat="1" ht="39" hidden="1" customHeight="1" x14ac:dyDescent="0.25">
      <c r="A13" s="223"/>
      <c r="B13" s="189"/>
      <c r="C13" s="190"/>
      <c r="D13" s="199"/>
      <c r="E13" s="192" t="s">
        <v>19</v>
      </c>
      <c r="F13" s="193" t="s">
        <v>115</v>
      </c>
      <c r="G13" s="194" t="s">
        <v>21</v>
      </c>
      <c r="H13" s="195"/>
      <c r="I13" s="195"/>
      <c r="J13" s="225"/>
      <c r="K13" s="231"/>
      <c r="L13" s="232"/>
      <c r="M13" s="233"/>
      <c r="N13" s="49"/>
      <c r="O13" s="234"/>
    </row>
    <row r="14" spans="1:15" customFormat="1" ht="33.75" hidden="1" customHeight="1" x14ac:dyDescent="0.25">
      <c r="A14" s="223"/>
      <c r="B14" s="189"/>
      <c r="C14" s="190"/>
      <c r="D14" s="199"/>
      <c r="E14" s="192" t="s">
        <v>19</v>
      </c>
      <c r="F14" s="193" t="s">
        <v>116</v>
      </c>
      <c r="G14" s="194" t="s">
        <v>21</v>
      </c>
      <c r="H14" s="195"/>
      <c r="I14" s="195"/>
      <c r="J14" s="225"/>
      <c r="K14" s="231"/>
      <c r="L14" s="232"/>
      <c r="M14" s="233"/>
      <c r="N14" s="49"/>
      <c r="O14" s="234"/>
    </row>
    <row r="15" spans="1:15" customFormat="1" ht="33" hidden="1" customHeight="1" x14ac:dyDescent="0.25">
      <c r="A15" s="223"/>
      <c r="B15" s="203"/>
      <c r="C15" s="204"/>
      <c r="D15" s="199"/>
      <c r="E15" s="192" t="s">
        <v>25</v>
      </c>
      <c r="F15" s="205" t="s">
        <v>117</v>
      </c>
      <c r="G15" s="194" t="s">
        <v>27</v>
      </c>
      <c r="H15" s="195"/>
      <c r="I15" s="195"/>
      <c r="J15" s="225"/>
      <c r="K15" s="225"/>
      <c r="L15" s="232"/>
      <c r="M15" s="233"/>
      <c r="N15" s="57"/>
      <c r="O15" s="236"/>
    </row>
    <row r="16" spans="1:15" customFormat="1" ht="49.5" customHeight="1" x14ac:dyDescent="0.25">
      <c r="A16" s="293"/>
      <c r="B16" s="189" t="s">
        <v>122</v>
      </c>
      <c r="C16" s="276" t="s">
        <v>123</v>
      </c>
      <c r="D16" s="277" t="s">
        <v>18</v>
      </c>
      <c r="E16" s="273" t="s">
        <v>19</v>
      </c>
      <c r="F16" s="256" t="s">
        <v>114</v>
      </c>
      <c r="G16" s="278" t="s">
        <v>21</v>
      </c>
      <c r="H16" s="195">
        <f>'[96]Оценка от учреждения'!H15</f>
        <v>8.5</v>
      </c>
      <c r="I16" s="195">
        <f>'[96]Оценка от учреждения'!I15</f>
        <v>2.9</v>
      </c>
      <c r="J16" s="279">
        <f>IF(H16/I16*100&gt;100,100,H16/I16*100)</f>
        <v>100</v>
      </c>
      <c r="K16" s="237">
        <f>(J16+J17+J18)/3</f>
        <v>96.491228070175453</v>
      </c>
      <c r="L16" s="261">
        <f>(K16+K19)/2</f>
        <v>98.245614035087726</v>
      </c>
      <c r="M16" s="294"/>
      <c r="N16" s="280"/>
      <c r="O16" s="281">
        <v>4</v>
      </c>
    </row>
    <row r="17" spans="1:15" customFormat="1" ht="39" customHeight="1" x14ac:dyDescent="0.25">
      <c r="A17" s="293"/>
      <c r="B17" s="189"/>
      <c r="C17" s="276"/>
      <c r="D17" s="282"/>
      <c r="E17" s="273" t="s">
        <v>19</v>
      </c>
      <c r="F17" s="256" t="s">
        <v>115</v>
      </c>
      <c r="G17" s="278" t="s">
        <v>21</v>
      </c>
      <c r="H17" s="195">
        <f>'[96]Оценка от учреждения'!H16</f>
        <v>100</v>
      </c>
      <c r="I17" s="195">
        <f>'[96]Оценка от учреждения'!I16</f>
        <v>100</v>
      </c>
      <c r="J17" s="279">
        <f>IF(I17/H17*100&gt;100,100,I17/H17*100)</f>
        <v>100</v>
      </c>
      <c r="K17" s="283"/>
      <c r="L17" s="262"/>
      <c r="M17" s="294"/>
      <c r="N17" s="284"/>
      <c r="O17" s="285"/>
    </row>
    <row r="18" spans="1:15" customFormat="1" ht="32.25" customHeight="1" x14ac:dyDescent="0.25">
      <c r="A18" s="293"/>
      <c r="B18" s="189"/>
      <c r="C18" s="276"/>
      <c r="D18" s="282"/>
      <c r="E18" s="273" t="s">
        <v>19</v>
      </c>
      <c r="F18" s="256" t="s">
        <v>116</v>
      </c>
      <c r="G18" s="278" t="s">
        <v>21</v>
      </c>
      <c r="H18" s="195">
        <f>'[96]Оценка от учреждения'!H17</f>
        <v>79.8</v>
      </c>
      <c r="I18" s="195">
        <f>'[96]Оценка от учреждения'!I17</f>
        <v>71.400000000000006</v>
      </c>
      <c r="J18" s="279">
        <f>IF(I18/H18*100&gt;100,100,I18/H18*100)</f>
        <v>89.473684210526329</v>
      </c>
      <c r="K18" s="283"/>
      <c r="L18" s="262"/>
      <c r="M18" s="294"/>
      <c r="N18" s="284"/>
      <c r="O18" s="285"/>
    </row>
    <row r="19" spans="1:15" customFormat="1" ht="33" customHeight="1" x14ac:dyDescent="0.25">
      <c r="A19" s="293"/>
      <c r="B19" s="203"/>
      <c r="C19" s="276"/>
      <c r="D19" s="282"/>
      <c r="E19" s="273" t="s">
        <v>25</v>
      </c>
      <c r="F19" s="55" t="s">
        <v>26</v>
      </c>
      <c r="G19" s="278" t="s">
        <v>27</v>
      </c>
      <c r="H19" s="195">
        <f>'[96]Оценка от учреждения'!H18</f>
        <v>1</v>
      </c>
      <c r="I19" s="195">
        <f>'[96]Оценка от учреждения'!I18</f>
        <v>1.33</v>
      </c>
      <c r="J19" s="279">
        <f>IF(I19/H19*100&gt;100,100,I19/H19*100)</f>
        <v>100</v>
      </c>
      <c r="K19" s="279">
        <f>J19</f>
        <v>100</v>
      </c>
      <c r="L19" s="262"/>
      <c r="M19" s="294"/>
      <c r="N19" s="286"/>
      <c r="O19" s="287"/>
    </row>
    <row r="20" spans="1:15" customFormat="1" ht="52.5" customHeight="1" x14ac:dyDescent="0.25">
      <c r="A20" s="293"/>
      <c r="B20" s="189" t="s">
        <v>124</v>
      </c>
      <c r="C20" s="276" t="s">
        <v>125</v>
      </c>
      <c r="D20" s="277" t="s">
        <v>18</v>
      </c>
      <c r="E20" s="273" t="s">
        <v>19</v>
      </c>
      <c r="F20" s="256" t="s">
        <v>114</v>
      </c>
      <c r="G20" s="278" t="s">
        <v>21</v>
      </c>
      <c r="H20" s="195">
        <f>'[96]Оценка от учреждения'!H19</f>
        <v>8.5</v>
      </c>
      <c r="I20" s="195">
        <f>'[96]Оценка от учреждения'!I19</f>
        <v>4.2</v>
      </c>
      <c r="J20" s="279">
        <f>IF(H20/I20*100&gt;100,100,H20/I20*100)</f>
        <v>100</v>
      </c>
      <c r="K20" s="237">
        <f>(J20+J21+J22)/3</f>
        <v>100</v>
      </c>
      <c r="L20" s="261">
        <f>(K20+K23)/2</f>
        <v>100</v>
      </c>
      <c r="M20" s="294"/>
      <c r="N20" s="280"/>
      <c r="O20" s="281">
        <v>5</v>
      </c>
    </row>
    <row r="21" spans="1:15" customFormat="1" ht="39" customHeight="1" x14ac:dyDescent="0.25">
      <c r="A21" s="293"/>
      <c r="B21" s="189"/>
      <c r="C21" s="276"/>
      <c r="D21" s="282"/>
      <c r="E21" s="273" t="s">
        <v>19</v>
      </c>
      <c r="F21" s="256" t="s">
        <v>115</v>
      </c>
      <c r="G21" s="278" t="s">
        <v>21</v>
      </c>
      <c r="H21" s="195">
        <f>'[96]Оценка от учреждения'!H20</f>
        <v>100</v>
      </c>
      <c r="I21" s="195">
        <f>'[96]Оценка от учреждения'!I20</f>
        <v>100</v>
      </c>
      <c r="J21" s="279">
        <f>IF(I21/H21*100&gt;100,100,I21/H21*100)</f>
        <v>100</v>
      </c>
      <c r="K21" s="283"/>
      <c r="L21" s="262"/>
      <c r="M21" s="294"/>
      <c r="N21" s="284"/>
      <c r="O21" s="285"/>
    </row>
    <row r="22" spans="1:15" customFormat="1" ht="33.75" customHeight="1" x14ac:dyDescent="0.25">
      <c r="A22" s="293"/>
      <c r="B22" s="189"/>
      <c r="C22" s="276"/>
      <c r="D22" s="282"/>
      <c r="E22" s="273" t="s">
        <v>19</v>
      </c>
      <c r="F22" s="256" t="s">
        <v>116</v>
      </c>
      <c r="G22" s="278" t="s">
        <v>21</v>
      </c>
      <c r="H22" s="195">
        <f>'[96]Оценка от учреждения'!H21</f>
        <v>90</v>
      </c>
      <c r="I22" s="195">
        <f>'[96]Оценка от учреждения'!I21</f>
        <v>100</v>
      </c>
      <c r="J22" s="279">
        <f>IF(I22/H22*100&gt;100,100,I22/H22*100)</f>
        <v>100</v>
      </c>
      <c r="K22" s="283"/>
      <c r="L22" s="262"/>
      <c r="M22" s="294"/>
      <c r="N22" s="284"/>
      <c r="O22" s="285"/>
    </row>
    <row r="23" spans="1:15" customFormat="1" ht="33" customHeight="1" x14ac:dyDescent="0.25">
      <c r="A23" s="293"/>
      <c r="B23" s="203"/>
      <c r="C23" s="276"/>
      <c r="D23" s="282"/>
      <c r="E23" s="273" t="s">
        <v>25</v>
      </c>
      <c r="F23" s="55" t="s">
        <v>26</v>
      </c>
      <c r="G23" s="278" t="s">
        <v>27</v>
      </c>
      <c r="H23" s="195">
        <f>'[96]Оценка от учреждения'!H22</f>
        <v>14</v>
      </c>
      <c r="I23" s="195">
        <f>'[96]Оценка от учреждения'!I22</f>
        <v>21.44</v>
      </c>
      <c r="J23" s="279">
        <f>IF(I23/H23*100&gt;100,100,I23/H23*100)</f>
        <v>100</v>
      </c>
      <c r="K23" s="279">
        <f>J23</f>
        <v>100</v>
      </c>
      <c r="L23" s="262"/>
      <c r="M23" s="294"/>
      <c r="N23" s="286"/>
      <c r="O23" s="287"/>
    </row>
    <row r="24" spans="1:15" ht="52.5" hidden="1" customHeight="1" x14ac:dyDescent="0.25">
      <c r="A24" s="223"/>
      <c r="B24" s="189" t="s">
        <v>126</v>
      </c>
      <c r="C24" s="36" t="s">
        <v>127</v>
      </c>
      <c r="D24" s="208" t="s">
        <v>18</v>
      </c>
      <c r="E24" s="3" t="s">
        <v>19</v>
      </c>
      <c r="F24" s="38" t="s">
        <v>114</v>
      </c>
      <c r="G24" s="39" t="s">
        <v>21</v>
      </c>
      <c r="H24" s="195"/>
      <c r="I24" s="195"/>
      <c r="J24" s="196"/>
      <c r="K24" s="237"/>
      <c r="L24" s="227"/>
      <c r="M24" s="233"/>
      <c r="N24" s="44"/>
      <c r="O24" s="238">
        <v>6</v>
      </c>
    </row>
    <row r="25" spans="1:15" ht="39" hidden="1" customHeight="1" x14ac:dyDescent="0.25">
      <c r="A25" s="223"/>
      <c r="B25" s="189"/>
      <c r="C25" s="36"/>
      <c r="D25" s="209"/>
      <c r="E25" s="3" t="s">
        <v>19</v>
      </c>
      <c r="F25" s="256" t="s">
        <v>180</v>
      </c>
      <c r="G25" s="39" t="s">
        <v>21</v>
      </c>
      <c r="H25" s="195"/>
      <c r="I25" s="195"/>
      <c r="J25" s="196"/>
      <c r="K25" s="239"/>
      <c r="L25" s="240"/>
      <c r="M25" s="233"/>
      <c r="N25" s="49"/>
      <c r="O25" s="241"/>
    </row>
    <row r="26" spans="1:15" ht="35.25" hidden="1" customHeight="1" x14ac:dyDescent="0.25">
      <c r="A26" s="223"/>
      <c r="B26" s="189"/>
      <c r="C26" s="36"/>
      <c r="D26" s="209"/>
      <c r="E26" s="3" t="s">
        <v>19</v>
      </c>
      <c r="F26" s="38" t="s">
        <v>116</v>
      </c>
      <c r="G26" s="39" t="s">
        <v>21</v>
      </c>
      <c r="H26" s="195"/>
      <c r="I26" s="195"/>
      <c r="J26" s="196"/>
      <c r="K26" s="239"/>
      <c r="L26" s="240"/>
      <c r="M26" s="233"/>
      <c r="N26" s="49"/>
      <c r="O26" s="241"/>
    </row>
    <row r="27" spans="1:15" ht="33" hidden="1" customHeight="1" x14ac:dyDescent="0.25">
      <c r="A27" s="223"/>
      <c r="B27" s="203"/>
      <c r="C27" s="53"/>
      <c r="D27" s="209"/>
      <c r="E27" s="3" t="s">
        <v>25</v>
      </c>
      <c r="F27" s="55" t="s">
        <v>117</v>
      </c>
      <c r="G27" s="39" t="s">
        <v>27</v>
      </c>
      <c r="H27" s="195"/>
      <c r="I27" s="195"/>
      <c r="J27" s="196"/>
      <c r="K27" s="196"/>
      <c r="L27" s="240"/>
      <c r="M27" s="233"/>
      <c r="N27" s="57"/>
      <c r="O27" s="242"/>
    </row>
    <row r="28" spans="1:15" customFormat="1" ht="51" customHeight="1" x14ac:dyDescent="0.25">
      <c r="A28" s="293"/>
      <c r="B28" s="189" t="s">
        <v>128</v>
      </c>
      <c r="C28" s="276" t="s">
        <v>129</v>
      </c>
      <c r="D28" s="277" t="s">
        <v>18</v>
      </c>
      <c r="E28" s="273" t="s">
        <v>19</v>
      </c>
      <c r="F28" s="256" t="s">
        <v>114</v>
      </c>
      <c r="G28" s="278" t="s">
        <v>21</v>
      </c>
      <c r="H28" s="195">
        <f>'[96]Оценка от учреждения'!H27</f>
        <v>8.5</v>
      </c>
      <c r="I28" s="195">
        <f>'[96]Оценка от учреждения'!I27</f>
        <v>5.7</v>
      </c>
      <c r="J28" s="279">
        <f>IF(H28/I28*100&gt;100,100,H28/I28*100)</f>
        <v>100</v>
      </c>
      <c r="K28" s="237">
        <f>(J28+J29+J30)/3</f>
        <v>100</v>
      </c>
      <c r="L28" s="261">
        <f>(K28+K31)/2</f>
        <v>100</v>
      </c>
      <c r="M28" s="294"/>
      <c r="N28" s="280"/>
      <c r="O28" s="281">
        <v>7</v>
      </c>
    </row>
    <row r="29" spans="1:15" customFormat="1" ht="39" customHeight="1" x14ac:dyDescent="0.25">
      <c r="A29" s="293"/>
      <c r="B29" s="189"/>
      <c r="C29" s="276"/>
      <c r="D29" s="282"/>
      <c r="E29" s="273" t="s">
        <v>19</v>
      </c>
      <c r="F29" s="256" t="s">
        <v>115</v>
      </c>
      <c r="G29" s="278" t="s">
        <v>21</v>
      </c>
      <c r="H29" s="195">
        <f>'[96]Оценка от учреждения'!H28</f>
        <v>100</v>
      </c>
      <c r="I29" s="195">
        <f>'[96]Оценка от учреждения'!I28</f>
        <v>100</v>
      </c>
      <c r="J29" s="279">
        <f>IF(I29/H29*100&gt;100,100,I29/H29*100)</f>
        <v>100</v>
      </c>
      <c r="K29" s="283"/>
      <c r="L29" s="262"/>
      <c r="M29" s="294"/>
      <c r="N29" s="284"/>
      <c r="O29" s="285"/>
    </row>
    <row r="30" spans="1:15" customFormat="1" ht="33.75" customHeight="1" x14ac:dyDescent="0.25">
      <c r="A30" s="293"/>
      <c r="B30" s="189"/>
      <c r="C30" s="276"/>
      <c r="D30" s="282"/>
      <c r="E30" s="273" t="s">
        <v>19</v>
      </c>
      <c r="F30" s="256" t="s">
        <v>116</v>
      </c>
      <c r="G30" s="278" t="s">
        <v>21</v>
      </c>
      <c r="H30" s="195">
        <f>'[96]Оценка от учреждения'!H29</f>
        <v>90</v>
      </c>
      <c r="I30" s="195">
        <f>'[96]Оценка от учреждения'!I29</f>
        <v>100</v>
      </c>
      <c r="J30" s="279">
        <f>IF(I30/H30*100&gt;100,100,I30/H30*100)</f>
        <v>100</v>
      </c>
      <c r="K30" s="283"/>
      <c r="L30" s="262"/>
      <c r="M30" s="294"/>
      <c r="N30" s="284"/>
      <c r="O30" s="285"/>
    </row>
    <row r="31" spans="1:15" customFormat="1" ht="33" customHeight="1" x14ac:dyDescent="0.25">
      <c r="A31" s="293"/>
      <c r="B31" s="203"/>
      <c r="C31" s="276"/>
      <c r="D31" s="282"/>
      <c r="E31" s="273" t="s">
        <v>25</v>
      </c>
      <c r="F31" s="55" t="s">
        <v>26</v>
      </c>
      <c r="G31" s="278" t="s">
        <v>27</v>
      </c>
      <c r="H31" s="195">
        <f>'[96]Оценка от учреждения'!H30</f>
        <v>36</v>
      </c>
      <c r="I31" s="195">
        <f>'[96]Оценка от учреждения'!I30</f>
        <v>47.78</v>
      </c>
      <c r="J31" s="279">
        <f>IF(I31/H31*100&gt;100,100,I31/H31*100)</f>
        <v>100</v>
      </c>
      <c r="K31" s="279">
        <f>J31</f>
        <v>100</v>
      </c>
      <c r="L31" s="262"/>
      <c r="M31" s="294"/>
      <c r="N31" s="286"/>
      <c r="O31" s="287"/>
    </row>
    <row r="32" spans="1:15" ht="54" customHeight="1" x14ac:dyDescent="0.25">
      <c r="A32" s="293"/>
      <c r="B32" s="189" t="s">
        <v>130</v>
      </c>
      <c r="C32" s="276" t="s">
        <v>131</v>
      </c>
      <c r="D32" s="288" t="s">
        <v>18</v>
      </c>
      <c r="E32" s="273" t="s">
        <v>19</v>
      </c>
      <c r="F32" s="256" t="s">
        <v>114</v>
      </c>
      <c r="G32" s="278" t="s">
        <v>21</v>
      </c>
      <c r="H32" s="195">
        <f>'[96]Оценка от учреждения'!H31</f>
        <v>8.5</v>
      </c>
      <c r="I32" s="195">
        <f>'[96]Оценка от учреждения'!I31</f>
        <v>4.5</v>
      </c>
      <c r="J32" s="279">
        <f>IF(H32/I32*100&gt;100,100,H32/I32*100)</f>
        <v>100</v>
      </c>
      <c r="K32" s="237">
        <f>(J32+J33+J34)/3</f>
        <v>93.233082706766922</v>
      </c>
      <c r="L32" s="261">
        <f>(K32+K35)/2</f>
        <v>96.616541353383468</v>
      </c>
      <c r="M32" s="294"/>
      <c r="N32" s="280"/>
      <c r="O32" s="281">
        <v>8</v>
      </c>
    </row>
    <row r="33" spans="1:15" ht="39" customHeight="1" x14ac:dyDescent="0.25">
      <c r="A33" s="293"/>
      <c r="B33" s="189"/>
      <c r="C33" s="276"/>
      <c r="D33" s="289"/>
      <c r="E33" s="273" t="s">
        <v>19</v>
      </c>
      <c r="F33" s="256" t="s">
        <v>115</v>
      </c>
      <c r="G33" s="278" t="s">
        <v>21</v>
      </c>
      <c r="H33" s="195">
        <f>'[96]Оценка от учреждения'!H32</f>
        <v>100</v>
      </c>
      <c r="I33" s="195">
        <f>'[96]Оценка от учреждения'!I32</f>
        <v>100</v>
      </c>
      <c r="J33" s="279">
        <f>IF(I33/H33*100&gt;100,100,I33/H33*100)</f>
        <v>100</v>
      </c>
      <c r="K33" s="283"/>
      <c r="L33" s="262"/>
      <c r="M33" s="294"/>
      <c r="N33" s="284"/>
      <c r="O33" s="285"/>
    </row>
    <row r="34" spans="1:15" ht="33.75" customHeight="1" x14ac:dyDescent="0.25">
      <c r="A34" s="293"/>
      <c r="B34" s="189"/>
      <c r="C34" s="276"/>
      <c r="D34" s="289"/>
      <c r="E34" s="273" t="s">
        <v>19</v>
      </c>
      <c r="F34" s="256" t="s">
        <v>116</v>
      </c>
      <c r="G34" s="278" t="s">
        <v>21</v>
      </c>
      <c r="H34" s="195">
        <f>'[96]Оценка от учреждения'!H33</f>
        <v>79.8</v>
      </c>
      <c r="I34" s="195">
        <f>'[96]Оценка от учреждения'!I33</f>
        <v>63.6</v>
      </c>
      <c r="J34" s="279">
        <f>IF(I34/H34*100&gt;100,100,I34/H34*100)</f>
        <v>79.699248120300751</v>
      </c>
      <c r="K34" s="283"/>
      <c r="L34" s="262"/>
      <c r="M34" s="294"/>
      <c r="N34" s="284"/>
      <c r="O34" s="285"/>
    </row>
    <row r="35" spans="1:15" ht="33" customHeight="1" x14ac:dyDescent="0.25">
      <c r="A35" s="293"/>
      <c r="B35" s="203"/>
      <c r="C35" s="276"/>
      <c r="D35" s="290"/>
      <c r="E35" s="273" t="s">
        <v>25</v>
      </c>
      <c r="F35" s="55" t="s">
        <v>26</v>
      </c>
      <c r="G35" s="278" t="s">
        <v>27</v>
      </c>
      <c r="H35" s="195">
        <f>'[96]Оценка от учреждения'!H34</f>
        <v>120</v>
      </c>
      <c r="I35" s="195">
        <f>'[96]Оценка от учреждения'!I34</f>
        <v>159.44</v>
      </c>
      <c r="J35" s="279">
        <f>IF(I35/H35*100&gt;100,100,I35/H35*100)</f>
        <v>100</v>
      </c>
      <c r="K35" s="279">
        <f>J35</f>
        <v>100</v>
      </c>
      <c r="L35" s="262"/>
      <c r="M35" s="294"/>
      <c r="N35" s="286"/>
      <c r="O35" s="287"/>
    </row>
    <row r="36" spans="1:15" customFormat="1" ht="49.5" hidden="1" customHeight="1" x14ac:dyDescent="0.25">
      <c r="A36" s="223"/>
      <c r="B36" s="189" t="s">
        <v>132</v>
      </c>
      <c r="C36" s="190" t="s">
        <v>133</v>
      </c>
      <c r="D36" s="191" t="s">
        <v>18</v>
      </c>
      <c r="E36" s="192" t="s">
        <v>19</v>
      </c>
      <c r="F36" s="193" t="s">
        <v>114</v>
      </c>
      <c r="G36" s="194" t="s">
        <v>21</v>
      </c>
      <c r="H36" s="195"/>
      <c r="I36" s="195"/>
      <c r="J36" s="225"/>
      <c r="K36" s="226"/>
      <c r="L36" s="227"/>
      <c r="M36" s="233"/>
      <c r="N36" s="44"/>
      <c r="O36" s="229">
        <v>9</v>
      </c>
    </row>
    <row r="37" spans="1:15" customFormat="1" ht="39" hidden="1" customHeight="1" x14ac:dyDescent="0.25">
      <c r="A37" s="223"/>
      <c r="B37" s="189"/>
      <c r="C37" s="190"/>
      <c r="D37" s="199"/>
      <c r="E37" s="192" t="s">
        <v>19</v>
      </c>
      <c r="F37" s="193" t="s">
        <v>115</v>
      </c>
      <c r="G37" s="194" t="s">
        <v>21</v>
      </c>
      <c r="H37" s="195"/>
      <c r="I37" s="195"/>
      <c r="J37" s="225"/>
      <c r="K37" s="231"/>
      <c r="L37" s="232"/>
      <c r="M37" s="233"/>
      <c r="N37" s="49"/>
      <c r="O37" s="234"/>
    </row>
    <row r="38" spans="1:15" customFormat="1" ht="36.75" hidden="1" customHeight="1" x14ac:dyDescent="0.25">
      <c r="A38" s="223"/>
      <c r="B38" s="189"/>
      <c r="C38" s="190"/>
      <c r="D38" s="199"/>
      <c r="E38" s="192" t="s">
        <v>19</v>
      </c>
      <c r="F38" s="193" t="s">
        <v>116</v>
      </c>
      <c r="G38" s="194" t="s">
        <v>21</v>
      </c>
      <c r="H38" s="195"/>
      <c r="I38" s="195"/>
      <c r="J38" s="225"/>
      <c r="K38" s="231"/>
      <c r="L38" s="232"/>
      <c r="M38" s="233"/>
      <c r="N38" s="49"/>
      <c r="O38" s="234"/>
    </row>
    <row r="39" spans="1:15" customFormat="1" ht="33" hidden="1" customHeight="1" x14ac:dyDescent="0.25">
      <c r="A39" s="223"/>
      <c r="B39" s="203"/>
      <c r="C39" s="204"/>
      <c r="D39" s="199"/>
      <c r="E39" s="192" t="s">
        <v>25</v>
      </c>
      <c r="F39" s="205" t="s">
        <v>117</v>
      </c>
      <c r="G39" s="194" t="s">
        <v>27</v>
      </c>
      <c r="H39" s="195"/>
      <c r="I39" s="195"/>
      <c r="J39" s="225"/>
      <c r="K39" s="225"/>
      <c r="L39" s="232"/>
      <c r="M39" s="233"/>
      <c r="N39" s="57"/>
      <c r="O39" s="236"/>
    </row>
    <row r="40" spans="1:15" ht="51" hidden="1" customHeight="1" x14ac:dyDescent="0.25">
      <c r="A40" s="223"/>
      <c r="B40" s="189" t="s">
        <v>134</v>
      </c>
      <c r="C40" s="36" t="s">
        <v>135</v>
      </c>
      <c r="D40" s="208" t="s">
        <v>18</v>
      </c>
      <c r="E40" s="3" t="s">
        <v>19</v>
      </c>
      <c r="F40" s="38" t="s">
        <v>114</v>
      </c>
      <c r="G40" s="39" t="s">
        <v>21</v>
      </c>
      <c r="H40" s="195"/>
      <c r="I40" s="195"/>
      <c r="J40" s="196"/>
      <c r="K40" s="237"/>
      <c r="L40" s="227"/>
      <c r="M40" s="233"/>
      <c r="N40" s="44"/>
      <c r="O40" s="238">
        <v>10</v>
      </c>
    </row>
    <row r="41" spans="1:15" ht="39" hidden="1" customHeight="1" x14ac:dyDescent="0.25">
      <c r="A41" s="223"/>
      <c r="B41" s="189"/>
      <c r="C41" s="36"/>
      <c r="D41" s="209"/>
      <c r="E41" s="3" t="s">
        <v>19</v>
      </c>
      <c r="F41" s="38" t="s">
        <v>115</v>
      </c>
      <c r="G41" s="39" t="s">
        <v>21</v>
      </c>
      <c r="H41" s="195"/>
      <c r="I41" s="195"/>
      <c r="J41" s="196"/>
      <c r="K41" s="239"/>
      <c r="L41" s="240"/>
      <c r="M41" s="233"/>
      <c r="N41" s="49"/>
      <c r="O41" s="241"/>
    </row>
    <row r="42" spans="1:15" ht="36.75" hidden="1" customHeight="1" x14ac:dyDescent="0.25">
      <c r="A42" s="223"/>
      <c r="B42" s="189"/>
      <c r="C42" s="36"/>
      <c r="D42" s="209"/>
      <c r="E42" s="3" t="s">
        <v>19</v>
      </c>
      <c r="F42" s="38" t="s">
        <v>116</v>
      </c>
      <c r="G42" s="39" t="s">
        <v>21</v>
      </c>
      <c r="H42" s="195"/>
      <c r="I42" s="195"/>
      <c r="J42" s="196"/>
      <c r="K42" s="239"/>
      <c r="L42" s="240"/>
      <c r="M42" s="233"/>
      <c r="N42" s="49"/>
      <c r="O42" s="241"/>
    </row>
    <row r="43" spans="1:15" ht="33" hidden="1" customHeight="1" x14ac:dyDescent="0.25">
      <c r="A43" s="223"/>
      <c r="B43" s="203"/>
      <c r="C43" s="53"/>
      <c r="D43" s="209"/>
      <c r="E43" s="3" t="s">
        <v>25</v>
      </c>
      <c r="F43" s="55" t="s">
        <v>117</v>
      </c>
      <c r="G43" s="39" t="s">
        <v>27</v>
      </c>
      <c r="H43" s="195"/>
      <c r="I43" s="195"/>
      <c r="J43" s="196"/>
      <c r="K43" s="196"/>
      <c r="L43" s="240"/>
      <c r="M43" s="233"/>
      <c r="N43" s="57"/>
      <c r="O43" s="242"/>
    </row>
    <row r="44" spans="1:15" customFormat="1" ht="51" hidden="1" customHeight="1" x14ac:dyDescent="0.25">
      <c r="A44" s="223"/>
      <c r="B44" s="189" t="s">
        <v>136</v>
      </c>
      <c r="C44" s="190" t="s">
        <v>137</v>
      </c>
      <c r="D44" s="191" t="s">
        <v>18</v>
      </c>
      <c r="E44" s="192" t="s">
        <v>19</v>
      </c>
      <c r="F44" s="193" t="s">
        <v>114</v>
      </c>
      <c r="G44" s="194" t="s">
        <v>21</v>
      </c>
      <c r="H44" s="195"/>
      <c r="I44" s="195"/>
      <c r="J44" s="225"/>
      <c r="K44" s="226"/>
      <c r="L44" s="227"/>
      <c r="M44" s="233"/>
      <c r="N44" s="44"/>
      <c r="O44" s="229">
        <v>11</v>
      </c>
    </row>
    <row r="45" spans="1:15" customFormat="1" ht="39" hidden="1" customHeight="1" x14ac:dyDescent="0.25">
      <c r="A45" s="223"/>
      <c r="B45" s="189"/>
      <c r="C45" s="190"/>
      <c r="D45" s="199"/>
      <c r="E45" s="192" t="s">
        <v>19</v>
      </c>
      <c r="F45" s="193" t="s">
        <v>115</v>
      </c>
      <c r="G45" s="194" t="s">
        <v>21</v>
      </c>
      <c r="H45" s="195"/>
      <c r="I45" s="195"/>
      <c r="J45" s="225"/>
      <c r="K45" s="231"/>
      <c r="L45" s="232"/>
      <c r="M45" s="233"/>
      <c r="N45" s="49"/>
      <c r="O45" s="234"/>
    </row>
    <row r="46" spans="1:15" customFormat="1" ht="33.75" hidden="1" customHeight="1" x14ac:dyDescent="0.25">
      <c r="A46" s="223"/>
      <c r="B46" s="189"/>
      <c r="C46" s="190"/>
      <c r="D46" s="199"/>
      <c r="E46" s="192" t="s">
        <v>19</v>
      </c>
      <c r="F46" s="193" t="s">
        <v>116</v>
      </c>
      <c r="G46" s="194" t="s">
        <v>21</v>
      </c>
      <c r="H46" s="195"/>
      <c r="I46" s="195"/>
      <c r="J46" s="225"/>
      <c r="K46" s="231"/>
      <c r="L46" s="232"/>
      <c r="M46" s="233"/>
      <c r="N46" s="49"/>
      <c r="O46" s="234"/>
    </row>
    <row r="47" spans="1:15" customFormat="1" ht="33" hidden="1" customHeight="1" x14ac:dyDescent="0.25">
      <c r="A47" s="223"/>
      <c r="B47" s="203"/>
      <c r="C47" s="204"/>
      <c r="D47" s="199"/>
      <c r="E47" s="192" t="s">
        <v>25</v>
      </c>
      <c r="F47" s="205" t="s">
        <v>117</v>
      </c>
      <c r="G47" s="194" t="s">
        <v>27</v>
      </c>
      <c r="H47" s="195"/>
      <c r="I47" s="195"/>
      <c r="J47" s="225"/>
      <c r="K47" s="225"/>
      <c r="L47" s="232"/>
      <c r="M47" s="233"/>
      <c r="N47" s="57"/>
      <c r="O47" s="236"/>
    </row>
    <row r="48" spans="1:15" customFormat="1" ht="52.5" hidden="1" customHeight="1" x14ac:dyDescent="0.25">
      <c r="A48" s="223"/>
      <c r="B48" s="189" t="s">
        <v>138</v>
      </c>
      <c r="C48" s="190" t="s">
        <v>139</v>
      </c>
      <c r="D48" s="191" t="s">
        <v>18</v>
      </c>
      <c r="E48" s="192" t="s">
        <v>19</v>
      </c>
      <c r="F48" s="193" t="s">
        <v>114</v>
      </c>
      <c r="G48" s="194" t="s">
        <v>21</v>
      </c>
      <c r="H48" s="195"/>
      <c r="I48" s="195"/>
      <c r="J48" s="225"/>
      <c r="K48" s="226"/>
      <c r="L48" s="227"/>
      <c r="M48" s="233"/>
      <c r="N48" s="44"/>
      <c r="O48" s="229">
        <v>12</v>
      </c>
    </row>
    <row r="49" spans="1:15" customFormat="1" ht="39" hidden="1" customHeight="1" x14ac:dyDescent="0.25">
      <c r="A49" s="223"/>
      <c r="B49" s="189"/>
      <c r="C49" s="190"/>
      <c r="D49" s="199"/>
      <c r="E49" s="192" t="s">
        <v>19</v>
      </c>
      <c r="F49" s="193" t="s">
        <v>115</v>
      </c>
      <c r="G49" s="194" t="s">
        <v>21</v>
      </c>
      <c r="H49" s="195"/>
      <c r="I49" s="195"/>
      <c r="J49" s="225"/>
      <c r="K49" s="231"/>
      <c r="L49" s="232"/>
      <c r="M49" s="233"/>
      <c r="N49" s="49"/>
      <c r="O49" s="234"/>
    </row>
    <row r="50" spans="1:15" customFormat="1" ht="32.25" hidden="1" customHeight="1" x14ac:dyDescent="0.25">
      <c r="A50" s="223"/>
      <c r="B50" s="189"/>
      <c r="C50" s="190"/>
      <c r="D50" s="199"/>
      <c r="E50" s="192" t="s">
        <v>19</v>
      </c>
      <c r="F50" s="193" t="s">
        <v>116</v>
      </c>
      <c r="G50" s="194" t="s">
        <v>21</v>
      </c>
      <c r="H50" s="195"/>
      <c r="I50" s="195"/>
      <c r="J50" s="225"/>
      <c r="K50" s="231"/>
      <c r="L50" s="232"/>
      <c r="M50" s="233"/>
      <c r="N50" s="49"/>
      <c r="O50" s="234"/>
    </row>
    <row r="51" spans="1:15" customFormat="1" ht="33" hidden="1" customHeight="1" x14ac:dyDescent="0.25">
      <c r="A51" s="223"/>
      <c r="B51" s="203"/>
      <c r="C51" s="204"/>
      <c r="D51" s="199"/>
      <c r="E51" s="192" t="s">
        <v>25</v>
      </c>
      <c r="F51" s="205" t="s">
        <v>117</v>
      </c>
      <c r="G51" s="194" t="s">
        <v>27</v>
      </c>
      <c r="H51" s="195"/>
      <c r="I51" s="195"/>
      <c r="J51" s="225"/>
      <c r="K51" s="225"/>
      <c r="L51" s="232"/>
      <c r="M51" s="233"/>
      <c r="N51" s="57"/>
      <c r="O51" s="236"/>
    </row>
    <row r="52" spans="1:15" customFormat="1" ht="52.5" hidden="1" customHeight="1" x14ac:dyDescent="0.25">
      <c r="A52" s="223"/>
      <c r="B52" s="189" t="s">
        <v>140</v>
      </c>
      <c r="C52" s="190" t="s">
        <v>141</v>
      </c>
      <c r="D52" s="191" t="s">
        <v>18</v>
      </c>
      <c r="E52" s="192" t="s">
        <v>19</v>
      </c>
      <c r="F52" s="193" t="s">
        <v>114</v>
      </c>
      <c r="G52" s="194" t="s">
        <v>21</v>
      </c>
      <c r="H52" s="195"/>
      <c r="I52" s="195"/>
      <c r="J52" s="225"/>
      <c r="K52" s="226"/>
      <c r="L52" s="227"/>
      <c r="M52" s="233"/>
      <c r="N52" s="44"/>
      <c r="O52" s="229">
        <v>13</v>
      </c>
    </row>
    <row r="53" spans="1:15" customFormat="1" ht="39" hidden="1" customHeight="1" x14ac:dyDescent="0.25">
      <c r="A53" s="223"/>
      <c r="B53" s="189"/>
      <c r="C53" s="190"/>
      <c r="D53" s="199"/>
      <c r="E53" s="192" t="s">
        <v>19</v>
      </c>
      <c r="F53" s="193" t="s">
        <v>115</v>
      </c>
      <c r="G53" s="194" t="s">
        <v>21</v>
      </c>
      <c r="H53" s="195"/>
      <c r="I53" s="195"/>
      <c r="J53" s="225"/>
      <c r="K53" s="231"/>
      <c r="L53" s="232"/>
      <c r="M53" s="233"/>
      <c r="N53" s="49"/>
      <c r="O53" s="234"/>
    </row>
    <row r="54" spans="1:15" customFormat="1" ht="36.75" hidden="1" customHeight="1" x14ac:dyDescent="0.25">
      <c r="A54" s="223"/>
      <c r="B54" s="189"/>
      <c r="C54" s="190"/>
      <c r="D54" s="199"/>
      <c r="E54" s="192" t="s">
        <v>19</v>
      </c>
      <c r="F54" s="193" t="s">
        <v>116</v>
      </c>
      <c r="G54" s="194" t="s">
        <v>21</v>
      </c>
      <c r="H54" s="195"/>
      <c r="I54" s="195"/>
      <c r="J54" s="225"/>
      <c r="K54" s="231"/>
      <c r="L54" s="232"/>
      <c r="M54" s="233"/>
      <c r="N54" s="49"/>
      <c r="O54" s="234"/>
    </row>
    <row r="55" spans="1:15" customFormat="1" ht="33" hidden="1" customHeight="1" x14ac:dyDescent="0.25">
      <c r="A55" s="223"/>
      <c r="B55" s="203"/>
      <c r="C55" s="204"/>
      <c r="D55" s="199"/>
      <c r="E55" s="192" t="s">
        <v>25</v>
      </c>
      <c r="F55" s="205" t="s">
        <v>117</v>
      </c>
      <c r="G55" s="194" t="s">
        <v>27</v>
      </c>
      <c r="H55" s="195"/>
      <c r="I55" s="195"/>
      <c r="J55" s="225"/>
      <c r="K55" s="225"/>
      <c r="L55" s="232"/>
      <c r="M55" s="233"/>
      <c r="N55" s="57"/>
      <c r="O55" s="236"/>
    </row>
    <row r="56" spans="1:15" ht="54" customHeight="1" x14ac:dyDescent="0.25">
      <c r="A56" s="293"/>
      <c r="B56" s="189" t="s">
        <v>142</v>
      </c>
      <c r="C56" s="276" t="s">
        <v>143</v>
      </c>
      <c r="D56" s="277" t="s">
        <v>18</v>
      </c>
      <c r="E56" s="273" t="s">
        <v>19</v>
      </c>
      <c r="F56" s="256" t="s">
        <v>114</v>
      </c>
      <c r="G56" s="278" t="s">
        <v>21</v>
      </c>
      <c r="H56" s="195">
        <f>'[96]Оценка от учреждения'!H55</f>
        <v>8.5</v>
      </c>
      <c r="I56" s="195">
        <f>'[96]Оценка от учреждения'!I55</f>
        <v>6.3</v>
      </c>
      <c r="J56" s="279">
        <f>IF(H56/I56*100&gt;100,100,H56/I56*100)</f>
        <v>100</v>
      </c>
      <c r="K56" s="237">
        <f>(J56+J57+J58)/3</f>
        <v>100</v>
      </c>
      <c r="L56" s="261">
        <f>(K56+K59)/2</f>
        <v>100</v>
      </c>
      <c r="M56" s="294"/>
      <c r="N56" s="280"/>
      <c r="O56" s="281">
        <v>14</v>
      </c>
    </row>
    <row r="57" spans="1:15" ht="39" customHeight="1" x14ac:dyDescent="0.25">
      <c r="A57" s="293"/>
      <c r="B57" s="189"/>
      <c r="C57" s="276"/>
      <c r="D57" s="282"/>
      <c r="E57" s="273" t="s">
        <v>19</v>
      </c>
      <c r="F57" s="256" t="s">
        <v>115</v>
      </c>
      <c r="G57" s="278" t="s">
        <v>21</v>
      </c>
      <c r="H57" s="195">
        <f>'[96]Оценка от учреждения'!H56</f>
        <v>100</v>
      </c>
      <c r="I57" s="195">
        <f>'[96]Оценка от учреждения'!I56</f>
        <v>100</v>
      </c>
      <c r="J57" s="279">
        <f>IF(I57/H57*100&gt;100,100,I57/H57*100)</f>
        <v>100</v>
      </c>
      <c r="K57" s="283"/>
      <c r="L57" s="262"/>
      <c r="M57" s="294"/>
      <c r="N57" s="284"/>
      <c r="O57" s="285"/>
    </row>
    <row r="58" spans="1:15" ht="36.75" customHeight="1" x14ac:dyDescent="0.25">
      <c r="A58" s="293"/>
      <c r="B58" s="189"/>
      <c r="C58" s="276"/>
      <c r="D58" s="282"/>
      <c r="E58" s="273" t="s">
        <v>19</v>
      </c>
      <c r="F58" s="256" t="s">
        <v>116</v>
      </c>
      <c r="G58" s="278" t="s">
        <v>21</v>
      </c>
      <c r="H58" s="195">
        <f>'[96]Оценка от учреждения'!H57</f>
        <v>79.8</v>
      </c>
      <c r="I58" s="195">
        <f>'[96]Оценка от учреждения'!I57</f>
        <v>100</v>
      </c>
      <c r="J58" s="279">
        <f>IF(I58/H58*100&gt;100,100,I58/H58*100)</f>
        <v>100</v>
      </c>
      <c r="K58" s="283"/>
      <c r="L58" s="262"/>
      <c r="M58" s="294"/>
      <c r="N58" s="284"/>
      <c r="O58" s="285"/>
    </row>
    <row r="59" spans="1:15" ht="33" customHeight="1" x14ac:dyDescent="0.25">
      <c r="A59" s="293"/>
      <c r="B59" s="203"/>
      <c r="C59" s="276"/>
      <c r="D59" s="282"/>
      <c r="E59" s="273" t="s">
        <v>25</v>
      </c>
      <c r="F59" s="55" t="s">
        <v>26</v>
      </c>
      <c r="G59" s="278" t="s">
        <v>27</v>
      </c>
      <c r="H59" s="195">
        <f>'[96]Оценка от учреждения'!H58</f>
        <v>37</v>
      </c>
      <c r="I59" s="195">
        <f>'[96]Оценка от учреждения'!I58</f>
        <v>50.67</v>
      </c>
      <c r="J59" s="279">
        <f>IF(I59/H59*100&gt;100,100,I59/H59*100)</f>
        <v>100</v>
      </c>
      <c r="K59" s="279">
        <f>J59</f>
        <v>100</v>
      </c>
      <c r="L59" s="262"/>
      <c r="M59" s="294"/>
      <c r="N59" s="286"/>
      <c r="O59" s="287"/>
    </row>
    <row r="60" spans="1:15" customFormat="1" ht="52.5" hidden="1" customHeight="1" x14ac:dyDescent="0.25">
      <c r="A60" s="223"/>
      <c r="B60" s="189" t="s">
        <v>144</v>
      </c>
      <c r="C60" s="190" t="s">
        <v>145</v>
      </c>
      <c r="D60" s="191" t="s">
        <v>18</v>
      </c>
      <c r="E60" s="192" t="s">
        <v>19</v>
      </c>
      <c r="F60" s="193" t="s">
        <v>114</v>
      </c>
      <c r="G60" s="194" t="s">
        <v>21</v>
      </c>
      <c r="H60" s="195"/>
      <c r="I60" s="195"/>
      <c r="J60" s="225"/>
      <c r="K60" s="226"/>
      <c r="L60" s="227"/>
      <c r="M60" s="233"/>
      <c r="N60" s="44"/>
      <c r="O60" s="229">
        <v>15</v>
      </c>
    </row>
    <row r="61" spans="1:15" customFormat="1" ht="39" hidden="1" customHeight="1" x14ac:dyDescent="0.25">
      <c r="A61" s="223"/>
      <c r="B61" s="189"/>
      <c r="C61" s="190"/>
      <c r="D61" s="199"/>
      <c r="E61" s="192" t="s">
        <v>19</v>
      </c>
      <c r="F61" s="193" t="s">
        <v>115</v>
      </c>
      <c r="G61" s="194" t="s">
        <v>21</v>
      </c>
      <c r="H61" s="195"/>
      <c r="I61" s="195"/>
      <c r="J61" s="225"/>
      <c r="K61" s="231"/>
      <c r="L61" s="232"/>
      <c r="M61" s="233"/>
      <c r="N61" s="49"/>
      <c r="O61" s="234"/>
    </row>
    <row r="62" spans="1:15" customFormat="1" ht="33.75" hidden="1" customHeight="1" x14ac:dyDescent="0.25">
      <c r="A62" s="223"/>
      <c r="B62" s="189"/>
      <c r="C62" s="190"/>
      <c r="D62" s="199"/>
      <c r="E62" s="192" t="s">
        <v>19</v>
      </c>
      <c r="F62" s="193" t="s">
        <v>116</v>
      </c>
      <c r="G62" s="194" t="s">
        <v>21</v>
      </c>
      <c r="H62" s="195"/>
      <c r="I62" s="195"/>
      <c r="J62" s="225"/>
      <c r="K62" s="231"/>
      <c r="L62" s="232"/>
      <c r="M62" s="233"/>
      <c r="N62" s="49"/>
      <c r="O62" s="234"/>
    </row>
    <row r="63" spans="1:15" customFormat="1" ht="33" hidden="1" customHeight="1" x14ac:dyDescent="0.25">
      <c r="A63" s="223"/>
      <c r="B63" s="203"/>
      <c r="C63" s="204"/>
      <c r="D63" s="199"/>
      <c r="E63" s="192" t="s">
        <v>25</v>
      </c>
      <c r="F63" s="205" t="s">
        <v>117</v>
      </c>
      <c r="G63" s="194" t="s">
        <v>27</v>
      </c>
      <c r="H63" s="195"/>
      <c r="I63" s="195"/>
      <c r="J63" s="225"/>
      <c r="K63" s="225"/>
      <c r="L63" s="232"/>
      <c r="M63" s="233"/>
      <c r="N63" s="57"/>
      <c r="O63" s="236"/>
    </row>
    <row r="64" spans="1:15" ht="51" customHeight="1" x14ac:dyDescent="0.25">
      <c r="A64" s="293"/>
      <c r="B64" s="189" t="s">
        <v>146</v>
      </c>
      <c r="C64" s="276" t="s">
        <v>147</v>
      </c>
      <c r="D64" s="277" t="s">
        <v>18</v>
      </c>
      <c r="E64" s="273" t="s">
        <v>19</v>
      </c>
      <c r="F64" s="256" t="s">
        <v>114</v>
      </c>
      <c r="G64" s="278" t="s">
        <v>21</v>
      </c>
      <c r="H64" s="195">
        <f>'[96]Оценка от учреждения'!H63</f>
        <v>8.5</v>
      </c>
      <c r="I64" s="195">
        <f>'[96]Оценка от учреждения'!I63</f>
        <v>9.6999999999999993</v>
      </c>
      <c r="J64" s="279">
        <f>IF(H64/I64*100&gt;100,100,H64/I64*100)</f>
        <v>87.628865979381459</v>
      </c>
      <c r="K64" s="237">
        <f>(J64+J65+J66)/3</f>
        <v>95.876288659793815</v>
      </c>
      <c r="L64" s="261">
        <f>(K64+K67)/2</f>
        <v>97.938144329896915</v>
      </c>
      <c r="M64" s="294"/>
      <c r="N64" s="280"/>
      <c r="O64" s="281">
        <v>16</v>
      </c>
    </row>
    <row r="65" spans="1:15" ht="39" customHeight="1" x14ac:dyDescent="0.25">
      <c r="A65" s="293"/>
      <c r="B65" s="189"/>
      <c r="C65" s="276"/>
      <c r="D65" s="282"/>
      <c r="E65" s="273" t="s">
        <v>19</v>
      </c>
      <c r="F65" s="256" t="s">
        <v>115</v>
      </c>
      <c r="G65" s="278" t="s">
        <v>21</v>
      </c>
      <c r="H65" s="195">
        <f>'[96]Оценка от учреждения'!H64</f>
        <v>100</v>
      </c>
      <c r="I65" s="195">
        <f>'[96]Оценка от учреждения'!I64</f>
        <v>100</v>
      </c>
      <c r="J65" s="279">
        <f>IF(I65/H65*100&gt;100,100,I65/H65*100)</f>
        <v>100</v>
      </c>
      <c r="K65" s="283"/>
      <c r="L65" s="262"/>
      <c r="M65" s="294"/>
      <c r="N65" s="284"/>
      <c r="O65" s="285"/>
    </row>
    <row r="66" spans="1:15" ht="33.75" customHeight="1" x14ac:dyDescent="0.25">
      <c r="A66" s="293"/>
      <c r="B66" s="189"/>
      <c r="C66" s="276"/>
      <c r="D66" s="282"/>
      <c r="E66" s="273" t="s">
        <v>19</v>
      </c>
      <c r="F66" s="256" t="s">
        <v>116</v>
      </c>
      <c r="G66" s="278" t="s">
        <v>21</v>
      </c>
      <c r="H66" s="195">
        <f>'[96]Оценка от учреждения'!H65</f>
        <v>79.8</v>
      </c>
      <c r="I66" s="195">
        <f>'[96]Оценка от учреждения'!I65</f>
        <v>100</v>
      </c>
      <c r="J66" s="279">
        <f>IF(I66/H66*100&gt;100,100,I66/H66*100)</f>
        <v>100</v>
      </c>
      <c r="K66" s="283"/>
      <c r="L66" s="262"/>
      <c r="M66" s="294"/>
      <c r="N66" s="284"/>
      <c r="O66" s="285"/>
    </row>
    <row r="67" spans="1:15" ht="33" customHeight="1" x14ac:dyDescent="0.25">
      <c r="A67" s="293"/>
      <c r="B67" s="203"/>
      <c r="C67" s="276"/>
      <c r="D67" s="282"/>
      <c r="E67" s="273" t="s">
        <v>25</v>
      </c>
      <c r="F67" s="55" t="s">
        <v>26</v>
      </c>
      <c r="G67" s="278" t="s">
        <v>27</v>
      </c>
      <c r="H67" s="195">
        <f>'[96]Оценка от учреждения'!H66</f>
        <v>4</v>
      </c>
      <c r="I67" s="195">
        <f>'[96]Оценка от учреждения'!I66</f>
        <v>5</v>
      </c>
      <c r="J67" s="279">
        <f>IF(I67/H67*100&gt;100,100,I67/H67*100)</f>
        <v>100</v>
      </c>
      <c r="K67" s="279">
        <f>J67</f>
        <v>100</v>
      </c>
      <c r="L67" s="262"/>
      <c r="M67" s="294"/>
      <c r="N67" s="286"/>
      <c r="O67" s="287"/>
    </row>
    <row r="68" spans="1:15" customFormat="1" ht="34.5" hidden="1" customHeight="1" x14ac:dyDescent="0.25">
      <c r="A68" s="223"/>
      <c r="B68" s="189" t="s">
        <v>148</v>
      </c>
      <c r="C68" s="190" t="s">
        <v>149</v>
      </c>
      <c r="D68" s="191" t="s">
        <v>18</v>
      </c>
      <c r="E68" s="192" t="s">
        <v>19</v>
      </c>
      <c r="F68" s="193" t="s">
        <v>150</v>
      </c>
      <c r="G68" s="194" t="s">
        <v>21</v>
      </c>
      <c r="H68" s="195"/>
      <c r="I68" s="195"/>
      <c r="J68" s="225"/>
      <c r="K68" s="226"/>
      <c r="L68" s="227"/>
      <c r="M68" s="233"/>
      <c r="N68" s="44"/>
      <c r="O68" s="229">
        <v>17</v>
      </c>
    </row>
    <row r="69" spans="1:15" customFormat="1" ht="37.5" hidden="1" customHeight="1" x14ac:dyDescent="0.25">
      <c r="A69" s="223"/>
      <c r="B69" s="189"/>
      <c r="C69" s="190"/>
      <c r="D69" s="199"/>
      <c r="E69" s="192" t="s">
        <v>19</v>
      </c>
      <c r="F69" s="193" t="s">
        <v>151</v>
      </c>
      <c r="G69" s="194" t="s">
        <v>21</v>
      </c>
      <c r="H69" s="195"/>
      <c r="I69" s="195"/>
      <c r="J69" s="196"/>
      <c r="K69" s="231"/>
      <c r="L69" s="232"/>
      <c r="M69" s="233"/>
      <c r="N69" s="49"/>
      <c r="O69" s="234"/>
    </row>
    <row r="70" spans="1:15" customFormat="1" ht="35.25" hidden="1" customHeight="1" x14ac:dyDescent="0.25">
      <c r="A70" s="223"/>
      <c r="B70" s="189"/>
      <c r="C70" s="190"/>
      <c r="D70" s="199"/>
      <c r="E70" s="192" t="s">
        <v>19</v>
      </c>
      <c r="F70" s="193" t="s">
        <v>152</v>
      </c>
      <c r="G70" s="194" t="s">
        <v>21</v>
      </c>
      <c r="H70" s="195"/>
      <c r="I70" s="195"/>
      <c r="J70" s="225"/>
      <c r="K70" s="231"/>
      <c r="L70" s="232"/>
      <c r="M70" s="233"/>
      <c r="N70" s="49"/>
      <c r="O70" s="234"/>
    </row>
    <row r="71" spans="1:15" customFormat="1" ht="34.5" hidden="1" customHeight="1" x14ac:dyDescent="0.25">
      <c r="A71" s="223"/>
      <c r="B71" s="203"/>
      <c r="C71" s="204"/>
      <c r="D71" s="199"/>
      <c r="E71" s="192" t="s">
        <v>25</v>
      </c>
      <c r="F71" s="205" t="s">
        <v>117</v>
      </c>
      <c r="G71" s="194" t="s">
        <v>27</v>
      </c>
      <c r="H71" s="195"/>
      <c r="I71" s="195"/>
      <c r="J71" s="225"/>
      <c r="K71" s="225"/>
      <c r="L71" s="232"/>
      <c r="M71" s="233"/>
      <c r="N71" s="57"/>
      <c r="O71" s="236"/>
    </row>
    <row r="72" spans="1:15" ht="36" hidden="1" customHeight="1" x14ac:dyDescent="0.25">
      <c r="A72" s="223"/>
      <c r="B72" s="189" t="s">
        <v>153</v>
      </c>
      <c r="C72" s="36" t="s">
        <v>154</v>
      </c>
      <c r="D72" s="208" t="s">
        <v>18</v>
      </c>
      <c r="E72" s="3" t="s">
        <v>19</v>
      </c>
      <c r="F72" s="38" t="s">
        <v>150</v>
      </c>
      <c r="G72" s="39" t="s">
        <v>21</v>
      </c>
      <c r="H72" s="195"/>
      <c r="I72" s="195"/>
      <c r="J72" s="196"/>
      <c r="K72" s="237"/>
      <c r="L72" s="227"/>
      <c r="M72" s="233"/>
      <c r="N72" s="44"/>
      <c r="O72" s="238">
        <v>18</v>
      </c>
    </row>
    <row r="73" spans="1:15" ht="34.5" hidden="1" customHeight="1" x14ac:dyDescent="0.25">
      <c r="A73" s="223"/>
      <c r="B73" s="189"/>
      <c r="C73" s="36"/>
      <c r="D73" s="209"/>
      <c r="E73" s="3" t="s">
        <v>19</v>
      </c>
      <c r="F73" s="38" t="s">
        <v>151</v>
      </c>
      <c r="G73" s="39" t="s">
        <v>21</v>
      </c>
      <c r="H73" s="195"/>
      <c r="I73" s="195"/>
      <c r="J73" s="196"/>
      <c r="K73" s="239"/>
      <c r="L73" s="240"/>
      <c r="M73" s="233"/>
      <c r="N73" s="49"/>
      <c r="O73" s="241"/>
    </row>
    <row r="74" spans="1:15" ht="33.75" hidden="1" customHeight="1" x14ac:dyDescent="0.25">
      <c r="A74" s="223"/>
      <c r="B74" s="189"/>
      <c r="C74" s="36"/>
      <c r="D74" s="209"/>
      <c r="E74" s="3" t="s">
        <v>19</v>
      </c>
      <c r="F74" s="219" t="s">
        <v>152</v>
      </c>
      <c r="G74" s="39" t="s">
        <v>21</v>
      </c>
      <c r="H74" s="195"/>
      <c r="I74" s="195"/>
      <c r="J74" s="196"/>
      <c r="K74" s="239"/>
      <c r="L74" s="240"/>
      <c r="M74" s="233"/>
      <c r="N74" s="49"/>
      <c r="O74" s="241"/>
    </row>
    <row r="75" spans="1:15" ht="33" hidden="1" customHeight="1" x14ac:dyDescent="0.25">
      <c r="A75" s="223"/>
      <c r="B75" s="203"/>
      <c r="C75" s="53"/>
      <c r="D75" s="209"/>
      <c r="E75" s="3" t="s">
        <v>25</v>
      </c>
      <c r="F75" s="55" t="s">
        <v>117</v>
      </c>
      <c r="G75" s="39" t="s">
        <v>27</v>
      </c>
      <c r="H75" s="195"/>
      <c r="I75" s="195"/>
      <c r="J75" s="196"/>
      <c r="K75" s="196"/>
      <c r="L75" s="240"/>
      <c r="M75" s="233"/>
      <c r="N75" s="57"/>
      <c r="O75" s="242"/>
    </row>
    <row r="76" spans="1:15" customFormat="1" ht="36" hidden="1" customHeight="1" x14ac:dyDescent="0.25">
      <c r="A76" s="223"/>
      <c r="B76" s="189" t="s">
        <v>155</v>
      </c>
      <c r="C76" s="190" t="s">
        <v>156</v>
      </c>
      <c r="D76" s="191" t="s">
        <v>18</v>
      </c>
      <c r="E76" s="192" t="s">
        <v>19</v>
      </c>
      <c r="F76" s="193" t="s">
        <v>150</v>
      </c>
      <c r="G76" s="194" t="s">
        <v>21</v>
      </c>
      <c r="H76" s="195"/>
      <c r="I76" s="195"/>
      <c r="J76" s="225"/>
      <c r="K76" s="226"/>
      <c r="L76" s="227"/>
      <c r="M76" s="233"/>
      <c r="N76" s="44"/>
      <c r="O76" s="229">
        <v>19</v>
      </c>
    </row>
    <row r="77" spans="1:15" customFormat="1" ht="39" hidden="1" customHeight="1" x14ac:dyDescent="0.25">
      <c r="A77" s="223"/>
      <c r="B77" s="189"/>
      <c r="C77" s="190"/>
      <c r="D77" s="199"/>
      <c r="E77" s="192" t="s">
        <v>19</v>
      </c>
      <c r="F77" s="193" t="s">
        <v>151</v>
      </c>
      <c r="G77" s="194" t="s">
        <v>21</v>
      </c>
      <c r="H77" s="195"/>
      <c r="I77" s="195"/>
      <c r="J77" s="225"/>
      <c r="K77" s="231"/>
      <c r="L77" s="232"/>
      <c r="M77" s="233"/>
      <c r="N77" s="49"/>
      <c r="O77" s="234"/>
    </row>
    <row r="78" spans="1:15" customFormat="1" ht="35.25" hidden="1" customHeight="1" x14ac:dyDescent="0.25">
      <c r="A78" s="223"/>
      <c r="B78" s="189"/>
      <c r="C78" s="190"/>
      <c r="D78" s="199"/>
      <c r="E78" s="192" t="s">
        <v>19</v>
      </c>
      <c r="F78" s="220" t="s">
        <v>152</v>
      </c>
      <c r="G78" s="194" t="s">
        <v>21</v>
      </c>
      <c r="H78" s="195"/>
      <c r="I78" s="195"/>
      <c r="J78" s="225"/>
      <c r="K78" s="231"/>
      <c r="L78" s="232"/>
      <c r="M78" s="233"/>
      <c r="N78" s="49"/>
      <c r="O78" s="234"/>
    </row>
    <row r="79" spans="1:15" customFormat="1" ht="33" hidden="1" customHeight="1" x14ac:dyDescent="0.25">
      <c r="A79" s="223"/>
      <c r="B79" s="203"/>
      <c r="C79" s="204"/>
      <c r="D79" s="199"/>
      <c r="E79" s="192" t="s">
        <v>25</v>
      </c>
      <c r="F79" s="205" t="s">
        <v>117</v>
      </c>
      <c r="G79" s="194" t="s">
        <v>27</v>
      </c>
      <c r="H79" s="195"/>
      <c r="I79" s="195"/>
      <c r="J79" s="225"/>
      <c r="K79" s="225"/>
      <c r="L79" s="232"/>
      <c r="M79" s="233"/>
      <c r="N79" s="57"/>
      <c r="O79" s="236"/>
    </row>
    <row r="80" spans="1:15" ht="34.5" customHeight="1" x14ac:dyDescent="0.25">
      <c r="A80" s="293"/>
      <c r="B80" s="189" t="s">
        <v>157</v>
      </c>
      <c r="C80" s="276" t="s">
        <v>158</v>
      </c>
      <c r="D80" s="277" t="s">
        <v>18</v>
      </c>
      <c r="E80" s="273" t="s">
        <v>19</v>
      </c>
      <c r="F80" s="256" t="s">
        <v>150</v>
      </c>
      <c r="G80" s="278" t="s">
        <v>21</v>
      </c>
      <c r="H80" s="195">
        <f>'[96]Оценка от учреждения'!H79</f>
        <v>100</v>
      </c>
      <c r="I80" s="195">
        <f>'[96]Оценка от учреждения'!I79</f>
        <v>100</v>
      </c>
      <c r="J80" s="279">
        <f>IF(I80/H80*100&gt;100,100,I80/H80*100)</f>
        <v>100</v>
      </c>
      <c r="K80" s="237">
        <f>(J80+J81+J82)/3</f>
        <v>100</v>
      </c>
      <c r="L80" s="261">
        <f>(K80+K83)/2</f>
        <v>100</v>
      </c>
      <c r="M80" s="294"/>
      <c r="N80" s="280"/>
      <c r="O80" s="281">
        <v>20</v>
      </c>
    </row>
    <row r="81" spans="1:15" ht="39" customHeight="1" x14ac:dyDescent="0.25">
      <c r="A81" s="293"/>
      <c r="B81" s="189"/>
      <c r="C81" s="276"/>
      <c r="D81" s="282"/>
      <c r="E81" s="273" t="s">
        <v>19</v>
      </c>
      <c r="F81" s="256" t="s">
        <v>151</v>
      </c>
      <c r="G81" s="278" t="s">
        <v>21</v>
      </c>
      <c r="H81" s="195">
        <f>'[96]Оценка от учреждения'!H80</f>
        <v>8.5</v>
      </c>
      <c r="I81" s="195">
        <f>'[96]Оценка от учреждения'!I80</f>
        <v>8.1999999999999993</v>
      </c>
      <c r="J81" s="279">
        <f>IF(H81/I81*100&gt;100,100,H81/I81*100)</f>
        <v>100</v>
      </c>
      <c r="K81" s="283"/>
      <c r="L81" s="262"/>
      <c r="M81" s="294"/>
      <c r="N81" s="284"/>
      <c r="O81" s="285"/>
    </row>
    <row r="82" spans="1:15" ht="33.75" customHeight="1" x14ac:dyDescent="0.25">
      <c r="A82" s="293"/>
      <c r="B82" s="189"/>
      <c r="C82" s="276"/>
      <c r="D82" s="282"/>
      <c r="E82" s="273" t="s">
        <v>19</v>
      </c>
      <c r="F82" s="291" t="s">
        <v>152</v>
      </c>
      <c r="G82" s="278" t="s">
        <v>21</v>
      </c>
      <c r="H82" s="195">
        <f>'[96]Оценка от учреждения'!H81</f>
        <v>100</v>
      </c>
      <c r="I82" s="195">
        <f>'[96]Оценка от учреждения'!I81</f>
        <v>100</v>
      </c>
      <c r="J82" s="279">
        <f>IF(I82/H82*100&gt;100,100,I82/H82*100)</f>
        <v>100</v>
      </c>
      <c r="K82" s="283"/>
      <c r="L82" s="262"/>
      <c r="M82" s="294"/>
      <c r="N82" s="284"/>
      <c r="O82" s="285"/>
    </row>
    <row r="83" spans="1:15" ht="33" customHeight="1" x14ac:dyDescent="0.25">
      <c r="A83" s="293"/>
      <c r="B83" s="203"/>
      <c r="C83" s="276"/>
      <c r="D83" s="282"/>
      <c r="E83" s="273" t="s">
        <v>25</v>
      </c>
      <c r="F83" s="55" t="s">
        <v>26</v>
      </c>
      <c r="G83" s="278" t="s">
        <v>27</v>
      </c>
      <c r="H83" s="195">
        <f>'[96]Оценка от учреждения'!H82</f>
        <v>5</v>
      </c>
      <c r="I83" s="195">
        <f>'[96]Оценка от учреждения'!I82</f>
        <v>6.33</v>
      </c>
      <c r="J83" s="279">
        <f>IF(I83/H83*100&gt;100,100,I83/H83*100)</f>
        <v>100</v>
      </c>
      <c r="K83" s="279">
        <f>J83</f>
        <v>100</v>
      </c>
      <c r="L83" s="262"/>
      <c r="M83" s="294"/>
      <c r="N83" s="286"/>
      <c r="O83" s="287"/>
    </row>
    <row r="84" spans="1:15" customFormat="1" ht="37.5" hidden="1" customHeight="1" x14ac:dyDescent="0.25">
      <c r="A84" s="223"/>
      <c r="B84" s="189" t="s">
        <v>159</v>
      </c>
      <c r="C84" s="190" t="s">
        <v>160</v>
      </c>
      <c r="D84" s="191" t="s">
        <v>18</v>
      </c>
      <c r="E84" s="192" t="s">
        <v>19</v>
      </c>
      <c r="F84" s="193" t="s">
        <v>150</v>
      </c>
      <c r="G84" s="194" t="s">
        <v>21</v>
      </c>
      <c r="H84" s="195"/>
      <c r="I84" s="195"/>
      <c r="J84" s="225"/>
      <c r="K84" s="226"/>
      <c r="L84" s="227"/>
      <c r="M84" s="233"/>
      <c r="N84" s="44"/>
      <c r="O84" s="229">
        <v>21</v>
      </c>
    </row>
    <row r="85" spans="1:15" customFormat="1" ht="36" hidden="1" customHeight="1" x14ac:dyDescent="0.25">
      <c r="A85" s="223"/>
      <c r="B85" s="189"/>
      <c r="C85" s="190"/>
      <c r="D85" s="199"/>
      <c r="E85" s="192" t="s">
        <v>19</v>
      </c>
      <c r="F85" s="193" t="s">
        <v>151</v>
      </c>
      <c r="G85" s="194" t="s">
        <v>21</v>
      </c>
      <c r="H85" s="195"/>
      <c r="I85" s="195"/>
      <c r="J85" s="225"/>
      <c r="K85" s="231"/>
      <c r="L85" s="232"/>
      <c r="M85" s="233"/>
      <c r="N85" s="49"/>
      <c r="O85" s="234"/>
    </row>
    <row r="86" spans="1:15" customFormat="1" ht="32.25" hidden="1" customHeight="1" x14ac:dyDescent="0.25">
      <c r="A86" s="223"/>
      <c r="B86" s="189"/>
      <c r="C86" s="190"/>
      <c r="D86" s="199"/>
      <c r="E86" s="192" t="s">
        <v>19</v>
      </c>
      <c r="F86" s="220" t="s">
        <v>152</v>
      </c>
      <c r="G86" s="194" t="s">
        <v>21</v>
      </c>
      <c r="H86" s="195"/>
      <c r="I86" s="195"/>
      <c r="J86" s="225"/>
      <c r="K86" s="231"/>
      <c r="L86" s="232"/>
      <c r="M86" s="233"/>
      <c r="N86" s="49"/>
      <c r="O86" s="234"/>
    </row>
    <row r="87" spans="1:15" customFormat="1" ht="33" hidden="1" customHeight="1" x14ac:dyDescent="0.25">
      <c r="A87" s="223"/>
      <c r="B87" s="203"/>
      <c r="C87" s="204"/>
      <c r="D87" s="199"/>
      <c r="E87" s="192" t="s">
        <v>25</v>
      </c>
      <c r="F87" s="205" t="s">
        <v>117</v>
      </c>
      <c r="G87" s="194" t="s">
        <v>27</v>
      </c>
      <c r="H87" s="195"/>
      <c r="I87" s="195"/>
      <c r="J87" s="225"/>
      <c r="K87" s="225"/>
      <c r="L87" s="232"/>
      <c r="M87" s="233"/>
      <c r="N87" s="57"/>
      <c r="O87" s="236"/>
    </row>
    <row r="88" spans="1:15" customFormat="1" ht="33" hidden="1" customHeight="1" x14ac:dyDescent="0.25">
      <c r="A88" s="223"/>
      <c r="B88" s="189" t="s">
        <v>161</v>
      </c>
      <c r="C88" s="190" t="s">
        <v>162</v>
      </c>
      <c r="D88" s="191" t="s">
        <v>18</v>
      </c>
      <c r="E88" s="192" t="s">
        <v>19</v>
      </c>
      <c r="F88" s="193" t="s">
        <v>150</v>
      </c>
      <c r="G88" s="194" t="s">
        <v>21</v>
      </c>
      <c r="H88" s="195"/>
      <c r="I88" s="195"/>
      <c r="J88" s="225"/>
      <c r="K88" s="226"/>
      <c r="L88" s="227"/>
      <c r="M88" s="233"/>
      <c r="N88" s="44"/>
      <c r="O88" s="229">
        <v>22</v>
      </c>
    </row>
    <row r="89" spans="1:15" customFormat="1" ht="39" hidden="1" customHeight="1" x14ac:dyDescent="0.25">
      <c r="A89" s="223"/>
      <c r="B89" s="189"/>
      <c r="C89" s="190"/>
      <c r="D89" s="199"/>
      <c r="E89" s="192" t="s">
        <v>19</v>
      </c>
      <c r="F89" s="193" t="s">
        <v>151</v>
      </c>
      <c r="G89" s="194" t="s">
        <v>21</v>
      </c>
      <c r="H89" s="195"/>
      <c r="I89" s="195"/>
      <c r="J89" s="225"/>
      <c r="K89" s="231"/>
      <c r="L89" s="232"/>
      <c r="M89" s="233"/>
      <c r="N89" s="49"/>
      <c r="O89" s="234"/>
    </row>
    <row r="90" spans="1:15" customFormat="1" ht="32.25" hidden="1" customHeight="1" x14ac:dyDescent="0.25">
      <c r="A90" s="223"/>
      <c r="B90" s="189"/>
      <c r="C90" s="190"/>
      <c r="D90" s="199"/>
      <c r="E90" s="192" t="s">
        <v>19</v>
      </c>
      <c r="F90" s="220" t="s">
        <v>152</v>
      </c>
      <c r="G90" s="194" t="s">
        <v>21</v>
      </c>
      <c r="H90" s="195"/>
      <c r="I90" s="195"/>
      <c r="J90" s="225"/>
      <c r="K90" s="231"/>
      <c r="L90" s="232"/>
      <c r="M90" s="233"/>
      <c r="N90" s="49"/>
      <c r="O90" s="234"/>
    </row>
    <row r="91" spans="1:15" customFormat="1" ht="33" hidden="1" customHeight="1" x14ac:dyDescent="0.25">
      <c r="A91" s="223"/>
      <c r="B91" s="203"/>
      <c r="C91" s="204"/>
      <c r="D91" s="199"/>
      <c r="E91" s="192" t="s">
        <v>25</v>
      </c>
      <c r="F91" s="205" t="s">
        <v>117</v>
      </c>
      <c r="G91" s="194" t="s">
        <v>27</v>
      </c>
      <c r="H91" s="195"/>
      <c r="I91" s="195"/>
      <c r="J91" s="225"/>
      <c r="K91" s="225"/>
      <c r="L91" s="232"/>
      <c r="M91" s="233"/>
      <c r="N91" s="57"/>
      <c r="O91" s="236"/>
    </row>
    <row r="92" spans="1:15" customFormat="1" ht="34.5" customHeight="1" x14ac:dyDescent="0.25">
      <c r="A92" s="293"/>
      <c r="B92" s="189" t="s">
        <v>163</v>
      </c>
      <c r="C92" s="276" t="s">
        <v>164</v>
      </c>
      <c r="D92" s="277" t="s">
        <v>18</v>
      </c>
      <c r="E92" s="273" t="s">
        <v>19</v>
      </c>
      <c r="F92" s="256" t="s">
        <v>150</v>
      </c>
      <c r="G92" s="278" t="s">
        <v>21</v>
      </c>
      <c r="H92" s="195">
        <f>'[96]Оценка от учреждения'!H91</f>
        <v>100</v>
      </c>
      <c r="I92" s="195">
        <f>'[96]Оценка от учреждения'!I91</f>
        <v>100</v>
      </c>
      <c r="J92" s="279">
        <f>IF(I92/H92*100&gt;100,100,I92/H92*100)</f>
        <v>100</v>
      </c>
      <c r="K92" s="237">
        <f>(J92+J93+J94)/3</f>
        <v>100</v>
      </c>
      <c r="L92" s="261">
        <f>(K92+K95)/2</f>
        <v>100</v>
      </c>
      <c r="M92" s="294"/>
      <c r="N92" s="280"/>
      <c r="O92" s="281">
        <v>23</v>
      </c>
    </row>
    <row r="93" spans="1:15" customFormat="1" ht="39" customHeight="1" x14ac:dyDescent="0.25">
      <c r="A93" s="293"/>
      <c r="B93" s="189"/>
      <c r="C93" s="276"/>
      <c r="D93" s="282"/>
      <c r="E93" s="273" t="s">
        <v>19</v>
      </c>
      <c r="F93" s="256" t="s">
        <v>151</v>
      </c>
      <c r="G93" s="278" t="s">
        <v>21</v>
      </c>
      <c r="H93" s="195">
        <f>'[96]Оценка от учреждения'!H92</f>
        <v>8.5</v>
      </c>
      <c r="I93" s="195">
        <f>'[96]Оценка от учреждения'!I92</f>
        <v>4.2</v>
      </c>
      <c r="J93" s="279">
        <f>IF(H93/I93*100&gt;100,100,H93/I93*100)</f>
        <v>100</v>
      </c>
      <c r="K93" s="283"/>
      <c r="L93" s="262"/>
      <c r="M93" s="294"/>
      <c r="N93" s="284"/>
      <c r="O93" s="285"/>
    </row>
    <row r="94" spans="1:15" customFormat="1" ht="32.25" customHeight="1" x14ac:dyDescent="0.25">
      <c r="A94" s="293"/>
      <c r="B94" s="189"/>
      <c r="C94" s="276"/>
      <c r="D94" s="282"/>
      <c r="E94" s="273" t="s">
        <v>19</v>
      </c>
      <c r="F94" s="291" t="s">
        <v>152</v>
      </c>
      <c r="G94" s="278" t="s">
        <v>21</v>
      </c>
      <c r="H94" s="195">
        <f>'[96]Оценка от учреждения'!H93</f>
        <v>100</v>
      </c>
      <c r="I94" s="195">
        <f>'[96]Оценка от учреждения'!I93</f>
        <v>100</v>
      </c>
      <c r="J94" s="279">
        <f>IF(I94/H94*100&gt;100,100,I94/H94*100)</f>
        <v>100</v>
      </c>
      <c r="K94" s="283"/>
      <c r="L94" s="262"/>
      <c r="M94" s="294"/>
      <c r="N94" s="284"/>
      <c r="O94" s="285"/>
    </row>
    <row r="95" spans="1:15" customFormat="1" ht="33" customHeight="1" x14ac:dyDescent="0.25">
      <c r="A95" s="293"/>
      <c r="B95" s="203"/>
      <c r="C95" s="276"/>
      <c r="D95" s="282"/>
      <c r="E95" s="273" t="s">
        <v>25</v>
      </c>
      <c r="F95" s="55" t="s">
        <v>26</v>
      </c>
      <c r="G95" s="278" t="s">
        <v>27</v>
      </c>
      <c r="H95" s="195">
        <f>'[96]Оценка от учреждения'!H94</f>
        <v>14</v>
      </c>
      <c r="I95" s="195">
        <f>'[96]Оценка от учреждения'!I94</f>
        <v>21.44</v>
      </c>
      <c r="J95" s="279">
        <f>IF(I95/H95*100&gt;100,100,I95/H95*100)</f>
        <v>100</v>
      </c>
      <c r="K95" s="279">
        <f>J95</f>
        <v>100</v>
      </c>
      <c r="L95" s="262"/>
      <c r="M95" s="294"/>
      <c r="N95" s="286"/>
      <c r="O95" s="287"/>
    </row>
    <row r="96" spans="1:15" ht="33" hidden="1" customHeight="1" x14ac:dyDescent="0.25">
      <c r="A96" s="223"/>
      <c r="B96" s="189" t="s">
        <v>165</v>
      </c>
      <c r="C96" s="36" t="s">
        <v>166</v>
      </c>
      <c r="D96" s="208" t="s">
        <v>18</v>
      </c>
      <c r="E96" s="3" t="s">
        <v>19</v>
      </c>
      <c r="F96" s="38" t="s">
        <v>150</v>
      </c>
      <c r="G96" s="39" t="s">
        <v>21</v>
      </c>
      <c r="H96" s="195"/>
      <c r="I96" s="195"/>
      <c r="J96" s="196"/>
      <c r="K96" s="237"/>
      <c r="L96" s="227"/>
      <c r="M96" s="233"/>
      <c r="N96" s="44"/>
      <c r="O96" s="238">
        <v>24</v>
      </c>
    </row>
    <row r="97" spans="1:15" ht="39" hidden="1" customHeight="1" x14ac:dyDescent="0.25">
      <c r="A97" s="223"/>
      <c r="B97" s="189"/>
      <c r="C97" s="36"/>
      <c r="D97" s="209"/>
      <c r="E97" s="3" t="s">
        <v>19</v>
      </c>
      <c r="F97" s="38" t="s">
        <v>151</v>
      </c>
      <c r="G97" s="39" t="s">
        <v>21</v>
      </c>
      <c r="H97" s="195"/>
      <c r="I97" s="195"/>
      <c r="J97" s="196"/>
      <c r="K97" s="239"/>
      <c r="L97" s="240"/>
      <c r="M97" s="233"/>
      <c r="N97" s="49"/>
      <c r="O97" s="241"/>
    </row>
    <row r="98" spans="1:15" ht="33.75" hidden="1" customHeight="1" x14ac:dyDescent="0.25">
      <c r="A98" s="223"/>
      <c r="B98" s="189"/>
      <c r="C98" s="36"/>
      <c r="D98" s="209"/>
      <c r="E98" s="3" t="s">
        <v>19</v>
      </c>
      <c r="F98" s="219" t="s">
        <v>152</v>
      </c>
      <c r="G98" s="39" t="s">
        <v>21</v>
      </c>
      <c r="H98" s="195"/>
      <c r="I98" s="195"/>
      <c r="J98" s="196"/>
      <c r="K98" s="239"/>
      <c r="L98" s="240"/>
      <c r="M98" s="233"/>
      <c r="N98" s="49"/>
      <c r="O98" s="241"/>
    </row>
    <row r="99" spans="1:15" ht="33" hidden="1" customHeight="1" x14ac:dyDescent="0.25">
      <c r="A99" s="223"/>
      <c r="B99" s="203"/>
      <c r="C99" s="53"/>
      <c r="D99" s="209"/>
      <c r="E99" s="3" t="s">
        <v>25</v>
      </c>
      <c r="F99" s="55" t="s">
        <v>117</v>
      </c>
      <c r="G99" s="39" t="s">
        <v>27</v>
      </c>
      <c r="H99" s="195"/>
      <c r="I99" s="195"/>
      <c r="J99" s="196"/>
      <c r="K99" s="196"/>
      <c r="L99" s="240"/>
      <c r="M99" s="233"/>
      <c r="N99" s="57"/>
      <c r="O99" s="242"/>
    </row>
    <row r="100" spans="1:15" customFormat="1" ht="34.5" customHeight="1" x14ac:dyDescent="0.25">
      <c r="A100" s="293"/>
      <c r="B100" s="189" t="s">
        <v>167</v>
      </c>
      <c r="C100" s="276" t="s">
        <v>168</v>
      </c>
      <c r="D100" s="277" t="s">
        <v>18</v>
      </c>
      <c r="E100" s="273" t="s">
        <v>19</v>
      </c>
      <c r="F100" s="256" t="s">
        <v>150</v>
      </c>
      <c r="G100" s="278" t="s">
        <v>21</v>
      </c>
      <c r="H100" s="195">
        <f>'[96]Оценка от учреждения'!H99</f>
        <v>100</v>
      </c>
      <c r="I100" s="195">
        <f>'[96]Оценка от учреждения'!I99</f>
        <v>100</v>
      </c>
      <c r="J100" s="279">
        <f>IF(I100/H100*100&gt;100,100,I100/H100*100)</f>
        <v>100</v>
      </c>
      <c r="K100" s="237">
        <f>(J100+J101+J102)/3</f>
        <v>100</v>
      </c>
      <c r="L100" s="261">
        <f>(K100+K103)/2</f>
        <v>100</v>
      </c>
      <c r="M100" s="294"/>
      <c r="N100" s="280"/>
      <c r="O100" s="281">
        <v>25</v>
      </c>
    </row>
    <row r="101" spans="1:15" customFormat="1" ht="39" customHeight="1" x14ac:dyDescent="0.25">
      <c r="A101" s="293"/>
      <c r="B101" s="189"/>
      <c r="C101" s="276"/>
      <c r="D101" s="282"/>
      <c r="E101" s="273" t="s">
        <v>19</v>
      </c>
      <c r="F101" s="256" t="s">
        <v>151</v>
      </c>
      <c r="G101" s="278" t="s">
        <v>21</v>
      </c>
      <c r="H101" s="195">
        <f>'[96]Оценка от учреждения'!H100</f>
        <v>8.5</v>
      </c>
      <c r="I101" s="195">
        <f>'[96]Оценка от учреждения'!I100</f>
        <v>5.7</v>
      </c>
      <c r="J101" s="279">
        <f>IF(H101/I101*100&gt;100,100,H101/I101*100)</f>
        <v>100</v>
      </c>
      <c r="K101" s="283"/>
      <c r="L101" s="262"/>
      <c r="M101" s="294"/>
      <c r="N101" s="284"/>
      <c r="O101" s="285"/>
    </row>
    <row r="102" spans="1:15" customFormat="1" ht="35.25" customHeight="1" x14ac:dyDescent="0.25">
      <c r="A102" s="293"/>
      <c r="B102" s="189"/>
      <c r="C102" s="276"/>
      <c r="D102" s="282"/>
      <c r="E102" s="273" t="s">
        <v>19</v>
      </c>
      <c r="F102" s="291" t="s">
        <v>152</v>
      </c>
      <c r="G102" s="278" t="s">
        <v>21</v>
      </c>
      <c r="H102" s="195">
        <f>'[96]Оценка от учреждения'!H101</f>
        <v>100</v>
      </c>
      <c r="I102" s="195">
        <f>'[96]Оценка от учреждения'!I101</f>
        <v>100</v>
      </c>
      <c r="J102" s="279">
        <f>IF(I102/H102*100&gt;100,100,I102/H102*100)</f>
        <v>100</v>
      </c>
      <c r="K102" s="283"/>
      <c r="L102" s="262"/>
      <c r="M102" s="294"/>
      <c r="N102" s="284"/>
      <c r="O102" s="285"/>
    </row>
    <row r="103" spans="1:15" customFormat="1" ht="33" customHeight="1" x14ac:dyDescent="0.25">
      <c r="A103" s="293"/>
      <c r="B103" s="203"/>
      <c r="C103" s="276"/>
      <c r="D103" s="282"/>
      <c r="E103" s="273" t="s">
        <v>25</v>
      </c>
      <c r="F103" s="55" t="s">
        <v>26</v>
      </c>
      <c r="G103" s="278" t="s">
        <v>27</v>
      </c>
      <c r="H103" s="195">
        <f>'[96]Оценка от учреждения'!H102</f>
        <v>36</v>
      </c>
      <c r="I103" s="195">
        <f>'[96]Оценка от учреждения'!I102</f>
        <v>47.78</v>
      </c>
      <c r="J103" s="279">
        <f>IF(I103/H103*100&gt;100,100,I103/H103*100)</f>
        <v>100</v>
      </c>
      <c r="K103" s="279">
        <f>J103</f>
        <v>100</v>
      </c>
      <c r="L103" s="262"/>
      <c r="M103" s="294"/>
      <c r="N103" s="286"/>
      <c r="O103" s="287"/>
    </row>
    <row r="104" spans="1:15" ht="33" customHeight="1" x14ac:dyDescent="0.25">
      <c r="A104" s="293"/>
      <c r="B104" s="189" t="s">
        <v>169</v>
      </c>
      <c r="C104" s="276" t="s">
        <v>170</v>
      </c>
      <c r="D104" s="277" t="s">
        <v>18</v>
      </c>
      <c r="E104" s="273" t="s">
        <v>19</v>
      </c>
      <c r="F104" s="256" t="s">
        <v>150</v>
      </c>
      <c r="G104" s="278" t="s">
        <v>21</v>
      </c>
      <c r="H104" s="195">
        <f>'[96]Оценка от учреждения'!H103</f>
        <v>100</v>
      </c>
      <c r="I104" s="195">
        <f>'[96]Оценка от учреждения'!I103</f>
        <v>100</v>
      </c>
      <c r="J104" s="279">
        <f>IF(I104/H104*100&gt;100,100,I104/H104*100)</f>
        <v>100</v>
      </c>
      <c r="K104" s="237">
        <f>(J104+J105+J106)/3</f>
        <v>100</v>
      </c>
      <c r="L104" s="261">
        <f>(K104+K107)/2</f>
        <v>100</v>
      </c>
      <c r="M104" s="294"/>
      <c r="N104" s="280"/>
      <c r="O104" s="281">
        <v>26</v>
      </c>
    </row>
    <row r="105" spans="1:15" ht="39" customHeight="1" x14ac:dyDescent="0.25">
      <c r="A105" s="293"/>
      <c r="B105" s="189"/>
      <c r="C105" s="276"/>
      <c r="D105" s="282"/>
      <c r="E105" s="273" t="s">
        <v>19</v>
      </c>
      <c r="F105" s="256" t="s">
        <v>151</v>
      </c>
      <c r="G105" s="278" t="s">
        <v>21</v>
      </c>
      <c r="H105" s="195">
        <f>'[96]Оценка от учреждения'!H104</f>
        <v>8.5</v>
      </c>
      <c r="I105" s="195">
        <f>'[96]Оценка от учреждения'!I104</f>
        <v>4.2</v>
      </c>
      <c r="J105" s="279">
        <f>IF(H105/I105*100&gt;100,100,H105/I105*100)</f>
        <v>100</v>
      </c>
      <c r="K105" s="283"/>
      <c r="L105" s="262"/>
      <c r="M105" s="294"/>
      <c r="N105" s="284"/>
      <c r="O105" s="285"/>
    </row>
    <row r="106" spans="1:15" ht="32.25" customHeight="1" x14ac:dyDescent="0.25">
      <c r="A106" s="293"/>
      <c r="B106" s="189"/>
      <c r="C106" s="276"/>
      <c r="D106" s="282"/>
      <c r="E106" s="273" t="s">
        <v>19</v>
      </c>
      <c r="F106" s="291" t="s">
        <v>152</v>
      </c>
      <c r="G106" s="278" t="s">
        <v>21</v>
      </c>
      <c r="H106" s="195">
        <f>'[96]Оценка от учреждения'!H105</f>
        <v>100</v>
      </c>
      <c r="I106" s="195">
        <f>'[96]Оценка от учреждения'!I105</f>
        <v>100</v>
      </c>
      <c r="J106" s="279">
        <f>IF(I106/H106*100&gt;100,100,I106/H106*100)</f>
        <v>100</v>
      </c>
      <c r="K106" s="283"/>
      <c r="L106" s="262"/>
      <c r="M106" s="294"/>
      <c r="N106" s="284"/>
      <c r="O106" s="285"/>
    </row>
    <row r="107" spans="1:15" ht="33" customHeight="1" x14ac:dyDescent="0.25">
      <c r="A107" s="295"/>
      <c r="B107" s="203"/>
      <c r="C107" s="276"/>
      <c r="D107" s="282"/>
      <c r="E107" s="273" t="s">
        <v>25</v>
      </c>
      <c r="F107" s="55" t="s">
        <v>26</v>
      </c>
      <c r="G107" s="278" t="s">
        <v>27</v>
      </c>
      <c r="H107" s="195">
        <f>'[96]Оценка от учреждения'!H106</f>
        <v>205</v>
      </c>
      <c r="I107" s="195">
        <f>'[96]Оценка от учреждения'!I106</f>
        <v>245.22</v>
      </c>
      <c r="J107" s="279">
        <f>IF(I107/H107*100&gt;100,100,I107/H107*100)</f>
        <v>100</v>
      </c>
      <c r="K107" s="279">
        <f>J107</f>
        <v>100</v>
      </c>
      <c r="L107" s="262"/>
      <c r="M107" s="296"/>
      <c r="N107" s="286"/>
      <c r="O107" s="287"/>
    </row>
    <row r="108" spans="1:15" x14ac:dyDescent="0.25">
      <c r="A108" s="272"/>
      <c r="B108" s="272"/>
      <c r="C108" s="272"/>
      <c r="D108" s="272"/>
      <c r="E108" s="272"/>
      <c r="F108" s="272"/>
      <c r="G108" s="272"/>
      <c r="J108" s="272"/>
      <c r="K108" s="272"/>
      <c r="L108" s="272"/>
      <c r="M108" s="272"/>
      <c r="N108" s="272"/>
      <c r="O108" s="272"/>
    </row>
    <row r="109" spans="1:15" ht="15.75" x14ac:dyDescent="0.25">
      <c r="A109" s="172" t="s">
        <v>81</v>
      </c>
      <c r="B109" s="172"/>
      <c r="C109" s="172"/>
      <c r="D109" s="172"/>
      <c r="E109" s="172"/>
      <c r="F109" s="173" t="s">
        <v>176</v>
      </c>
      <c r="G109" s="292"/>
      <c r="H109" s="246"/>
      <c r="J109" s="272"/>
      <c r="K109" s="272"/>
      <c r="L109" s="272"/>
      <c r="M109" s="272"/>
      <c r="N109" s="272"/>
      <c r="O109" s="272"/>
    </row>
    <row r="110" spans="1:15" ht="15.75" x14ac:dyDescent="0.25">
      <c r="A110" s="172"/>
      <c r="B110" s="172"/>
      <c r="C110" s="172"/>
      <c r="D110" s="172"/>
      <c r="E110" s="172"/>
      <c r="F110" s="172"/>
      <c r="H110" s="246"/>
    </row>
    <row r="111" spans="1:15" ht="15.75" x14ac:dyDescent="0.25">
      <c r="A111" s="172" t="s">
        <v>83</v>
      </c>
      <c r="B111" s="172"/>
      <c r="C111" s="172"/>
      <c r="D111" s="172"/>
      <c r="E111" s="172"/>
      <c r="F111" s="172"/>
    </row>
  </sheetData>
  <autoFilter ref="A3:O107">
    <filterColumn colId="7">
      <customFilters>
        <customFilter operator="notEqual" val=" "/>
      </customFilters>
    </filterColumn>
  </autoFilter>
  <mergeCells count="184">
    <mergeCell ref="O100:O103"/>
    <mergeCell ref="B104:B107"/>
    <mergeCell ref="C104:C107"/>
    <mergeCell ref="D104:D107"/>
    <mergeCell ref="K104:K106"/>
    <mergeCell ref="L104:L107"/>
    <mergeCell ref="N104:N107"/>
    <mergeCell ref="O104:O107"/>
    <mergeCell ref="B100:B103"/>
    <mergeCell ref="C100:C103"/>
    <mergeCell ref="D100:D103"/>
    <mergeCell ref="K100:K102"/>
    <mergeCell ref="L100:L103"/>
    <mergeCell ref="N100:N103"/>
    <mergeCell ref="O92:O95"/>
    <mergeCell ref="B96:B99"/>
    <mergeCell ref="C96:C99"/>
    <mergeCell ref="D96:D99"/>
    <mergeCell ref="K96:K98"/>
    <mergeCell ref="L96:L99"/>
    <mergeCell ref="N96:N99"/>
    <mergeCell ref="O96:O99"/>
    <mergeCell ref="B92:B95"/>
    <mergeCell ref="C92:C95"/>
    <mergeCell ref="D92:D95"/>
    <mergeCell ref="K92:K94"/>
    <mergeCell ref="L92:L95"/>
    <mergeCell ref="N92:N95"/>
    <mergeCell ref="O84:O87"/>
    <mergeCell ref="B88:B91"/>
    <mergeCell ref="C88:C91"/>
    <mergeCell ref="D88:D91"/>
    <mergeCell ref="K88:K90"/>
    <mergeCell ref="L88:L91"/>
    <mergeCell ref="N88:N91"/>
    <mergeCell ref="O88:O91"/>
    <mergeCell ref="B84:B87"/>
    <mergeCell ref="C84:C87"/>
    <mergeCell ref="D84:D87"/>
    <mergeCell ref="K84:K86"/>
    <mergeCell ref="L84:L87"/>
    <mergeCell ref="N84:N87"/>
    <mergeCell ref="O76:O79"/>
    <mergeCell ref="B80:B83"/>
    <mergeCell ref="C80:C83"/>
    <mergeCell ref="D80:D83"/>
    <mergeCell ref="K80:K82"/>
    <mergeCell ref="L80:L83"/>
    <mergeCell ref="N80:N83"/>
    <mergeCell ref="O80:O83"/>
    <mergeCell ref="B76:B79"/>
    <mergeCell ref="C76:C79"/>
    <mergeCell ref="D76:D79"/>
    <mergeCell ref="K76:K78"/>
    <mergeCell ref="L76:L79"/>
    <mergeCell ref="N76:N79"/>
    <mergeCell ref="O68:O71"/>
    <mergeCell ref="B72:B75"/>
    <mergeCell ref="C72:C75"/>
    <mergeCell ref="D72:D75"/>
    <mergeCell ref="K72:K74"/>
    <mergeCell ref="L72:L75"/>
    <mergeCell ref="N72:N75"/>
    <mergeCell ref="O72:O75"/>
    <mergeCell ref="B68:B71"/>
    <mergeCell ref="C68:C71"/>
    <mergeCell ref="D68:D71"/>
    <mergeCell ref="K68:K70"/>
    <mergeCell ref="L68:L71"/>
    <mergeCell ref="N68:N71"/>
    <mergeCell ref="O60:O63"/>
    <mergeCell ref="B64:B67"/>
    <mergeCell ref="C64:C67"/>
    <mergeCell ref="D64:D67"/>
    <mergeCell ref="K64:K66"/>
    <mergeCell ref="L64:L67"/>
    <mergeCell ref="N64:N67"/>
    <mergeCell ref="O64:O67"/>
    <mergeCell ref="B60:B63"/>
    <mergeCell ref="C60:C63"/>
    <mergeCell ref="D60:D63"/>
    <mergeCell ref="K60:K62"/>
    <mergeCell ref="L60:L63"/>
    <mergeCell ref="N60:N63"/>
    <mergeCell ref="O52:O55"/>
    <mergeCell ref="B56:B59"/>
    <mergeCell ref="C56:C59"/>
    <mergeCell ref="D56:D59"/>
    <mergeCell ref="K56:K58"/>
    <mergeCell ref="L56:L59"/>
    <mergeCell ref="N56:N59"/>
    <mergeCell ref="O56:O59"/>
    <mergeCell ref="B52:B55"/>
    <mergeCell ref="C52:C55"/>
    <mergeCell ref="D52:D55"/>
    <mergeCell ref="K52:K54"/>
    <mergeCell ref="L52:L55"/>
    <mergeCell ref="N52:N55"/>
    <mergeCell ref="O44:O47"/>
    <mergeCell ref="B48:B51"/>
    <mergeCell ref="C48:C51"/>
    <mergeCell ref="D48:D51"/>
    <mergeCell ref="K48:K50"/>
    <mergeCell ref="L48:L51"/>
    <mergeCell ref="N48:N51"/>
    <mergeCell ref="O48:O51"/>
    <mergeCell ref="B44:B47"/>
    <mergeCell ref="C44:C47"/>
    <mergeCell ref="D44:D47"/>
    <mergeCell ref="K44:K46"/>
    <mergeCell ref="L44:L47"/>
    <mergeCell ref="N44:N47"/>
    <mergeCell ref="O36:O39"/>
    <mergeCell ref="B40:B43"/>
    <mergeCell ref="C40:C43"/>
    <mergeCell ref="D40:D43"/>
    <mergeCell ref="K40:K42"/>
    <mergeCell ref="L40:L43"/>
    <mergeCell ref="N40:N43"/>
    <mergeCell ref="O40:O43"/>
    <mergeCell ref="B36:B39"/>
    <mergeCell ref="C36:C39"/>
    <mergeCell ref="D36:D39"/>
    <mergeCell ref="K36:K38"/>
    <mergeCell ref="L36:L39"/>
    <mergeCell ref="N36:N39"/>
    <mergeCell ref="O28:O31"/>
    <mergeCell ref="B32:B35"/>
    <mergeCell ref="C32:C35"/>
    <mergeCell ref="D32:D35"/>
    <mergeCell ref="K32:K34"/>
    <mergeCell ref="L32:L35"/>
    <mergeCell ref="N32:N35"/>
    <mergeCell ref="O32:O35"/>
    <mergeCell ref="B28:B31"/>
    <mergeCell ref="C28:C31"/>
    <mergeCell ref="D28:D31"/>
    <mergeCell ref="K28:K30"/>
    <mergeCell ref="L28:L31"/>
    <mergeCell ref="N28:N31"/>
    <mergeCell ref="O20:O23"/>
    <mergeCell ref="B24:B27"/>
    <mergeCell ref="C24:C27"/>
    <mergeCell ref="D24:D27"/>
    <mergeCell ref="K24:K26"/>
    <mergeCell ref="L24:L27"/>
    <mergeCell ref="N24:N27"/>
    <mergeCell ref="O24:O27"/>
    <mergeCell ref="B20:B23"/>
    <mergeCell ref="C20:C23"/>
    <mergeCell ref="D20:D23"/>
    <mergeCell ref="K20:K22"/>
    <mergeCell ref="L20:L23"/>
    <mergeCell ref="N20:N23"/>
    <mergeCell ref="L12:L15"/>
    <mergeCell ref="N12:N15"/>
    <mergeCell ref="O12:O15"/>
    <mergeCell ref="B16:B19"/>
    <mergeCell ref="C16:C19"/>
    <mergeCell ref="D16:D19"/>
    <mergeCell ref="K16:K18"/>
    <mergeCell ref="L16:L19"/>
    <mergeCell ref="N16:N19"/>
    <mergeCell ref="O16:O19"/>
    <mergeCell ref="M4:M107"/>
    <mergeCell ref="N4:N7"/>
    <mergeCell ref="O4:O7"/>
    <mergeCell ref="B8:B11"/>
    <mergeCell ref="C8:C11"/>
    <mergeCell ref="D8:D11"/>
    <mergeCell ref="K8:K10"/>
    <mergeCell ref="L8:L11"/>
    <mergeCell ref="N8:N11"/>
    <mergeCell ref="O8:O11"/>
    <mergeCell ref="A4:A107"/>
    <mergeCell ref="B4:B7"/>
    <mergeCell ref="C4:C7"/>
    <mergeCell ref="D4:D7"/>
    <mergeCell ref="K4:K6"/>
    <mergeCell ref="L4:L7"/>
    <mergeCell ref="B12:B15"/>
    <mergeCell ref="C12:C15"/>
    <mergeCell ref="D12:D15"/>
    <mergeCell ref="K12:K14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  <colBreaks count="1" manualBreakCount="1">
    <brk id="14" max="1048575" man="1"/>
  </col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P39"/>
  <sheetViews>
    <sheetView view="pageBreakPreview" zoomScale="70" zoomScaleNormal="60" zoomScaleSheetLayoutView="70" workbookViewId="0">
      <pane xSplit="2" ySplit="3" topLeftCell="C4" activePane="bottomRight" state="frozen"/>
      <selection activeCell="I8" sqref="I8"/>
      <selection pane="topRight" activeCell="I8" sqref="I8"/>
      <selection pane="bottomLeft" activeCell="I8" sqref="I8"/>
      <selection pane="bottomRight" activeCell="I8" sqref="I8"/>
    </sheetView>
  </sheetViews>
  <sheetFormatPr defaultRowHeight="15" x14ac:dyDescent="0.25"/>
  <cols>
    <col min="1" max="1" width="19.140625" customWidth="1"/>
    <col min="2" max="2" width="22.7109375" customWidth="1"/>
    <col min="3" max="3" width="43.42578125" customWidth="1"/>
    <col min="4" max="4" width="10.140625" customWidth="1"/>
    <col min="5" max="5" width="17.85546875" customWidth="1"/>
    <col min="6" max="6" width="56.7109375" customWidth="1"/>
    <col min="7" max="7" width="12.5703125" customWidth="1"/>
    <col min="8" max="8" width="14.28515625" customWidth="1"/>
    <col min="9" max="9" width="15.42578125" customWidth="1"/>
    <col min="10" max="10" width="14" customWidth="1"/>
    <col min="11" max="11" width="14.28515625" customWidth="1"/>
    <col min="12" max="12" width="15.5703125" customWidth="1"/>
    <col min="13" max="13" width="14.5703125" customWidth="1"/>
    <col min="14" max="14" width="14.7109375" customWidth="1"/>
    <col min="15" max="15" width="0.5703125" customWidth="1"/>
  </cols>
  <sheetData>
    <row r="1" spans="1:16" ht="21" x14ac:dyDescent="0.35">
      <c r="C1" s="301" t="s">
        <v>172</v>
      </c>
      <c r="D1" s="301"/>
      <c r="E1" s="301"/>
    </row>
    <row r="2" spans="1:16" ht="195.75" customHeight="1" x14ac:dyDescent="0.25">
      <c r="A2" s="192" t="s">
        <v>1</v>
      </c>
      <c r="B2" s="192" t="s">
        <v>3</v>
      </c>
      <c r="C2" s="192" t="s">
        <v>3</v>
      </c>
      <c r="D2" s="192" t="s">
        <v>4</v>
      </c>
      <c r="E2" s="192" t="s">
        <v>5</v>
      </c>
      <c r="F2" s="192" t="s">
        <v>6</v>
      </c>
      <c r="G2" s="192" t="s">
        <v>7</v>
      </c>
      <c r="H2" s="192" t="s">
        <v>8</v>
      </c>
      <c r="I2" s="302" t="s">
        <v>9</v>
      </c>
      <c r="J2" s="192" t="s">
        <v>10</v>
      </c>
      <c r="K2" s="192" t="s">
        <v>11</v>
      </c>
      <c r="L2" s="192" t="s">
        <v>12</v>
      </c>
      <c r="M2" s="192" t="s">
        <v>13</v>
      </c>
      <c r="N2" s="192" t="s">
        <v>14</v>
      </c>
    </row>
    <row r="3" spans="1:16" ht="24" customHeight="1" x14ac:dyDescent="0.25">
      <c r="A3" s="263">
        <v>1</v>
      </c>
      <c r="B3" s="302">
        <v>2</v>
      </c>
      <c r="C3" s="302">
        <v>3</v>
      </c>
      <c r="D3" s="263">
        <v>4</v>
      </c>
      <c r="E3" s="302">
        <v>5</v>
      </c>
      <c r="F3" s="302">
        <v>6</v>
      </c>
      <c r="G3" s="263">
        <v>7</v>
      </c>
      <c r="H3" s="302">
        <v>8</v>
      </c>
      <c r="I3" s="302">
        <v>9</v>
      </c>
      <c r="J3" s="263">
        <v>10</v>
      </c>
      <c r="K3" s="302">
        <v>11</v>
      </c>
      <c r="L3" s="302">
        <v>12</v>
      </c>
      <c r="M3" s="263">
        <v>13</v>
      </c>
      <c r="N3" s="302">
        <v>14</v>
      </c>
    </row>
    <row r="4" spans="1:16" ht="60.75" hidden="1" customHeight="1" x14ac:dyDescent="0.25">
      <c r="A4" s="223" t="s">
        <v>252</v>
      </c>
      <c r="B4" s="190" t="s">
        <v>253</v>
      </c>
      <c r="C4" s="190" t="s">
        <v>254</v>
      </c>
      <c r="D4" s="247" t="s">
        <v>18</v>
      </c>
      <c r="E4" s="192" t="s">
        <v>19</v>
      </c>
      <c r="F4" s="193" t="s">
        <v>255</v>
      </c>
      <c r="G4" s="192" t="s">
        <v>21</v>
      </c>
      <c r="H4" s="268"/>
      <c r="I4" s="268"/>
      <c r="J4" s="269"/>
      <c r="K4" s="248"/>
      <c r="L4" s="303"/>
      <c r="M4" s="233" t="s">
        <v>175</v>
      </c>
      <c r="N4" s="304"/>
    </row>
    <row r="5" spans="1:16" ht="39" hidden="1" customHeight="1" x14ac:dyDescent="0.25">
      <c r="A5" s="223"/>
      <c r="B5" s="190"/>
      <c r="C5" s="190"/>
      <c r="D5" s="305"/>
      <c r="E5" s="192" t="s">
        <v>19</v>
      </c>
      <c r="F5" s="193" t="s">
        <v>42</v>
      </c>
      <c r="G5" s="192" t="s">
        <v>21</v>
      </c>
      <c r="H5" s="268"/>
      <c r="I5" s="268"/>
      <c r="J5" s="269"/>
      <c r="K5" s="306"/>
      <c r="L5" s="307"/>
      <c r="M5" s="233"/>
      <c r="N5" s="308"/>
    </row>
    <row r="6" spans="1:16" ht="89.25" hidden="1" customHeight="1" x14ac:dyDescent="0.25">
      <c r="A6" s="223"/>
      <c r="B6" s="190"/>
      <c r="C6" s="190"/>
      <c r="D6" s="305"/>
      <c r="E6" s="192" t="s">
        <v>19</v>
      </c>
      <c r="F6" s="193" t="s">
        <v>256</v>
      </c>
      <c r="G6" s="192" t="s">
        <v>21</v>
      </c>
      <c r="H6" s="268"/>
      <c r="I6" s="268"/>
      <c r="J6" s="269"/>
      <c r="K6" s="309"/>
      <c r="L6" s="307"/>
      <c r="M6" s="233"/>
      <c r="N6" s="308"/>
    </row>
    <row r="7" spans="1:16" ht="33" hidden="1" customHeight="1" x14ac:dyDescent="0.25">
      <c r="A7" s="223"/>
      <c r="B7" s="204"/>
      <c r="C7" s="204"/>
      <c r="D7" s="310"/>
      <c r="E7" s="192" t="s">
        <v>25</v>
      </c>
      <c r="F7" s="205" t="s">
        <v>67</v>
      </c>
      <c r="G7" s="192" t="s">
        <v>257</v>
      </c>
      <c r="H7" s="268"/>
      <c r="I7" s="268"/>
      <c r="J7" s="269"/>
      <c r="K7" s="269"/>
      <c r="L7" s="311"/>
      <c r="M7" s="233"/>
      <c r="N7" s="312"/>
      <c r="O7">
        <v>1</v>
      </c>
      <c r="P7">
        <v>2</v>
      </c>
    </row>
    <row r="8" spans="1:16" ht="60.75" customHeight="1" x14ac:dyDescent="0.25">
      <c r="A8" s="223"/>
      <c r="B8" s="190" t="s">
        <v>258</v>
      </c>
      <c r="C8" s="190" t="s">
        <v>259</v>
      </c>
      <c r="D8" s="247" t="s">
        <v>18</v>
      </c>
      <c r="E8" s="192" t="s">
        <v>19</v>
      </c>
      <c r="F8" s="193" t="s">
        <v>255</v>
      </c>
      <c r="G8" s="192" t="s">
        <v>21</v>
      </c>
      <c r="H8" s="268">
        <f>[97]оценка!H7</f>
        <v>100</v>
      </c>
      <c r="I8" s="40">
        <v>94.5</v>
      </c>
      <c r="J8" s="269">
        <f>IF(I8/H8*100&gt;100,100,I8/H8*100)</f>
        <v>94.5</v>
      </c>
      <c r="K8" s="248">
        <f>(J8+J9+J10)/3</f>
        <v>97.711736919092289</v>
      </c>
      <c r="L8" s="303">
        <f>(K8+K11)/2</f>
        <v>98.20512286663535</v>
      </c>
      <c r="M8" s="233"/>
      <c r="N8" s="304"/>
    </row>
    <row r="9" spans="1:16" ht="39" customHeight="1" x14ac:dyDescent="0.25">
      <c r="A9" s="223"/>
      <c r="B9" s="190"/>
      <c r="C9" s="190"/>
      <c r="D9" s="305"/>
      <c r="E9" s="192" t="s">
        <v>19</v>
      </c>
      <c r="F9" s="193" t="s">
        <v>42</v>
      </c>
      <c r="G9" s="192" t="s">
        <v>21</v>
      </c>
      <c r="H9" s="268">
        <f>[97]оценка!H8</f>
        <v>78.3</v>
      </c>
      <c r="I9" s="40">
        <f>[98]оценка!$I$8</f>
        <v>91.67</v>
      </c>
      <c r="J9" s="269">
        <f>IF(I9/H9*100&gt;100,100,I9/H9*100)</f>
        <v>100</v>
      </c>
      <c r="K9" s="306"/>
      <c r="L9" s="307"/>
      <c r="M9" s="233"/>
      <c r="N9" s="308"/>
    </row>
    <row r="10" spans="1:16" ht="89.25" customHeight="1" x14ac:dyDescent="0.25">
      <c r="A10" s="223"/>
      <c r="B10" s="190"/>
      <c r="C10" s="190"/>
      <c r="D10" s="305"/>
      <c r="E10" s="192" t="s">
        <v>19</v>
      </c>
      <c r="F10" s="193" t="s">
        <v>256</v>
      </c>
      <c r="G10" s="192" t="s">
        <v>21</v>
      </c>
      <c r="H10" s="268">
        <f>[97]оценка!H9</f>
        <v>42.1</v>
      </c>
      <c r="I10" s="40">
        <f>[98]оценка!$I$9</f>
        <v>41.525423728813557</v>
      </c>
      <c r="J10" s="269">
        <f>IF(I10/H10*100&gt;100,100,I10/H10*100)</f>
        <v>98.635210757276866</v>
      </c>
      <c r="K10" s="309"/>
      <c r="L10" s="307"/>
      <c r="M10" s="233"/>
      <c r="N10" s="308"/>
    </row>
    <row r="11" spans="1:16" ht="33" customHeight="1" x14ac:dyDescent="0.25">
      <c r="A11" s="223"/>
      <c r="B11" s="204"/>
      <c r="C11" s="204"/>
      <c r="D11" s="310"/>
      <c r="E11" s="192" t="s">
        <v>25</v>
      </c>
      <c r="F11" s="205" t="s">
        <v>67</v>
      </c>
      <c r="G11" s="192" t="s">
        <v>257</v>
      </c>
      <c r="H11" s="40">
        <f>[98]оценка!$H$10</f>
        <v>170336.91999999998</v>
      </c>
      <c r="I11" s="40">
        <f>[98]оценка!$I$10</f>
        <v>168120</v>
      </c>
      <c r="J11" s="269">
        <f>IF(I11/H11*100&gt;100,100,I11/H11*100)</f>
        <v>98.698508814178396</v>
      </c>
      <c r="K11" s="269">
        <f>J11</f>
        <v>98.698508814178396</v>
      </c>
      <c r="L11" s="311"/>
      <c r="M11" s="233"/>
      <c r="N11" s="312"/>
      <c r="O11">
        <v>2</v>
      </c>
      <c r="P11">
        <v>3</v>
      </c>
    </row>
    <row r="12" spans="1:16" ht="60.75" hidden="1" customHeight="1" x14ac:dyDescent="0.25">
      <c r="A12" s="223"/>
      <c r="B12" s="190" t="s">
        <v>260</v>
      </c>
      <c r="C12" s="190" t="s">
        <v>261</v>
      </c>
      <c r="D12" s="247" t="s">
        <v>18</v>
      </c>
      <c r="E12" s="192" t="s">
        <v>19</v>
      </c>
      <c r="F12" s="193" t="s">
        <v>255</v>
      </c>
      <c r="G12" s="192" t="s">
        <v>21</v>
      </c>
      <c r="H12" s="268"/>
      <c r="I12" s="268"/>
      <c r="J12" s="269"/>
      <c r="K12" s="248"/>
      <c r="L12" s="303"/>
      <c r="M12" s="233"/>
      <c r="N12" s="304"/>
    </row>
    <row r="13" spans="1:16" ht="39" hidden="1" customHeight="1" x14ac:dyDescent="0.25">
      <c r="A13" s="223"/>
      <c r="B13" s="190"/>
      <c r="C13" s="190"/>
      <c r="D13" s="305"/>
      <c r="E13" s="192" t="s">
        <v>19</v>
      </c>
      <c r="F13" s="193" t="s">
        <v>42</v>
      </c>
      <c r="G13" s="192" t="s">
        <v>21</v>
      </c>
      <c r="H13" s="268"/>
      <c r="I13" s="268"/>
      <c r="J13" s="269"/>
      <c r="K13" s="306"/>
      <c r="L13" s="307"/>
      <c r="M13" s="233"/>
      <c r="N13" s="308"/>
    </row>
    <row r="14" spans="1:16" ht="89.25" hidden="1" customHeight="1" x14ac:dyDescent="0.25">
      <c r="A14" s="223"/>
      <c r="B14" s="190"/>
      <c r="C14" s="190"/>
      <c r="D14" s="305"/>
      <c r="E14" s="192" t="s">
        <v>19</v>
      </c>
      <c r="F14" s="193" t="s">
        <v>256</v>
      </c>
      <c r="G14" s="192" t="s">
        <v>21</v>
      </c>
      <c r="H14" s="268"/>
      <c r="I14" s="268"/>
      <c r="J14" s="269"/>
      <c r="K14" s="309"/>
      <c r="L14" s="307"/>
      <c r="M14" s="233"/>
      <c r="N14" s="308"/>
    </row>
    <row r="15" spans="1:16" ht="33" hidden="1" customHeight="1" x14ac:dyDescent="0.25">
      <c r="A15" s="223"/>
      <c r="B15" s="204"/>
      <c r="C15" s="204"/>
      <c r="D15" s="310"/>
      <c r="E15" s="192" t="s">
        <v>25</v>
      </c>
      <c r="F15" s="205" t="s">
        <v>67</v>
      </c>
      <c r="G15" s="192" t="s">
        <v>257</v>
      </c>
      <c r="H15" s="268"/>
      <c r="I15" s="268"/>
      <c r="J15" s="269"/>
      <c r="K15" s="269"/>
      <c r="L15" s="311"/>
      <c r="M15" s="233"/>
      <c r="N15" s="312"/>
      <c r="O15">
        <v>3</v>
      </c>
      <c r="P15">
        <v>4</v>
      </c>
    </row>
    <row r="16" spans="1:16" ht="60.75" hidden="1" customHeight="1" x14ac:dyDescent="0.25">
      <c r="A16" s="223"/>
      <c r="B16" s="190" t="s">
        <v>262</v>
      </c>
      <c r="C16" s="190" t="s">
        <v>263</v>
      </c>
      <c r="D16" s="247" t="s">
        <v>18</v>
      </c>
      <c r="E16" s="192" t="s">
        <v>19</v>
      </c>
      <c r="F16" s="193" t="s">
        <v>255</v>
      </c>
      <c r="G16" s="192" t="s">
        <v>21</v>
      </c>
      <c r="H16" s="268"/>
      <c r="I16" s="268"/>
      <c r="J16" s="269"/>
      <c r="K16" s="248"/>
      <c r="L16" s="303"/>
      <c r="M16" s="233"/>
      <c r="N16" s="304"/>
    </row>
    <row r="17" spans="1:16" ht="39" hidden="1" customHeight="1" x14ac:dyDescent="0.25">
      <c r="A17" s="223"/>
      <c r="B17" s="190"/>
      <c r="C17" s="190"/>
      <c r="D17" s="305"/>
      <c r="E17" s="192" t="s">
        <v>19</v>
      </c>
      <c r="F17" s="193" t="s">
        <v>42</v>
      </c>
      <c r="G17" s="192" t="s">
        <v>21</v>
      </c>
      <c r="H17" s="268"/>
      <c r="I17" s="268"/>
      <c r="J17" s="269"/>
      <c r="K17" s="306"/>
      <c r="L17" s="307"/>
      <c r="M17" s="233"/>
      <c r="N17" s="308"/>
    </row>
    <row r="18" spans="1:16" ht="89.25" hidden="1" customHeight="1" x14ac:dyDescent="0.25">
      <c r="A18" s="223"/>
      <c r="B18" s="190"/>
      <c r="C18" s="190"/>
      <c r="D18" s="305"/>
      <c r="E18" s="192" t="s">
        <v>19</v>
      </c>
      <c r="F18" s="193" t="s">
        <v>256</v>
      </c>
      <c r="G18" s="192" t="s">
        <v>21</v>
      </c>
      <c r="H18" s="268"/>
      <c r="I18" s="268"/>
      <c r="J18" s="269"/>
      <c r="K18" s="309"/>
      <c r="L18" s="307"/>
      <c r="M18" s="233"/>
      <c r="N18" s="308"/>
    </row>
    <row r="19" spans="1:16" ht="33" hidden="1" customHeight="1" x14ac:dyDescent="0.25">
      <c r="A19" s="223"/>
      <c r="B19" s="204"/>
      <c r="C19" s="204"/>
      <c r="D19" s="310"/>
      <c r="E19" s="192" t="s">
        <v>25</v>
      </c>
      <c r="F19" s="205" t="s">
        <v>67</v>
      </c>
      <c r="G19" s="192" t="s">
        <v>27</v>
      </c>
      <c r="H19" s="268"/>
      <c r="I19" s="268"/>
      <c r="J19" s="269"/>
      <c r="K19" s="269"/>
      <c r="L19" s="311"/>
      <c r="M19" s="233"/>
      <c r="N19" s="312"/>
      <c r="O19">
        <v>4</v>
      </c>
      <c r="P19">
        <v>5</v>
      </c>
    </row>
    <row r="20" spans="1:16" ht="60.75" hidden="1" customHeight="1" x14ac:dyDescent="0.25">
      <c r="A20" s="223"/>
      <c r="B20" s="190" t="s">
        <v>264</v>
      </c>
      <c r="C20" s="190" t="s">
        <v>265</v>
      </c>
      <c r="D20" s="247" t="s">
        <v>18</v>
      </c>
      <c r="E20" s="192" t="s">
        <v>19</v>
      </c>
      <c r="F20" s="193" t="s">
        <v>255</v>
      </c>
      <c r="G20" s="192" t="s">
        <v>21</v>
      </c>
      <c r="H20" s="268"/>
      <c r="I20" s="268"/>
      <c r="J20" s="269"/>
      <c r="K20" s="248"/>
      <c r="L20" s="303"/>
      <c r="M20" s="233"/>
      <c r="N20" s="304"/>
    </row>
    <row r="21" spans="1:16" ht="39" hidden="1" customHeight="1" x14ac:dyDescent="0.25">
      <c r="A21" s="223"/>
      <c r="B21" s="190"/>
      <c r="C21" s="190"/>
      <c r="D21" s="305"/>
      <c r="E21" s="192" t="s">
        <v>19</v>
      </c>
      <c r="F21" s="193" t="s">
        <v>42</v>
      </c>
      <c r="G21" s="192" t="s">
        <v>21</v>
      </c>
      <c r="H21" s="268"/>
      <c r="I21" s="268"/>
      <c r="J21" s="269"/>
      <c r="K21" s="306"/>
      <c r="L21" s="307"/>
      <c r="M21" s="233"/>
      <c r="N21" s="308"/>
    </row>
    <row r="22" spans="1:16" ht="89.25" hidden="1" customHeight="1" x14ac:dyDescent="0.25">
      <c r="A22" s="223"/>
      <c r="B22" s="190"/>
      <c r="C22" s="190"/>
      <c r="D22" s="305"/>
      <c r="E22" s="192" t="s">
        <v>19</v>
      </c>
      <c r="F22" s="193" t="s">
        <v>256</v>
      </c>
      <c r="G22" s="192" t="s">
        <v>21</v>
      </c>
      <c r="H22" s="268"/>
      <c r="I22" s="268"/>
      <c r="J22" s="269"/>
      <c r="K22" s="309"/>
      <c r="L22" s="307"/>
      <c r="M22" s="233"/>
      <c r="N22" s="308"/>
    </row>
    <row r="23" spans="1:16" ht="33" hidden="1" customHeight="1" x14ac:dyDescent="0.25">
      <c r="A23" s="223"/>
      <c r="B23" s="204"/>
      <c r="C23" s="204"/>
      <c r="D23" s="310"/>
      <c r="E23" s="192" t="s">
        <v>25</v>
      </c>
      <c r="F23" s="205" t="s">
        <v>67</v>
      </c>
      <c r="G23" s="192" t="s">
        <v>257</v>
      </c>
      <c r="H23" s="268"/>
      <c r="I23" s="268"/>
      <c r="J23" s="269"/>
      <c r="K23" s="269"/>
      <c r="L23" s="311"/>
      <c r="M23" s="233"/>
      <c r="N23" s="312"/>
      <c r="O23">
        <v>5</v>
      </c>
      <c r="P23">
        <v>6</v>
      </c>
    </row>
    <row r="24" spans="1:16" ht="60.75" hidden="1" customHeight="1" x14ac:dyDescent="0.25">
      <c r="A24" s="223"/>
      <c r="B24" s="190" t="s">
        <v>266</v>
      </c>
      <c r="C24" s="190" t="s">
        <v>267</v>
      </c>
      <c r="D24" s="247" t="s">
        <v>18</v>
      </c>
      <c r="E24" s="192" t="s">
        <v>19</v>
      </c>
      <c r="F24" s="193" t="s">
        <v>255</v>
      </c>
      <c r="G24" s="192" t="s">
        <v>21</v>
      </c>
      <c r="H24" s="268"/>
      <c r="I24" s="268"/>
      <c r="J24" s="269"/>
      <c r="K24" s="248"/>
      <c r="L24" s="303"/>
      <c r="M24" s="233"/>
      <c r="N24" s="304"/>
    </row>
    <row r="25" spans="1:16" ht="39" hidden="1" customHeight="1" x14ac:dyDescent="0.25">
      <c r="A25" s="223"/>
      <c r="B25" s="190"/>
      <c r="C25" s="190"/>
      <c r="D25" s="305"/>
      <c r="E25" s="192" t="s">
        <v>19</v>
      </c>
      <c r="F25" s="193" t="s">
        <v>42</v>
      </c>
      <c r="G25" s="192" t="s">
        <v>21</v>
      </c>
      <c r="H25" s="268"/>
      <c r="I25" s="268"/>
      <c r="J25" s="269"/>
      <c r="K25" s="306"/>
      <c r="L25" s="307"/>
      <c r="M25" s="233"/>
      <c r="N25" s="308"/>
    </row>
    <row r="26" spans="1:16" ht="89.25" hidden="1" customHeight="1" x14ac:dyDescent="0.25">
      <c r="A26" s="223"/>
      <c r="B26" s="190"/>
      <c r="C26" s="190"/>
      <c r="D26" s="305"/>
      <c r="E26" s="192" t="s">
        <v>19</v>
      </c>
      <c r="F26" s="193" t="s">
        <v>256</v>
      </c>
      <c r="G26" s="192" t="s">
        <v>21</v>
      </c>
      <c r="H26" s="268"/>
      <c r="I26" s="268"/>
      <c r="J26" s="269"/>
      <c r="K26" s="309"/>
      <c r="L26" s="307"/>
      <c r="M26" s="233"/>
      <c r="N26" s="308"/>
    </row>
    <row r="27" spans="1:16" ht="33" hidden="1" customHeight="1" x14ac:dyDescent="0.25">
      <c r="A27" s="223"/>
      <c r="B27" s="204"/>
      <c r="C27" s="204"/>
      <c r="D27" s="310"/>
      <c r="E27" s="192" t="s">
        <v>25</v>
      </c>
      <c r="F27" s="205" t="s">
        <v>67</v>
      </c>
      <c r="G27" s="192" t="s">
        <v>257</v>
      </c>
      <c r="H27" s="268"/>
      <c r="I27" s="268"/>
      <c r="J27" s="269"/>
      <c r="K27" s="269"/>
      <c r="L27" s="311"/>
      <c r="M27" s="233"/>
      <c r="N27" s="312"/>
      <c r="O27">
        <v>6</v>
      </c>
      <c r="P27">
        <v>7</v>
      </c>
    </row>
    <row r="28" spans="1:16" ht="60.75" hidden="1" customHeight="1" x14ac:dyDescent="0.25">
      <c r="A28" s="223"/>
      <c r="B28" s="190" t="s">
        <v>268</v>
      </c>
      <c r="C28" s="190" t="s">
        <v>269</v>
      </c>
      <c r="D28" s="247" t="s">
        <v>18</v>
      </c>
      <c r="E28" s="192" t="s">
        <v>19</v>
      </c>
      <c r="F28" s="193" t="s">
        <v>255</v>
      </c>
      <c r="G28" s="192" t="s">
        <v>21</v>
      </c>
      <c r="H28" s="268"/>
      <c r="I28" s="268"/>
      <c r="J28" s="269"/>
      <c r="K28" s="248"/>
      <c r="L28" s="303"/>
      <c r="M28" s="233"/>
      <c r="N28" s="304"/>
    </row>
    <row r="29" spans="1:16" ht="39" hidden="1" customHeight="1" x14ac:dyDescent="0.25">
      <c r="A29" s="223"/>
      <c r="B29" s="190"/>
      <c r="C29" s="190"/>
      <c r="D29" s="305"/>
      <c r="E29" s="192" t="s">
        <v>19</v>
      </c>
      <c r="F29" s="193" t="s">
        <v>42</v>
      </c>
      <c r="G29" s="192" t="s">
        <v>21</v>
      </c>
      <c r="H29" s="268"/>
      <c r="I29" s="268"/>
      <c r="J29" s="269"/>
      <c r="K29" s="306"/>
      <c r="L29" s="307"/>
      <c r="M29" s="233"/>
      <c r="N29" s="308"/>
    </row>
    <row r="30" spans="1:16" ht="89.25" hidden="1" customHeight="1" x14ac:dyDescent="0.25">
      <c r="A30" s="223"/>
      <c r="B30" s="190"/>
      <c r="C30" s="190"/>
      <c r="D30" s="305"/>
      <c r="E30" s="192" t="s">
        <v>19</v>
      </c>
      <c r="F30" s="193" t="s">
        <v>256</v>
      </c>
      <c r="G30" s="192" t="s">
        <v>21</v>
      </c>
      <c r="H30" s="268"/>
      <c r="I30" s="268"/>
      <c r="J30" s="269"/>
      <c r="K30" s="309"/>
      <c r="L30" s="307"/>
      <c r="M30" s="233"/>
      <c r="N30" s="308"/>
    </row>
    <row r="31" spans="1:16" ht="33" hidden="1" customHeight="1" x14ac:dyDescent="0.25">
      <c r="A31" s="223"/>
      <c r="B31" s="204"/>
      <c r="C31" s="204"/>
      <c r="D31" s="310"/>
      <c r="E31" s="192" t="s">
        <v>25</v>
      </c>
      <c r="F31" s="205" t="s">
        <v>67</v>
      </c>
      <c r="G31" s="192" t="s">
        <v>257</v>
      </c>
      <c r="H31" s="268"/>
      <c r="I31" s="268"/>
      <c r="J31" s="269"/>
      <c r="K31" s="269"/>
      <c r="L31" s="311"/>
      <c r="M31" s="233"/>
      <c r="N31" s="312"/>
      <c r="O31">
        <v>6</v>
      </c>
      <c r="P31">
        <v>8</v>
      </c>
    </row>
    <row r="32" spans="1:16" ht="60" customHeight="1" x14ac:dyDescent="0.25">
      <c r="A32" s="223"/>
      <c r="B32" s="313" t="s">
        <v>270</v>
      </c>
      <c r="C32" s="224" t="s">
        <v>271</v>
      </c>
      <c r="D32" s="247" t="s">
        <v>272</v>
      </c>
      <c r="E32" s="192" t="s">
        <v>19</v>
      </c>
      <c r="F32" s="193" t="s">
        <v>273</v>
      </c>
      <c r="G32" s="192" t="s">
        <v>27</v>
      </c>
      <c r="H32" s="268">
        <f>[97]оценка!H31</f>
        <v>1405</v>
      </c>
      <c r="I32" s="268">
        <f>[98]оценка!$I$31</f>
        <v>1454</v>
      </c>
      <c r="J32" s="269">
        <f>IF(I32/H32*100&gt;100,100,I32/H32*100)</f>
        <v>100</v>
      </c>
      <c r="K32" s="248">
        <f>(J32+J33)/2</f>
        <v>100</v>
      </c>
      <c r="L32" s="303">
        <f>(K32+K34)/2</f>
        <v>100</v>
      </c>
      <c r="M32" s="233"/>
      <c r="N32" s="303"/>
    </row>
    <row r="33" spans="1:16" ht="78" customHeight="1" x14ac:dyDescent="0.25">
      <c r="A33" s="223"/>
      <c r="B33" s="314"/>
      <c r="C33" s="230"/>
      <c r="D33" s="250"/>
      <c r="E33" s="192" t="s">
        <v>19</v>
      </c>
      <c r="F33" s="193" t="s">
        <v>274</v>
      </c>
      <c r="G33" s="192" t="s">
        <v>275</v>
      </c>
      <c r="H33" s="268">
        <f>[97]оценка!H32</f>
        <v>11</v>
      </c>
      <c r="I33" s="268">
        <f>[98]оценка!$I$32</f>
        <v>11</v>
      </c>
      <c r="J33" s="269">
        <f>IF(I33/H33*100&gt;100,100,I33/H33*100)</f>
        <v>100</v>
      </c>
      <c r="K33" s="253"/>
      <c r="L33" s="315"/>
      <c r="M33" s="233"/>
      <c r="N33" s="315"/>
    </row>
    <row r="34" spans="1:16" ht="33.75" customHeight="1" x14ac:dyDescent="0.25">
      <c r="A34" s="316"/>
      <c r="B34" s="317"/>
      <c r="C34" s="235"/>
      <c r="D34" s="254"/>
      <c r="E34" s="192" t="s">
        <v>25</v>
      </c>
      <c r="F34" s="205" t="s">
        <v>276</v>
      </c>
      <c r="G34" s="192" t="s">
        <v>277</v>
      </c>
      <c r="H34" s="268">
        <f>[97]оценка!H33</f>
        <v>11</v>
      </c>
      <c r="I34" s="268">
        <f>[98]оценка!$I$33</f>
        <v>11</v>
      </c>
      <c r="J34" s="269">
        <f>IF(I34/H34*100&gt;100,100,I34/H34*100)</f>
        <v>100</v>
      </c>
      <c r="K34" s="269">
        <f>J34</f>
        <v>100</v>
      </c>
      <c r="L34" s="318"/>
      <c r="M34" s="319"/>
      <c r="N34" s="318"/>
      <c r="P34">
        <v>9</v>
      </c>
    </row>
    <row r="36" spans="1:16" x14ac:dyDescent="0.25">
      <c r="H36" s="320"/>
    </row>
    <row r="37" spans="1:16" ht="15.75" x14ac:dyDescent="0.25">
      <c r="A37" s="321" t="s">
        <v>81</v>
      </c>
      <c r="B37" s="321"/>
      <c r="C37" s="321"/>
      <c r="D37" s="322"/>
      <c r="E37" s="322"/>
      <c r="F37" s="322" t="s">
        <v>82</v>
      </c>
    </row>
    <row r="38" spans="1:16" ht="15.75" x14ac:dyDescent="0.25">
      <c r="A38" s="322"/>
      <c r="B38" s="322"/>
      <c r="C38" s="322"/>
      <c r="D38" s="322"/>
      <c r="E38" s="322"/>
      <c r="F38" s="322"/>
    </row>
    <row r="39" spans="1:16" ht="15.75" x14ac:dyDescent="0.25">
      <c r="A39" s="322" t="s">
        <v>83</v>
      </c>
      <c r="B39" s="322"/>
      <c r="C39" s="322"/>
      <c r="D39" s="322"/>
      <c r="E39" s="322"/>
      <c r="F39" s="322"/>
    </row>
  </sheetData>
  <autoFilter ref="A3:P34">
    <filterColumn colId="7">
      <customFilters>
        <customFilter operator="notEqual" val=" "/>
      </customFilters>
    </filterColumn>
  </autoFilter>
  <mergeCells count="51">
    <mergeCell ref="A37:C37"/>
    <mergeCell ref="B32:B34"/>
    <mergeCell ref="C32:C34"/>
    <mergeCell ref="D32:D34"/>
    <mergeCell ref="K32:K33"/>
    <mergeCell ref="L32:L34"/>
    <mergeCell ref="N32:N34"/>
    <mergeCell ref="N24:N27"/>
    <mergeCell ref="B28:B31"/>
    <mergeCell ref="C28:C31"/>
    <mergeCell ref="D28:D31"/>
    <mergeCell ref="K28:K30"/>
    <mergeCell ref="L28:L31"/>
    <mergeCell ref="N28:N31"/>
    <mergeCell ref="C20:C23"/>
    <mergeCell ref="D20:D23"/>
    <mergeCell ref="K20:K22"/>
    <mergeCell ref="L20:L23"/>
    <mergeCell ref="N20:N23"/>
    <mergeCell ref="B24:B27"/>
    <mergeCell ref="C24:C27"/>
    <mergeCell ref="D24:D27"/>
    <mergeCell ref="K24:K26"/>
    <mergeCell ref="L24:L27"/>
    <mergeCell ref="N12:N15"/>
    <mergeCell ref="B16:B19"/>
    <mergeCell ref="C16:C19"/>
    <mergeCell ref="D16:D19"/>
    <mergeCell ref="K16:K18"/>
    <mergeCell ref="L16:L19"/>
    <mergeCell ref="N16:N19"/>
    <mergeCell ref="M4:M34"/>
    <mergeCell ref="N4:N7"/>
    <mergeCell ref="B8:B11"/>
    <mergeCell ref="C8:C11"/>
    <mergeCell ref="D8:D11"/>
    <mergeCell ref="K8:K10"/>
    <mergeCell ref="L8:L11"/>
    <mergeCell ref="N8:N11"/>
    <mergeCell ref="B12:B15"/>
    <mergeCell ref="C12:C15"/>
    <mergeCell ref="A4:A34"/>
    <mergeCell ref="B4:B7"/>
    <mergeCell ref="C4:C7"/>
    <mergeCell ref="D4:D7"/>
    <mergeCell ref="K4:K6"/>
    <mergeCell ref="L4:L7"/>
    <mergeCell ref="D12:D15"/>
    <mergeCell ref="K12:K14"/>
    <mergeCell ref="L12:L15"/>
    <mergeCell ref="B20:B23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colBreaks count="1" manualBreakCount="1">
    <brk id="14" max="1048575" man="1"/>
  </col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P38"/>
  <sheetViews>
    <sheetView view="pageBreakPreview" zoomScale="70" zoomScaleNormal="60" zoomScaleSheetLayoutView="70" workbookViewId="0">
      <pane xSplit="2" ySplit="3" topLeftCell="C4" activePane="bottomRight" state="frozen"/>
      <selection activeCell="I8" sqref="I8"/>
      <selection pane="topRight" activeCell="I8" sqref="I8"/>
      <selection pane="bottomLeft" activeCell="I8" sqref="I8"/>
      <selection pane="bottomRight" activeCell="I8" sqref="I8"/>
    </sheetView>
  </sheetViews>
  <sheetFormatPr defaultRowHeight="15" x14ac:dyDescent="0.25"/>
  <cols>
    <col min="1" max="1" width="19.140625" customWidth="1"/>
    <col min="2" max="2" width="32.28515625" customWidth="1"/>
    <col min="3" max="3" width="43.42578125" customWidth="1"/>
    <col min="4" max="4" width="10.140625" customWidth="1"/>
    <col min="5" max="5" width="17.85546875" customWidth="1"/>
    <col min="6" max="6" width="56.7109375" customWidth="1"/>
    <col min="7" max="7" width="12.5703125" customWidth="1"/>
    <col min="8" max="8" width="14.28515625" customWidth="1"/>
    <col min="9" max="9" width="15.42578125" customWidth="1"/>
    <col min="10" max="10" width="14" customWidth="1"/>
    <col min="11" max="11" width="14.28515625" customWidth="1"/>
    <col min="12" max="12" width="15.5703125" customWidth="1"/>
    <col min="13" max="13" width="14.5703125" customWidth="1"/>
    <col min="14" max="14" width="14.7109375" customWidth="1"/>
    <col min="15" max="15" width="0.5703125" customWidth="1"/>
  </cols>
  <sheetData>
    <row r="1" spans="1:16" ht="18.75" x14ac:dyDescent="0.3">
      <c r="C1" s="323" t="s">
        <v>172</v>
      </c>
    </row>
    <row r="2" spans="1:16" ht="195.75" customHeight="1" x14ac:dyDescent="0.25">
      <c r="A2" s="192" t="s">
        <v>1</v>
      </c>
      <c r="B2" s="192" t="s">
        <v>3</v>
      </c>
      <c r="C2" s="192" t="s">
        <v>3</v>
      </c>
      <c r="D2" s="192" t="s">
        <v>4</v>
      </c>
      <c r="E2" s="192" t="s">
        <v>5</v>
      </c>
      <c r="F2" s="192" t="s">
        <v>6</v>
      </c>
      <c r="G2" s="192" t="s">
        <v>7</v>
      </c>
      <c r="H2" s="192" t="s">
        <v>8</v>
      </c>
      <c r="I2" s="302" t="s">
        <v>9</v>
      </c>
      <c r="J2" s="192" t="s">
        <v>10</v>
      </c>
      <c r="K2" s="192" t="s">
        <v>11</v>
      </c>
      <c r="L2" s="192" t="s">
        <v>12</v>
      </c>
      <c r="M2" s="192" t="s">
        <v>13</v>
      </c>
      <c r="N2" s="192" t="s">
        <v>14</v>
      </c>
    </row>
    <row r="3" spans="1:16" ht="24" customHeight="1" x14ac:dyDescent="0.25">
      <c r="A3" s="263">
        <v>1</v>
      </c>
      <c r="B3" s="302">
        <v>2</v>
      </c>
      <c r="C3" s="302">
        <v>3</v>
      </c>
      <c r="D3" s="263">
        <v>4</v>
      </c>
      <c r="E3" s="302">
        <v>5</v>
      </c>
      <c r="F3" s="302">
        <v>6</v>
      </c>
      <c r="G3" s="263">
        <v>7</v>
      </c>
      <c r="H3" s="302">
        <v>8</v>
      </c>
      <c r="I3" s="302">
        <v>9</v>
      </c>
      <c r="J3" s="263">
        <v>10</v>
      </c>
      <c r="K3" s="302">
        <v>11</v>
      </c>
      <c r="L3" s="302">
        <v>12</v>
      </c>
      <c r="M3" s="263">
        <v>13</v>
      </c>
      <c r="N3" s="302">
        <v>14</v>
      </c>
    </row>
    <row r="4" spans="1:16" ht="60.75" hidden="1" customHeight="1" x14ac:dyDescent="0.25">
      <c r="A4" s="223" t="s">
        <v>278</v>
      </c>
      <c r="B4" s="190" t="s">
        <v>253</v>
      </c>
      <c r="C4" s="190" t="s">
        <v>254</v>
      </c>
      <c r="D4" s="247" t="s">
        <v>18</v>
      </c>
      <c r="E4" s="192" t="s">
        <v>19</v>
      </c>
      <c r="F4" s="193" t="s">
        <v>255</v>
      </c>
      <c r="G4" s="192" t="s">
        <v>21</v>
      </c>
      <c r="H4" s="268"/>
      <c r="I4" s="268"/>
      <c r="J4" s="269"/>
      <c r="K4" s="248"/>
      <c r="L4" s="303"/>
      <c r="M4" s="233" t="s">
        <v>175</v>
      </c>
      <c r="N4" s="304"/>
    </row>
    <row r="5" spans="1:16" ht="39" hidden="1" customHeight="1" x14ac:dyDescent="0.25">
      <c r="A5" s="223"/>
      <c r="B5" s="190"/>
      <c r="C5" s="190"/>
      <c r="D5" s="305"/>
      <c r="E5" s="192" t="s">
        <v>19</v>
      </c>
      <c r="F5" s="193" t="s">
        <v>42</v>
      </c>
      <c r="G5" s="192" t="s">
        <v>21</v>
      </c>
      <c r="H5" s="268"/>
      <c r="I5" s="268"/>
      <c r="J5" s="269"/>
      <c r="K5" s="306"/>
      <c r="L5" s="307"/>
      <c r="M5" s="233"/>
      <c r="N5" s="308"/>
    </row>
    <row r="6" spans="1:16" ht="89.25" hidden="1" customHeight="1" x14ac:dyDescent="0.25">
      <c r="A6" s="223"/>
      <c r="B6" s="190"/>
      <c r="C6" s="190"/>
      <c r="D6" s="305"/>
      <c r="E6" s="192" t="s">
        <v>19</v>
      </c>
      <c r="F6" s="193" t="s">
        <v>256</v>
      </c>
      <c r="G6" s="192" t="s">
        <v>21</v>
      </c>
      <c r="H6" s="268"/>
      <c r="I6" s="268"/>
      <c r="J6" s="269"/>
      <c r="K6" s="309"/>
      <c r="L6" s="307"/>
      <c r="M6" s="233"/>
      <c r="N6" s="308"/>
    </row>
    <row r="7" spans="1:16" ht="33" hidden="1" customHeight="1" x14ac:dyDescent="0.25">
      <c r="A7" s="223"/>
      <c r="B7" s="204"/>
      <c r="C7" s="204"/>
      <c r="D7" s="310"/>
      <c r="E7" s="192" t="s">
        <v>25</v>
      </c>
      <c r="F7" s="205" t="s">
        <v>67</v>
      </c>
      <c r="G7" s="192" t="s">
        <v>257</v>
      </c>
      <c r="H7" s="268"/>
      <c r="I7" s="268"/>
      <c r="J7" s="269"/>
      <c r="K7" s="269"/>
      <c r="L7" s="311"/>
      <c r="M7" s="233"/>
      <c r="N7" s="312"/>
      <c r="O7">
        <v>1</v>
      </c>
      <c r="P7">
        <v>2</v>
      </c>
    </row>
    <row r="8" spans="1:16" ht="60.75" customHeight="1" x14ac:dyDescent="0.25">
      <c r="A8" s="223"/>
      <c r="B8" s="190" t="s">
        <v>258</v>
      </c>
      <c r="C8" s="190" t="s">
        <v>259</v>
      </c>
      <c r="D8" s="247" t="s">
        <v>18</v>
      </c>
      <c r="E8" s="192" t="s">
        <v>19</v>
      </c>
      <c r="F8" s="193" t="s">
        <v>255</v>
      </c>
      <c r="G8" s="192" t="s">
        <v>21</v>
      </c>
      <c r="H8" s="40">
        <f>[99]оценка!H7</f>
        <v>100</v>
      </c>
      <c r="I8" s="40">
        <f>[100]оценка!I7</f>
        <v>100</v>
      </c>
      <c r="J8" s="269">
        <f t="shared" ref="J8:J34" si="0">IF(I8/H8*100&gt;100,100,I8/H8*100)</f>
        <v>100</v>
      </c>
      <c r="K8" s="248">
        <f>(J8+J9+J10)/3</f>
        <v>100</v>
      </c>
      <c r="L8" s="303">
        <f>(K8+K11)/2</f>
        <v>100</v>
      </c>
      <c r="M8" s="233"/>
      <c r="N8" s="304"/>
    </row>
    <row r="9" spans="1:16" ht="39" customHeight="1" x14ac:dyDescent="0.25">
      <c r="A9" s="223"/>
      <c r="B9" s="190"/>
      <c r="C9" s="190"/>
      <c r="D9" s="305"/>
      <c r="E9" s="192" t="s">
        <v>19</v>
      </c>
      <c r="F9" s="193" t="s">
        <v>42</v>
      </c>
      <c r="G9" s="192" t="s">
        <v>21</v>
      </c>
      <c r="H9" s="40">
        <f>[99]оценка!H8</f>
        <v>50</v>
      </c>
      <c r="I9" s="40">
        <f>[100]оценка!I8</f>
        <v>50</v>
      </c>
      <c r="J9" s="269">
        <v>100</v>
      </c>
      <c r="K9" s="306"/>
      <c r="L9" s="307"/>
      <c r="M9" s="233"/>
      <c r="N9" s="308"/>
    </row>
    <row r="10" spans="1:16" ht="89.25" customHeight="1" x14ac:dyDescent="0.25">
      <c r="A10" s="223"/>
      <c r="B10" s="190"/>
      <c r="C10" s="190"/>
      <c r="D10" s="305"/>
      <c r="E10" s="192" t="s">
        <v>19</v>
      </c>
      <c r="F10" s="193" t="s">
        <v>256</v>
      </c>
      <c r="G10" s="192" t="s">
        <v>21</v>
      </c>
      <c r="H10" s="40">
        <f>[99]оценка!H9</f>
        <v>20</v>
      </c>
      <c r="I10" s="40">
        <f>[100]оценка!I9</f>
        <v>26.9</v>
      </c>
      <c r="J10" s="269">
        <f t="shared" si="0"/>
        <v>100</v>
      </c>
      <c r="K10" s="309"/>
      <c r="L10" s="307"/>
      <c r="M10" s="233"/>
      <c r="N10" s="308"/>
    </row>
    <row r="11" spans="1:16" ht="33" customHeight="1" x14ac:dyDescent="0.25">
      <c r="A11" s="223"/>
      <c r="B11" s="204"/>
      <c r="C11" s="204"/>
      <c r="D11" s="310"/>
      <c r="E11" s="192" t="s">
        <v>25</v>
      </c>
      <c r="F11" s="205" t="s">
        <v>67</v>
      </c>
      <c r="G11" s="192" t="s">
        <v>257</v>
      </c>
      <c r="H11" s="40">
        <f>[100]оценка!H10</f>
        <v>7984</v>
      </c>
      <c r="I11" s="40">
        <f>[100]оценка!I10</f>
        <v>7984</v>
      </c>
      <c r="J11" s="269">
        <f t="shared" si="0"/>
        <v>100</v>
      </c>
      <c r="K11" s="269">
        <f>J11</f>
        <v>100</v>
      </c>
      <c r="L11" s="311"/>
      <c r="M11" s="233"/>
      <c r="N11" s="312"/>
      <c r="O11">
        <v>2</v>
      </c>
      <c r="P11">
        <v>3</v>
      </c>
    </row>
    <row r="12" spans="1:16" ht="60.75" hidden="1" customHeight="1" x14ac:dyDescent="0.25">
      <c r="A12" s="223"/>
      <c r="B12" s="190" t="s">
        <v>260</v>
      </c>
      <c r="C12" s="190" t="s">
        <v>261</v>
      </c>
      <c r="D12" s="247" t="s">
        <v>18</v>
      </c>
      <c r="E12" s="192" t="s">
        <v>19</v>
      </c>
      <c r="F12" s="193" t="s">
        <v>255</v>
      </c>
      <c r="G12" s="192" t="s">
        <v>21</v>
      </c>
      <c r="H12" s="40"/>
      <c r="I12" s="40"/>
      <c r="J12" s="269" t="e">
        <f t="shared" si="0"/>
        <v>#DIV/0!</v>
      </c>
      <c r="K12" s="248" t="e">
        <f>(J12+J13+J14)/3</f>
        <v>#DIV/0!</v>
      </c>
      <c r="L12" s="303" t="e">
        <f>(K12+K15)/2</f>
        <v>#DIV/0!</v>
      </c>
      <c r="M12" s="233"/>
      <c r="N12" s="304"/>
    </row>
    <row r="13" spans="1:16" ht="39" hidden="1" customHeight="1" x14ac:dyDescent="0.25">
      <c r="A13" s="223"/>
      <c r="B13" s="190"/>
      <c r="C13" s="190"/>
      <c r="D13" s="305"/>
      <c r="E13" s="192" t="s">
        <v>19</v>
      </c>
      <c r="F13" s="193" t="s">
        <v>42</v>
      </c>
      <c r="G13" s="192" t="s">
        <v>21</v>
      </c>
      <c r="H13" s="40"/>
      <c r="I13" s="40"/>
      <c r="J13" s="269" t="e">
        <f t="shared" si="0"/>
        <v>#DIV/0!</v>
      </c>
      <c r="K13" s="306"/>
      <c r="L13" s="307"/>
      <c r="M13" s="233"/>
      <c r="N13" s="308"/>
    </row>
    <row r="14" spans="1:16" ht="89.25" hidden="1" customHeight="1" x14ac:dyDescent="0.25">
      <c r="A14" s="223"/>
      <c r="B14" s="190"/>
      <c r="C14" s="190"/>
      <c r="D14" s="305"/>
      <c r="E14" s="192" t="s">
        <v>19</v>
      </c>
      <c r="F14" s="193" t="s">
        <v>256</v>
      </c>
      <c r="G14" s="192" t="s">
        <v>21</v>
      </c>
      <c r="H14" s="40"/>
      <c r="I14" s="40"/>
      <c r="J14" s="269">
        <v>100</v>
      </c>
      <c r="K14" s="309"/>
      <c r="L14" s="307"/>
      <c r="M14" s="233"/>
      <c r="N14" s="308"/>
    </row>
    <row r="15" spans="1:16" ht="33" hidden="1" customHeight="1" x14ac:dyDescent="0.25">
      <c r="A15" s="223"/>
      <c r="B15" s="204"/>
      <c r="C15" s="204"/>
      <c r="D15" s="310"/>
      <c r="E15" s="192" t="s">
        <v>25</v>
      </c>
      <c r="F15" s="205" t="s">
        <v>67</v>
      </c>
      <c r="G15" s="192" t="s">
        <v>257</v>
      </c>
      <c r="H15" s="40"/>
      <c r="I15" s="40"/>
      <c r="J15" s="269" t="e">
        <f t="shared" si="0"/>
        <v>#DIV/0!</v>
      </c>
      <c r="K15" s="269" t="e">
        <f>J15</f>
        <v>#DIV/0!</v>
      </c>
      <c r="L15" s="311"/>
      <c r="M15" s="233"/>
      <c r="N15" s="312"/>
      <c r="O15">
        <v>3</v>
      </c>
      <c r="P15">
        <v>4</v>
      </c>
    </row>
    <row r="16" spans="1:16" ht="60.75" customHeight="1" x14ac:dyDescent="0.25">
      <c r="A16" s="223"/>
      <c r="B16" s="190" t="s">
        <v>262</v>
      </c>
      <c r="C16" s="190" t="s">
        <v>263</v>
      </c>
      <c r="D16" s="247" t="s">
        <v>18</v>
      </c>
      <c r="E16" s="192" t="s">
        <v>19</v>
      </c>
      <c r="F16" s="193" t="s">
        <v>255</v>
      </c>
      <c r="G16" s="192" t="s">
        <v>21</v>
      </c>
      <c r="H16" s="40">
        <f>[99]оценка!H15</f>
        <v>100</v>
      </c>
      <c r="I16" s="40">
        <f>[100]оценка!I15</f>
        <v>92.410775331601258</v>
      </c>
      <c r="J16" s="269">
        <f t="shared" si="0"/>
        <v>92.410775331601258</v>
      </c>
      <c r="K16" s="248">
        <f>(J16+J17+J18)/3</f>
        <v>97.470258443867081</v>
      </c>
      <c r="L16" s="303">
        <f>(K16+K19)/2</f>
        <v>95.403478225671606</v>
      </c>
      <c r="M16" s="233"/>
      <c r="N16" s="304"/>
    </row>
    <row r="17" spans="1:16" ht="39" customHeight="1" x14ac:dyDescent="0.25">
      <c r="A17" s="223"/>
      <c r="B17" s="190"/>
      <c r="C17" s="190"/>
      <c r="D17" s="305"/>
      <c r="E17" s="192" t="s">
        <v>19</v>
      </c>
      <c r="F17" s="193" t="s">
        <v>42</v>
      </c>
      <c r="G17" s="192" t="s">
        <v>21</v>
      </c>
      <c r="H17" s="40">
        <f>[99]оценка!H16</f>
        <v>79</v>
      </c>
      <c r="I17" s="40">
        <f>[100]оценка!I16</f>
        <v>83.33</v>
      </c>
      <c r="J17" s="269">
        <f t="shared" si="0"/>
        <v>100</v>
      </c>
      <c r="K17" s="306"/>
      <c r="L17" s="307"/>
      <c r="M17" s="233"/>
      <c r="N17" s="308"/>
    </row>
    <row r="18" spans="1:16" ht="89.25" customHeight="1" x14ac:dyDescent="0.25">
      <c r="A18" s="223"/>
      <c r="B18" s="190"/>
      <c r="C18" s="190"/>
      <c r="D18" s="305"/>
      <c r="E18" s="192" t="s">
        <v>19</v>
      </c>
      <c r="F18" s="193" t="s">
        <v>256</v>
      </c>
      <c r="G18" s="192" t="s">
        <v>21</v>
      </c>
      <c r="H18" s="40">
        <f>[99]оценка!H17</f>
        <v>34.4</v>
      </c>
      <c r="I18" s="40">
        <f>[100]оценка!I17</f>
        <v>38.732394366197184</v>
      </c>
      <c r="J18" s="269">
        <f t="shared" si="0"/>
        <v>100</v>
      </c>
      <c r="K18" s="309"/>
      <c r="L18" s="307"/>
      <c r="M18" s="233"/>
      <c r="N18" s="308"/>
    </row>
    <row r="19" spans="1:16" ht="33" customHeight="1" x14ac:dyDescent="0.25">
      <c r="A19" s="223"/>
      <c r="B19" s="204"/>
      <c r="C19" s="204"/>
      <c r="D19" s="310"/>
      <c r="E19" s="192" t="s">
        <v>25</v>
      </c>
      <c r="F19" s="205" t="s">
        <v>67</v>
      </c>
      <c r="G19" s="192" t="s">
        <v>279</v>
      </c>
      <c r="H19" s="40">
        <f>[100]оценка!H18</f>
        <v>133901.03</v>
      </c>
      <c r="I19" s="40">
        <f>[100]оценка!I18</f>
        <v>124978.8</v>
      </c>
      <c r="J19" s="269">
        <f t="shared" si="0"/>
        <v>93.33669800747613</v>
      </c>
      <c r="K19" s="269">
        <f>J19</f>
        <v>93.33669800747613</v>
      </c>
      <c r="L19" s="311"/>
      <c r="M19" s="233"/>
      <c r="N19" s="312"/>
      <c r="O19">
        <v>4</v>
      </c>
      <c r="P19">
        <v>5</v>
      </c>
    </row>
    <row r="20" spans="1:16" ht="60.75" customHeight="1" x14ac:dyDescent="0.25">
      <c r="A20" s="223"/>
      <c r="B20" s="190" t="s">
        <v>264</v>
      </c>
      <c r="C20" s="190" t="s">
        <v>265</v>
      </c>
      <c r="D20" s="247" t="s">
        <v>18</v>
      </c>
      <c r="E20" s="192" t="s">
        <v>19</v>
      </c>
      <c r="F20" s="193" t="s">
        <v>255</v>
      </c>
      <c r="G20" s="192" t="s">
        <v>21</v>
      </c>
      <c r="H20" s="40">
        <f>[99]оценка!H19</f>
        <v>100</v>
      </c>
      <c r="I20" s="40">
        <f>[100]оценка!I19</f>
        <v>100</v>
      </c>
      <c r="J20" s="269">
        <f t="shared" si="0"/>
        <v>100</v>
      </c>
      <c r="K20" s="248">
        <f>(J20+J21+J22)/3</f>
        <v>100</v>
      </c>
      <c r="L20" s="303">
        <f>(K20+K23)/2</f>
        <v>100</v>
      </c>
      <c r="M20" s="233"/>
      <c r="N20" s="304"/>
    </row>
    <row r="21" spans="1:16" ht="39" customHeight="1" x14ac:dyDescent="0.25">
      <c r="A21" s="223"/>
      <c r="B21" s="190"/>
      <c r="C21" s="190"/>
      <c r="D21" s="305"/>
      <c r="E21" s="192" t="s">
        <v>19</v>
      </c>
      <c r="F21" s="193" t="s">
        <v>42</v>
      </c>
      <c r="G21" s="192" t="s">
        <v>21</v>
      </c>
      <c r="H21" s="40">
        <f>[99]оценка!H20</f>
        <v>89.2</v>
      </c>
      <c r="I21" s="40">
        <f>[100]оценка!I20</f>
        <v>91.3</v>
      </c>
      <c r="J21" s="269">
        <f t="shared" si="0"/>
        <v>100</v>
      </c>
      <c r="K21" s="306"/>
      <c r="L21" s="307"/>
      <c r="M21" s="233"/>
      <c r="N21" s="308"/>
    </row>
    <row r="22" spans="1:16" ht="89.25" customHeight="1" x14ac:dyDescent="0.25">
      <c r="A22" s="223"/>
      <c r="B22" s="190"/>
      <c r="C22" s="190"/>
      <c r="D22" s="305"/>
      <c r="E22" s="192" t="s">
        <v>19</v>
      </c>
      <c r="F22" s="193" t="s">
        <v>256</v>
      </c>
      <c r="G22" s="192" t="s">
        <v>21</v>
      </c>
      <c r="H22" s="40">
        <f>[99]оценка!H21</f>
        <v>6.8</v>
      </c>
      <c r="I22" s="40">
        <f>[100]оценка!I21</f>
        <v>7.8673602080624185</v>
      </c>
      <c r="J22" s="269">
        <v>100</v>
      </c>
      <c r="K22" s="309"/>
      <c r="L22" s="307"/>
      <c r="M22" s="233"/>
      <c r="N22" s="308"/>
    </row>
    <row r="23" spans="1:16" ht="33" customHeight="1" x14ac:dyDescent="0.25">
      <c r="A23" s="223"/>
      <c r="B23" s="204"/>
      <c r="C23" s="204"/>
      <c r="D23" s="310"/>
      <c r="E23" s="192" t="s">
        <v>25</v>
      </c>
      <c r="F23" s="205" t="s">
        <v>67</v>
      </c>
      <c r="G23" s="192" t="s">
        <v>257</v>
      </c>
      <c r="H23" s="40">
        <f>[100]оценка!H22</f>
        <v>325800.75</v>
      </c>
      <c r="I23" s="40">
        <f>[100]оценка!I22</f>
        <v>341437.49</v>
      </c>
      <c r="J23" s="269">
        <f t="shared" si="0"/>
        <v>100</v>
      </c>
      <c r="K23" s="269">
        <f>J23</f>
        <v>100</v>
      </c>
      <c r="L23" s="311"/>
      <c r="M23" s="233"/>
      <c r="N23" s="312"/>
      <c r="O23">
        <v>5</v>
      </c>
      <c r="P23">
        <v>6</v>
      </c>
    </row>
    <row r="24" spans="1:16" ht="60.75" customHeight="1" x14ac:dyDescent="0.25">
      <c r="A24" s="223"/>
      <c r="B24" s="190" t="s">
        <v>266</v>
      </c>
      <c r="C24" s="190" t="s">
        <v>267</v>
      </c>
      <c r="D24" s="247" t="s">
        <v>18</v>
      </c>
      <c r="E24" s="192" t="s">
        <v>19</v>
      </c>
      <c r="F24" s="193" t="s">
        <v>255</v>
      </c>
      <c r="G24" s="192" t="s">
        <v>21</v>
      </c>
      <c r="H24" s="40">
        <f>[99]оценка!H23</f>
        <v>100</v>
      </c>
      <c r="I24" s="40">
        <f>[100]оценка!I23</f>
        <v>98.029556650246292</v>
      </c>
      <c r="J24" s="269">
        <f t="shared" si="0"/>
        <v>98.029556650246292</v>
      </c>
      <c r="K24" s="248">
        <f>(J24+J25+J26)/2</f>
        <v>99.014778325123146</v>
      </c>
      <c r="L24" s="303">
        <f>(K24+K27)/2</f>
        <v>98.023577246990754</v>
      </c>
      <c r="M24" s="233"/>
      <c r="N24" s="304"/>
    </row>
    <row r="25" spans="1:16" ht="39" customHeight="1" x14ac:dyDescent="0.25">
      <c r="A25" s="223"/>
      <c r="B25" s="190"/>
      <c r="C25" s="190"/>
      <c r="D25" s="305"/>
      <c r="E25" s="192" t="s">
        <v>19</v>
      </c>
      <c r="F25" s="193" t="s">
        <v>42</v>
      </c>
      <c r="G25" s="192" t="s">
        <v>21</v>
      </c>
      <c r="H25" s="40">
        <f>[99]оценка!H24</f>
        <v>78.3</v>
      </c>
      <c r="I25" s="40">
        <f>[100]оценка!I24</f>
        <v>100</v>
      </c>
      <c r="J25" s="269">
        <f t="shared" si="0"/>
        <v>100</v>
      </c>
      <c r="K25" s="306"/>
      <c r="L25" s="307"/>
      <c r="M25" s="233"/>
      <c r="N25" s="308"/>
    </row>
    <row r="26" spans="1:16" ht="89.25" customHeight="1" x14ac:dyDescent="0.25">
      <c r="A26" s="223"/>
      <c r="B26" s="190"/>
      <c r="C26" s="190"/>
      <c r="D26" s="305"/>
      <c r="E26" s="192" t="s">
        <v>19</v>
      </c>
      <c r="F26" s="193" t="s">
        <v>256</v>
      </c>
      <c r="G26" s="192" t="s">
        <v>21</v>
      </c>
      <c r="H26" s="40">
        <f>[99]оценка!H25</f>
        <v>0</v>
      </c>
      <c r="I26" s="40">
        <f>[100]оценка!I25</f>
        <v>0</v>
      </c>
      <c r="J26" s="269">
        <v>0</v>
      </c>
      <c r="K26" s="309"/>
      <c r="L26" s="307"/>
      <c r="M26" s="233"/>
      <c r="N26" s="308"/>
    </row>
    <row r="27" spans="1:16" ht="33" customHeight="1" x14ac:dyDescent="0.25">
      <c r="A27" s="223"/>
      <c r="B27" s="204"/>
      <c r="C27" s="204"/>
      <c r="D27" s="310"/>
      <c r="E27" s="192" t="s">
        <v>25</v>
      </c>
      <c r="F27" s="205" t="s">
        <v>67</v>
      </c>
      <c r="G27" s="192" t="s">
        <v>257</v>
      </c>
      <c r="H27" s="40">
        <f>[100]оценка!$H$26</f>
        <v>13044.780000000004</v>
      </c>
      <c r="I27" s="40">
        <f>[100]оценка!I26</f>
        <v>12657.660000000003</v>
      </c>
      <c r="J27" s="269">
        <f>IF(I27/H27*100&gt;100,100,I27/H27*100)</f>
        <v>97.032376168858349</v>
      </c>
      <c r="K27" s="269">
        <f>J27</f>
        <v>97.032376168858349</v>
      </c>
      <c r="L27" s="311"/>
      <c r="M27" s="233"/>
      <c r="N27" s="312"/>
      <c r="O27">
        <v>6</v>
      </c>
      <c r="P27">
        <v>7</v>
      </c>
    </row>
    <row r="28" spans="1:16" ht="60.75" customHeight="1" x14ac:dyDescent="0.25">
      <c r="A28" s="223"/>
      <c r="B28" s="190" t="s">
        <v>268</v>
      </c>
      <c r="C28" s="190" t="s">
        <v>269</v>
      </c>
      <c r="D28" s="247" t="s">
        <v>18</v>
      </c>
      <c r="E28" s="192" t="s">
        <v>19</v>
      </c>
      <c r="F28" s="193" t="s">
        <v>255</v>
      </c>
      <c r="G28" s="192" t="s">
        <v>21</v>
      </c>
      <c r="H28" s="40">
        <f>[99]оценка!H27</f>
        <v>100</v>
      </c>
      <c r="I28" s="40">
        <f>[100]оценка!I27</f>
        <v>100</v>
      </c>
      <c r="J28" s="269">
        <f>IF(I28/H28*100&gt;100,100,I28/H28*100)</f>
        <v>100</v>
      </c>
      <c r="K28" s="248">
        <f>(J28+J29+J30)/2</f>
        <v>100</v>
      </c>
      <c r="L28" s="303">
        <f>(K28+K31)/2</f>
        <v>100</v>
      </c>
      <c r="M28" s="233"/>
      <c r="N28" s="304"/>
    </row>
    <row r="29" spans="1:16" ht="39" customHeight="1" x14ac:dyDescent="0.25">
      <c r="A29" s="223"/>
      <c r="B29" s="190"/>
      <c r="C29" s="190"/>
      <c r="D29" s="305"/>
      <c r="E29" s="192" t="s">
        <v>19</v>
      </c>
      <c r="F29" s="193" t="s">
        <v>42</v>
      </c>
      <c r="G29" s="192" t="s">
        <v>21</v>
      </c>
      <c r="H29" s="40">
        <f>[99]оценка!H28</f>
        <v>79</v>
      </c>
      <c r="I29" s="40">
        <f>[100]оценка!I28</f>
        <v>80.77</v>
      </c>
      <c r="J29" s="269">
        <f>IF(I29/H29*100&gt;100,100,I29/H29*100)</f>
        <v>100</v>
      </c>
      <c r="K29" s="306"/>
      <c r="L29" s="307"/>
      <c r="M29" s="233"/>
      <c r="N29" s="308"/>
    </row>
    <row r="30" spans="1:16" ht="89.25" customHeight="1" x14ac:dyDescent="0.25">
      <c r="A30" s="223"/>
      <c r="B30" s="190"/>
      <c r="C30" s="190"/>
      <c r="D30" s="305"/>
      <c r="E30" s="192" t="s">
        <v>19</v>
      </c>
      <c r="F30" s="193" t="s">
        <v>256</v>
      </c>
      <c r="G30" s="192" t="s">
        <v>21</v>
      </c>
      <c r="H30" s="40">
        <f>[99]оценка!H29</f>
        <v>0</v>
      </c>
      <c r="I30" s="40">
        <f>[100]оценка!I29</f>
        <v>4.4642857142857144</v>
      </c>
      <c r="J30" s="269">
        <v>0</v>
      </c>
      <c r="K30" s="309"/>
      <c r="L30" s="307"/>
      <c r="M30" s="233"/>
      <c r="N30" s="308"/>
    </row>
    <row r="31" spans="1:16" ht="33" customHeight="1" x14ac:dyDescent="0.25">
      <c r="A31" s="223"/>
      <c r="B31" s="204"/>
      <c r="C31" s="204"/>
      <c r="D31" s="310"/>
      <c r="E31" s="192" t="s">
        <v>25</v>
      </c>
      <c r="F31" s="205" t="s">
        <v>67</v>
      </c>
      <c r="G31" s="192" t="s">
        <v>257</v>
      </c>
      <c r="H31" s="40">
        <f>[100]оценка!H30</f>
        <v>113310.40000000001</v>
      </c>
      <c r="I31" s="40">
        <f>[100]оценка!I30</f>
        <v>141425.20000000001</v>
      </c>
      <c r="J31" s="269">
        <f>IF(I31/H31*100&gt;100,100,I31/H31*100)</f>
        <v>100</v>
      </c>
      <c r="K31" s="269">
        <f>J31</f>
        <v>100</v>
      </c>
      <c r="L31" s="311"/>
      <c r="M31" s="233"/>
      <c r="N31" s="312"/>
      <c r="O31">
        <v>6</v>
      </c>
      <c r="P31">
        <v>8</v>
      </c>
    </row>
    <row r="32" spans="1:16" ht="60" customHeight="1" x14ac:dyDescent="0.25">
      <c r="A32" s="223"/>
      <c r="B32" s="313" t="s">
        <v>270</v>
      </c>
      <c r="C32" s="224" t="s">
        <v>271</v>
      </c>
      <c r="D32" s="247" t="s">
        <v>272</v>
      </c>
      <c r="E32" s="192" t="s">
        <v>19</v>
      </c>
      <c r="F32" s="193" t="s">
        <v>273</v>
      </c>
      <c r="G32" s="192" t="s">
        <v>27</v>
      </c>
      <c r="H32" s="40">
        <f>[99]оценка!H31</f>
        <v>4200</v>
      </c>
      <c r="I32" s="40">
        <f>[100]оценка!I31</f>
        <v>4551</v>
      </c>
      <c r="J32" s="269">
        <f t="shared" si="0"/>
        <v>100</v>
      </c>
      <c r="K32" s="248">
        <f>(J32+J33)/2</f>
        <v>100</v>
      </c>
      <c r="L32" s="303">
        <f>(K32+K34)/2</f>
        <v>100</v>
      </c>
      <c r="M32" s="233"/>
      <c r="N32" s="303"/>
    </row>
    <row r="33" spans="1:16" ht="78" customHeight="1" x14ac:dyDescent="0.25">
      <c r="A33" s="223"/>
      <c r="B33" s="314"/>
      <c r="C33" s="230"/>
      <c r="D33" s="250"/>
      <c r="E33" s="192" t="s">
        <v>19</v>
      </c>
      <c r="F33" s="193" t="s">
        <v>274</v>
      </c>
      <c r="G33" s="192" t="s">
        <v>275</v>
      </c>
      <c r="H33" s="40">
        <f>[99]оценка!H32</f>
        <v>7</v>
      </c>
      <c r="I33" s="40">
        <f>[100]оценка!I32</f>
        <v>7</v>
      </c>
      <c r="J33" s="269">
        <f t="shared" si="0"/>
        <v>100</v>
      </c>
      <c r="K33" s="253"/>
      <c r="L33" s="315"/>
      <c r="M33" s="233"/>
      <c r="N33" s="315"/>
    </row>
    <row r="34" spans="1:16" ht="33.75" customHeight="1" x14ac:dyDescent="0.25">
      <c r="A34" s="316"/>
      <c r="B34" s="317"/>
      <c r="C34" s="235"/>
      <c r="D34" s="254"/>
      <c r="E34" s="192" t="s">
        <v>25</v>
      </c>
      <c r="F34" s="205" t="s">
        <v>276</v>
      </c>
      <c r="G34" s="192" t="s">
        <v>277</v>
      </c>
      <c r="H34" s="40">
        <f>[99]оценка!H33</f>
        <v>7</v>
      </c>
      <c r="I34" s="40">
        <f>[100]оценка!I33</f>
        <v>7</v>
      </c>
      <c r="J34" s="269">
        <f t="shared" si="0"/>
        <v>100</v>
      </c>
      <c r="K34" s="269">
        <f>J34</f>
        <v>100</v>
      </c>
      <c r="L34" s="318"/>
      <c r="M34" s="319"/>
      <c r="N34" s="318"/>
      <c r="P34">
        <v>9</v>
      </c>
    </row>
    <row r="36" spans="1:16" ht="15.75" x14ac:dyDescent="0.25">
      <c r="A36" s="321" t="s">
        <v>81</v>
      </c>
      <c r="B36" s="321"/>
      <c r="C36" s="321"/>
      <c r="D36" s="322"/>
      <c r="E36" s="322"/>
      <c r="F36" s="322" t="s">
        <v>82</v>
      </c>
      <c r="H36" s="320">
        <f>H11+H19+H23+H27+H31</f>
        <v>594040.96000000008</v>
      </c>
    </row>
    <row r="37" spans="1:16" ht="15.75" x14ac:dyDescent="0.25">
      <c r="A37" s="322"/>
      <c r="B37" s="322"/>
      <c r="C37" s="322"/>
      <c r="D37" s="322"/>
      <c r="E37" s="322"/>
      <c r="F37" s="322"/>
    </row>
    <row r="38" spans="1:16" ht="15.75" x14ac:dyDescent="0.25">
      <c r="A38" s="322" t="s">
        <v>83</v>
      </c>
      <c r="B38" s="322"/>
      <c r="C38" s="322"/>
      <c r="D38" s="322"/>
      <c r="E38" s="322"/>
      <c r="F38" s="322"/>
    </row>
  </sheetData>
  <autoFilter ref="A3:P34">
    <filterColumn colId="7">
      <customFilters>
        <customFilter operator="notEqual" val=" "/>
      </customFilters>
    </filterColumn>
  </autoFilter>
  <mergeCells count="51">
    <mergeCell ref="A36:C36"/>
    <mergeCell ref="B32:B34"/>
    <mergeCell ref="C32:C34"/>
    <mergeCell ref="D32:D34"/>
    <mergeCell ref="K32:K33"/>
    <mergeCell ref="L32:L34"/>
    <mergeCell ref="N32:N34"/>
    <mergeCell ref="N24:N27"/>
    <mergeCell ref="B28:B31"/>
    <mergeCell ref="C28:C31"/>
    <mergeCell ref="D28:D31"/>
    <mergeCell ref="K28:K30"/>
    <mergeCell ref="L28:L31"/>
    <mergeCell ref="N28:N31"/>
    <mergeCell ref="C20:C23"/>
    <mergeCell ref="D20:D23"/>
    <mergeCell ref="K20:K22"/>
    <mergeCell ref="L20:L23"/>
    <mergeCell ref="N20:N23"/>
    <mergeCell ref="B24:B27"/>
    <mergeCell ref="C24:C27"/>
    <mergeCell ref="D24:D27"/>
    <mergeCell ref="K24:K26"/>
    <mergeCell ref="L24:L27"/>
    <mergeCell ref="N12:N15"/>
    <mergeCell ref="B16:B19"/>
    <mergeCell ref="C16:C19"/>
    <mergeCell ref="D16:D19"/>
    <mergeCell ref="K16:K18"/>
    <mergeCell ref="L16:L19"/>
    <mergeCell ref="N16:N19"/>
    <mergeCell ref="M4:M34"/>
    <mergeCell ref="N4:N7"/>
    <mergeCell ref="B8:B11"/>
    <mergeCell ref="C8:C11"/>
    <mergeCell ref="D8:D11"/>
    <mergeCell ref="K8:K10"/>
    <mergeCell ref="L8:L11"/>
    <mergeCell ref="N8:N11"/>
    <mergeCell ref="B12:B15"/>
    <mergeCell ref="C12:C15"/>
    <mergeCell ref="A4:A34"/>
    <mergeCell ref="B4:B7"/>
    <mergeCell ref="C4:C7"/>
    <mergeCell ref="D4:D7"/>
    <mergeCell ref="K4:K6"/>
    <mergeCell ref="L4:L7"/>
    <mergeCell ref="D12:D15"/>
    <mergeCell ref="K12:K14"/>
    <mergeCell ref="L12:L15"/>
    <mergeCell ref="B20:B23"/>
  </mergeCells>
  <pageMargins left="0.70866141732283472" right="0.70866141732283472" top="0.74803149606299213" bottom="0.74803149606299213" header="0.31496062992125984" footer="0.31496062992125984"/>
  <pageSetup paperSize="9" scale="33" orientation="landscape" r:id="rId1"/>
  <colBreaks count="1" manualBreakCount="1">
    <brk id="14" max="1048575" man="1"/>
  </col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P38"/>
  <sheetViews>
    <sheetView view="pageBreakPreview" zoomScale="70" zoomScaleNormal="60" zoomScaleSheetLayoutView="70" workbookViewId="0">
      <pane xSplit="2" ySplit="3" topLeftCell="D4" activePane="bottomRight" state="frozen"/>
      <selection activeCell="I8" sqref="I8"/>
      <selection pane="topRight" activeCell="I8" sqref="I8"/>
      <selection pane="bottomLeft" activeCell="I8" sqref="I8"/>
      <selection pane="bottomRight" activeCell="I8" sqref="I8"/>
    </sheetView>
  </sheetViews>
  <sheetFormatPr defaultRowHeight="15" x14ac:dyDescent="0.25"/>
  <cols>
    <col min="1" max="1" width="19.140625" customWidth="1"/>
    <col min="2" max="2" width="29.140625" customWidth="1"/>
    <col min="3" max="3" width="43.42578125" customWidth="1"/>
    <col min="4" max="4" width="10.140625" customWidth="1"/>
    <col min="5" max="5" width="17.85546875" customWidth="1"/>
    <col min="6" max="6" width="77.42578125" customWidth="1"/>
    <col min="7" max="7" width="12.5703125" customWidth="1"/>
    <col min="8" max="8" width="14.28515625" customWidth="1"/>
    <col min="9" max="9" width="15.42578125" customWidth="1"/>
    <col min="10" max="10" width="14" customWidth="1"/>
    <col min="11" max="11" width="14.28515625" customWidth="1"/>
    <col min="12" max="12" width="15.5703125" customWidth="1"/>
    <col min="13" max="13" width="14.5703125" customWidth="1"/>
    <col min="14" max="14" width="14.7109375" customWidth="1"/>
    <col min="15" max="15" width="0.5703125" customWidth="1"/>
  </cols>
  <sheetData>
    <row r="1" spans="1:16" ht="18.75" x14ac:dyDescent="0.3">
      <c r="C1" s="323" t="s">
        <v>172</v>
      </c>
    </row>
    <row r="2" spans="1:16" ht="195.75" customHeight="1" x14ac:dyDescent="0.25">
      <c r="A2" s="192" t="s">
        <v>1</v>
      </c>
      <c r="B2" s="192" t="s">
        <v>3</v>
      </c>
      <c r="C2" s="192" t="s">
        <v>3</v>
      </c>
      <c r="D2" s="192" t="s">
        <v>4</v>
      </c>
      <c r="E2" s="192" t="s">
        <v>5</v>
      </c>
      <c r="F2" s="192" t="s">
        <v>6</v>
      </c>
      <c r="G2" s="192" t="s">
        <v>7</v>
      </c>
      <c r="H2" s="192" t="s">
        <v>8</v>
      </c>
      <c r="I2" s="302" t="s">
        <v>9</v>
      </c>
      <c r="J2" s="192" t="s">
        <v>10</v>
      </c>
      <c r="K2" s="192" t="s">
        <v>11</v>
      </c>
      <c r="L2" s="192" t="s">
        <v>12</v>
      </c>
      <c r="M2" s="192" t="s">
        <v>13</v>
      </c>
      <c r="N2" s="192" t="s">
        <v>14</v>
      </c>
    </row>
    <row r="3" spans="1:16" ht="24" customHeight="1" x14ac:dyDescent="0.25">
      <c r="A3" s="263">
        <v>1</v>
      </c>
      <c r="B3" s="302">
        <v>2</v>
      </c>
      <c r="C3" s="302">
        <v>3</v>
      </c>
      <c r="D3" s="263">
        <v>4</v>
      </c>
      <c r="E3" s="302">
        <v>5</v>
      </c>
      <c r="F3" s="302">
        <v>6</v>
      </c>
      <c r="G3" s="263">
        <v>7</v>
      </c>
      <c r="H3" s="302">
        <v>8</v>
      </c>
      <c r="I3" s="302">
        <v>9</v>
      </c>
      <c r="J3" s="263">
        <v>10</v>
      </c>
      <c r="K3" s="302">
        <v>11</v>
      </c>
      <c r="L3" s="302">
        <v>12</v>
      </c>
      <c r="M3" s="263">
        <v>13</v>
      </c>
      <c r="N3" s="302">
        <v>14</v>
      </c>
    </row>
    <row r="4" spans="1:16" ht="60.75" hidden="1" customHeight="1" x14ac:dyDescent="0.25">
      <c r="A4" s="223" t="s">
        <v>280</v>
      </c>
      <c r="B4" s="190" t="s">
        <v>253</v>
      </c>
      <c r="C4" s="190" t="s">
        <v>254</v>
      </c>
      <c r="D4" s="247" t="s">
        <v>18</v>
      </c>
      <c r="E4" s="192" t="s">
        <v>19</v>
      </c>
      <c r="F4" s="193" t="s">
        <v>255</v>
      </c>
      <c r="G4" s="192" t="s">
        <v>21</v>
      </c>
      <c r="H4" s="268"/>
      <c r="I4" s="268"/>
      <c r="J4" s="269" t="e">
        <f t="shared" ref="J4:J34" si="0">IF(I4/H4*100&gt;100,100,I4/H4*100)</f>
        <v>#DIV/0!</v>
      </c>
      <c r="K4" s="248" t="e">
        <f>(J4+J5+J6)/3</f>
        <v>#DIV/0!</v>
      </c>
      <c r="L4" s="303" t="e">
        <f>(K4+K7)/2</f>
        <v>#DIV/0!</v>
      </c>
      <c r="M4" s="233" t="s">
        <v>175</v>
      </c>
      <c r="N4" s="304"/>
    </row>
    <row r="5" spans="1:16" ht="39" hidden="1" customHeight="1" x14ac:dyDescent="0.25">
      <c r="A5" s="223"/>
      <c r="B5" s="190"/>
      <c r="C5" s="190"/>
      <c r="D5" s="305"/>
      <c r="E5" s="192" t="s">
        <v>19</v>
      </c>
      <c r="F5" s="193" t="s">
        <v>42</v>
      </c>
      <c r="G5" s="192" t="s">
        <v>21</v>
      </c>
      <c r="H5" s="268"/>
      <c r="I5" s="268"/>
      <c r="J5" s="269" t="e">
        <f t="shared" si="0"/>
        <v>#DIV/0!</v>
      </c>
      <c r="K5" s="306"/>
      <c r="L5" s="307"/>
      <c r="M5" s="233"/>
      <c r="N5" s="308"/>
    </row>
    <row r="6" spans="1:16" ht="89.25" hidden="1" customHeight="1" x14ac:dyDescent="0.25">
      <c r="A6" s="223"/>
      <c r="B6" s="190"/>
      <c r="C6" s="190"/>
      <c r="D6" s="305"/>
      <c r="E6" s="192" t="s">
        <v>19</v>
      </c>
      <c r="F6" s="193" t="s">
        <v>256</v>
      </c>
      <c r="G6" s="192" t="s">
        <v>21</v>
      </c>
      <c r="H6" s="268"/>
      <c r="I6" s="268"/>
      <c r="J6" s="269">
        <v>100</v>
      </c>
      <c r="K6" s="309"/>
      <c r="L6" s="307"/>
      <c r="M6" s="233"/>
      <c r="N6" s="308"/>
    </row>
    <row r="7" spans="1:16" ht="33" hidden="1" customHeight="1" x14ac:dyDescent="0.25">
      <c r="A7" s="223"/>
      <c r="B7" s="204"/>
      <c r="C7" s="204"/>
      <c r="D7" s="310"/>
      <c r="E7" s="192" t="s">
        <v>25</v>
      </c>
      <c r="F7" s="205" t="s">
        <v>67</v>
      </c>
      <c r="G7" s="192" t="s">
        <v>257</v>
      </c>
      <c r="H7" s="268"/>
      <c r="I7" s="268"/>
      <c r="J7" s="269" t="e">
        <f t="shared" si="0"/>
        <v>#DIV/0!</v>
      </c>
      <c r="K7" s="269" t="e">
        <f>J7</f>
        <v>#DIV/0!</v>
      </c>
      <c r="L7" s="311"/>
      <c r="M7" s="233"/>
      <c r="N7" s="312"/>
      <c r="O7">
        <v>1</v>
      </c>
      <c r="P7">
        <v>2</v>
      </c>
    </row>
    <row r="8" spans="1:16" ht="60.75" customHeight="1" x14ac:dyDescent="0.25">
      <c r="A8" s="223"/>
      <c r="B8" s="190" t="s">
        <v>258</v>
      </c>
      <c r="C8" s="190" t="s">
        <v>259</v>
      </c>
      <c r="D8" s="247" t="s">
        <v>18</v>
      </c>
      <c r="E8" s="192" t="s">
        <v>19</v>
      </c>
      <c r="F8" s="193" t="s">
        <v>255</v>
      </c>
      <c r="G8" s="192" t="s">
        <v>21</v>
      </c>
      <c r="H8" s="268">
        <f>[101]оценка!H7</f>
        <v>100</v>
      </c>
      <c r="I8" s="268">
        <f>[102]оценка!I7</f>
        <v>99.32</v>
      </c>
      <c r="J8" s="269">
        <f t="shared" si="0"/>
        <v>99.32</v>
      </c>
      <c r="K8" s="248">
        <f>(J8+J9+J10)/3</f>
        <v>99.773333333333326</v>
      </c>
      <c r="L8" s="303">
        <f>(K8+K11)/2</f>
        <v>99.613769281272894</v>
      </c>
      <c r="M8" s="233"/>
      <c r="N8" s="304"/>
    </row>
    <row r="9" spans="1:16" ht="39" customHeight="1" x14ac:dyDescent="0.25">
      <c r="A9" s="223"/>
      <c r="B9" s="190"/>
      <c r="C9" s="190"/>
      <c r="D9" s="305"/>
      <c r="E9" s="192" t="s">
        <v>19</v>
      </c>
      <c r="F9" s="193" t="s">
        <v>42</v>
      </c>
      <c r="G9" s="192" t="s">
        <v>21</v>
      </c>
      <c r="H9" s="268">
        <f>[101]оценка!H8</f>
        <v>94</v>
      </c>
      <c r="I9" s="268">
        <f>[102]оценка!I8</f>
        <v>94.12</v>
      </c>
      <c r="J9" s="269">
        <f t="shared" si="0"/>
        <v>100</v>
      </c>
      <c r="K9" s="306"/>
      <c r="L9" s="307"/>
      <c r="M9" s="233"/>
      <c r="N9" s="308"/>
    </row>
    <row r="10" spans="1:16" ht="89.25" customHeight="1" x14ac:dyDescent="0.25">
      <c r="A10" s="223"/>
      <c r="B10" s="190"/>
      <c r="C10" s="190"/>
      <c r="D10" s="305"/>
      <c r="E10" s="192" t="s">
        <v>19</v>
      </c>
      <c r="F10" s="193" t="s">
        <v>256</v>
      </c>
      <c r="G10" s="192" t="s">
        <v>21</v>
      </c>
      <c r="H10" s="268">
        <f>[101]оценка!H9</f>
        <v>47.4</v>
      </c>
      <c r="I10" s="268">
        <f>[102]оценка!I9</f>
        <v>49</v>
      </c>
      <c r="J10" s="269">
        <v>100</v>
      </c>
      <c r="K10" s="309"/>
      <c r="L10" s="307"/>
      <c r="M10" s="233"/>
      <c r="N10" s="308"/>
    </row>
    <row r="11" spans="1:16" ht="33" customHeight="1" x14ac:dyDescent="0.25">
      <c r="A11" s="223"/>
      <c r="B11" s="204"/>
      <c r="C11" s="204"/>
      <c r="D11" s="310"/>
      <c r="E11" s="192" t="s">
        <v>25</v>
      </c>
      <c r="F11" s="205" t="s">
        <v>67</v>
      </c>
      <c r="G11" s="192" t="s">
        <v>257</v>
      </c>
      <c r="H11" s="268">
        <f>[102]оценка!H10</f>
        <v>110226.41333333332</v>
      </c>
      <c r="I11" s="268">
        <f>[102]оценка!I10</f>
        <v>109624.80333333333</v>
      </c>
      <c r="J11" s="269">
        <f t="shared" si="0"/>
        <v>99.454205229212462</v>
      </c>
      <c r="K11" s="269">
        <f>J11</f>
        <v>99.454205229212462</v>
      </c>
      <c r="L11" s="311"/>
      <c r="M11" s="233"/>
      <c r="N11" s="312"/>
      <c r="O11">
        <v>2</v>
      </c>
      <c r="P11">
        <v>3</v>
      </c>
    </row>
    <row r="12" spans="1:16" ht="60.75" customHeight="1" x14ac:dyDescent="0.25">
      <c r="A12" s="223"/>
      <c r="B12" s="190" t="s">
        <v>260</v>
      </c>
      <c r="C12" s="190" t="s">
        <v>261</v>
      </c>
      <c r="D12" s="247" t="s">
        <v>18</v>
      </c>
      <c r="E12" s="192" t="s">
        <v>19</v>
      </c>
      <c r="F12" s="193" t="s">
        <v>255</v>
      </c>
      <c r="G12" s="192" t="s">
        <v>21</v>
      </c>
      <c r="H12" s="268">
        <f>[101]оценка!H11</f>
        <v>100</v>
      </c>
      <c r="I12" s="268">
        <f>[102]оценка!I11</f>
        <v>100</v>
      </c>
      <c r="J12" s="269">
        <f t="shared" si="0"/>
        <v>100</v>
      </c>
      <c r="K12" s="248">
        <f>(J12+J13+J14)/3</f>
        <v>100</v>
      </c>
      <c r="L12" s="303">
        <f>(K12+K15)/2</f>
        <v>100</v>
      </c>
      <c r="M12" s="233"/>
      <c r="N12" s="304"/>
    </row>
    <row r="13" spans="1:16" ht="39" customHeight="1" x14ac:dyDescent="0.25">
      <c r="A13" s="223"/>
      <c r="B13" s="190"/>
      <c r="C13" s="190"/>
      <c r="D13" s="305"/>
      <c r="E13" s="192" t="s">
        <v>19</v>
      </c>
      <c r="F13" s="193" t="s">
        <v>42</v>
      </c>
      <c r="G13" s="192" t="s">
        <v>21</v>
      </c>
      <c r="H13" s="268">
        <f>[101]оценка!H12</f>
        <v>100</v>
      </c>
      <c r="I13" s="268">
        <f>[102]оценка!I12</f>
        <v>100</v>
      </c>
      <c r="J13" s="269">
        <f t="shared" si="0"/>
        <v>100</v>
      </c>
      <c r="K13" s="306"/>
      <c r="L13" s="307"/>
      <c r="M13" s="233"/>
      <c r="N13" s="308"/>
    </row>
    <row r="14" spans="1:16" ht="89.25" customHeight="1" x14ac:dyDescent="0.25">
      <c r="A14" s="223"/>
      <c r="B14" s="190"/>
      <c r="C14" s="190"/>
      <c r="D14" s="305"/>
      <c r="E14" s="192" t="s">
        <v>19</v>
      </c>
      <c r="F14" s="193" t="s">
        <v>256</v>
      </c>
      <c r="G14" s="192" t="s">
        <v>21</v>
      </c>
      <c r="H14" s="268">
        <f>[101]оценка!H13</f>
        <v>52.4</v>
      </c>
      <c r="I14" s="268">
        <f>[102]оценка!I13</f>
        <v>59</v>
      </c>
      <c r="J14" s="269">
        <f t="shared" si="0"/>
        <v>100</v>
      </c>
      <c r="K14" s="309"/>
      <c r="L14" s="307"/>
      <c r="M14" s="233"/>
      <c r="N14" s="308"/>
    </row>
    <row r="15" spans="1:16" ht="33" customHeight="1" x14ac:dyDescent="0.25">
      <c r="A15" s="223"/>
      <c r="B15" s="204"/>
      <c r="C15" s="204"/>
      <c r="D15" s="310"/>
      <c r="E15" s="192" t="s">
        <v>25</v>
      </c>
      <c r="F15" s="205" t="s">
        <v>67</v>
      </c>
      <c r="G15" s="192" t="s">
        <v>257</v>
      </c>
      <c r="H15" s="268">
        <f>[102]оценка!H14</f>
        <v>27803.399999999998</v>
      </c>
      <c r="I15" s="268">
        <f>[102]оценка!I14</f>
        <v>27803.399999999998</v>
      </c>
      <c r="J15" s="269">
        <f t="shared" si="0"/>
        <v>100</v>
      </c>
      <c r="K15" s="269">
        <f>J15</f>
        <v>100</v>
      </c>
      <c r="L15" s="311"/>
      <c r="M15" s="233"/>
      <c r="N15" s="312"/>
      <c r="O15">
        <v>3</v>
      </c>
      <c r="P15">
        <v>4</v>
      </c>
    </row>
    <row r="16" spans="1:16" ht="60.75" hidden="1" customHeight="1" x14ac:dyDescent="0.25">
      <c r="A16" s="223"/>
      <c r="B16" s="190" t="s">
        <v>262</v>
      </c>
      <c r="C16" s="190" t="s">
        <v>263</v>
      </c>
      <c r="D16" s="247" t="s">
        <v>18</v>
      </c>
      <c r="E16" s="192" t="s">
        <v>19</v>
      </c>
      <c r="F16" s="193" t="s">
        <v>255</v>
      </c>
      <c r="G16" s="192" t="s">
        <v>21</v>
      </c>
      <c r="H16" s="268"/>
      <c r="I16" s="268"/>
      <c r="J16" s="269"/>
      <c r="K16" s="248"/>
      <c r="L16" s="303"/>
      <c r="M16" s="233"/>
      <c r="N16" s="304"/>
    </row>
    <row r="17" spans="1:16" ht="39" hidden="1" customHeight="1" x14ac:dyDescent="0.25">
      <c r="A17" s="223"/>
      <c r="B17" s="190"/>
      <c r="C17" s="190"/>
      <c r="D17" s="305"/>
      <c r="E17" s="192" t="s">
        <v>19</v>
      </c>
      <c r="F17" s="193" t="s">
        <v>42</v>
      </c>
      <c r="G17" s="192" t="s">
        <v>21</v>
      </c>
      <c r="H17" s="268"/>
      <c r="I17" s="268"/>
      <c r="J17" s="269"/>
      <c r="K17" s="306"/>
      <c r="L17" s="307"/>
      <c r="M17" s="233"/>
      <c r="N17" s="308"/>
    </row>
    <row r="18" spans="1:16" ht="89.25" hidden="1" customHeight="1" x14ac:dyDescent="0.25">
      <c r="A18" s="223"/>
      <c r="B18" s="190"/>
      <c r="C18" s="190"/>
      <c r="D18" s="305"/>
      <c r="E18" s="192" t="s">
        <v>19</v>
      </c>
      <c r="F18" s="193" t="s">
        <v>256</v>
      </c>
      <c r="G18" s="192" t="s">
        <v>21</v>
      </c>
      <c r="H18" s="268"/>
      <c r="I18" s="268"/>
      <c r="J18" s="269"/>
      <c r="K18" s="309"/>
      <c r="L18" s="307"/>
      <c r="M18" s="233"/>
      <c r="N18" s="308"/>
    </row>
    <row r="19" spans="1:16" ht="33" hidden="1" customHeight="1" x14ac:dyDescent="0.25">
      <c r="A19" s="223"/>
      <c r="B19" s="204"/>
      <c r="C19" s="204"/>
      <c r="D19" s="310"/>
      <c r="E19" s="192" t="s">
        <v>25</v>
      </c>
      <c r="F19" s="205" t="s">
        <v>67</v>
      </c>
      <c r="G19" s="192" t="s">
        <v>27</v>
      </c>
      <c r="H19" s="268"/>
      <c r="I19" s="268"/>
      <c r="J19" s="269"/>
      <c r="K19" s="269"/>
      <c r="L19" s="311"/>
      <c r="M19" s="233"/>
      <c r="N19" s="312"/>
      <c r="O19">
        <v>4</v>
      </c>
      <c r="P19">
        <v>5</v>
      </c>
    </row>
    <row r="20" spans="1:16" ht="60.75" customHeight="1" x14ac:dyDescent="0.25">
      <c r="A20" s="223"/>
      <c r="B20" s="190" t="s">
        <v>264</v>
      </c>
      <c r="C20" s="190" t="s">
        <v>265</v>
      </c>
      <c r="D20" s="247" t="s">
        <v>18</v>
      </c>
      <c r="E20" s="192" t="s">
        <v>19</v>
      </c>
      <c r="F20" s="193" t="s">
        <v>255</v>
      </c>
      <c r="G20" s="192" t="s">
        <v>21</v>
      </c>
      <c r="H20" s="268">
        <f>[101]оценка!H19</f>
        <v>100</v>
      </c>
      <c r="I20" s="268">
        <f>[102]оценка!I19</f>
        <v>100</v>
      </c>
      <c r="J20" s="269">
        <f t="shared" si="0"/>
        <v>100</v>
      </c>
      <c r="K20" s="248">
        <f>(J20+J21+J22)/3</f>
        <v>100</v>
      </c>
      <c r="L20" s="303">
        <f>(K20+K23)/2</f>
        <v>100</v>
      </c>
      <c r="M20" s="233"/>
      <c r="N20" s="304"/>
    </row>
    <row r="21" spans="1:16" ht="39" customHeight="1" x14ac:dyDescent="0.25">
      <c r="A21" s="223"/>
      <c r="B21" s="190"/>
      <c r="C21" s="190"/>
      <c r="D21" s="305"/>
      <c r="E21" s="192" t="s">
        <v>19</v>
      </c>
      <c r="F21" s="193" t="s">
        <v>42</v>
      </c>
      <c r="G21" s="192" t="s">
        <v>21</v>
      </c>
      <c r="H21" s="268">
        <f>[101]оценка!H20</f>
        <v>80</v>
      </c>
      <c r="I21" s="268">
        <f>[102]оценка!I20</f>
        <v>80</v>
      </c>
      <c r="J21" s="269">
        <f t="shared" si="0"/>
        <v>100</v>
      </c>
      <c r="K21" s="306"/>
      <c r="L21" s="307"/>
      <c r="M21" s="233"/>
      <c r="N21" s="308"/>
    </row>
    <row r="22" spans="1:16" ht="89.25" customHeight="1" x14ac:dyDescent="0.25">
      <c r="A22" s="223"/>
      <c r="B22" s="190"/>
      <c r="C22" s="190"/>
      <c r="D22" s="305"/>
      <c r="E22" s="192" t="s">
        <v>19</v>
      </c>
      <c r="F22" s="193" t="s">
        <v>256</v>
      </c>
      <c r="G22" s="192" t="s">
        <v>21</v>
      </c>
      <c r="H22" s="268">
        <f>[101]оценка!H21</f>
        <v>26.4</v>
      </c>
      <c r="I22" s="268">
        <f>[102]оценка!I21</f>
        <v>30.3</v>
      </c>
      <c r="J22" s="269">
        <v>100</v>
      </c>
      <c r="K22" s="309"/>
      <c r="L22" s="307"/>
      <c r="M22" s="233"/>
      <c r="N22" s="308"/>
    </row>
    <row r="23" spans="1:16" ht="33" customHeight="1" x14ac:dyDescent="0.25">
      <c r="A23" s="223"/>
      <c r="B23" s="204"/>
      <c r="C23" s="204"/>
      <c r="D23" s="310"/>
      <c r="E23" s="192" t="s">
        <v>25</v>
      </c>
      <c r="F23" s="205" t="s">
        <v>67</v>
      </c>
      <c r="G23" s="192" t="s">
        <v>257</v>
      </c>
      <c r="H23" s="268">
        <f>[102]оценка!H22</f>
        <v>23590.408888888887</v>
      </c>
      <c r="I23" s="268">
        <f>[102]оценка!I22</f>
        <v>23590.408888888887</v>
      </c>
      <c r="J23" s="269">
        <f t="shared" si="0"/>
        <v>100</v>
      </c>
      <c r="K23" s="269">
        <f>J23</f>
        <v>100</v>
      </c>
      <c r="L23" s="311"/>
      <c r="M23" s="233"/>
      <c r="N23" s="312"/>
      <c r="O23">
        <v>5</v>
      </c>
      <c r="P23">
        <v>6</v>
      </c>
    </row>
    <row r="24" spans="1:16" ht="60.75" hidden="1" customHeight="1" x14ac:dyDescent="0.25">
      <c r="A24" s="223"/>
      <c r="B24" s="190" t="s">
        <v>266</v>
      </c>
      <c r="C24" s="190" t="s">
        <v>267</v>
      </c>
      <c r="D24" s="247" t="s">
        <v>18</v>
      </c>
      <c r="E24" s="192" t="s">
        <v>19</v>
      </c>
      <c r="F24" s="193" t="s">
        <v>255</v>
      </c>
      <c r="G24" s="192" t="s">
        <v>21</v>
      </c>
      <c r="H24" s="268"/>
      <c r="I24" s="268"/>
      <c r="J24" s="269"/>
      <c r="K24" s="248"/>
      <c r="L24" s="303"/>
      <c r="M24" s="233"/>
      <c r="N24" s="304"/>
    </row>
    <row r="25" spans="1:16" ht="39" hidden="1" customHeight="1" x14ac:dyDescent="0.25">
      <c r="A25" s="223"/>
      <c r="B25" s="190"/>
      <c r="C25" s="190"/>
      <c r="D25" s="305"/>
      <c r="E25" s="192" t="s">
        <v>19</v>
      </c>
      <c r="F25" s="193" t="s">
        <v>42</v>
      </c>
      <c r="G25" s="192" t="s">
        <v>21</v>
      </c>
      <c r="H25" s="268"/>
      <c r="I25" s="268"/>
      <c r="J25" s="269"/>
      <c r="K25" s="306"/>
      <c r="L25" s="307"/>
      <c r="M25" s="233"/>
      <c r="N25" s="308"/>
    </row>
    <row r="26" spans="1:16" ht="89.25" hidden="1" customHeight="1" x14ac:dyDescent="0.25">
      <c r="A26" s="223"/>
      <c r="B26" s="190"/>
      <c r="C26" s="190"/>
      <c r="D26" s="305"/>
      <c r="E26" s="192" t="s">
        <v>19</v>
      </c>
      <c r="F26" s="193" t="s">
        <v>256</v>
      </c>
      <c r="G26" s="192" t="s">
        <v>21</v>
      </c>
      <c r="H26" s="268"/>
      <c r="I26" s="268"/>
      <c r="J26" s="269"/>
      <c r="K26" s="309"/>
      <c r="L26" s="307"/>
      <c r="M26" s="233"/>
      <c r="N26" s="308"/>
    </row>
    <row r="27" spans="1:16" ht="33" hidden="1" customHeight="1" x14ac:dyDescent="0.25">
      <c r="A27" s="223"/>
      <c r="B27" s="204"/>
      <c r="C27" s="204"/>
      <c r="D27" s="310"/>
      <c r="E27" s="192" t="s">
        <v>25</v>
      </c>
      <c r="F27" s="205" t="s">
        <v>67</v>
      </c>
      <c r="G27" s="192" t="s">
        <v>257</v>
      </c>
      <c r="H27" s="268"/>
      <c r="I27" s="268"/>
      <c r="J27" s="269"/>
      <c r="K27" s="269"/>
      <c r="L27" s="311"/>
      <c r="M27" s="233"/>
      <c r="N27" s="312"/>
      <c r="O27">
        <v>6</v>
      </c>
      <c r="P27">
        <v>7</v>
      </c>
    </row>
    <row r="28" spans="1:16" ht="60.75" customHeight="1" x14ac:dyDescent="0.25">
      <c r="A28" s="223"/>
      <c r="B28" s="190" t="s">
        <v>268</v>
      </c>
      <c r="C28" s="190" t="s">
        <v>269</v>
      </c>
      <c r="D28" s="247" t="s">
        <v>18</v>
      </c>
      <c r="E28" s="192" t="s">
        <v>19</v>
      </c>
      <c r="F28" s="193" t="s">
        <v>255</v>
      </c>
      <c r="G28" s="192" t="s">
        <v>21</v>
      </c>
      <c r="H28" s="268">
        <f>[101]оценка!H27</f>
        <v>100</v>
      </c>
      <c r="I28" s="268">
        <v>97.4</v>
      </c>
      <c r="J28" s="269">
        <f>IF(I28/H28*100&gt;100,100,I28/H28*100)</f>
        <v>97.4</v>
      </c>
      <c r="K28" s="248">
        <f>(J28+J29+J30)/3</f>
        <v>96.880031080031088</v>
      </c>
      <c r="L28" s="303">
        <f>(K28+K31)/2</f>
        <v>96.9275569641282</v>
      </c>
      <c r="M28" s="233"/>
      <c r="N28" s="304"/>
    </row>
    <row r="29" spans="1:16" ht="39" customHeight="1" x14ac:dyDescent="0.25">
      <c r="A29" s="223"/>
      <c r="B29" s="190"/>
      <c r="C29" s="190"/>
      <c r="D29" s="305"/>
      <c r="E29" s="192" t="s">
        <v>19</v>
      </c>
      <c r="F29" s="193" t="s">
        <v>42</v>
      </c>
      <c r="G29" s="192" t="s">
        <v>21</v>
      </c>
      <c r="H29" s="268">
        <f>[101]оценка!H28</f>
        <v>80</v>
      </c>
      <c r="I29" s="268">
        <f>[102]оценка!I28</f>
        <v>80</v>
      </c>
      <c r="J29" s="269">
        <f>IF(I29/H29*100&gt;100,100,I29/H29*100)</f>
        <v>100</v>
      </c>
      <c r="K29" s="306"/>
      <c r="L29" s="307"/>
      <c r="M29" s="233"/>
      <c r="N29" s="308"/>
    </row>
    <row r="30" spans="1:16" ht="89.25" customHeight="1" x14ac:dyDescent="0.25">
      <c r="A30" s="223"/>
      <c r="B30" s="190"/>
      <c r="C30" s="190"/>
      <c r="D30" s="305"/>
      <c r="E30" s="192" t="s">
        <v>19</v>
      </c>
      <c r="F30" s="193" t="s">
        <v>256</v>
      </c>
      <c r="G30" s="192" t="s">
        <v>21</v>
      </c>
      <c r="H30" s="268">
        <f>[101]оценка!H29</f>
        <v>42.9</v>
      </c>
      <c r="I30" s="268">
        <f>[102]оценка!I29</f>
        <v>40</v>
      </c>
      <c r="J30" s="269">
        <f>IF(I30/H30*100&gt;100,100,I30/H30*100)</f>
        <v>93.240093240093245</v>
      </c>
      <c r="K30" s="309"/>
      <c r="L30" s="307"/>
      <c r="M30" s="233"/>
      <c r="N30" s="308"/>
    </row>
    <row r="31" spans="1:16" ht="33" customHeight="1" x14ac:dyDescent="0.25">
      <c r="A31" s="223"/>
      <c r="B31" s="204"/>
      <c r="C31" s="204"/>
      <c r="D31" s="310"/>
      <c r="E31" s="192" t="s">
        <v>25</v>
      </c>
      <c r="F31" s="205" t="s">
        <v>67</v>
      </c>
      <c r="G31" s="192" t="s">
        <v>257</v>
      </c>
      <c r="H31" s="268">
        <f>[102]оценка!H30</f>
        <v>68941.730222222235</v>
      </c>
      <c r="I31" s="268">
        <f>[102]оценка!I30</f>
        <v>66856.3</v>
      </c>
      <c r="J31" s="269">
        <f>IF(I31/H31*100&gt;100,100,I31/H31*100)</f>
        <v>96.975082848225313</v>
      </c>
      <c r="K31" s="269">
        <f>J31</f>
        <v>96.975082848225313</v>
      </c>
      <c r="L31" s="311"/>
      <c r="M31" s="233"/>
      <c r="N31" s="312"/>
      <c r="O31">
        <v>6</v>
      </c>
      <c r="P31">
        <v>8</v>
      </c>
    </row>
    <row r="32" spans="1:16" ht="60" customHeight="1" x14ac:dyDescent="0.25">
      <c r="A32" s="223"/>
      <c r="B32" s="313" t="s">
        <v>270</v>
      </c>
      <c r="C32" s="224" t="s">
        <v>271</v>
      </c>
      <c r="D32" s="247" t="s">
        <v>272</v>
      </c>
      <c r="E32" s="192" t="s">
        <v>19</v>
      </c>
      <c r="F32" s="193" t="s">
        <v>273</v>
      </c>
      <c r="G32" s="192" t="s">
        <v>27</v>
      </c>
      <c r="H32" s="268">
        <f>[101]оценка!H31</f>
        <v>2850</v>
      </c>
      <c r="I32" s="268">
        <f>[102]оценка!I31</f>
        <v>2850</v>
      </c>
      <c r="J32" s="269">
        <f t="shared" si="0"/>
        <v>100</v>
      </c>
      <c r="K32" s="248">
        <f>(J32+J33)/2</f>
        <v>100</v>
      </c>
      <c r="L32" s="303">
        <f>(K32+K34)/2</f>
        <v>100</v>
      </c>
      <c r="M32" s="233"/>
      <c r="N32" s="303"/>
    </row>
    <row r="33" spans="1:16" ht="78" customHeight="1" x14ac:dyDescent="0.25">
      <c r="A33" s="223"/>
      <c r="B33" s="314"/>
      <c r="C33" s="230"/>
      <c r="D33" s="250"/>
      <c r="E33" s="192" t="s">
        <v>19</v>
      </c>
      <c r="F33" s="193" t="s">
        <v>274</v>
      </c>
      <c r="G33" s="192" t="s">
        <v>275</v>
      </c>
      <c r="H33" s="268">
        <f>[101]оценка!H32</f>
        <v>4</v>
      </c>
      <c r="I33" s="268">
        <f>[102]оценка!I32</f>
        <v>4</v>
      </c>
      <c r="J33" s="269">
        <f t="shared" si="0"/>
        <v>100</v>
      </c>
      <c r="K33" s="253"/>
      <c r="L33" s="315"/>
      <c r="M33" s="233"/>
      <c r="N33" s="315"/>
    </row>
    <row r="34" spans="1:16" ht="33.75" customHeight="1" x14ac:dyDescent="0.25">
      <c r="A34" s="316"/>
      <c r="B34" s="317"/>
      <c r="C34" s="235"/>
      <c r="D34" s="254"/>
      <c r="E34" s="192" t="s">
        <v>25</v>
      </c>
      <c r="F34" s="205" t="s">
        <v>276</v>
      </c>
      <c r="G34" s="192" t="s">
        <v>277</v>
      </c>
      <c r="H34" s="268">
        <f>[101]оценка!H33</f>
        <v>4</v>
      </c>
      <c r="I34" s="268">
        <f>[102]оценка!I33</f>
        <v>4</v>
      </c>
      <c r="J34" s="269">
        <f t="shared" si="0"/>
        <v>100</v>
      </c>
      <c r="K34" s="269">
        <f>J34</f>
        <v>100</v>
      </c>
      <c r="L34" s="318"/>
      <c r="M34" s="319"/>
      <c r="N34" s="318"/>
      <c r="P34">
        <v>9</v>
      </c>
    </row>
    <row r="36" spans="1:16" ht="15.75" x14ac:dyDescent="0.25">
      <c r="A36" s="321" t="s">
        <v>81</v>
      </c>
      <c r="B36" s="321"/>
      <c r="C36" s="321"/>
      <c r="D36" s="322"/>
      <c r="E36" s="322"/>
      <c r="F36" s="322" t="s">
        <v>82</v>
      </c>
      <c r="H36" s="324"/>
    </row>
    <row r="37" spans="1:16" ht="15.75" x14ac:dyDescent="0.25">
      <c r="A37" s="322"/>
      <c r="B37" s="322"/>
      <c r="C37" s="322"/>
      <c r="D37" s="322"/>
      <c r="E37" s="322"/>
      <c r="F37" s="322"/>
    </row>
    <row r="38" spans="1:16" ht="15.75" x14ac:dyDescent="0.25">
      <c r="A38" s="322" t="s">
        <v>83</v>
      </c>
      <c r="B38" s="322"/>
      <c r="C38" s="322"/>
      <c r="D38" s="322"/>
      <c r="E38" s="322"/>
      <c r="F38" s="322"/>
    </row>
  </sheetData>
  <autoFilter ref="A3:P34">
    <filterColumn colId="7">
      <customFilters>
        <customFilter operator="notEqual" val=" "/>
      </customFilters>
    </filterColumn>
  </autoFilter>
  <mergeCells count="51">
    <mergeCell ref="A36:C36"/>
    <mergeCell ref="B32:B34"/>
    <mergeCell ref="C32:C34"/>
    <mergeCell ref="D32:D34"/>
    <mergeCell ref="K32:K33"/>
    <mergeCell ref="L32:L34"/>
    <mergeCell ref="N32:N34"/>
    <mergeCell ref="N24:N27"/>
    <mergeCell ref="B28:B31"/>
    <mergeCell ref="C28:C31"/>
    <mergeCell ref="D28:D31"/>
    <mergeCell ref="K28:K30"/>
    <mergeCell ref="L28:L31"/>
    <mergeCell ref="N28:N31"/>
    <mergeCell ref="C20:C23"/>
    <mergeCell ref="D20:D23"/>
    <mergeCell ref="K20:K22"/>
    <mergeCell ref="L20:L23"/>
    <mergeCell ref="N20:N23"/>
    <mergeCell ref="B24:B27"/>
    <mergeCell ref="C24:C27"/>
    <mergeCell ref="D24:D27"/>
    <mergeCell ref="K24:K26"/>
    <mergeCell ref="L24:L27"/>
    <mergeCell ref="N12:N15"/>
    <mergeCell ref="B16:B19"/>
    <mergeCell ref="C16:C19"/>
    <mergeCell ref="D16:D19"/>
    <mergeCell ref="K16:K18"/>
    <mergeCell ref="L16:L19"/>
    <mergeCell ref="N16:N19"/>
    <mergeCell ref="M4:M34"/>
    <mergeCell ref="N4:N7"/>
    <mergeCell ref="B8:B11"/>
    <mergeCell ref="C8:C11"/>
    <mergeCell ref="D8:D11"/>
    <mergeCell ref="K8:K10"/>
    <mergeCell ref="L8:L11"/>
    <mergeCell ref="N8:N11"/>
    <mergeCell ref="B12:B15"/>
    <mergeCell ref="C12:C15"/>
    <mergeCell ref="A4:A34"/>
    <mergeCell ref="B4:B7"/>
    <mergeCell ref="C4:C7"/>
    <mergeCell ref="D4:D7"/>
    <mergeCell ref="K4:K6"/>
    <mergeCell ref="L4:L7"/>
    <mergeCell ref="D12:D15"/>
    <mergeCell ref="K12:K14"/>
    <mergeCell ref="L12:L15"/>
    <mergeCell ref="B20:B23"/>
  </mergeCells>
  <pageMargins left="0.70866141732283472" right="0.70866141732283472" top="0.74803149606299213" bottom="0.74803149606299213" header="0.31496062992125984" footer="0.31496062992125984"/>
  <pageSetup paperSize="9" scale="39" orientation="landscape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P39"/>
  <sheetViews>
    <sheetView view="pageBreakPreview" zoomScale="70" zoomScaleNormal="60" zoomScaleSheetLayoutView="70" workbookViewId="0">
      <pane xSplit="2" ySplit="3" topLeftCell="C4" activePane="bottomRight" state="frozen"/>
      <selection activeCell="I8" sqref="I8"/>
      <selection pane="topRight" activeCell="I8" sqref="I8"/>
      <selection pane="bottomLeft" activeCell="I8" sqref="I8"/>
      <selection pane="bottomRight" activeCell="I8" sqref="I8"/>
    </sheetView>
  </sheetViews>
  <sheetFormatPr defaultRowHeight="15" x14ac:dyDescent="0.25"/>
  <cols>
    <col min="1" max="1" width="19.140625" customWidth="1"/>
    <col min="2" max="3" width="43.42578125" customWidth="1"/>
    <col min="4" max="4" width="10.140625" customWidth="1"/>
    <col min="5" max="5" width="17.85546875" customWidth="1"/>
    <col min="6" max="6" width="56.7109375" customWidth="1"/>
    <col min="7" max="7" width="12.5703125" customWidth="1"/>
    <col min="8" max="8" width="14.28515625" customWidth="1"/>
    <col min="9" max="9" width="15.42578125" customWidth="1"/>
    <col min="10" max="10" width="14" customWidth="1"/>
    <col min="11" max="11" width="14.28515625" customWidth="1"/>
    <col min="12" max="12" width="15.5703125" customWidth="1"/>
    <col min="13" max="13" width="14.5703125" customWidth="1"/>
    <col min="14" max="14" width="14.7109375" customWidth="1"/>
    <col min="15" max="15" width="0.5703125" customWidth="1"/>
  </cols>
  <sheetData>
    <row r="1" spans="1:16" ht="18.75" x14ac:dyDescent="0.3">
      <c r="C1" s="323" t="s">
        <v>172</v>
      </c>
    </row>
    <row r="2" spans="1:16" ht="195.75" customHeight="1" x14ac:dyDescent="0.25">
      <c r="A2" s="192" t="s">
        <v>1</v>
      </c>
      <c r="B2" s="192" t="s">
        <v>3</v>
      </c>
      <c r="C2" s="192" t="s">
        <v>3</v>
      </c>
      <c r="D2" s="192" t="s">
        <v>4</v>
      </c>
      <c r="E2" s="192" t="s">
        <v>5</v>
      </c>
      <c r="F2" s="192" t="s">
        <v>6</v>
      </c>
      <c r="G2" s="192" t="s">
        <v>7</v>
      </c>
      <c r="H2" s="192" t="s">
        <v>8</v>
      </c>
      <c r="I2" s="302" t="s">
        <v>9</v>
      </c>
      <c r="J2" s="192" t="s">
        <v>10</v>
      </c>
      <c r="K2" s="192" t="s">
        <v>11</v>
      </c>
      <c r="L2" s="192" t="s">
        <v>12</v>
      </c>
      <c r="M2" s="192" t="s">
        <v>13</v>
      </c>
      <c r="N2" s="192" t="s">
        <v>14</v>
      </c>
    </row>
    <row r="3" spans="1:16" ht="24" customHeight="1" x14ac:dyDescent="0.25">
      <c r="A3" s="263">
        <v>1</v>
      </c>
      <c r="B3" s="302">
        <v>2</v>
      </c>
      <c r="C3" s="302">
        <v>3</v>
      </c>
      <c r="D3" s="263">
        <v>4</v>
      </c>
      <c r="E3" s="302">
        <v>5</v>
      </c>
      <c r="F3" s="302">
        <v>6</v>
      </c>
      <c r="G3" s="263">
        <v>7</v>
      </c>
      <c r="H3" s="302">
        <v>8</v>
      </c>
      <c r="I3" s="302">
        <v>9</v>
      </c>
      <c r="J3" s="263">
        <v>10</v>
      </c>
      <c r="K3" s="302">
        <v>11</v>
      </c>
      <c r="L3" s="302">
        <v>12</v>
      </c>
      <c r="M3" s="263">
        <v>13</v>
      </c>
      <c r="N3" s="302">
        <v>14</v>
      </c>
    </row>
    <row r="4" spans="1:16" ht="60.75" hidden="1" customHeight="1" x14ac:dyDescent="0.25">
      <c r="A4" s="223" t="s">
        <v>281</v>
      </c>
      <c r="B4" s="190" t="s">
        <v>253</v>
      </c>
      <c r="C4" s="190" t="s">
        <v>254</v>
      </c>
      <c r="D4" s="247" t="s">
        <v>18</v>
      </c>
      <c r="E4" s="192" t="s">
        <v>19</v>
      </c>
      <c r="F4" s="193" t="s">
        <v>255</v>
      </c>
      <c r="G4" s="192" t="s">
        <v>21</v>
      </c>
      <c r="H4" s="268"/>
      <c r="I4" s="268"/>
      <c r="J4" s="269"/>
      <c r="K4" s="248"/>
      <c r="L4" s="303"/>
      <c r="M4" s="233" t="s">
        <v>175</v>
      </c>
      <c r="N4" s="304"/>
    </row>
    <row r="5" spans="1:16" ht="39" hidden="1" customHeight="1" x14ac:dyDescent="0.25">
      <c r="A5" s="223"/>
      <c r="B5" s="190"/>
      <c r="C5" s="190"/>
      <c r="D5" s="305"/>
      <c r="E5" s="192" t="s">
        <v>19</v>
      </c>
      <c r="F5" s="193" t="s">
        <v>42</v>
      </c>
      <c r="G5" s="192" t="s">
        <v>21</v>
      </c>
      <c r="H5" s="268"/>
      <c r="I5" s="268"/>
      <c r="J5" s="269"/>
      <c r="K5" s="306"/>
      <c r="L5" s="307"/>
      <c r="M5" s="233"/>
      <c r="N5" s="308"/>
    </row>
    <row r="6" spans="1:16" ht="89.25" hidden="1" customHeight="1" x14ac:dyDescent="0.25">
      <c r="A6" s="223"/>
      <c r="B6" s="190"/>
      <c r="C6" s="190"/>
      <c r="D6" s="305"/>
      <c r="E6" s="192" t="s">
        <v>19</v>
      </c>
      <c r="F6" s="193" t="s">
        <v>256</v>
      </c>
      <c r="G6" s="192" t="s">
        <v>21</v>
      </c>
      <c r="H6" s="268"/>
      <c r="I6" s="268"/>
      <c r="J6" s="269"/>
      <c r="K6" s="309"/>
      <c r="L6" s="307"/>
      <c r="M6" s="233"/>
      <c r="N6" s="308"/>
    </row>
    <row r="7" spans="1:16" ht="33" hidden="1" customHeight="1" x14ac:dyDescent="0.25">
      <c r="A7" s="223"/>
      <c r="B7" s="204"/>
      <c r="C7" s="204"/>
      <c r="D7" s="310"/>
      <c r="E7" s="192" t="s">
        <v>25</v>
      </c>
      <c r="F7" s="205" t="s">
        <v>67</v>
      </c>
      <c r="G7" s="192" t="s">
        <v>257</v>
      </c>
      <c r="H7" s="268"/>
      <c r="I7" s="268"/>
      <c r="J7" s="269"/>
      <c r="K7" s="269"/>
      <c r="L7" s="311"/>
      <c r="M7" s="233"/>
      <c r="N7" s="312"/>
      <c r="O7">
        <v>1</v>
      </c>
      <c r="P7">
        <v>2</v>
      </c>
    </row>
    <row r="8" spans="1:16" ht="60.75" hidden="1" customHeight="1" x14ac:dyDescent="0.25">
      <c r="A8" s="223"/>
      <c r="B8" s="190" t="s">
        <v>258</v>
      </c>
      <c r="C8" s="190" t="s">
        <v>259</v>
      </c>
      <c r="D8" s="247" t="s">
        <v>18</v>
      </c>
      <c r="E8" s="192" t="s">
        <v>19</v>
      </c>
      <c r="F8" s="193" t="s">
        <v>255</v>
      </c>
      <c r="G8" s="192" t="s">
        <v>21</v>
      </c>
      <c r="H8" s="268"/>
      <c r="I8" s="268"/>
      <c r="J8" s="269"/>
      <c r="K8" s="248"/>
      <c r="L8" s="303"/>
      <c r="M8" s="233"/>
      <c r="N8" s="304"/>
    </row>
    <row r="9" spans="1:16" ht="39" hidden="1" customHeight="1" x14ac:dyDescent="0.25">
      <c r="A9" s="223"/>
      <c r="B9" s="190"/>
      <c r="C9" s="190"/>
      <c r="D9" s="305"/>
      <c r="E9" s="192" t="s">
        <v>19</v>
      </c>
      <c r="F9" s="193" t="s">
        <v>42</v>
      </c>
      <c r="G9" s="192" t="s">
        <v>21</v>
      </c>
      <c r="H9" s="268"/>
      <c r="I9" s="268"/>
      <c r="J9" s="269"/>
      <c r="K9" s="306"/>
      <c r="L9" s="307"/>
      <c r="M9" s="233"/>
      <c r="N9" s="308"/>
    </row>
    <row r="10" spans="1:16" ht="89.25" hidden="1" customHeight="1" x14ac:dyDescent="0.25">
      <c r="A10" s="223"/>
      <c r="B10" s="190"/>
      <c r="C10" s="190"/>
      <c r="D10" s="305"/>
      <c r="E10" s="192" t="s">
        <v>19</v>
      </c>
      <c r="F10" s="193" t="s">
        <v>256</v>
      </c>
      <c r="G10" s="192" t="s">
        <v>21</v>
      </c>
      <c r="H10" s="268"/>
      <c r="I10" s="268"/>
      <c r="J10" s="269"/>
      <c r="K10" s="309"/>
      <c r="L10" s="307"/>
      <c r="M10" s="233"/>
      <c r="N10" s="308"/>
    </row>
    <row r="11" spans="1:16" ht="33" hidden="1" customHeight="1" x14ac:dyDescent="0.25">
      <c r="A11" s="223"/>
      <c r="B11" s="204"/>
      <c r="C11" s="204"/>
      <c r="D11" s="310"/>
      <c r="E11" s="192" t="s">
        <v>25</v>
      </c>
      <c r="F11" s="205" t="s">
        <v>67</v>
      </c>
      <c r="G11" s="192" t="s">
        <v>257</v>
      </c>
      <c r="H11" s="268"/>
      <c r="I11" s="268"/>
      <c r="J11" s="269"/>
      <c r="K11" s="269"/>
      <c r="L11" s="311"/>
      <c r="M11" s="233"/>
      <c r="N11" s="312"/>
      <c r="O11">
        <v>2</v>
      </c>
      <c r="P11">
        <v>3</v>
      </c>
    </row>
    <row r="12" spans="1:16" ht="60.75" customHeight="1" x14ac:dyDescent="0.25">
      <c r="A12" s="223"/>
      <c r="B12" s="190" t="s">
        <v>260</v>
      </c>
      <c r="C12" s="190" t="s">
        <v>261</v>
      </c>
      <c r="D12" s="247" t="s">
        <v>18</v>
      </c>
      <c r="E12" s="192" t="s">
        <v>19</v>
      </c>
      <c r="F12" s="193" t="s">
        <v>255</v>
      </c>
      <c r="G12" s="192" t="s">
        <v>21</v>
      </c>
      <c r="H12" s="268">
        <f>[103]оценка!H11</f>
        <v>100</v>
      </c>
      <c r="I12" s="268">
        <f>[104]оценка!I11</f>
        <v>100</v>
      </c>
      <c r="J12" s="269">
        <f t="shared" ref="J12:J34" si="0">IF(I12/H12*100&gt;100,100,I12/H12*100)</f>
        <v>100</v>
      </c>
      <c r="K12" s="248">
        <f>(J12+J13+J14)/2</f>
        <v>100</v>
      </c>
      <c r="L12" s="303">
        <f>(K12+K15)/2</f>
        <v>100</v>
      </c>
      <c r="M12" s="233"/>
      <c r="N12" s="304"/>
    </row>
    <row r="13" spans="1:16" ht="39" customHeight="1" x14ac:dyDescent="0.25">
      <c r="A13" s="223"/>
      <c r="B13" s="190"/>
      <c r="C13" s="190"/>
      <c r="D13" s="305"/>
      <c r="E13" s="192" t="s">
        <v>19</v>
      </c>
      <c r="F13" s="193" t="s">
        <v>42</v>
      </c>
      <c r="G13" s="192" t="s">
        <v>21</v>
      </c>
      <c r="H13" s="268">
        <f>[103]оценка!H12</f>
        <v>100</v>
      </c>
      <c r="I13" s="268">
        <f>[104]оценка!I12</f>
        <v>100</v>
      </c>
      <c r="J13" s="269">
        <f t="shared" si="0"/>
        <v>100</v>
      </c>
      <c r="K13" s="306"/>
      <c r="L13" s="307"/>
      <c r="M13" s="233"/>
      <c r="N13" s="308"/>
    </row>
    <row r="14" spans="1:16" ht="89.25" customHeight="1" x14ac:dyDescent="0.25">
      <c r="A14" s="223"/>
      <c r="B14" s="190"/>
      <c r="C14" s="190"/>
      <c r="D14" s="305"/>
      <c r="E14" s="192" t="s">
        <v>19</v>
      </c>
      <c r="F14" s="193" t="s">
        <v>256</v>
      </c>
      <c r="G14" s="192" t="s">
        <v>21</v>
      </c>
      <c r="H14" s="268">
        <f>[103]оценка!H13</f>
        <v>0</v>
      </c>
      <c r="I14" s="40">
        <f>[104]оценка!I13</f>
        <v>15.384615384615385</v>
      </c>
      <c r="J14" s="269">
        <v>0</v>
      </c>
      <c r="K14" s="309"/>
      <c r="L14" s="307"/>
      <c r="M14" s="233"/>
      <c r="N14" s="308"/>
    </row>
    <row r="15" spans="1:16" ht="33" customHeight="1" x14ac:dyDescent="0.25">
      <c r="A15" s="223"/>
      <c r="B15" s="204"/>
      <c r="C15" s="204"/>
      <c r="D15" s="310"/>
      <c r="E15" s="192" t="s">
        <v>25</v>
      </c>
      <c r="F15" s="205" t="s">
        <v>67</v>
      </c>
      <c r="G15" s="192" t="s">
        <v>257</v>
      </c>
      <c r="H15" s="40">
        <f>[104]оценка!H14</f>
        <v>5865</v>
      </c>
      <c r="I15" s="40">
        <f>[104]оценка!I14</f>
        <v>5865</v>
      </c>
      <c r="J15" s="269">
        <f t="shared" si="0"/>
        <v>100</v>
      </c>
      <c r="K15" s="269">
        <f>J15</f>
        <v>100</v>
      </c>
      <c r="L15" s="311"/>
      <c r="M15" s="233"/>
      <c r="N15" s="312"/>
      <c r="O15">
        <v>3</v>
      </c>
      <c r="P15">
        <v>4</v>
      </c>
    </row>
    <row r="16" spans="1:16" ht="60.75" customHeight="1" x14ac:dyDescent="0.25">
      <c r="A16" s="223"/>
      <c r="B16" s="190" t="s">
        <v>262</v>
      </c>
      <c r="C16" s="190" t="s">
        <v>263</v>
      </c>
      <c r="D16" s="247" t="s">
        <v>18</v>
      </c>
      <c r="E16" s="192" t="s">
        <v>19</v>
      </c>
      <c r="F16" s="193" t="s">
        <v>255</v>
      </c>
      <c r="G16" s="192" t="s">
        <v>21</v>
      </c>
      <c r="H16" s="268">
        <f>[103]оценка!H15</f>
        <v>100</v>
      </c>
      <c r="I16" s="40">
        <f>[104]оценка!I15</f>
        <v>100</v>
      </c>
      <c r="J16" s="269">
        <f t="shared" si="0"/>
        <v>100</v>
      </c>
      <c r="K16" s="248">
        <f>(J16+J17+J18)/3</f>
        <v>86.956521739130437</v>
      </c>
      <c r="L16" s="303">
        <f>(K16+K19)/2</f>
        <v>92.187515271963122</v>
      </c>
      <c r="M16" s="233"/>
      <c r="N16" s="304"/>
    </row>
    <row r="17" spans="1:16" ht="39" customHeight="1" x14ac:dyDescent="0.25">
      <c r="A17" s="223"/>
      <c r="B17" s="190"/>
      <c r="C17" s="190"/>
      <c r="D17" s="305"/>
      <c r="E17" s="192" t="s">
        <v>19</v>
      </c>
      <c r="F17" s="193" t="s">
        <v>42</v>
      </c>
      <c r="G17" s="192" t="s">
        <v>21</v>
      </c>
      <c r="H17" s="268">
        <f>[103]оценка!H16</f>
        <v>100</v>
      </c>
      <c r="I17" s="40">
        <f>[104]оценка!I16</f>
        <v>100</v>
      </c>
      <c r="J17" s="269">
        <f t="shared" si="0"/>
        <v>100</v>
      </c>
      <c r="K17" s="306"/>
      <c r="L17" s="307"/>
      <c r="M17" s="233"/>
      <c r="N17" s="308"/>
    </row>
    <row r="18" spans="1:16" ht="89.25" customHeight="1" x14ac:dyDescent="0.25">
      <c r="A18" s="223"/>
      <c r="B18" s="190"/>
      <c r="C18" s="190"/>
      <c r="D18" s="305"/>
      <c r="E18" s="192" t="s">
        <v>19</v>
      </c>
      <c r="F18" s="193" t="s">
        <v>256</v>
      </c>
      <c r="G18" s="192" t="s">
        <v>21</v>
      </c>
      <c r="H18" s="268">
        <f>[103]оценка!H17</f>
        <v>100</v>
      </c>
      <c r="I18" s="40">
        <f>[104]оценка!I17</f>
        <v>60.869565217391312</v>
      </c>
      <c r="J18" s="269">
        <f t="shared" si="0"/>
        <v>60.869565217391312</v>
      </c>
      <c r="K18" s="309"/>
      <c r="L18" s="307"/>
      <c r="M18" s="233"/>
      <c r="N18" s="308"/>
    </row>
    <row r="19" spans="1:16" ht="33" customHeight="1" x14ac:dyDescent="0.25">
      <c r="A19" s="223"/>
      <c r="B19" s="204"/>
      <c r="C19" s="204"/>
      <c r="D19" s="310"/>
      <c r="E19" s="192" t="s">
        <v>25</v>
      </c>
      <c r="F19" s="205" t="s">
        <v>67</v>
      </c>
      <c r="G19" s="192" t="s">
        <v>257</v>
      </c>
      <c r="H19" s="40">
        <f>[104]оценка!H18</f>
        <v>26690</v>
      </c>
      <c r="I19" s="40">
        <f>[104]оценка!I18</f>
        <v>26001</v>
      </c>
      <c r="J19" s="269">
        <f t="shared" si="0"/>
        <v>97.418508804795806</v>
      </c>
      <c r="K19" s="269">
        <f>J19</f>
        <v>97.418508804795806</v>
      </c>
      <c r="L19" s="311"/>
      <c r="M19" s="233"/>
      <c r="N19" s="312"/>
      <c r="O19">
        <v>4</v>
      </c>
      <c r="P19">
        <v>5</v>
      </c>
    </row>
    <row r="20" spans="1:16" ht="60.75" customHeight="1" x14ac:dyDescent="0.25">
      <c r="A20" s="223"/>
      <c r="B20" s="190" t="s">
        <v>264</v>
      </c>
      <c r="C20" s="190" t="s">
        <v>265</v>
      </c>
      <c r="D20" s="247" t="s">
        <v>18</v>
      </c>
      <c r="E20" s="192" t="s">
        <v>19</v>
      </c>
      <c r="F20" s="193" t="s">
        <v>255</v>
      </c>
      <c r="G20" s="192" t="s">
        <v>21</v>
      </c>
      <c r="H20" s="268">
        <f>[103]оценка!H19</f>
        <v>100</v>
      </c>
      <c r="I20" s="40">
        <f>[104]оценка!I19</f>
        <v>100</v>
      </c>
      <c r="J20" s="269">
        <f t="shared" si="0"/>
        <v>100</v>
      </c>
      <c r="K20" s="248">
        <f>(J20+J21+J22)/3</f>
        <v>90.803260330018418</v>
      </c>
      <c r="L20" s="303">
        <f>(K20+K23)/2</f>
        <v>95.401630165009209</v>
      </c>
      <c r="M20" s="233"/>
      <c r="N20" s="304"/>
    </row>
    <row r="21" spans="1:16" ht="39" customHeight="1" x14ac:dyDescent="0.25">
      <c r="A21" s="223"/>
      <c r="B21" s="190"/>
      <c r="C21" s="190"/>
      <c r="D21" s="305"/>
      <c r="E21" s="192" t="s">
        <v>19</v>
      </c>
      <c r="F21" s="193" t="s">
        <v>42</v>
      </c>
      <c r="G21" s="192" t="s">
        <v>21</v>
      </c>
      <c r="H21" s="268">
        <f>[103]оценка!H20</f>
        <v>83.3</v>
      </c>
      <c r="I21" s="40">
        <f>[104]оценка!I20</f>
        <v>75</v>
      </c>
      <c r="J21" s="269">
        <f t="shared" si="0"/>
        <v>90.036014405762316</v>
      </c>
      <c r="K21" s="306"/>
      <c r="L21" s="307"/>
      <c r="M21" s="233"/>
      <c r="N21" s="308"/>
    </row>
    <row r="22" spans="1:16" ht="89.25" customHeight="1" x14ac:dyDescent="0.25">
      <c r="A22" s="223"/>
      <c r="B22" s="190"/>
      <c r="C22" s="190"/>
      <c r="D22" s="305"/>
      <c r="E22" s="192" t="s">
        <v>19</v>
      </c>
      <c r="F22" s="193" t="s">
        <v>256</v>
      </c>
      <c r="G22" s="192" t="s">
        <v>21</v>
      </c>
      <c r="H22" s="40">
        <f>[104]оценка!H21</f>
        <v>42.9</v>
      </c>
      <c r="I22" s="40">
        <f>[104]оценка!I21</f>
        <v>35.338345864661655</v>
      </c>
      <c r="J22" s="269">
        <f t="shared" si="0"/>
        <v>82.373766584292909</v>
      </c>
      <c r="K22" s="309"/>
      <c r="L22" s="307"/>
      <c r="M22" s="233"/>
      <c r="N22" s="308"/>
    </row>
    <row r="23" spans="1:16" ht="33" customHeight="1" x14ac:dyDescent="0.25">
      <c r="A23" s="223"/>
      <c r="B23" s="204"/>
      <c r="C23" s="204"/>
      <c r="D23" s="310"/>
      <c r="E23" s="192" t="s">
        <v>25</v>
      </c>
      <c r="F23" s="205" t="s">
        <v>67</v>
      </c>
      <c r="G23" s="192" t="s">
        <v>257</v>
      </c>
      <c r="H23" s="40">
        <f>[104]оценка!H22</f>
        <v>123335</v>
      </c>
      <c r="I23" s="40">
        <f>[104]оценка!I22</f>
        <v>132271.9</v>
      </c>
      <c r="J23" s="269">
        <f t="shared" si="0"/>
        <v>100</v>
      </c>
      <c r="K23" s="269">
        <f>J23</f>
        <v>100</v>
      </c>
      <c r="L23" s="311"/>
      <c r="M23" s="233"/>
      <c r="N23" s="312"/>
      <c r="O23">
        <v>5</v>
      </c>
      <c r="P23">
        <v>6</v>
      </c>
    </row>
    <row r="24" spans="1:16" ht="60.75" hidden="1" customHeight="1" x14ac:dyDescent="0.25">
      <c r="A24" s="223"/>
      <c r="B24" s="190" t="s">
        <v>266</v>
      </c>
      <c r="C24" s="190" t="s">
        <v>267</v>
      </c>
      <c r="D24" s="247" t="s">
        <v>18</v>
      </c>
      <c r="E24" s="192" t="s">
        <v>19</v>
      </c>
      <c r="F24" s="193" t="s">
        <v>255</v>
      </c>
      <c r="G24" s="192" t="s">
        <v>21</v>
      </c>
      <c r="H24" s="268"/>
      <c r="I24" s="40"/>
      <c r="J24" s="269" t="e">
        <f t="shared" si="0"/>
        <v>#DIV/0!</v>
      </c>
      <c r="K24" s="248" t="e">
        <f>(J24+J25+J26)/3</f>
        <v>#DIV/0!</v>
      </c>
      <c r="L24" s="303" t="e">
        <f>(K24+K27)/2</f>
        <v>#DIV/0!</v>
      </c>
      <c r="M24" s="233"/>
      <c r="N24" s="304"/>
    </row>
    <row r="25" spans="1:16" ht="39" hidden="1" customHeight="1" x14ac:dyDescent="0.25">
      <c r="A25" s="223"/>
      <c r="B25" s="190"/>
      <c r="C25" s="190"/>
      <c r="D25" s="305"/>
      <c r="E25" s="192" t="s">
        <v>19</v>
      </c>
      <c r="F25" s="193" t="s">
        <v>42</v>
      </c>
      <c r="G25" s="192" t="s">
        <v>21</v>
      </c>
      <c r="H25" s="268"/>
      <c r="I25" s="40"/>
      <c r="J25" s="269" t="e">
        <f t="shared" si="0"/>
        <v>#DIV/0!</v>
      </c>
      <c r="K25" s="306"/>
      <c r="L25" s="307"/>
      <c r="M25" s="233"/>
      <c r="N25" s="308"/>
    </row>
    <row r="26" spans="1:16" ht="89.25" hidden="1" customHeight="1" x14ac:dyDescent="0.25">
      <c r="A26" s="223"/>
      <c r="B26" s="190"/>
      <c r="C26" s="190"/>
      <c r="D26" s="305"/>
      <c r="E26" s="192" t="s">
        <v>19</v>
      </c>
      <c r="F26" s="193" t="s">
        <v>256</v>
      </c>
      <c r="G26" s="192" t="s">
        <v>21</v>
      </c>
      <c r="H26" s="268"/>
      <c r="I26" s="40"/>
      <c r="J26" s="269">
        <v>100</v>
      </c>
      <c r="K26" s="309"/>
      <c r="L26" s="307"/>
      <c r="M26" s="233"/>
      <c r="N26" s="308"/>
    </row>
    <row r="27" spans="1:16" ht="33" hidden="1" customHeight="1" x14ac:dyDescent="0.25">
      <c r="A27" s="223"/>
      <c r="B27" s="204"/>
      <c r="C27" s="204"/>
      <c r="D27" s="310"/>
      <c r="E27" s="192" t="s">
        <v>25</v>
      </c>
      <c r="F27" s="205" t="s">
        <v>67</v>
      </c>
      <c r="G27" s="192" t="s">
        <v>257</v>
      </c>
      <c r="H27" s="268"/>
      <c r="I27" s="40"/>
      <c r="J27" s="269" t="e">
        <f>IF(I27/H27*100&gt;100,100,I27/H27*100)</f>
        <v>#DIV/0!</v>
      </c>
      <c r="K27" s="269" t="e">
        <f>J27</f>
        <v>#DIV/0!</v>
      </c>
      <c r="L27" s="311"/>
      <c r="M27" s="233"/>
      <c r="N27" s="312"/>
      <c r="O27">
        <v>6</v>
      </c>
      <c r="P27">
        <v>7</v>
      </c>
    </row>
    <row r="28" spans="1:16" ht="60.75" customHeight="1" x14ac:dyDescent="0.25">
      <c r="A28" s="223"/>
      <c r="B28" s="190" t="s">
        <v>268</v>
      </c>
      <c r="C28" s="190" t="s">
        <v>269</v>
      </c>
      <c r="D28" s="247" t="s">
        <v>18</v>
      </c>
      <c r="E28" s="192" t="s">
        <v>19</v>
      </c>
      <c r="F28" s="193" t="s">
        <v>255</v>
      </c>
      <c r="G28" s="192" t="s">
        <v>21</v>
      </c>
      <c r="H28" s="268">
        <f>[103]оценка!H27</f>
        <v>100</v>
      </c>
      <c r="I28" s="40">
        <v>100</v>
      </c>
      <c r="J28" s="269">
        <f>IF(I28/H28*100&gt;100,100,I28/H28*100)</f>
        <v>100</v>
      </c>
      <c r="K28" s="248">
        <f>(J28+J29+J30)/3</f>
        <v>100</v>
      </c>
      <c r="L28" s="303">
        <f>(K28+K31)/2</f>
        <v>97.466176470588238</v>
      </c>
      <c r="M28" s="233"/>
      <c r="N28" s="304"/>
    </row>
    <row r="29" spans="1:16" ht="39" customHeight="1" x14ac:dyDescent="0.25">
      <c r="A29" s="223"/>
      <c r="B29" s="190"/>
      <c r="C29" s="190"/>
      <c r="D29" s="305"/>
      <c r="E29" s="192" t="s">
        <v>19</v>
      </c>
      <c r="F29" s="193" t="s">
        <v>42</v>
      </c>
      <c r="G29" s="192" t="s">
        <v>21</v>
      </c>
      <c r="H29" s="268">
        <f>[103]оценка!H28</f>
        <v>100</v>
      </c>
      <c r="I29" s="40">
        <f>[104]оценка!I28</f>
        <v>100</v>
      </c>
      <c r="J29" s="269">
        <f>IF(I29/H29*100&gt;100,100,I29/H29*100)</f>
        <v>100</v>
      </c>
      <c r="K29" s="306"/>
      <c r="L29" s="307"/>
      <c r="M29" s="233"/>
      <c r="N29" s="308"/>
    </row>
    <row r="30" spans="1:16" ht="89.25" customHeight="1" x14ac:dyDescent="0.25">
      <c r="A30" s="223"/>
      <c r="B30" s="190"/>
      <c r="C30" s="190"/>
      <c r="D30" s="305"/>
      <c r="E30" s="192" t="s">
        <v>19</v>
      </c>
      <c r="F30" s="193" t="s">
        <v>256</v>
      </c>
      <c r="G30" s="192" t="s">
        <v>21</v>
      </c>
      <c r="H30" s="40">
        <f>[104]оценка!H29</f>
        <v>50</v>
      </c>
      <c r="I30" s="40">
        <f>[104]оценка!I29</f>
        <v>53.333333333333336</v>
      </c>
      <c r="J30" s="269">
        <v>100</v>
      </c>
      <c r="K30" s="309"/>
      <c r="L30" s="307"/>
      <c r="M30" s="233"/>
      <c r="N30" s="308"/>
    </row>
    <row r="31" spans="1:16" ht="33" customHeight="1" x14ac:dyDescent="0.25">
      <c r="A31" s="223"/>
      <c r="B31" s="204"/>
      <c r="C31" s="204"/>
      <c r="D31" s="310"/>
      <c r="E31" s="192" t="s">
        <v>25</v>
      </c>
      <c r="F31" s="205" t="s">
        <v>67</v>
      </c>
      <c r="G31" s="192" t="s">
        <v>257</v>
      </c>
      <c r="H31" s="40">
        <f>[104]оценка!H30</f>
        <v>85000</v>
      </c>
      <c r="I31" s="40">
        <f>[104]оценка!I30</f>
        <v>80692.499999999985</v>
      </c>
      <c r="J31" s="269">
        <f>IF(I31/H31*100&gt;100,100,I31/H31*100)</f>
        <v>94.932352941176461</v>
      </c>
      <c r="K31" s="269">
        <f>J31</f>
        <v>94.932352941176461</v>
      </c>
      <c r="L31" s="311"/>
      <c r="M31" s="233"/>
      <c r="N31" s="312"/>
      <c r="O31">
        <v>6</v>
      </c>
      <c r="P31">
        <v>8</v>
      </c>
    </row>
    <row r="32" spans="1:16" ht="60" customHeight="1" x14ac:dyDescent="0.25">
      <c r="A32" s="223"/>
      <c r="B32" s="313" t="s">
        <v>270</v>
      </c>
      <c r="C32" s="224" t="s">
        <v>271</v>
      </c>
      <c r="D32" s="247" t="s">
        <v>272</v>
      </c>
      <c r="E32" s="192" t="s">
        <v>19</v>
      </c>
      <c r="F32" s="193" t="s">
        <v>273</v>
      </c>
      <c r="G32" s="192" t="s">
        <v>27</v>
      </c>
      <c r="H32" s="40">
        <f>[104]оценка!H31</f>
        <v>3600</v>
      </c>
      <c r="I32" s="40">
        <f>[104]оценка!I31</f>
        <v>4174</v>
      </c>
      <c r="J32" s="269">
        <f t="shared" si="0"/>
        <v>100</v>
      </c>
      <c r="K32" s="248">
        <f>(J32+J33)/2</f>
        <v>100</v>
      </c>
      <c r="L32" s="303">
        <f>(K32+K34)/2</f>
        <v>100</v>
      </c>
      <c r="M32" s="233"/>
      <c r="N32" s="303"/>
    </row>
    <row r="33" spans="1:16" ht="78" customHeight="1" x14ac:dyDescent="0.25">
      <c r="A33" s="223"/>
      <c r="B33" s="314"/>
      <c r="C33" s="230"/>
      <c r="D33" s="250"/>
      <c r="E33" s="192" t="s">
        <v>19</v>
      </c>
      <c r="F33" s="193" t="s">
        <v>274</v>
      </c>
      <c r="G33" s="192" t="s">
        <v>275</v>
      </c>
      <c r="H33" s="40">
        <f>[104]оценка!H32</f>
        <v>9</v>
      </c>
      <c r="I33" s="40">
        <f>[104]оценка!I32</f>
        <v>9</v>
      </c>
      <c r="J33" s="269">
        <f t="shared" si="0"/>
        <v>100</v>
      </c>
      <c r="K33" s="253"/>
      <c r="L33" s="315"/>
      <c r="M33" s="233"/>
      <c r="N33" s="315"/>
    </row>
    <row r="34" spans="1:16" ht="33.75" customHeight="1" x14ac:dyDescent="0.25">
      <c r="A34" s="316"/>
      <c r="B34" s="317"/>
      <c r="C34" s="235"/>
      <c r="D34" s="254"/>
      <c r="E34" s="192" t="s">
        <v>25</v>
      </c>
      <c r="F34" s="205" t="s">
        <v>276</v>
      </c>
      <c r="G34" s="192" t="s">
        <v>277</v>
      </c>
      <c r="H34" s="268">
        <f>[103]оценка!H33</f>
        <v>9</v>
      </c>
      <c r="I34" s="40">
        <f>[104]оценка!I33</f>
        <v>9</v>
      </c>
      <c r="J34" s="269">
        <f t="shared" si="0"/>
        <v>100</v>
      </c>
      <c r="K34" s="269">
        <f>J34</f>
        <v>100</v>
      </c>
      <c r="L34" s="318"/>
      <c r="M34" s="319"/>
      <c r="N34" s="318"/>
      <c r="P34">
        <v>9</v>
      </c>
    </row>
    <row r="36" spans="1:16" x14ac:dyDescent="0.25">
      <c r="H36" s="320">
        <f>H31+H23+H19+H15</f>
        <v>240890</v>
      </c>
    </row>
    <row r="37" spans="1:16" ht="15.75" x14ac:dyDescent="0.25">
      <c r="A37" s="321" t="s">
        <v>81</v>
      </c>
      <c r="B37" s="321"/>
      <c r="C37" s="321"/>
      <c r="D37" s="322"/>
      <c r="E37" s="322"/>
      <c r="F37" s="322" t="s">
        <v>82</v>
      </c>
    </row>
    <row r="38" spans="1:16" ht="15.75" x14ac:dyDescent="0.25">
      <c r="A38" s="322"/>
      <c r="B38" s="322"/>
      <c r="C38" s="322"/>
      <c r="D38" s="322"/>
      <c r="E38" s="322"/>
      <c r="F38" s="322"/>
    </row>
    <row r="39" spans="1:16" ht="15.75" x14ac:dyDescent="0.25">
      <c r="A39" s="322" t="s">
        <v>83</v>
      </c>
      <c r="B39" s="322"/>
      <c r="C39" s="322"/>
      <c r="D39" s="322"/>
      <c r="E39" s="322"/>
      <c r="F39" s="322"/>
    </row>
  </sheetData>
  <autoFilter ref="A3:P34">
    <filterColumn colId="7">
      <customFilters>
        <customFilter operator="notEqual" val=" "/>
      </customFilters>
    </filterColumn>
  </autoFilter>
  <mergeCells count="51">
    <mergeCell ref="A37:C37"/>
    <mergeCell ref="B32:B34"/>
    <mergeCell ref="C32:C34"/>
    <mergeCell ref="D32:D34"/>
    <mergeCell ref="K32:K33"/>
    <mergeCell ref="L32:L34"/>
    <mergeCell ref="N32:N34"/>
    <mergeCell ref="N24:N27"/>
    <mergeCell ref="B28:B31"/>
    <mergeCell ref="C28:C31"/>
    <mergeCell ref="D28:D31"/>
    <mergeCell ref="K28:K30"/>
    <mergeCell ref="L28:L31"/>
    <mergeCell ref="N28:N31"/>
    <mergeCell ref="C20:C23"/>
    <mergeCell ref="D20:D23"/>
    <mergeCell ref="K20:K22"/>
    <mergeCell ref="L20:L23"/>
    <mergeCell ref="N20:N23"/>
    <mergeCell ref="B24:B27"/>
    <mergeCell ref="C24:C27"/>
    <mergeCell ref="D24:D27"/>
    <mergeCell ref="K24:K26"/>
    <mergeCell ref="L24:L27"/>
    <mergeCell ref="N12:N15"/>
    <mergeCell ref="B16:B19"/>
    <mergeCell ref="C16:C19"/>
    <mergeCell ref="D16:D19"/>
    <mergeCell ref="K16:K18"/>
    <mergeCell ref="L16:L19"/>
    <mergeCell ref="N16:N19"/>
    <mergeCell ref="M4:M34"/>
    <mergeCell ref="N4:N7"/>
    <mergeCell ref="B8:B11"/>
    <mergeCell ref="C8:C11"/>
    <mergeCell ref="D8:D11"/>
    <mergeCell ref="K8:K10"/>
    <mergeCell ref="L8:L11"/>
    <mergeCell ref="N8:N11"/>
    <mergeCell ref="B12:B15"/>
    <mergeCell ref="C12:C15"/>
    <mergeCell ref="A4:A34"/>
    <mergeCell ref="B4:B7"/>
    <mergeCell ref="C4:C7"/>
    <mergeCell ref="D4:D7"/>
    <mergeCell ref="K4:K6"/>
    <mergeCell ref="L4:L7"/>
    <mergeCell ref="D12:D15"/>
    <mergeCell ref="K12:K14"/>
    <mergeCell ref="L12:L15"/>
    <mergeCell ref="B20:B23"/>
  </mergeCells>
  <pageMargins left="0.70866141732283472" right="0.70866141732283472" top="0.74803149606299213" bottom="0.74803149606299213" header="0.31496062992125984" footer="0.31496062992125984"/>
  <pageSetup paperSize="9" scale="38" orientation="landscape" r:id="rId1"/>
  <colBreaks count="1" manualBreakCount="1">
    <brk id="14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E429F7223BAE89468E1C6405CB4BF892" ma:contentTypeVersion="1" ma:contentTypeDescription="Создание документа." ma:contentTypeScope="" ma:versionID="1fd9672180824041fe89580848972a08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e7823aa727540d6cf926e79e269075bc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Дата начала расписания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Дата окончания расписания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4C156ACD-AFD6-4DC1-B000-3E872BC53407}"/>
</file>

<file path=customXml/itemProps2.xml><?xml version="1.0" encoding="utf-8"?>
<ds:datastoreItem xmlns:ds="http://schemas.openxmlformats.org/officeDocument/2006/customXml" ds:itemID="{AC2AA959-ECBD-4C72-88B3-7101074BE339}"/>
</file>

<file path=customXml/itemProps3.xml><?xml version="1.0" encoding="utf-8"?>
<ds:datastoreItem xmlns:ds="http://schemas.openxmlformats.org/officeDocument/2006/customXml" ds:itemID="{82580AEC-A685-4625-83F1-1CA67793903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100</vt:i4>
      </vt:variant>
      <vt:variant>
        <vt:lpstr>Именованные диапазоны</vt:lpstr>
      </vt:variant>
      <vt:variant>
        <vt:i4>100</vt:i4>
      </vt:variant>
    </vt:vector>
  </HeadingPairs>
  <TitlesOfParts>
    <vt:vector size="200" baseType="lpstr">
      <vt:lpstr>СШ1</vt:lpstr>
      <vt:lpstr>СШ2</vt:lpstr>
      <vt:lpstr>СШ5</vt:lpstr>
      <vt:lpstr>СШ7</vt:lpstr>
      <vt:lpstr>СШ18</vt:lpstr>
      <vt:lpstr>СШ22</vt:lpstr>
      <vt:lpstr>СШ24</vt:lpstr>
      <vt:lpstr>СШ56</vt:lpstr>
      <vt:lpstr>СШ66</vt:lpstr>
      <vt:lpstr>СШ69</vt:lpstr>
      <vt:lpstr>СШ70</vt:lpstr>
      <vt:lpstr>СШ85</vt:lpstr>
      <vt:lpstr>СШ91</vt:lpstr>
      <vt:lpstr>СШ98</vt:lpstr>
      <vt:lpstr>СШ108</vt:lpstr>
      <vt:lpstr>СШ115</vt:lpstr>
      <vt:lpstr>СШ121</vt:lpstr>
      <vt:lpstr>СШ129</vt:lpstr>
      <vt:lpstr>СШ134</vt:lpstr>
      <vt:lpstr>СШ139</vt:lpstr>
      <vt:lpstr>СШ141</vt:lpstr>
      <vt:lpstr>СШ143</vt:lpstr>
      <vt:lpstr>СШ144</vt:lpstr>
      <vt:lpstr>СШ145</vt:lpstr>
      <vt:lpstr>СШ147</vt:lpstr>
      <vt:lpstr>СШ149</vt:lpstr>
      <vt:lpstr>СШ150</vt:lpstr>
      <vt:lpstr>СШ151</vt:lpstr>
      <vt:lpstr>СШ152</vt:lpstr>
      <vt:lpstr>СШ154</vt:lpstr>
      <vt:lpstr>ДОУ9</vt:lpstr>
      <vt:lpstr>ДОУ11</vt:lpstr>
      <vt:lpstr>ДОУ13</vt:lpstr>
      <vt:lpstr>ДОУ19</vt:lpstr>
      <vt:lpstr>ДОУ25</vt:lpstr>
      <vt:lpstr>ДОУ28</vt:lpstr>
      <vt:lpstr>ДОУ30</vt:lpstr>
      <vt:lpstr>ДОУ38</vt:lpstr>
      <vt:lpstr>ДОУ39</vt:lpstr>
      <vt:lpstr>ДОУ42</vt:lpstr>
      <vt:lpstr>ДОУ43</vt:lpstr>
      <vt:lpstr>ДОУ45</vt:lpstr>
      <vt:lpstr>ДОУ46</vt:lpstr>
      <vt:lpstr>ДОУ51</vt:lpstr>
      <vt:lpstr>ДОУ54</vt:lpstr>
      <vt:lpstr>ДОУ55</vt:lpstr>
      <vt:lpstr>ДОУ56</vt:lpstr>
      <vt:lpstr>ДОУ57</vt:lpstr>
      <vt:lpstr>ДОУ59</vt:lpstr>
      <vt:lpstr>ДОУ66</vt:lpstr>
      <vt:lpstr>ДОУ72</vt:lpstr>
      <vt:lpstr>ДОУ73</vt:lpstr>
      <vt:lpstr>ДОУ74</vt:lpstr>
      <vt:lpstr>ДОУ75</vt:lpstr>
      <vt:lpstr>ДОУ76</vt:lpstr>
      <vt:lpstr>ДОУ99</vt:lpstr>
      <vt:lpstr>ДОУ112</vt:lpstr>
      <vt:lpstr>ДОУ137</vt:lpstr>
      <vt:lpstr>ДОУ140</vt:lpstr>
      <vt:lpstr>ДОУ144</vt:lpstr>
      <vt:lpstr>ДОУ148</vt:lpstr>
      <vt:lpstr>ДОУ151</vt:lpstr>
      <vt:lpstr>ДОУ152</vt:lpstr>
      <vt:lpstr>ДОУ163</vt:lpstr>
      <vt:lpstr>ДОУ186</vt:lpstr>
      <vt:lpstr>ДОУ190</vt:lpstr>
      <vt:lpstr>ДОУ200</vt:lpstr>
      <vt:lpstr>ДОУ213</vt:lpstr>
      <vt:lpstr>ДОУ215</vt:lpstr>
      <vt:lpstr>ДОУ217</vt:lpstr>
      <vt:lpstr>ДОУ218</vt:lpstr>
      <vt:lpstr>ДОУ227</vt:lpstr>
      <vt:lpstr>ДОУ244</vt:lpstr>
      <vt:lpstr>ДОУ246</vt:lpstr>
      <vt:lpstr>ДОУ247</vt:lpstr>
      <vt:lpstr>ДОУ259</vt:lpstr>
      <vt:lpstr>ДОУ277</vt:lpstr>
      <vt:lpstr>ДОУ280</vt:lpstr>
      <vt:lpstr>ДОУ282</vt:lpstr>
      <vt:lpstr>ДОУ292</vt:lpstr>
      <vt:lpstr>ДОУ294</vt:lpstr>
      <vt:lpstr>ДОУ296</vt:lpstr>
      <vt:lpstr>ДОУ300</vt:lpstr>
      <vt:lpstr>ДОУ301</vt:lpstr>
      <vt:lpstr>ДОУ303</vt:lpstr>
      <vt:lpstr>ДОУ308</vt:lpstr>
      <vt:lpstr>ДОУ309</vt:lpstr>
      <vt:lpstr>ДОУ311</vt:lpstr>
      <vt:lpstr>ДОУ315</vt:lpstr>
      <vt:lpstr>ДОУ316</vt:lpstr>
      <vt:lpstr>ДОУ326</vt:lpstr>
      <vt:lpstr>ДОУ328</vt:lpstr>
      <vt:lpstr>ДОУ329</vt:lpstr>
      <vt:lpstr>ДОУ330</vt:lpstr>
      <vt:lpstr>ДОУ333</vt:lpstr>
      <vt:lpstr>СЮТ № 2</vt:lpstr>
      <vt:lpstr>ЦТиР № 1</vt:lpstr>
      <vt:lpstr>ЦПС</vt:lpstr>
      <vt:lpstr>ЦДО № 5</vt:lpstr>
      <vt:lpstr>ЦППМиСП № 6</vt:lpstr>
      <vt:lpstr>ДОУ11!Область_печати</vt:lpstr>
      <vt:lpstr>ДОУ112!Область_печати</vt:lpstr>
      <vt:lpstr>ДОУ13!Область_печати</vt:lpstr>
      <vt:lpstr>ДОУ137!Область_печати</vt:lpstr>
      <vt:lpstr>ДОУ140!Область_печати</vt:lpstr>
      <vt:lpstr>ДОУ144!Область_печати</vt:lpstr>
      <vt:lpstr>ДОУ148!Область_печати</vt:lpstr>
      <vt:lpstr>ДОУ151!Область_печати</vt:lpstr>
      <vt:lpstr>ДОУ152!Область_печати</vt:lpstr>
      <vt:lpstr>ДОУ163!Область_печати</vt:lpstr>
      <vt:lpstr>ДОУ186!Область_печати</vt:lpstr>
      <vt:lpstr>ДОУ19!Область_печати</vt:lpstr>
      <vt:lpstr>ДОУ190!Область_печати</vt:lpstr>
      <vt:lpstr>ДОУ200!Область_печати</vt:lpstr>
      <vt:lpstr>ДОУ213!Область_печати</vt:lpstr>
      <vt:lpstr>ДОУ215!Область_печати</vt:lpstr>
      <vt:lpstr>ДОУ217!Область_печати</vt:lpstr>
      <vt:lpstr>ДОУ218!Область_печати</vt:lpstr>
      <vt:lpstr>ДОУ227!Область_печати</vt:lpstr>
      <vt:lpstr>ДОУ244!Область_печати</vt:lpstr>
      <vt:lpstr>ДОУ246!Область_печати</vt:lpstr>
      <vt:lpstr>ДОУ247!Область_печати</vt:lpstr>
      <vt:lpstr>ДОУ25!Область_печати</vt:lpstr>
      <vt:lpstr>ДОУ259!Область_печати</vt:lpstr>
      <vt:lpstr>ДОУ277!Область_печати</vt:lpstr>
      <vt:lpstr>ДОУ28!Область_печати</vt:lpstr>
      <vt:lpstr>ДОУ280!Область_печати</vt:lpstr>
      <vt:lpstr>ДОУ282!Область_печати</vt:lpstr>
      <vt:lpstr>ДОУ292!Область_печати</vt:lpstr>
      <vt:lpstr>ДОУ294!Область_печати</vt:lpstr>
      <vt:lpstr>ДОУ296!Область_печати</vt:lpstr>
      <vt:lpstr>ДОУ30!Область_печати</vt:lpstr>
      <vt:lpstr>ДОУ300!Область_печати</vt:lpstr>
      <vt:lpstr>ДОУ301!Область_печати</vt:lpstr>
      <vt:lpstr>ДОУ303!Область_печати</vt:lpstr>
      <vt:lpstr>ДОУ308!Область_печати</vt:lpstr>
      <vt:lpstr>ДОУ309!Область_печати</vt:lpstr>
      <vt:lpstr>ДОУ311!Область_печати</vt:lpstr>
      <vt:lpstr>ДОУ315!Область_печати</vt:lpstr>
      <vt:lpstr>ДОУ316!Область_печати</vt:lpstr>
      <vt:lpstr>ДОУ326!Область_печати</vt:lpstr>
      <vt:lpstr>ДОУ328!Область_печати</vt:lpstr>
      <vt:lpstr>ДОУ329!Область_печати</vt:lpstr>
      <vt:lpstr>ДОУ330!Область_печати</vt:lpstr>
      <vt:lpstr>ДОУ333!Область_печати</vt:lpstr>
      <vt:lpstr>ДОУ38!Область_печати</vt:lpstr>
      <vt:lpstr>ДОУ39!Область_печати</vt:lpstr>
      <vt:lpstr>ДОУ42!Область_печати</vt:lpstr>
      <vt:lpstr>ДОУ43!Область_печати</vt:lpstr>
      <vt:lpstr>ДОУ45!Область_печати</vt:lpstr>
      <vt:lpstr>ДОУ46!Область_печати</vt:lpstr>
      <vt:lpstr>ДОУ51!Область_печати</vt:lpstr>
      <vt:lpstr>ДОУ54!Область_печати</vt:lpstr>
      <vt:lpstr>ДОУ55!Область_печати</vt:lpstr>
      <vt:lpstr>ДОУ56!Область_печати</vt:lpstr>
      <vt:lpstr>ДОУ57!Область_печати</vt:lpstr>
      <vt:lpstr>ДОУ59!Область_печати</vt:lpstr>
      <vt:lpstr>ДОУ66!Область_печати</vt:lpstr>
      <vt:lpstr>ДОУ72!Область_печати</vt:lpstr>
      <vt:lpstr>ДОУ73!Область_печати</vt:lpstr>
      <vt:lpstr>ДОУ74!Область_печати</vt:lpstr>
      <vt:lpstr>ДОУ75!Область_печати</vt:lpstr>
      <vt:lpstr>ДОУ76!Область_печати</vt:lpstr>
      <vt:lpstr>ДОУ9!Область_печати</vt:lpstr>
      <vt:lpstr>ДОУ99!Область_печати</vt:lpstr>
      <vt:lpstr>СШ1!Область_печати</vt:lpstr>
      <vt:lpstr>СШ108!Область_печати</vt:lpstr>
      <vt:lpstr>СШ115!Область_печати</vt:lpstr>
      <vt:lpstr>СШ121!Область_печати</vt:lpstr>
      <vt:lpstr>СШ129!Область_печати</vt:lpstr>
      <vt:lpstr>СШ134!Область_печати</vt:lpstr>
      <vt:lpstr>СШ139!Область_печати</vt:lpstr>
      <vt:lpstr>СШ141!Область_печати</vt:lpstr>
      <vt:lpstr>СШ143!Область_печати</vt:lpstr>
      <vt:lpstr>СШ144!Область_печати</vt:lpstr>
      <vt:lpstr>СШ145!Область_печати</vt:lpstr>
      <vt:lpstr>СШ147!Область_печати</vt:lpstr>
      <vt:lpstr>СШ149!Область_печати</vt:lpstr>
      <vt:lpstr>СШ150!Область_печати</vt:lpstr>
      <vt:lpstr>СШ151!Область_печати</vt:lpstr>
      <vt:lpstr>СШ152!Область_печати</vt:lpstr>
      <vt:lpstr>СШ154!Область_печати</vt:lpstr>
      <vt:lpstr>СШ18!Область_печати</vt:lpstr>
      <vt:lpstr>СШ2!Область_печати</vt:lpstr>
      <vt:lpstr>СШ22!Область_печати</vt:lpstr>
      <vt:lpstr>СШ24!Область_печати</vt:lpstr>
      <vt:lpstr>СШ5!Область_печати</vt:lpstr>
      <vt:lpstr>СШ56!Область_печати</vt:lpstr>
      <vt:lpstr>СШ66!Область_печати</vt:lpstr>
      <vt:lpstr>СШ69!Область_печати</vt:lpstr>
      <vt:lpstr>СШ7!Область_печати</vt:lpstr>
      <vt:lpstr>СШ70!Область_печати</vt:lpstr>
      <vt:lpstr>СШ85!Область_печати</vt:lpstr>
      <vt:lpstr>СШ91!Область_печати</vt:lpstr>
      <vt:lpstr>СШ98!Область_печати</vt:lpstr>
      <vt:lpstr>'СЮТ № 2'!Область_печати</vt:lpstr>
      <vt:lpstr>'ЦДО № 5'!Область_печати</vt:lpstr>
      <vt:lpstr>'ЦППМиСП № 6'!Область_печати</vt:lpstr>
      <vt:lpstr>ЦПС!Область_печати</vt:lpstr>
      <vt:lpstr>'ЦТиР № 1'!Область_печати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Baranova</dc:creator>
  <cp:lastModifiedBy>Baranova</cp:lastModifiedBy>
  <dcterms:created xsi:type="dcterms:W3CDTF">2019-03-20T03:22:56Z</dcterms:created>
  <dcterms:modified xsi:type="dcterms:W3CDTF">2019-03-20T03:51:54Z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0x010100E429F7223BAE89468E1C6405CB4BF892</vt:lpwstr>
  </property>
</Properties>
</file>