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на 01.07.2021" sheetId="1" r:id="rId1"/>
  </sheets>
  <externalReferences>
    <externalReference r:id="rId2"/>
  </externalReferences>
  <definedNames>
    <definedName name="Z_3A62FDFE_B33F_4285_AF26_B946B57D89E5_.wvu.Rows" localSheetId="0" hidden="1">'на 01.07.2021'!$30:$30,'на 01.07.2021'!$40:$40,'на 01.07.2021'!$82:$83,'на 01.07.2021'!$101:$104,'на 01.07.2021'!$123:$123,'на 01.07.2021'!$127:$127,'на 01.07.2021'!$136:$136</definedName>
    <definedName name="Z_5F4BDBB1_E645_4516_8FC8_7D1E2AFE448F_.wvu.Rows" localSheetId="0" hidden="1">'на 01.07.2021'!$30:$30,'на 01.07.2021'!$40:$40,'на 01.07.2021'!$66:$66,'на 01.07.2021'!$82:$83,'на 01.07.2021'!$101:$104,'на 01.07.2021'!$123:$123,'на 01.07.2021'!$127:$127</definedName>
    <definedName name="Z_791A6B44_A126_477F_8F66_87C81269CCAF_.wvu.Rows" localSheetId="0" hidden="1">'на 01.07.2021'!#REF!,'на 01.07.2021'!$121:$122,'на 01.07.2021'!$128:$128</definedName>
    <definedName name="Z_941B9BCB_D95B_4828_B060_DECC595C9511_.wvu.Rows" localSheetId="0" hidden="1">'на 01.07.2021'!$30:$30,'на 01.07.2021'!$33:$33,'на 01.07.2021'!$40:$40,'на 01.07.2021'!$48:$48,'на 01.07.2021'!$66:$66,'на 01.07.2021'!$71:$71,'на 01.07.2021'!$82:$83,'на 01.07.2021'!$101:$104,'на 01.07.2021'!$120:$128,'на 01.07.2021'!$136:$136</definedName>
    <definedName name="Z_AD8B40E3_4B89_443C_9ACF_B6D22B3A77E7_.wvu.Rows" localSheetId="0" hidden="1">'на 01.07.2021'!$30:$30,'на 01.07.2021'!$33:$33,'на 01.07.2021'!$40:$40,'на 01.07.2021'!$48:$48,'на 01.07.2021'!$66:$66,'на 01.07.2021'!$71:$71,'на 01.07.2021'!$82:$83,'на 01.07.2021'!$101:$104,'на 01.07.2021'!$120:$128,'на 01.07.2021'!$136:$136</definedName>
    <definedName name="Z_AFEF4DE1_67D6_48C6_A8C8_B9E9198BBD0E_.wvu.PrintArea" localSheetId="0" hidden="1">'на 01.07.2021'!$A$1:$D$140</definedName>
    <definedName name="Z_AFEF4DE1_67D6_48C6_A8C8_B9E9198BBD0E_.wvu.Rows" localSheetId="0" hidden="1">'на 01.07.2021'!$30:$30,'на 01.07.2021'!$40:$40,'на 01.07.2021'!$55:$55,'на 01.07.2021'!$66:$66,'на 01.07.2021'!$69:$69,'на 01.07.2021'!$71:$71,'на 01.07.2021'!$82:$83,'на 01.07.2021'!$86:$86,'на 01.07.2021'!$101:$104,'на 01.07.2021'!$121:$122,'на 01.07.2021'!$124:$128,'на 01.07.2021'!$130:$130,'на 01.07.2021'!$136:$136</definedName>
    <definedName name="Z_CAE69FAB_AFBE_4188_8F32_69E048226F14_.wvu.Rows" localSheetId="0" hidden="1">'на 01.07.2021'!$30:$30,'на 01.07.2021'!$33:$33,'на 01.07.2021'!$40:$41,'на 01.07.2021'!$66:$66,'на 01.07.2021'!$71:$71,'на 01.07.2021'!$82:$83,'на 01.07.2021'!$136:$136</definedName>
    <definedName name="Z_D2DF83CF_573E_4A86_A4BE_5A992E023C65_.wvu.Rows" localSheetId="0" hidden="1">'на 01.07.2021'!#REF!,'на 01.07.2021'!$121:$122,'на 01.07.2021'!$128:$128</definedName>
    <definedName name="Z_E2CE03E0_A708_4616_8DFD_0910D1C70A9E_.wvu.Rows" localSheetId="0" hidden="1">'на 01.07.2021'!#REF!,'на 01.07.2021'!$121:$122,'на 01.07.2021'!$128:$128</definedName>
    <definedName name="Z_E6F394BB_DB4B_47AB_A066_DC195B03AE3E_.wvu.Rows" localSheetId="0" hidden="1">'на 01.07.2021'!$30:$30,'на 01.07.2021'!$40:$40,'на 01.07.2021'!$66:$66,'на 01.07.2021'!$69:$69,'на 01.07.2021'!$71:$71,'на 01.07.2021'!$82:$83,'на 01.07.2021'!$101:$104,'на 01.07.2021'!$113:$118,'на 01.07.2021'!$124:$128,'на 01.07.2021'!$130:$130,'на 01.07.2021'!$136:$136</definedName>
    <definedName name="Z_E8991B2E_0E9F_48F3_A4D6_3B340ABE8C8E_.wvu.Rows" localSheetId="0" hidden="1">'на 01.07.2021'!$40:$41,'на 01.07.2021'!$128:$128</definedName>
    <definedName name="Z_F385514D_10E2_4F02_BC23_DB9B134ACC31_.wvu.PrintArea" localSheetId="0" hidden="1">'на 01.07.2021'!$A$1:$D$140</definedName>
    <definedName name="Z_F385514D_10E2_4F02_BC23_DB9B134ACC31_.wvu.Rows" localSheetId="0" hidden="1">'на 01.07.2021'!$30:$30,'на 01.07.2021'!$41:$41,'на 01.07.2021'!$66:$66,'на 01.07.2021'!$82:$83,'на 01.07.2021'!$86:$86,'на 01.07.2021'!$104:$104,'на 01.07.2021'!$121:$122,'на 01.07.2021'!$124:$128,'на 01.07.2021'!$130:$130,'на 01.07.2021'!$136:$136</definedName>
    <definedName name="Z_F59D258D_974D_4B2B_B7CC_86B99245EC3C_.wvu.PrintArea" localSheetId="0" hidden="1">'на 01.07.2021'!$A$1:$D$140</definedName>
    <definedName name="Z_F59D258D_974D_4B2B_B7CC_86B99245EC3C_.wvu.Rows" localSheetId="0" hidden="1">'на 01.07.2021'!$30:$30,'на 01.07.2021'!$33:$33,'на 01.07.2021'!$40:$41,'на 01.07.2021'!$48:$48,'на 01.07.2021'!$66:$66,'на 01.07.2021'!$71:$71,'на 01.07.2021'!$82:$83,'на 01.07.2021'!$101:$104,'на 01.07.2021'!$123:$123,'на 01.07.2021'!$127:$127,'на 01.07.2021'!$136:$136</definedName>
    <definedName name="Z_F8542D9D_A523_4F6F_8CFE_9BA4BA3D5B88_.wvu.Rows" localSheetId="0" hidden="1">'на 01.07.2021'!$40:$40,'на 01.07.2021'!$101:$104,'на 01.07.2021'!$121:$123,'на 01.07.2021'!$127:$127</definedName>
    <definedName name="Z_FAFBB87E_73E9_461E_A4E8_A0EB3259EED0_.wvu.PrintArea" localSheetId="0" hidden="1">'на 01.07.2021'!$A$1:$D$140</definedName>
    <definedName name="Z_FAFBB87E_73E9_461E_A4E8_A0EB3259EED0_.wvu.Rows" localSheetId="0" hidden="1">'на 01.07.2021'!$31:$31,'на 01.07.2021'!$40:$40,'на 01.07.2021'!$101:$104,'на 01.07.2021'!$121:$123,'на 01.07.2021'!$127:$127</definedName>
    <definedName name="_xlnm.Print_Area" localSheetId="0">'на 01.07.2021'!$A$1:$D$134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B126" i="1"/>
  <c r="B125" i="1"/>
  <c r="C123" i="1"/>
  <c r="C129" i="1" s="1"/>
  <c r="B123" i="1"/>
  <c r="C122" i="1"/>
  <c r="C121" i="1" s="1"/>
  <c r="B121" i="1"/>
  <c r="B120" i="1"/>
  <c r="C118" i="1"/>
  <c r="B118" i="1"/>
  <c r="C117" i="1"/>
  <c r="C116" i="1" s="1"/>
  <c r="B117" i="1"/>
  <c r="B116" i="1" s="1"/>
  <c r="C115" i="1"/>
  <c r="C114" i="1" s="1"/>
  <c r="C112" i="1"/>
  <c r="B112" i="1"/>
  <c r="C111" i="1"/>
  <c r="B111" i="1"/>
  <c r="B110" i="1" s="1"/>
  <c r="C110" i="1"/>
  <c r="C108" i="1"/>
  <c r="B108" i="1"/>
  <c r="C107" i="1"/>
  <c r="C106" i="1" s="1"/>
  <c r="B107" i="1"/>
  <c r="B106" i="1"/>
  <c r="C104" i="1"/>
  <c r="B104" i="1"/>
  <c r="C103" i="1"/>
  <c r="C102" i="1" s="1"/>
  <c r="B103" i="1"/>
  <c r="B102" i="1" s="1"/>
  <c r="B130" i="1" s="1"/>
  <c r="C98" i="1"/>
  <c r="B98" i="1"/>
  <c r="C97" i="1"/>
  <c r="B97" i="1"/>
  <c r="C96" i="1"/>
  <c r="B96" i="1"/>
  <c r="C95" i="1"/>
  <c r="C94" i="1" s="1"/>
  <c r="B95" i="1"/>
  <c r="B94" i="1" s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7" i="1" l="1"/>
  <c r="D9" i="1"/>
  <c r="D11" i="1"/>
  <c r="D13" i="1"/>
  <c r="D15" i="1"/>
  <c r="D17" i="1"/>
  <c r="D19" i="1"/>
  <c r="D22" i="1"/>
  <c r="D24" i="1"/>
  <c r="D26" i="1"/>
  <c r="D28" i="1"/>
  <c r="D31" i="1"/>
  <c r="D32" i="1"/>
  <c r="D34" i="1"/>
  <c r="D37" i="1"/>
  <c r="B134" i="1"/>
  <c r="D6" i="1"/>
  <c r="D8" i="1"/>
  <c r="D10" i="1"/>
  <c r="D12" i="1"/>
  <c r="D14" i="1"/>
  <c r="D16" i="1"/>
  <c r="D18" i="1"/>
  <c r="D21" i="1"/>
  <c r="D23" i="1"/>
  <c r="D25" i="1"/>
  <c r="D27" i="1"/>
  <c r="D30" i="1"/>
  <c r="D33" i="1"/>
  <c r="D38" i="1"/>
  <c r="D44" i="1"/>
  <c r="D45" i="1"/>
  <c r="D46" i="1"/>
  <c r="D47" i="1"/>
  <c r="D48" i="1"/>
  <c r="D49" i="1"/>
  <c r="D50" i="1"/>
  <c r="D56" i="1"/>
  <c r="D57" i="1"/>
  <c r="D29" i="1"/>
  <c r="D52" i="1"/>
  <c r="D54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35" i="1"/>
  <c r="C100" i="1"/>
  <c r="D39" i="1"/>
  <c r="D53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5" i="1"/>
  <c r="D96" i="1"/>
  <c r="D97" i="1"/>
  <c r="D98" i="1"/>
  <c r="B100" i="1"/>
  <c r="C120" i="1"/>
  <c r="C134" i="1" s="1"/>
  <c r="C130" i="1" l="1"/>
</calcChain>
</file>

<file path=xl/sharedStrings.xml><?xml version="1.0" encoding="utf-8"?>
<sst xmlns="http://schemas.openxmlformats.org/spreadsheetml/2006/main" count="127" uniqueCount="119">
  <si>
    <t xml:space="preserve">                           Сведения об исполнении бюджета г. Красноярска на 01.07.2021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</si>
  <si>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</si>
  <si>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</si>
  <si>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</si>
  <si>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01.07.2021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</si>
  <si>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</si>
  <si>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</si>
  <si>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</si>
  <si>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</si>
  <si>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</si>
  <si>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</si>
  <si>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</si>
  <si>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</si>
  <si>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</si>
  <si>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</si>
  <si>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</si>
  <si>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</si>
  <si>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</si>
  <si>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</si>
  <si>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</si>
  <si>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</si>
  <si>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</si>
  <si>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</si>
  <si>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</si>
  <si>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</si>
  <si>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</si>
  <si>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</si>
  <si>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</si>
  <si>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</si>
  <si>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</si>
  <si>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</si>
  <si>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</si>
  <si>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</si>
  <si>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</si>
  <si>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</si>
  <si>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</si>
  <si>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</si>
  <si>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</si>
  <si>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</si>
  <si>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</si>
  <si>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</si>
  <si>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</si>
  <si>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</si>
  <si>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</si>
  <si>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</si>
  <si>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</si>
  <si>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</si>
  <si>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</si>
  <si>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</si>
  <si>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</si>
  <si>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</si>
  <si>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</si>
  <si>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</si>
  <si>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</si>
  <si>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-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</si>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</sst>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/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V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7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20364432.619999997</v>
          </cell>
          <cell r="F7">
            <v>10797786.276559999</v>
          </cell>
        </row>
        <row r="8">
          <cell r="E8">
            <v>12946757.639999999</v>
          </cell>
          <cell r="F8">
            <v>6686919.0295399996</v>
          </cell>
        </row>
        <row r="9">
          <cell r="E9">
            <v>2527452.2400000002</v>
          </cell>
          <cell r="F9">
            <v>1991840.96043</v>
          </cell>
        </row>
        <row r="13">
          <cell r="E13">
            <v>10419305.399999999</v>
          </cell>
          <cell r="F13">
            <v>4695078.0691099996</v>
          </cell>
        </row>
        <row r="32">
          <cell r="E32">
            <v>3528632.47</v>
          </cell>
          <cell r="F32">
            <v>2312212.03015</v>
          </cell>
        </row>
        <row r="33">
          <cell r="E33">
            <v>3127997.02</v>
          </cell>
          <cell r="F33">
            <v>1937668.2006199998</v>
          </cell>
        </row>
        <row r="41">
          <cell r="E41">
            <v>221948.25</v>
          </cell>
          <cell r="F41">
            <v>177997.557</v>
          </cell>
        </row>
        <row r="44">
          <cell r="E44">
            <v>3012.38</v>
          </cell>
          <cell r="F44">
            <v>1767.26658</v>
          </cell>
        </row>
        <row r="48">
          <cell r="E48">
            <v>1270959.6099999999</v>
          </cell>
          <cell r="F48">
            <v>450587.67952999996</v>
          </cell>
        </row>
        <row r="50">
          <cell r="E50">
            <v>460152.02</v>
          </cell>
          <cell r="F50">
            <v>54890.698519999998</v>
          </cell>
        </row>
        <row r="51">
          <cell r="E51">
            <v>810807.59</v>
          </cell>
          <cell r="F51">
            <v>395696.98100999999</v>
          </cell>
        </row>
        <row r="60">
          <cell r="E60">
            <v>259941.07</v>
          </cell>
          <cell r="F60">
            <v>133708.56485999998</v>
          </cell>
        </row>
        <row r="68">
          <cell r="E68">
            <v>8.9499999999999993</v>
          </cell>
          <cell r="F68">
            <v>-54.797280000000001</v>
          </cell>
        </row>
        <row r="85">
          <cell r="E85">
            <v>1205376.6500000001</v>
          </cell>
          <cell r="F85">
            <v>569614.28287999996</v>
          </cell>
        </row>
        <row r="120">
          <cell r="E120">
            <v>89558.180000000008</v>
          </cell>
          <cell r="F120">
            <v>47877.470269999998</v>
          </cell>
        </row>
        <row r="130">
          <cell r="E130">
            <v>20219.77</v>
          </cell>
          <cell r="F130">
            <v>72196.967850000001</v>
          </cell>
        </row>
        <row r="144">
          <cell r="E144">
            <v>351511.72000000003</v>
          </cell>
          <cell r="F144">
            <v>165721.69490999999</v>
          </cell>
        </row>
        <row r="167">
          <cell r="E167">
            <v>97.17</v>
          </cell>
          <cell r="F167">
            <v>39</v>
          </cell>
        </row>
        <row r="172">
          <cell r="E172">
            <v>86053.09</v>
          </cell>
          <cell r="F172">
            <v>75340.684720000005</v>
          </cell>
        </row>
        <row r="283">
          <cell r="E283">
            <v>12770</v>
          </cell>
          <cell r="F283">
            <v>4865.9771799999999</v>
          </cell>
        </row>
        <row r="289">
          <cell r="E289">
            <v>19276989.819690004</v>
          </cell>
          <cell r="F289">
            <v>8420314.6874100007</v>
          </cell>
        </row>
        <row r="290">
          <cell r="E290">
            <v>19311187.883850001</v>
          </cell>
          <cell r="F290">
            <v>8460599.9803500008</v>
          </cell>
        </row>
        <row r="291">
          <cell r="E291">
            <v>197690.8</v>
          </cell>
          <cell r="F291">
            <v>112253.8</v>
          </cell>
        </row>
        <row r="295">
          <cell r="E295">
            <v>6616859.57608</v>
          </cell>
          <cell r="F295">
            <v>1730877.0699200002</v>
          </cell>
        </row>
        <row r="368">
          <cell r="E368">
            <v>11536356.007769998</v>
          </cell>
          <cell r="F368">
            <v>6286368.48893</v>
          </cell>
        </row>
        <row r="420">
          <cell r="E420">
            <v>960281.5</v>
          </cell>
          <cell r="F420">
            <v>331100.62150000001</v>
          </cell>
        </row>
        <row r="436">
          <cell r="E436">
            <v>1438.89789</v>
          </cell>
          <cell r="F436">
            <v>1678.98209</v>
          </cell>
        </row>
        <row r="439">
          <cell r="E439">
            <v>775.92</v>
          </cell>
          <cell r="F439">
            <v>535.83586000000003</v>
          </cell>
        </row>
        <row r="441">
          <cell r="E441">
            <v>14803.685799999999</v>
          </cell>
          <cell r="F441">
            <v>15668.5231</v>
          </cell>
        </row>
        <row r="447">
          <cell r="E447">
            <v>-51216.567849999999</v>
          </cell>
          <cell r="F447">
            <v>-58168.633990000002</v>
          </cell>
        </row>
        <row r="474">
          <cell r="E474">
            <v>39641422.439690001</v>
          </cell>
          <cell r="F474">
            <v>19218100.963969998</v>
          </cell>
        </row>
        <row r="477">
          <cell r="E477">
            <v>2796500.9113299996</v>
          </cell>
          <cell r="F477">
            <v>1228286.9982500004</v>
          </cell>
        </row>
        <row r="518">
          <cell r="E518">
            <v>4490</v>
          </cell>
          <cell r="F518">
            <v>1969.7494099999999</v>
          </cell>
        </row>
        <row r="522">
          <cell r="E522">
            <v>100552.4</v>
          </cell>
          <cell r="F522">
            <v>41299.712670000001</v>
          </cell>
        </row>
        <row r="532">
          <cell r="E532">
            <v>1213938.91701</v>
          </cell>
          <cell r="F532">
            <v>581310.00386000006</v>
          </cell>
        </row>
        <row r="545">
          <cell r="E545">
            <v>175.6</v>
          </cell>
          <cell r="F545">
            <v>6.8780000000000001</v>
          </cell>
        </row>
        <row r="548">
          <cell r="E548">
            <v>257635.00937000004</v>
          </cell>
          <cell r="F548">
            <v>110508.43105999999</v>
          </cell>
        </row>
        <row r="559">
          <cell r="E559">
            <v>23530</v>
          </cell>
          <cell r="F559">
            <v>14655.22272</v>
          </cell>
        </row>
        <row r="567">
          <cell r="E567">
            <v>115476.53182</v>
          </cell>
          <cell r="F567">
            <v>0</v>
          </cell>
        </row>
        <row r="569">
          <cell r="E569">
            <v>2429.15</v>
          </cell>
          <cell r="F569">
            <v>1992.9</v>
          </cell>
        </row>
        <row r="572">
          <cell r="E572">
            <v>1078273.3031300001</v>
          </cell>
          <cell r="F572">
            <v>476544.10052999994</v>
          </cell>
        </row>
        <row r="601">
          <cell r="E601">
            <v>121331.72</v>
          </cell>
          <cell r="F601">
            <v>47183.656289999999</v>
          </cell>
        </row>
        <row r="615">
          <cell r="E615">
            <v>8190</v>
          </cell>
          <cell r="F615">
            <v>0</v>
          </cell>
        </row>
        <row r="618">
          <cell r="E618">
            <v>20130.419999999998</v>
          </cell>
          <cell r="F618">
            <v>167</v>
          </cell>
        </row>
        <row r="626">
          <cell r="E626">
            <v>93011.3</v>
          </cell>
          <cell r="F626">
            <v>47016.656289999999</v>
          </cell>
        </row>
        <row r="635">
          <cell r="E635">
            <v>5670121.4434399996</v>
          </cell>
          <cell r="F635">
            <v>1783408.87641</v>
          </cell>
        </row>
        <row r="700">
          <cell r="E700">
            <v>1017141.90055</v>
          </cell>
          <cell r="F700">
            <v>453768.80536</v>
          </cell>
        </row>
        <row r="712">
          <cell r="E712">
            <v>4507143.2673599999</v>
          </cell>
          <cell r="F712">
            <v>1290032.3225</v>
          </cell>
        </row>
        <row r="724">
          <cell r="E724">
            <v>145836.27552999998</v>
          </cell>
          <cell r="F724">
            <v>39607.748550000004</v>
          </cell>
        </row>
        <row r="747">
          <cell r="E747">
            <v>4330779.8291999996</v>
          </cell>
          <cell r="F747">
            <v>798301.71320999996</v>
          </cell>
        </row>
        <row r="796">
          <cell r="E796">
            <v>2133588.19771</v>
          </cell>
          <cell r="F796">
            <v>232374.34250000003</v>
          </cell>
        </row>
        <row r="810">
          <cell r="E810">
            <v>133280.88459</v>
          </cell>
          <cell r="F810">
            <v>21083.243829999999</v>
          </cell>
        </row>
        <row r="818">
          <cell r="E818">
            <v>1501670.39142</v>
          </cell>
          <cell r="F818">
            <v>288798.30953999999</v>
          </cell>
        </row>
        <row r="831">
          <cell r="E831">
            <v>0</v>
          </cell>
          <cell r="F831">
            <v>0</v>
          </cell>
        </row>
        <row r="834">
          <cell r="E834">
            <v>562240.35548000003</v>
          </cell>
          <cell r="F834">
            <v>256045.81734000001</v>
          </cell>
        </row>
        <row r="858">
          <cell r="E858">
            <v>15173.051619999998</v>
          </cell>
          <cell r="F858">
            <v>1389.3562899999999</v>
          </cell>
        </row>
        <row r="866">
          <cell r="E866">
            <v>79.46302</v>
          </cell>
          <cell r="F866">
            <v>79.46302</v>
          </cell>
        </row>
        <row r="867">
          <cell r="E867">
            <v>3670</v>
          </cell>
          <cell r="F867">
            <v>725.37351000000001</v>
          </cell>
        </row>
        <row r="870">
          <cell r="E870">
            <v>11423.588599999999</v>
          </cell>
          <cell r="F870">
            <v>584.51976000000002</v>
          </cell>
        </row>
        <row r="872">
          <cell r="E872">
            <v>20281627.052409995</v>
          </cell>
          <cell r="F872">
            <v>9952207.4084299989</v>
          </cell>
        </row>
        <row r="918">
          <cell r="E918">
            <v>8398284.3888499998</v>
          </cell>
          <cell r="F918">
            <v>3786172.6073400006</v>
          </cell>
        </row>
        <row r="932">
          <cell r="E932">
            <v>8949476.8726699986</v>
          </cell>
          <cell r="F932">
            <v>4734213.8634099998</v>
          </cell>
        </row>
        <row r="945">
          <cell r="E945">
            <v>1395792.6389999995</v>
          </cell>
          <cell r="F945">
            <v>755497.04475999996</v>
          </cell>
        </row>
        <row r="956">
          <cell r="E956">
            <v>739966.06799999997</v>
          </cell>
          <cell r="F956">
            <v>295789.26363</v>
          </cell>
        </row>
        <row r="979">
          <cell r="E979">
            <v>798107.08389000001</v>
          </cell>
          <cell r="F979">
            <v>380534.62929000001</v>
          </cell>
        </row>
        <row r="1001">
          <cell r="E1001">
            <v>1351200.32647</v>
          </cell>
          <cell r="F1001">
            <v>614041.63717999996</v>
          </cell>
        </row>
        <row r="1042">
          <cell r="E1042">
            <v>1235781.6529999999</v>
          </cell>
          <cell r="F1042">
            <v>559492.39436999999</v>
          </cell>
        </row>
        <row r="1051">
          <cell r="E1051">
            <v>26024.22493</v>
          </cell>
          <cell r="F1051">
            <v>12674.632900000001</v>
          </cell>
        </row>
        <row r="1055">
          <cell r="E1055">
            <v>89394.448539999998</v>
          </cell>
          <cell r="F1055">
            <v>41874.609909999999</v>
          </cell>
        </row>
        <row r="1190">
          <cell r="E1190">
            <v>2491913.0757399998</v>
          </cell>
          <cell r="F1190">
            <v>795441.91081999999</v>
          </cell>
        </row>
        <row r="1237">
          <cell r="E1237">
            <v>59248.73</v>
          </cell>
          <cell r="F1237">
            <v>24774.442630000001</v>
          </cell>
        </row>
        <row r="1241">
          <cell r="E1241">
            <v>0</v>
          </cell>
          <cell r="F1241">
            <v>0</v>
          </cell>
        </row>
        <row r="1246">
          <cell r="E1246">
            <v>1595051.1999000001</v>
          </cell>
          <cell r="F1246">
            <v>707675.92075999989</v>
          </cell>
        </row>
        <row r="1260">
          <cell r="E1260">
            <v>768048.87076999992</v>
          </cell>
          <cell r="F1260">
            <v>33214.501369999998</v>
          </cell>
        </row>
        <row r="1268">
          <cell r="E1268">
            <v>69564.275070000003</v>
          </cell>
          <cell r="F1268">
            <v>29777.046060000001</v>
          </cell>
        </row>
        <row r="1286">
          <cell r="E1286">
            <v>1786284.5520900001</v>
          </cell>
          <cell r="F1286">
            <v>789812.52213000006</v>
          </cell>
        </row>
        <row r="1337">
          <cell r="E1337">
            <v>1157084.86381</v>
          </cell>
          <cell r="F1337">
            <v>520969.29837000003</v>
          </cell>
        </row>
        <row r="1342">
          <cell r="E1342">
            <v>462583.64540000004</v>
          </cell>
          <cell r="F1342">
            <v>158906.77752</v>
          </cell>
        </row>
        <row r="1351">
          <cell r="E1351">
            <v>166616.04287999999</v>
          </cell>
          <cell r="F1351">
            <v>109936.44624</v>
          </cell>
        </row>
        <row r="1371">
          <cell r="E1371">
            <v>50640</v>
          </cell>
          <cell r="F1371">
            <v>23457.944729999999</v>
          </cell>
        </row>
        <row r="1372">
          <cell r="E1372">
            <v>815594.34693</v>
          </cell>
          <cell r="F1372">
            <v>316116.07140999998</v>
          </cell>
        </row>
        <row r="1375">
          <cell r="E1375">
            <v>815594.34693</v>
          </cell>
          <cell r="F1375">
            <v>316116.07140999998</v>
          </cell>
        </row>
        <row r="1379">
          <cell r="E1379">
            <v>39711166.309229992</v>
          </cell>
          <cell r="F1379">
            <v>16349648.095149999</v>
          </cell>
        </row>
        <row r="1389">
          <cell r="E1389">
            <v>1796644</v>
          </cell>
        </row>
        <row r="1390">
          <cell r="E1390">
            <v>-1696644</v>
          </cell>
        </row>
        <row r="1392">
          <cell r="F1392">
            <v>-1550000</v>
          </cell>
        </row>
        <row r="1393">
          <cell r="E1393">
            <v>10546645</v>
          </cell>
          <cell r="F1393">
            <v>900000</v>
          </cell>
        </row>
        <row r="1394">
          <cell r="E1394">
            <v>-11062445</v>
          </cell>
          <cell r="F1394">
            <v>-2450000</v>
          </cell>
        </row>
        <row r="1395">
          <cell r="E1395">
            <v>0</v>
          </cell>
        </row>
        <row r="1400">
          <cell r="E1400">
            <v>0</v>
          </cell>
          <cell r="F1400">
            <v>885362.49558999995</v>
          </cell>
        </row>
        <row r="1403">
          <cell r="E1403">
            <v>485543.86953999847</v>
          </cell>
          <cell r="F1403">
            <v>-2203815.3644099981</v>
          </cell>
        </row>
        <row r="1404">
          <cell r="E1404">
            <v>-51984711.439690001</v>
          </cell>
          <cell r="F1404">
            <v>-27039900.901349999</v>
          </cell>
        </row>
        <row r="1405">
          <cell r="E1405">
            <v>52470255.30923</v>
          </cell>
          <cell r="F1405">
            <v>24836085.536940001</v>
          </cell>
        </row>
      </sheetData>
      <sheetData sheetId="1"/>
      <sheetData sheetId="2">
        <row r="22">
          <cell r="D22">
            <v>592546.29999999993</v>
          </cell>
          <cell r="E22">
            <v>278757.69194999995</v>
          </cell>
        </row>
        <row r="34">
          <cell r="D34">
            <v>175674.82</v>
          </cell>
          <cell r="E34">
            <v>194778.99594999998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9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5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6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1</v>
      </c>
      <c r="E4" s="8"/>
      <c r="F4" s="9"/>
      <c r="G4" s="9"/>
      <c r="H4" s="9"/>
      <c r="I4" s="9"/>
      <c r="J4" s="9"/>
      <c r="K4" s="9"/>
      <c r="L4" s="9"/>
      <c r="M4" s="9"/>
    </row>
    <row r="5" spans="1:13" ht="38.25" x14ac:dyDescent="0.2">
      <c r="A5" s="14" t="s">
        <v>2</v>
      </c>
      <c r="B5" s="15" t="s">
        <v>3</v>
      </c>
      <c r="C5" s="16" t="s">
        <v>4</v>
      </c>
      <c r="D5" s="15" t="s">
        <v>5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2.5" customHeight="1" x14ac:dyDescent="0.25">
      <c r="A6" s="19" t="s">
        <v>6</v>
      </c>
      <c r="B6" s="20">
        <f>'[1]Расшир на 01.07.21'!E7</f>
        <v>20364432.619999997</v>
      </c>
      <c r="C6" s="20">
        <f>'[1]Расшир на 01.07.21'!F7</f>
        <v>10797786.276559999</v>
      </c>
      <c r="D6" s="21">
        <f>C6/B6</f>
        <v>0.53022770032666888</v>
      </c>
      <c r="E6" s="8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25">
      <c r="A7" s="22" t="s">
        <v>7</v>
      </c>
      <c r="B7" s="20">
        <f>'[1]Расшир на 01.07.21'!E8</f>
        <v>12946757.639999999</v>
      </c>
      <c r="C7" s="20">
        <f>'[1]Расшир на 01.07.21'!F8</f>
        <v>6686919.0295399996</v>
      </c>
      <c r="D7" s="21">
        <f t="shared" ref="D7:D68" si="0">C7/B7</f>
        <v>0.51649372109046443</v>
      </c>
      <c r="E7" s="8"/>
      <c r="F7" s="9"/>
      <c r="G7" s="9"/>
      <c r="H7" s="9"/>
      <c r="I7" s="9"/>
      <c r="J7" s="9"/>
      <c r="K7" s="9"/>
      <c r="L7" s="9"/>
      <c r="M7" s="9"/>
    </row>
    <row r="8" spans="1:13" ht="22.5" customHeight="1" x14ac:dyDescent="0.25">
      <c r="A8" s="23" t="s">
        <v>8</v>
      </c>
      <c r="B8" s="24">
        <f>'[1]Расшир на 01.07.21'!E9</f>
        <v>2527452.2400000002</v>
      </c>
      <c r="C8" s="25">
        <f>'[1]Расшир на 01.07.21'!F9</f>
        <v>1991840.96043</v>
      </c>
      <c r="D8" s="21">
        <f t="shared" si="0"/>
        <v>0.78808253185033472</v>
      </c>
      <c r="E8" s="8"/>
      <c r="F8" s="9"/>
      <c r="G8" s="9"/>
      <c r="H8" s="9"/>
      <c r="I8" s="9"/>
      <c r="J8" s="9"/>
      <c r="K8" s="9"/>
      <c r="L8" s="9"/>
      <c r="M8" s="9"/>
    </row>
    <row r="9" spans="1:13" ht="22.5" customHeight="1" x14ac:dyDescent="0.25">
      <c r="A9" s="23" t="s">
        <v>9</v>
      </c>
      <c r="B9" s="24">
        <f>'[1]Расшир на 01.07.21'!E13</f>
        <v>10419305.399999999</v>
      </c>
      <c r="C9" s="25">
        <f>'[1]Расшир на 01.07.21'!F13</f>
        <v>4695078.0691099996</v>
      </c>
      <c r="D9" s="21">
        <f t="shared" si="0"/>
        <v>0.45061334598273706</v>
      </c>
      <c r="E9" s="8"/>
      <c r="F9" s="9"/>
      <c r="G9" s="9"/>
      <c r="H9" s="9"/>
      <c r="I9" s="9"/>
      <c r="J9" s="9"/>
      <c r="K9" s="9"/>
      <c r="L9" s="9"/>
      <c r="M9" s="9"/>
    </row>
    <row r="10" spans="1:13" ht="22.5" customHeight="1" x14ac:dyDescent="0.25">
      <c r="A10" s="26" t="s">
        <v>10</v>
      </c>
      <c r="B10" s="20">
        <f>[1]экономика!D22</f>
        <v>592546.29999999993</v>
      </c>
      <c r="C10" s="27">
        <f>[1]экономика!E22</f>
        <v>278757.69194999995</v>
      </c>
      <c r="D10" s="21">
        <f t="shared" si="0"/>
        <v>0.47044035537813667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2.5" customHeight="1" x14ac:dyDescent="0.25">
      <c r="A11" s="22" t="s">
        <v>11</v>
      </c>
      <c r="B11" s="20">
        <f>'[1]Расшир на 01.07.21'!E32</f>
        <v>3528632.47</v>
      </c>
      <c r="C11" s="20">
        <f>'[1]Расшир на 01.07.21'!F32</f>
        <v>2312212.03015</v>
      </c>
      <c r="D11" s="21">
        <f t="shared" si="0"/>
        <v>0.65527142591588738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2.5" customHeight="1" x14ac:dyDescent="0.25">
      <c r="A12" s="23" t="s">
        <v>12</v>
      </c>
      <c r="B12" s="24">
        <f>'[1]Расшир на 01.07.21'!E33</f>
        <v>3127997.02</v>
      </c>
      <c r="C12" s="24">
        <f>'[1]Расшир на 01.07.21'!F33</f>
        <v>1937668.2006199998</v>
      </c>
      <c r="D12" s="21">
        <f t="shared" si="0"/>
        <v>0.61945973357097373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2.5" customHeight="1" x14ac:dyDescent="0.25">
      <c r="A13" s="28" t="s">
        <v>13</v>
      </c>
      <c r="B13" s="24">
        <f>'[1]Расшир на 01.07.21'!E41</f>
        <v>221948.25</v>
      </c>
      <c r="C13" s="24">
        <f>'[1]Расшир на 01.07.21'!F41</f>
        <v>177997.557</v>
      </c>
      <c r="D13" s="21">
        <f t="shared" si="0"/>
        <v>0.80197774481213524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2.5" customHeight="1" x14ac:dyDescent="0.25">
      <c r="A14" s="23" t="s">
        <v>14</v>
      </c>
      <c r="B14" s="24">
        <f>'[1]Расшир на 01.07.21'!E44</f>
        <v>3012.38</v>
      </c>
      <c r="C14" s="25">
        <f>'[1]Расшир на 01.07.21'!F44</f>
        <v>1767.26658</v>
      </c>
      <c r="D14" s="21">
        <f t="shared" si="0"/>
        <v>0.58666787722664471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9" t="s">
        <v>15</v>
      </c>
      <c r="B15" s="24">
        <f>[1]экономика!D34</f>
        <v>175674.82</v>
      </c>
      <c r="C15" s="24">
        <f>[1]экономика!E34</f>
        <v>194778.99594999998</v>
      </c>
      <c r="D15" s="21">
        <f t="shared" si="0"/>
        <v>1.1087473773987642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2.5" customHeight="1" x14ac:dyDescent="0.25">
      <c r="A16" s="22" t="s">
        <v>16</v>
      </c>
      <c r="B16" s="20">
        <f>'[1]Расшир на 01.07.21'!E48</f>
        <v>1270959.6099999999</v>
      </c>
      <c r="C16" s="20">
        <f>'[1]Расшир на 01.07.21'!F48</f>
        <v>450587.67952999996</v>
      </c>
      <c r="D16" s="21">
        <f t="shared" si="0"/>
        <v>0.35452556948682262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2.5" customHeight="1" x14ac:dyDescent="0.25">
      <c r="A17" s="23" t="s">
        <v>17</v>
      </c>
      <c r="B17" s="24">
        <f>'[1]Расшир на 01.07.21'!E50</f>
        <v>460152.02</v>
      </c>
      <c r="C17" s="24">
        <f>'[1]Расшир на 01.07.21'!F50</f>
        <v>54890.698519999998</v>
      </c>
      <c r="D17" s="21">
        <f t="shared" si="0"/>
        <v>0.1192881833268927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2.5" customHeight="1" x14ac:dyDescent="0.25">
      <c r="A18" s="23" t="s">
        <v>18</v>
      </c>
      <c r="B18" s="24">
        <f>'[1]Расшир на 01.07.21'!E51</f>
        <v>810807.59</v>
      </c>
      <c r="C18" s="24">
        <f>'[1]Расшир на 01.07.21'!F51</f>
        <v>395696.98100999999</v>
      </c>
      <c r="D18" s="21">
        <f t="shared" si="0"/>
        <v>0.48802821518974682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2.5" customHeight="1" x14ac:dyDescent="0.25">
      <c r="A19" s="22" t="s">
        <v>19</v>
      </c>
      <c r="B19" s="20">
        <f>'[1]Расшир на 01.07.21'!E60</f>
        <v>259941.07</v>
      </c>
      <c r="C19" s="20">
        <f>'[1]Расшир на 01.07.21'!F60+0.01</f>
        <v>133708.57485999999</v>
      </c>
      <c r="D19" s="21">
        <f t="shared" si="0"/>
        <v>0.51438033574302044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30" t="s">
        <v>20</v>
      </c>
      <c r="B20" s="20">
        <f>'[1]Расшир на 01.07.21'!E68</f>
        <v>8.9499999999999993</v>
      </c>
      <c r="C20" s="20">
        <f>'[1]Расшир на 01.07.21'!F68</f>
        <v>-54.797280000000001</v>
      </c>
      <c r="D20" s="21" t="s">
        <v>21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30" t="s">
        <v>22</v>
      </c>
      <c r="B21" s="20">
        <f>'[1]Расшир на 01.07.21'!E85</f>
        <v>1205376.6500000001</v>
      </c>
      <c r="C21" s="20">
        <f>'[1]Расшир на 01.07.21'!F85</f>
        <v>569614.28287999996</v>
      </c>
      <c r="D21" s="21">
        <f t="shared" si="0"/>
        <v>0.47256123874641165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2.5" customHeight="1" x14ac:dyDescent="0.25">
      <c r="A22" s="30" t="s">
        <v>23</v>
      </c>
      <c r="B22" s="20">
        <f>'[1]Расшир на 01.07.21'!E120</f>
        <v>89558.180000000008</v>
      </c>
      <c r="C22" s="20">
        <f>'[1]Расшир на 01.07.21'!F120</f>
        <v>47877.470269999998</v>
      </c>
      <c r="D22" s="21">
        <f t="shared" si="0"/>
        <v>0.53459628444883533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2.5" customHeight="1" x14ac:dyDescent="0.25">
      <c r="A23" s="30" t="s">
        <v>24</v>
      </c>
      <c r="B23" s="20">
        <f>'[1]Расшир на 01.07.21'!E130</f>
        <v>20219.77</v>
      </c>
      <c r="C23" s="20">
        <f>'[1]Расшир на 01.07.21'!F130</f>
        <v>72196.967850000001</v>
      </c>
      <c r="D23" s="21">
        <f t="shared" si="0"/>
        <v>3.5706127146846871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2.5" customHeight="1" x14ac:dyDescent="0.25">
      <c r="A24" s="30" t="s">
        <v>25</v>
      </c>
      <c r="B24" s="20">
        <f>'[1]Расшир на 01.07.21'!E144</f>
        <v>351511.72000000003</v>
      </c>
      <c r="C24" s="20">
        <f>'[1]Расшир на 01.07.21'!F144+0.01</f>
        <v>165721.70491</v>
      </c>
      <c r="D24" s="21">
        <f t="shared" si="0"/>
        <v>0.47145428013040358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2.5" customHeight="1" x14ac:dyDescent="0.25">
      <c r="A25" s="22" t="s">
        <v>26</v>
      </c>
      <c r="B25" s="20">
        <f>'[1]Расшир на 01.07.21'!E167</f>
        <v>97.17</v>
      </c>
      <c r="C25" s="20">
        <f>'[1]Расшир на 01.07.21'!F167</f>
        <v>39</v>
      </c>
      <c r="D25" s="21">
        <f t="shared" si="0"/>
        <v>0.40135844396418646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2.5" customHeight="1" x14ac:dyDescent="0.25">
      <c r="A26" s="22" t="s">
        <v>27</v>
      </c>
      <c r="B26" s="20">
        <f>'[1]Расшир на 01.07.21'!E172</f>
        <v>86053.09</v>
      </c>
      <c r="C26" s="20">
        <f>'[1]Расшир на 01.07.21'!F172</f>
        <v>75340.684720000005</v>
      </c>
      <c r="D26" s="21">
        <f t="shared" si="0"/>
        <v>0.87551399630158555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2.5" customHeight="1" x14ac:dyDescent="0.25">
      <c r="A27" s="30" t="s">
        <v>28</v>
      </c>
      <c r="B27" s="20">
        <f>'[1]Расшир на 01.07.21'!E283</f>
        <v>12770</v>
      </c>
      <c r="C27" s="20">
        <f>'[1]Расшир на 01.07.21'!F283</f>
        <v>4865.9771799999999</v>
      </c>
      <c r="D27" s="21">
        <f t="shared" si="0"/>
        <v>0.38104754737666402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s="34" customFormat="1" ht="22.5" customHeight="1" x14ac:dyDescent="0.25">
      <c r="A28" s="31" t="s">
        <v>29</v>
      </c>
      <c r="B28" s="20">
        <f>'[1]Расшир на 01.07.21'!E289</f>
        <v>19276989.819690004</v>
      </c>
      <c r="C28" s="20">
        <f>'[1]Расшир на 01.07.21'!F289-0.01</f>
        <v>8420314.6774100009</v>
      </c>
      <c r="D28" s="21">
        <f t="shared" si="0"/>
        <v>0.43680651160635459</v>
      </c>
      <c r="E28" s="32"/>
      <c r="F28" s="33"/>
      <c r="G28" s="33"/>
      <c r="H28" s="33"/>
      <c r="I28" s="33"/>
      <c r="J28" s="33"/>
      <c r="K28" s="33"/>
      <c r="L28" s="33"/>
      <c r="M28" s="33"/>
    </row>
    <row r="29" spans="1:13" ht="31.9" customHeight="1" x14ac:dyDescent="0.25">
      <c r="A29" s="30" t="s">
        <v>30</v>
      </c>
      <c r="B29" s="20">
        <f>'[1]Расшир на 01.07.21'!E290</f>
        <v>19311187.883850001</v>
      </c>
      <c r="C29" s="20">
        <f>'[1]Расшир на 01.07.21'!F290</f>
        <v>8460599.9803500008</v>
      </c>
      <c r="D29" s="21">
        <f t="shared" si="0"/>
        <v>0.43811908574643527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30" t="s">
        <v>31</v>
      </c>
      <c r="B30" s="20">
        <f>'[1]Расшир на 01.07.21'!E436</f>
        <v>1438.89789</v>
      </c>
      <c r="C30" s="20">
        <f>'[1]Расшир на 01.07.21'!F436</f>
        <v>1678.98209</v>
      </c>
      <c r="D30" s="21">
        <f t="shared" si="0"/>
        <v>1.1668528404055134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customHeight="1" x14ac:dyDescent="0.25">
      <c r="A31" s="35" t="s">
        <v>32</v>
      </c>
      <c r="B31" s="24">
        <f>'[1]Расшир на 01.07.21'!E291</f>
        <v>197690.8</v>
      </c>
      <c r="C31" s="24">
        <f>'[1]Расшир на 01.07.21'!F291</f>
        <v>112253.8</v>
      </c>
      <c r="D31" s="21">
        <f t="shared" si="0"/>
        <v>0.56782510870510927</v>
      </c>
      <c r="E31" s="36"/>
      <c r="F31" s="9"/>
      <c r="G31" s="9"/>
      <c r="H31" s="9"/>
      <c r="I31" s="9"/>
      <c r="J31" s="9"/>
      <c r="K31" s="9"/>
      <c r="L31" s="9"/>
      <c r="M31" s="9"/>
    </row>
    <row r="32" spans="1:13" ht="22.5" customHeight="1" x14ac:dyDescent="0.25">
      <c r="A32" s="35" t="s">
        <v>33</v>
      </c>
      <c r="B32" s="24">
        <f>'[1]Расшир на 01.07.21'!E368</f>
        <v>11536356.007769998</v>
      </c>
      <c r="C32" s="24">
        <f>'[1]Расшир на 01.07.21'!F368</f>
        <v>6286368.48893</v>
      </c>
      <c r="D32" s="21">
        <f t="shared" si="0"/>
        <v>0.54491803865067856</v>
      </c>
      <c r="E32" s="36"/>
      <c r="F32" s="9"/>
      <c r="G32" s="9"/>
      <c r="H32" s="9"/>
      <c r="I32" s="9"/>
      <c r="J32" s="9"/>
      <c r="K32" s="9"/>
      <c r="L32" s="9"/>
      <c r="M32" s="9"/>
    </row>
    <row r="33" spans="1:13" ht="22.5" customHeight="1" x14ac:dyDescent="0.25">
      <c r="A33" s="35" t="s">
        <v>34</v>
      </c>
      <c r="B33" s="24">
        <f>'[1]Расшир на 01.07.21'!E420</f>
        <v>960281.5</v>
      </c>
      <c r="C33" s="24">
        <f>'[1]Расшир на 01.07.21'!F420</f>
        <v>331100.62150000001</v>
      </c>
      <c r="D33" s="21">
        <f t="shared" si="0"/>
        <v>0.34479537666819576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5" t="s">
        <v>35</v>
      </c>
      <c r="B34" s="24">
        <f>'[1]Расшир на 01.07.21'!E295-0.01</f>
        <v>6616859.5660800003</v>
      </c>
      <c r="C34" s="24">
        <f>'[1]Расшир на 01.07.21'!F295</f>
        <v>1730877.0699200002</v>
      </c>
      <c r="D34" s="21">
        <f t="shared" si="0"/>
        <v>0.26158588566591218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customHeight="1" x14ac:dyDescent="0.25">
      <c r="A35" s="30" t="s">
        <v>36</v>
      </c>
      <c r="B35" s="20">
        <f>'[1]Расшир на 01.07.21'!E436</f>
        <v>1438.89789</v>
      </c>
      <c r="C35" s="20">
        <f>'[1]Расшир на 01.07.21'!F436</f>
        <v>1678.98209</v>
      </c>
      <c r="D35" s="21">
        <f t="shared" si="0"/>
        <v>1.1668528404055134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30" t="s">
        <v>37</v>
      </c>
      <c r="B36" s="20">
        <f>'[1]Расшир на 01.07.21'!E447</f>
        <v>-51216.567849999999</v>
      </c>
      <c r="C36" s="20">
        <f>'[1]Расшир на 01.07.21'!F447</f>
        <v>-58168.633990000002</v>
      </c>
      <c r="D36" s="21" t="s">
        <v>21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customHeight="1" x14ac:dyDescent="0.25">
      <c r="A37" s="30" t="s">
        <v>38</v>
      </c>
      <c r="B37" s="20">
        <f>'[1]Расшир на 01.07.21'!E439</f>
        <v>775.92</v>
      </c>
      <c r="C37" s="20">
        <f>'[1]Расшир на 01.07.21'!F439-0.01</f>
        <v>535.82586000000003</v>
      </c>
      <c r="D37" s="21">
        <f t="shared" si="0"/>
        <v>0.69056843489019493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7" t="s">
        <v>39</v>
      </c>
      <c r="B38" s="20">
        <f>'[1]Расшир на 01.07.21'!E441</f>
        <v>14803.685799999999</v>
      </c>
      <c r="C38" s="20">
        <f>'[1]Расшир на 01.07.21'!F441</f>
        <v>15668.5231</v>
      </c>
      <c r="D38" s="21">
        <f t="shared" si="0"/>
        <v>1.0584204036537983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40" customFormat="1" ht="18.75" x14ac:dyDescent="0.3">
      <c r="A39" s="38" t="s">
        <v>40</v>
      </c>
      <c r="B39" s="20">
        <f>'[1]Расшир на 01.07.21'!E474</f>
        <v>39641422.439690001</v>
      </c>
      <c r="C39" s="20">
        <f>'[1]Расшир на 01.07.21'!F474</f>
        <v>19218100.963969998</v>
      </c>
      <c r="D39" s="21">
        <f t="shared" si="0"/>
        <v>0.48479847041836588</v>
      </c>
      <c r="E39" s="8"/>
      <c r="F39" s="39"/>
      <c r="G39" s="39"/>
      <c r="H39" s="39"/>
      <c r="I39" s="39"/>
      <c r="J39" s="39"/>
      <c r="K39" s="39"/>
      <c r="L39" s="39"/>
      <c r="M39" s="39"/>
    </row>
    <row r="40" spans="1:13" ht="15.75" x14ac:dyDescent="0.25">
      <c r="A40" s="23"/>
      <c r="B40" s="41"/>
      <c r="C40" s="41"/>
      <c r="D40" s="42"/>
      <c r="E40" s="8"/>
      <c r="F40" s="9"/>
      <c r="G40" s="9"/>
      <c r="H40" s="9"/>
      <c r="I40" s="9"/>
      <c r="J40" s="9"/>
      <c r="K40" s="9"/>
      <c r="L40" s="9"/>
      <c r="M40" s="9"/>
    </row>
    <row r="41" spans="1:13" ht="15" hidden="1" customHeight="1" x14ac:dyDescent="0.25">
      <c r="A41" s="43"/>
      <c r="B41" s="44"/>
      <c r="C41" s="44"/>
      <c r="D41" s="45" t="e">
        <f t="shared" si="0"/>
        <v>#DIV/0!</v>
      </c>
      <c r="E41" s="8"/>
    </row>
    <row r="42" spans="1:13" ht="22.5" customHeight="1" x14ac:dyDescent="0.25">
      <c r="A42" s="38" t="s">
        <v>41</v>
      </c>
      <c r="B42" s="41"/>
      <c r="C42" s="41"/>
      <c r="D42" s="42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3"/>
      <c r="B43" s="41"/>
      <c r="C43" s="41"/>
      <c r="D43" s="42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6" t="s">
        <v>42</v>
      </c>
      <c r="B44" s="47">
        <f>'[1]Расшир на 01.07.21'!E477</f>
        <v>2796500.9113299996</v>
      </c>
      <c r="C44" s="47">
        <f>'[1]Расшир на 01.07.21'!F477</f>
        <v>1228286.9982500004</v>
      </c>
      <c r="D44" s="48">
        <f t="shared" si="0"/>
        <v>0.43922281350726766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9" t="s">
        <v>43</v>
      </c>
      <c r="B45" s="49">
        <f>'[1]Расшир на 01.07.21'!E518</f>
        <v>4490</v>
      </c>
      <c r="C45" s="49">
        <f>'[1]Расшир на 01.07.21'!F518</f>
        <v>1969.7494099999999</v>
      </c>
      <c r="D45" s="50">
        <f>C45/B45</f>
        <v>0.43869697327394208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9" t="s">
        <v>44</v>
      </c>
      <c r="B46" s="49">
        <f>'[1]Расшир на 01.07.21'!E522</f>
        <v>100552.4</v>
      </c>
      <c r="C46" s="49">
        <f>'[1]Расшир на 01.07.21'!F522</f>
        <v>41299.712670000001</v>
      </c>
      <c r="D46" s="50">
        <f t="shared" ref="D46:D53" si="1">C46/B46</f>
        <v>0.41072826377092941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9" t="s">
        <v>45</v>
      </c>
      <c r="B47" s="49">
        <f>'[1]Расшир на 01.07.21'!E532</f>
        <v>1213938.91701</v>
      </c>
      <c r="C47" s="49">
        <f>'[1]Расшир на 01.07.21'!F532+0.01</f>
        <v>581310.01386000006</v>
      </c>
      <c r="D47" s="50">
        <f t="shared" si="1"/>
        <v>0.47886265586723209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9" t="s">
        <v>46</v>
      </c>
      <c r="B48" s="49">
        <f>'[1]Расшир на 01.07.21'!E545</f>
        <v>175.6</v>
      </c>
      <c r="C48" s="49">
        <f>'[1]Расшир на 01.07.21'!F545</f>
        <v>6.8780000000000001</v>
      </c>
      <c r="D48" s="50">
        <f t="shared" si="1"/>
        <v>3.9168564920273354E-2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9" t="s">
        <v>47</v>
      </c>
      <c r="B49" s="49">
        <f>'[1]Расшир на 01.07.21'!E548</f>
        <v>257635.00937000004</v>
      </c>
      <c r="C49" s="49">
        <f>'[1]Расшир на 01.07.21'!F548</f>
        <v>110508.43105999999</v>
      </c>
      <c r="D49" s="50">
        <f t="shared" si="1"/>
        <v>0.42893406191273625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9" t="s">
        <v>48</v>
      </c>
      <c r="B50" s="49">
        <f>'[1]Расшир на 01.07.21'!E559</f>
        <v>23530</v>
      </c>
      <c r="C50" s="49">
        <f>'[1]Расшир на 01.07.21'!F559</f>
        <v>14655.22272</v>
      </c>
      <c r="D50" s="50">
        <f t="shared" si="1"/>
        <v>0.62283139481512961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9" t="s">
        <v>49</v>
      </c>
      <c r="B51" s="49">
        <f>'[1]Расшир на 01.07.21'!E567</f>
        <v>115476.53182</v>
      </c>
      <c r="C51" s="49">
        <f>'[1]Расшир на 01.07.21'!F567</f>
        <v>0</v>
      </c>
      <c r="D51" s="50" t="s">
        <v>21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9" t="s">
        <v>50</v>
      </c>
      <c r="B52" s="49">
        <f>'[1]Расшир на 01.07.21'!E569</f>
        <v>2429.15</v>
      </c>
      <c r="C52" s="49">
        <f>'[1]Расшир на 01.07.21'!F569</f>
        <v>1992.9</v>
      </c>
      <c r="D52" s="50">
        <f t="shared" si="1"/>
        <v>0.82041043163246408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9" t="s">
        <v>51</v>
      </c>
      <c r="B53" s="49">
        <f>'[1]Расшир на 01.07.21'!E572</f>
        <v>1078273.3031300001</v>
      </c>
      <c r="C53" s="49">
        <f>'[1]Расшир на 01.07.21'!F572</f>
        <v>476544.10052999994</v>
      </c>
      <c r="D53" s="50">
        <f t="shared" si="1"/>
        <v>0.44195112607044323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51" t="s">
        <v>52</v>
      </c>
      <c r="B54" s="47">
        <f>'[1]Расшир на 01.07.21'!E601</f>
        <v>121331.72</v>
      </c>
      <c r="C54" s="47">
        <f>'[1]Расшир на 01.07.21'!F601</f>
        <v>47183.656289999999</v>
      </c>
      <c r="D54" s="48">
        <f t="shared" si="0"/>
        <v>0.38888145894577281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customHeight="1" x14ac:dyDescent="0.25">
      <c r="A55" s="52" t="s">
        <v>53</v>
      </c>
      <c r="B55" s="49">
        <f>'[1]Расшир на 01.07.21'!E615</f>
        <v>8190</v>
      </c>
      <c r="C55" s="49">
        <f>'[1]Расшир на 01.07.21'!F615</f>
        <v>0</v>
      </c>
      <c r="D55" s="50" t="s">
        <v>54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53" t="s">
        <v>55</v>
      </c>
      <c r="B56" s="49">
        <f>'[1]Расшир на 01.07.21'!E618</f>
        <v>20130.419999999998</v>
      </c>
      <c r="C56" s="49">
        <f>'[1]Расшир на 01.07.21'!F618</f>
        <v>167</v>
      </c>
      <c r="D56" s="50">
        <f>C56/B56</f>
        <v>8.2959024203171135E-3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37.5" customHeight="1" x14ac:dyDescent="0.25">
      <c r="A57" s="53" t="s">
        <v>56</v>
      </c>
      <c r="B57" s="49">
        <f>'[1]Расшир на 01.07.21'!E626</f>
        <v>93011.3</v>
      </c>
      <c r="C57" s="49">
        <f>'[1]Расшир на 01.07.21'!F626</f>
        <v>47016.656289999999</v>
      </c>
      <c r="D57" s="50">
        <f>C57/B57</f>
        <v>0.50549402373690078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46" t="s">
        <v>57</v>
      </c>
      <c r="B58" s="47">
        <f>'[1]Расшир на 01.07.21'!E635+0.01</f>
        <v>5670121.4534399994</v>
      </c>
      <c r="C58" s="47">
        <f>'[1]Расшир на 01.07.21'!F635</f>
        <v>1783408.87641</v>
      </c>
      <c r="D58" s="48">
        <f t="shared" si="0"/>
        <v>0.31452745607909788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9" t="s">
        <v>58</v>
      </c>
      <c r="B59" s="49">
        <f>'[1]Расшир на 01.07.21'!E700</f>
        <v>1017141.90055</v>
      </c>
      <c r="C59" s="49">
        <f>'[1]Расшир на 01.07.21'!F700</f>
        <v>453768.80536</v>
      </c>
      <c r="D59" s="50">
        <f t="shared" si="0"/>
        <v>0.44612143606967053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9" t="s">
        <v>59</v>
      </c>
      <c r="B60" s="49">
        <f>'[1]Расшир на 01.07.21'!E712</f>
        <v>4507143.2673599999</v>
      </c>
      <c r="C60" s="49">
        <f>'[1]Расшир на 01.07.21'!F712</f>
        <v>1290032.3225</v>
      </c>
      <c r="D60" s="50">
        <f t="shared" si="0"/>
        <v>0.28621950667559309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29" t="s">
        <v>60</v>
      </c>
      <c r="B61" s="54">
        <f>'[1]Расшир на 01.07.21'!E724</f>
        <v>145836.27552999998</v>
      </c>
      <c r="C61" s="55">
        <f>'[1]Расшир на 01.07.21'!F724</f>
        <v>39607.748550000004</v>
      </c>
      <c r="D61" s="50">
        <f t="shared" si="0"/>
        <v>0.27159051070151813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46" t="s">
        <v>61</v>
      </c>
      <c r="B62" s="47">
        <f>'[1]Расшир на 01.07.21'!E747</f>
        <v>4330779.8291999996</v>
      </c>
      <c r="C62" s="47">
        <f>'[1]Расшир на 01.07.21'!F747</f>
        <v>798301.71320999996</v>
      </c>
      <c r="D62" s="48">
        <f t="shared" si="0"/>
        <v>0.18433209368610773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9" t="s">
        <v>62</v>
      </c>
      <c r="B63" s="49">
        <f>'[1]Расшир на 01.07.21'!E796</f>
        <v>2133588.19771</v>
      </c>
      <c r="C63" s="49">
        <f>'[1]Расшир на 01.07.21'!F796</f>
        <v>232374.34250000003</v>
      </c>
      <c r="D63" s="50">
        <f t="shared" si="0"/>
        <v>0.10891246152814754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9" t="s">
        <v>63</v>
      </c>
      <c r="B64" s="49">
        <f>'[1]Расшир на 01.07.21'!E810</f>
        <v>133280.88459</v>
      </c>
      <c r="C64" s="49">
        <f>'[1]Расшир на 01.07.21'!F810</f>
        <v>21083.243829999999</v>
      </c>
      <c r="D64" s="50">
        <f t="shared" si="0"/>
        <v>0.15818655386972022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customHeight="1" x14ac:dyDescent="0.25">
      <c r="A65" s="29" t="s">
        <v>64</v>
      </c>
      <c r="B65" s="49">
        <f>'[1]Расшир на 01.07.21'!E818</f>
        <v>1501670.39142</v>
      </c>
      <c r="C65" s="49">
        <f>'[1]Расшир на 01.07.21'!F818</f>
        <v>288798.30953999999</v>
      </c>
      <c r="D65" s="50">
        <f t="shared" si="0"/>
        <v>0.19231804208838957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hidden="1" customHeight="1" x14ac:dyDescent="0.25">
      <c r="A66" s="29" t="s">
        <v>65</v>
      </c>
      <c r="B66" s="49">
        <f>'[1]Расшир на 01.07.21'!E831</f>
        <v>0</v>
      </c>
      <c r="C66" s="49">
        <f>'[1]Расшир на 01.07.21'!F831</f>
        <v>0</v>
      </c>
      <c r="D66" s="50" t="e">
        <f t="shared" si="0"/>
        <v>#DIV/0!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29" t="s">
        <v>66</v>
      </c>
      <c r="B67" s="49">
        <f>'[1]Расшир на 01.07.21'!E834</f>
        <v>562240.35548000003</v>
      </c>
      <c r="C67" s="49">
        <f>'[1]Расшир на 01.07.21'!F834</f>
        <v>256045.81734000001</v>
      </c>
      <c r="D67" s="50">
        <f t="shared" si="0"/>
        <v>0.45540277364367887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customHeight="1" x14ac:dyDescent="0.25">
      <c r="A68" s="46" t="s">
        <v>67</v>
      </c>
      <c r="B68" s="47">
        <f>'[1]Расшир на 01.07.21'!E858</f>
        <v>15173.051619999998</v>
      </c>
      <c r="C68" s="47">
        <f>'[1]Расшир на 01.07.21'!F858-0.01</f>
        <v>1389.34629</v>
      </c>
      <c r="D68" s="56">
        <f t="shared" si="0"/>
        <v>9.1566701596708863E-2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customHeight="1" x14ac:dyDescent="0.25">
      <c r="A69" s="57" t="s">
        <v>68</v>
      </c>
      <c r="B69" s="49">
        <f>'[1]Расшир на 01.07.21'!E866</f>
        <v>79.46302</v>
      </c>
      <c r="C69" s="49">
        <f>'[1]Расшир на 01.07.21'!F866</f>
        <v>79.46302</v>
      </c>
      <c r="D69" s="50">
        <f>C69/B69</f>
        <v>1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customHeight="1" x14ac:dyDescent="0.25">
      <c r="A70" s="53" t="s">
        <v>69</v>
      </c>
      <c r="B70" s="49">
        <f>'[1]Расшир на 01.07.21'!E867</f>
        <v>3670</v>
      </c>
      <c r="C70" s="49">
        <f>'[1]Расшир на 01.07.21'!F867</f>
        <v>725.37351000000001</v>
      </c>
      <c r="D70" s="50">
        <f t="shared" ref="D70:D96" si="2">C70/B70</f>
        <v>0.19764945776566759</v>
      </c>
      <c r="E70" s="8"/>
      <c r="F70" s="9"/>
      <c r="G70" s="9"/>
      <c r="H70" s="9"/>
      <c r="I70" s="9"/>
      <c r="J70" s="9"/>
      <c r="K70" s="9"/>
      <c r="L70" s="9"/>
      <c r="M70" s="9"/>
    </row>
    <row r="71" spans="1:13" ht="22.5" customHeight="1" x14ac:dyDescent="0.25">
      <c r="A71" s="53" t="s">
        <v>70</v>
      </c>
      <c r="B71" s="49">
        <f>'[1]Расшир на 01.07.21'!$E$870</f>
        <v>11423.588599999999</v>
      </c>
      <c r="C71" s="49">
        <f>'[1]Расшир на 01.07.21'!$F$870</f>
        <v>584.51976000000002</v>
      </c>
      <c r="D71" s="50">
        <f t="shared" si="2"/>
        <v>5.1167788027660595E-2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46" t="s">
        <v>71</v>
      </c>
      <c r="B72" s="47">
        <f>'[1]Расшир на 01.07.21'!E872</f>
        <v>20281627.052409995</v>
      </c>
      <c r="C72" s="47">
        <f>'[1]Расшир на 01.07.21'!F872</f>
        <v>9952207.4084299989</v>
      </c>
      <c r="D72" s="48">
        <f t="shared" si="2"/>
        <v>0.49070064165524691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9" t="s">
        <v>72</v>
      </c>
      <c r="B73" s="49">
        <f>'[1]Расшир на 01.07.21'!E918</f>
        <v>8398284.3888499998</v>
      </c>
      <c r="C73" s="49">
        <f>'[1]Расшир на 01.07.21'!F918</f>
        <v>3786172.6073400006</v>
      </c>
      <c r="D73" s="50">
        <f>C73/B73</f>
        <v>0.450826910835113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9" t="s">
        <v>73</v>
      </c>
      <c r="B74" s="49">
        <f>'[1]Расшир на 01.07.21'!E932</f>
        <v>8949476.8726699986</v>
      </c>
      <c r="C74" s="49">
        <f>'[1]Расшир на 01.07.21'!F932</f>
        <v>4734213.8634099998</v>
      </c>
      <c r="D74" s="50">
        <f t="shared" ref="D74:D77" si="3">C74/B74</f>
        <v>0.52899336249109585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9" t="s">
        <v>74</v>
      </c>
      <c r="B75" s="49">
        <f>'[1]Расшир на 01.07.21'!E945</f>
        <v>1395792.6389999995</v>
      </c>
      <c r="C75" s="49">
        <f>'[1]Расшир на 01.07.21'!F945+0.01</f>
        <v>755497.05475999997</v>
      </c>
      <c r="D75" s="50">
        <f t="shared" si="3"/>
        <v>0.541267401511207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9" t="s">
        <v>75</v>
      </c>
      <c r="B76" s="49">
        <f>'[1]Расшир на 01.07.21'!E956</f>
        <v>739966.06799999997</v>
      </c>
      <c r="C76" s="49">
        <f>'[1]Расшир на 01.07.21'!F956</f>
        <v>295789.26363</v>
      </c>
      <c r="D76" s="50">
        <f t="shared" si="3"/>
        <v>0.39973355052545467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29" t="s">
        <v>76</v>
      </c>
      <c r="B77" s="49">
        <f>'[1]Расшир на 01.07.21'!E979</f>
        <v>798107.08389000001</v>
      </c>
      <c r="C77" s="49">
        <f>'[1]Расшир на 01.07.21'!F979</f>
        <v>380534.62929000001</v>
      </c>
      <c r="D77" s="50">
        <f t="shared" si="3"/>
        <v>0.47679645622898342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51" t="s">
        <v>77</v>
      </c>
      <c r="B78" s="47">
        <f>'[1]Расшир на 01.07.21'!E1001-0.01</f>
        <v>1351200.31647</v>
      </c>
      <c r="C78" s="47">
        <f>'[1]Расшир на 01.07.21'!F1001-0.01</f>
        <v>614041.62717999995</v>
      </c>
      <c r="D78" s="48">
        <f t="shared" si="2"/>
        <v>0.45444159514717908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9" t="s">
        <v>78</v>
      </c>
      <c r="B79" s="49">
        <f>'[1]Расшир на 01.07.21'!E1042</f>
        <v>1235781.6529999999</v>
      </c>
      <c r="C79" s="49">
        <f>'[1]Расшир на 01.07.21'!F1042</f>
        <v>559492.39436999999</v>
      </c>
      <c r="D79" s="50">
        <f>C79/B79</f>
        <v>0.45274372945396046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22.5" customHeight="1" x14ac:dyDescent="0.25">
      <c r="A80" s="29" t="s">
        <v>79</v>
      </c>
      <c r="B80" s="49">
        <f>'[1]Расшир на 01.07.21'!E1051</f>
        <v>26024.22493</v>
      </c>
      <c r="C80" s="49">
        <f>'[1]Расшир на 01.07.21'!F1051</f>
        <v>12674.632900000001</v>
      </c>
      <c r="D80" s="50">
        <f t="shared" ref="D80:D81" si="4">C80/B80</f>
        <v>0.48703209928796143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32.25" customHeight="1" x14ac:dyDescent="0.25">
      <c r="A81" s="29" t="s">
        <v>80</v>
      </c>
      <c r="B81" s="49">
        <f>'[1]Расшир на 01.07.21'!E1055</f>
        <v>89394.448539999998</v>
      </c>
      <c r="C81" s="49">
        <f>'[1]Расшир на 01.07.21'!F1055</f>
        <v>41874.609909999999</v>
      </c>
      <c r="D81" s="50">
        <f t="shared" si="4"/>
        <v>0.46842517174053594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26.25" hidden="1" customHeight="1" x14ac:dyDescent="0.25">
      <c r="A82" s="51" t="s">
        <v>81</v>
      </c>
      <c r="B82" s="47">
        <f>'[1]Расшир на 01.07.21'!E1069</f>
        <v>0</v>
      </c>
      <c r="C82" s="47">
        <f>'[1]Расшир на 01.07.21'!F1069</f>
        <v>0</v>
      </c>
      <c r="D82" s="56" t="e">
        <f t="shared" si="2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18" hidden="1" customHeight="1" x14ac:dyDescent="0.25">
      <c r="A83" s="53" t="s">
        <v>82</v>
      </c>
      <c r="B83" s="49">
        <f>'[1]Расшир на 01.07.21'!E1090</f>
        <v>0</v>
      </c>
      <c r="C83" s="49">
        <f>'[1]Расшир на 01.07.21'!F1090</f>
        <v>0</v>
      </c>
      <c r="D83" s="50" t="e">
        <f t="shared" si="2"/>
        <v>#DIV/0!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46" t="s">
        <v>83</v>
      </c>
      <c r="B84" s="47">
        <f>'[1]Расшир на 01.07.21'!E1190</f>
        <v>2491913.0757399998</v>
      </c>
      <c r="C84" s="47">
        <f>'[1]Расшир на 01.07.21'!F1190</f>
        <v>795441.91081999999</v>
      </c>
      <c r="D84" s="48">
        <f t="shared" si="2"/>
        <v>0.3192093330076472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customHeight="1" x14ac:dyDescent="0.25">
      <c r="A85" s="29" t="s">
        <v>84</v>
      </c>
      <c r="B85" s="49">
        <f>'[1]Расшир на 01.07.21'!E1237</f>
        <v>59248.73</v>
      </c>
      <c r="C85" s="49">
        <f>'[1]Расшир на 01.07.21'!F1237</f>
        <v>24774.442630000001</v>
      </c>
      <c r="D85" s="50">
        <f>C85/B85</f>
        <v>0.41814301555493255</v>
      </c>
      <c r="E85" s="8"/>
      <c r="F85" s="9"/>
      <c r="G85" s="9"/>
      <c r="H85" s="9"/>
      <c r="I85" s="9"/>
      <c r="J85" s="9"/>
      <c r="K85" s="9"/>
      <c r="L85" s="9"/>
      <c r="M85" s="9"/>
    </row>
    <row r="86" spans="1:13" ht="22.5" hidden="1" customHeight="1" x14ac:dyDescent="0.25">
      <c r="A86" s="29" t="s">
        <v>85</v>
      </c>
      <c r="B86" s="49">
        <f>'[1]Расшир на 01.07.21'!E1241</f>
        <v>0</v>
      </c>
      <c r="C86" s="49">
        <f>'[1]Расшир на 01.07.21'!F1241</f>
        <v>0</v>
      </c>
      <c r="D86" s="50" t="e">
        <f t="shared" ref="D86:D89" si="5">C86/B86</f>
        <v>#DIV/0!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9" t="s">
        <v>86</v>
      </c>
      <c r="B87" s="49">
        <f>'[1]Расшир на 01.07.21'!E1246</f>
        <v>1595051.1999000001</v>
      </c>
      <c r="C87" s="49">
        <f>'[1]Расшир на 01.07.21'!F1246</f>
        <v>707675.92075999989</v>
      </c>
      <c r="D87" s="50">
        <f t="shared" si="5"/>
        <v>0.44366972094962642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9" t="s">
        <v>87</v>
      </c>
      <c r="B88" s="49">
        <f>'[1]Расшир на 01.07.21'!E1260</f>
        <v>768048.87076999992</v>
      </c>
      <c r="C88" s="49">
        <f>'[1]Расшир на 01.07.21'!F1260</f>
        <v>33214.501369999998</v>
      </c>
      <c r="D88" s="50">
        <f t="shared" si="5"/>
        <v>4.3245296795633749E-2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29" t="s">
        <v>88</v>
      </c>
      <c r="B89" s="49">
        <f>'[1]Расшир на 01.07.21'!E1268</f>
        <v>69564.275070000003</v>
      </c>
      <c r="C89" s="49">
        <f>'[1]Расшир на 01.07.21'!F1268</f>
        <v>29777.046060000001</v>
      </c>
      <c r="D89" s="50">
        <f t="shared" si="5"/>
        <v>0.4280508354329351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46" t="s">
        <v>89</v>
      </c>
      <c r="B90" s="47">
        <f>'[1]Расшир на 01.07.21'!E1286</f>
        <v>1786284.5520900001</v>
      </c>
      <c r="C90" s="47">
        <f>'[1]Расшир на 01.07.21'!F1286+0.01</f>
        <v>789812.53213000007</v>
      </c>
      <c r="D90" s="48">
        <f t="shared" si="2"/>
        <v>0.44215381653829933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9" t="s">
        <v>90</v>
      </c>
      <c r="B91" s="49">
        <f>'[1]Расшир на 01.07.21'!E1337</f>
        <v>1157084.86381</v>
      </c>
      <c r="C91" s="49">
        <f>'[1]Расшир на 01.07.21'!F1337</f>
        <v>520969.29837000003</v>
      </c>
      <c r="D91" s="50">
        <f>C91/B91</f>
        <v>0.45024294644610113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9" t="s">
        <v>91</v>
      </c>
      <c r="B92" s="49">
        <f>'[1]Расшир на 01.07.21'!E1342</f>
        <v>462583.64540000004</v>
      </c>
      <c r="C92" s="49">
        <f>'[1]Расшир на 01.07.21'!F1342</f>
        <v>158906.77752</v>
      </c>
      <c r="D92" s="50">
        <f t="shared" ref="D92:D93" si="6">C92/B92</f>
        <v>0.34352009436605124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29" t="s">
        <v>92</v>
      </c>
      <c r="B93" s="49">
        <f>'[1]Расшир на 01.07.21'!E1351</f>
        <v>166616.04287999999</v>
      </c>
      <c r="C93" s="49">
        <f>'[1]Расшир на 01.07.21'!F1351</f>
        <v>109936.44624</v>
      </c>
      <c r="D93" s="50">
        <f t="shared" si="6"/>
        <v>0.65981909268592043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58" t="s">
        <v>93</v>
      </c>
      <c r="B94" s="47">
        <f>B95</f>
        <v>50640</v>
      </c>
      <c r="C94" s="47">
        <f>C95</f>
        <v>23457.944729999999</v>
      </c>
      <c r="D94" s="48">
        <f t="shared" si="2"/>
        <v>0.46322955627962081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29" t="s">
        <v>94</v>
      </c>
      <c r="B95" s="49">
        <f>'[1]Расшир на 01.07.21'!E1371</f>
        <v>50640</v>
      </c>
      <c r="C95" s="49">
        <f>'[1]Расшир на 01.07.21'!F1371</f>
        <v>23457.944729999999</v>
      </c>
      <c r="D95" s="50">
        <f>C95/B95</f>
        <v>0.46322955627962081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51" t="s">
        <v>95</v>
      </c>
      <c r="B96" s="47">
        <f>'[1]Расшир на 01.07.21'!E1372</f>
        <v>815594.34693</v>
      </c>
      <c r="C96" s="47">
        <f>'[1]Расшир на 01.07.21'!F1372</f>
        <v>316116.07140999998</v>
      </c>
      <c r="D96" s="48">
        <f t="shared" si="2"/>
        <v>0.387589826486538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ht="22.5" customHeight="1" x14ac:dyDescent="0.25">
      <c r="A97" s="29" t="s">
        <v>96</v>
      </c>
      <c r="B97" s="49">
        <f>'[1]Расшир на 01.07.21'!E1375</f>
        <v>815594.34693</v>
      </c>
      <c r="C97" s="49">
        <f>'[1]Расшир на 01.07.21'!F1375</f>
        <v>316116.07140999998</v>
      </c>
      <c r="D97" s="50">
        <f>C97/B97</f>
        <v>0.387589826486538</v>
      </c>
      <c r="E97" s="8"/>
      <c r="F97" s="9"/>
      <c r="G97" s="9"/>
      <c r="H97" s="9"/>
      <c r="I97" s="9"/>
      <c r="J97" s="9"/>
      <c r="K97" s="9"/>
      <c r="L97" s="9"/>
      <c r="M97" s="9"/>
    </row>
    <row r="98" spans="1:13" s="40" customFormat="1" ht="21" customHeight="1" x14ac:dyDescent="0.3">
      <c r="A98" s="38" t="s">
        <v>97</v>
      </c>
      <c r="B98" s="59">
        <f>'[1]Расшир на 01.07.21'!E1379</f>
        <v>39711166.309229992</v>
      </c>
      <c r="C98" s="59">
        <f>'[1]Расшир на 01.07.21'!F1379-0.01</f>
        <v>16349648.08515</v>
      </c>
      <c r="D98" s="60">
        <f>C98/B98</f>
        <v>0.41171412488456383</v>
      </c>
      <c r="E98" s="8"/>
      <c r="F98" s="39"/>
      <c r="G98" s="39"/>
      <c r="H98" s="39"/>
      <c r="I98" s="39"/>
      <c r="J98" s="39"/>
      <c r="K98" s="39"/>
      <c r="L98" s="39"/>
      <c r="M98" s="39"/>
    </row>
    <row r="99" spans="1:13" ht="12.75" customHeight="1" x14ac:dyDescent="0.25">
      <c r="A99" s="23"/>
      <c r="B99" s="24"/>
      <c r="C99" s="24"/>
      <c r="D99" s="61"/>
      <c r="E99" s="8"/>
      <c r="F99" s="9"/>
      <c r="G99" s="9"/>
      <c r="H99" s="9"/>
      <c r="I99" s="9"/>
      <c r="J99" s="9"/>
      <c r="K99" s="9"/>
      <c r="L99" s="9"/>
      <c r="M99" s="9"/>
    </row>
    <row r="100" spans="1:13" ht="31.5" x14ac:dyDescent="0.25">
      <c r="A100" s="30" t="s">
        <v>98</v>
      </c>
      <c r="B100" s="20">
        <f>B39-B98</f>
        <v>-69743.869539991021</v>
      </c>
      <c r="C100" s="20">
        <f>C39-C98-0.01</f>
        <v>2868452.8688199986</v>
      </c>
      <c r="D100" s="21"/>
      <c r="E100" s="8"/>
      <c r="F100" s="9"/>
      <c r="G100" s="9"/>
      <c r="H100" s="9"/>
      <c r="I100" s="9"/>
      <c r="J100" s="9"/>
      <c r="K100" s="9"/>
      <c r="L100" s="9"/>
      <c r="M100" s="9"/>
    </row>
    <row r="101" spans="1:13" ht="15.75" x14ac:dyDescent="0.25">
      <c r="A101" s="23"/>
      <c r="B101" s="24"/>
      <c r="C101" s="24"/>
      <c r="D101" s="21"/>
      <c r="E101" s="8"/>
      <c r="F101" s="9"/>
      <c r="G101" s="9"/>
      <c r="H101" s="9"/>
      <c r="I101" s="9"/>
      <c r="J101" s="9"/>
      <c r="K101" s="9"/>
      <c r="L101" s="9"/>
      <c r="M101" s="9"/>
    </row>
    <row r="102" spans="1:13" ht="15.75" x14ac:dyDescent="0.25">
      <c r="A102" s="30" t="s">
        <v>99</v>
      </c>
      <c r="B102" s="20">
        <f>B103+B104</f>
        <v>0</v>
      </c>
      <c r="C102" s="20">
        <f>C103+C104</f>
        <v>0</v>
      </c>
      <c r="D102" s="21"/>
      <c r="E102" s="8"/>
      <c r="F102" s="9"/>
      <c r="G102" s="9"/>
      <c r="H102" s="9"/>
      <c r="I102" s="9"/>
      <c r="J102" s="9"/>
      <c r="K102" s="9"/>
      <c r="L102" s="9"/>
      <c r="M102" s="9"/>
    </row>
    <row r="103" spans="1:13" ht="15.75" x14ac:dyDescent="0.25">
      <c r="A103" s="23" t="s">
        <v>100</v>
      </c>
      <c r="B103" s="24">
        <f>'[1]Расшир на 01.07.21'!E1385</f>
        <v>0</v>
      </c>
      <c r="C103" s="24">
        <f>'[1]Расшир на 01.07.21'!F1385</f>
        <v>0</v>
      </c>
      <c r="D103" s="21"/>
      <c r="E103" s="8"/>
      <c r="F103" s="9"/>
      <c r="G103" s="9"/>
      <c r="H103" s="9"/>
      <c r="I103" s="9"/>
      <c r="J103" s="9"/>
      <c r="K103" s="9"/>
      <c r="L103" s="9"/>
      <c r="M103" s="9"/>
    </row>
    <row r="104" spans="1:13" ht="15.75" hidden="1" x14ac:dyDescent="0.25">
      <c r="A104" s="23" t="s">
        <v>101</v>
      </c>
      <c r="B104" s="24">
        <f>'[1]Расшир на 01.07.21'!E1386</f>
        <v>0</v>
      </c>
      <c r="C104" s="24">
        <f>'[1]Расшир на 01.07.21'!F1386</f>
        <v>0</v>
      </c>
      <c r="D104" s="21"/>
      <c r="E104" s="8"/>
      <c r="F104" s="9"/>
      <c r="G104" s="9"/>
      <c r="H104" s="9"/>
      <c r="I104" s="9"/>
      <c r="J104" s="9"/>
      <c r="K104" s="9"/>
      <c r="L104" s="9"/>
      <c r="M104" s="9"/>
    </row>
    <row r="105" spans="1:13" ht="13.5" customHeight="1" x14ac:dyDescent="0.25">
      <c r="A105" s="23"/>
      <c r="B105" s="24"/>
      <c r="C105" s="24"/>
      <c r="D105" s="21"/>
      <c r="E105" s="8"/>
      <c r="F105" s="9"/>
      <c r="G105" s="9"/>
      <c r="H105" s="9"/>
      <c r="I105" s="9"/>
      <c r="J105" s="9"/>
      <c r="K105" s="9"/>
      <c r="L105" s="9"/>
      <c r="M105" s="9"/>
    </row>
    <row r="106" spans="1:13" ht="31.5" x14ac:dyDescent="0.25">
      <c r="A106" s="30" t="s">
        <v>102</v>
      </c>
      <c r="B106" s="20">
        <f>B107+B108</f>
        <v>100000</v>
      </c>
      <c r="C106" s="20">
        <f>C107+C108</f>
        <v>0</v>
      </c>
      <c r="D106" s="21"/>
      <c r="E106" s="8"/>
      <c r="F106" s="9"/>
      <c r="G106" s="9"/>
      <c r="H106" s="9"/>
      <c r="I106" s="9"/>
      <c r="J106" s="9"/>
      <c r="K106" s="9"/>
      <c r="L106" s="9"/>
      <c r="M106" s="9"/>
    </row>
    <row r="107" spans="1:13" ht="22.5" customHeight="1" x14ac:dyDescent="0.25">
      <c r="A107" s="28" t="s">
        <v>103</v>
      </c>
      <c r="B107" s="24">
        <f>'[1]Расшир на 01.07.21'!E1389</f>
        <v>1796644</v>
      </c>
      <c r="C107" s="24">
        <f>'[1]Расшир на 01.07.21'!F1389</f>
        <v>0</v>
      </c>
      <c r="D107" s="21"/>
      <c r="E107" s="8"/>
      <c r="F107" s="9"/>
      <c r="G107" s="9"/>
      <c r="H107" s="9"/>
      <c r="I107" s="9"/>
      <c r="J107" s="9"/>
      <c r="K107" s="9"/>
      <c r="L107" s="9"/>
      <c r="M107" s="9"/>
    </row>
    <row r="108" spans="1:13" ht="31.5" x14ac:dyDescent="0.25">
      <c r="A108" s="28" t="s">
        <v>104</v>
      </c>
      <c r="B108" s="24">
        <f>'[1]Расшир на 01.07.21'!E1390</f>
        <v>-1696644</v>
      </c>
      <c r="C108" s="24">
        <f>'[1]Расшир на 01.07.21'!F1390</f>
        <v>0</v>
      </c>
      <c r="D108" s="21"/>
      <c r="E108" s="8"/>
      <c r="F108" s="9"/>
      <c r="G108" s="9"/>
      <c r="H108" s="9"/>
      <c r="I108" s="9"/>
      <c r="J108" s="9"/>
      <c r="K108" s="9"/>
      <c r="L108" s="9"/>
      <c r="M108" s="9"/>
    </row>
    <row r="109" spans="1:13" ht="14.25" customHeight="1" x14ac:dyDescent="0.25">
      <c r="A109" s="23"/>
      <c r="B109" s="24"/>
      <c r="C109" s="24"/>
      <c r="D109" s="21"/>
      <c r="E109" s="8"/>
      <c r="F109" s="9"/>
      <c r="G109" s="9"/>
      <c r="H109" s="9"/>
      <c r="I109" s="9"/>
      <c r="J109" s="9"/>
      <c r="K109" s="9"/>
      <c r="L109" s="9"/>
      <c r="M109" s="9"/>
    </row>
    <row r="110" spans="1:13" ht="22.5" customHeight="1" x14ac:dyDescent="0.25">
      <c r="A110" s="30" t="s">
        <v>105</v>
      </c>
      <c r="B110" s="20">
        <f>B111+B112</f>
        <v>-515800</v>
      </c>
      <c r="C110" s="20">
        <f>'[1]Расшир на 01.07.21'!F1392</f>
        <v>-1550000</v>
      </c>
      <c r="D110" s="21"/>
      <c r="E110" s="8"/>
      <c r="F110" s="9"/>
      <c r="G110" s="9"/>
      <c r="H110" s="9"/>
      <c r="I110" s="9"/>
      <c r="J110" s="9"/>
      <c r="K110" s="9"/>
      <c r="L110" s="9"/>
      <c r="M110" s="9"/>
    </row>
    <row r="111" spans="1:13" ht="22.5" customHeight="1" x14ac:dyDescent="0.25">
      <c r="A111" s="23" t="s">
        <v>106</v>
      </c>
      <c r="B111" s="24">
        <f>'[1]Расшир на 01.07.21'!E1393</f>
        <v>10546645</v>
      </c>
      <c r="C111" s="24">
        <f>'[1]Расшир на 01.07.21'!F1393</f>
        <v>900000</v>
      </c>
      <c r="D111" s="21"/>
      <c r="E111" s="8"/>
      <c r="F111" s="9"/>
      <c r="G111" s="9"/>
      <c r="H111" s="9"/>
      <c r="I111" s="9"/>
      <c r="J111" s="9"/>
      <c r="K111" s="9"/>
      <c r="L111" s="9"/>
      <c r="M111" s="9"/>
    </row>
    <row r="112" spans="1:13" ht="22.5" customHeight="1" x14ac:dyDescent="0.25">
      <c r="A112" s="28" t="s">
        <v>107</v>
      </c>
      <c r="B112" s="24">
        <f>'[1]Расшир на 01.07.21'!E1394</f>
        <v>-11062445</v>
      </c>
      <c r="C112" s="24">
        <f>'[1]Расшир на 01.07.21'!F1394</f>
        <v>-2450000</v>
      </c>
      <c r="D112" s="21"/>
      <c r="E112" s="8"/>
      <c r="F112" s="9"/>
      <c r="G112" s="9"/>
      <c r="H112" s="9"/>
      <c r="I112" s="9"/>
      <c r="J112" s="9"/>
      <c r="K112" s="9"/>
      <c r="L112" s="9"/>
      <c r="M112" s="9"/>
    </row>
    <row r="113" spans="1:13" ht="15.75" customHeight="1" x14ac:dyDescent="0.25">
      <c r="A113" s="28"/>
      <c r="B113" s="24"/>
      <c r="C113" s="24"/>
      <c r="D113" s="21"/>
      <c r="E113" s="8"/>
      <c r="F113" s="9"/>
      <c r="G113" s="9"/>
      <c r="H113" s="9"/>
      <c r="I113" s="9"/>
      <c r="J113" s="9"/>
      <c r="K113" s="9"/>
      <c r="L113" s="9"/>
      <c r="M113" s="9"/>
    </row>
    <row r="114" spans="1:13" ht="34.5" customHeight="1" x14ac:dyDescent="0.25">
      <c r="A114" s="26" t="s">
        <v>108</v>
      </c>
      <c r="B114" s="62">
        <v>0</v>
      </c>
      <c r="C114" s="63">
        <f>C115</f>
        <v>885362.49558999995</v>
      </c>
      <c r="D114" s="21"/>
      <c r="E114" s="8"/>
      <c r="F114" s="9"/>
      <c r="G114" s="9"/>
      <c r="H114" s="9"/>
      <c r="I114" s="9"/>
      <c r="J114" s="9"/>
      <c r="K114" s="9"/>
      <c r="L114" s="9"/>
      <c r="M114" s="9"/>
    </row>
    <row r="115" spans="1:13" ht="50.25" customHeight="1" x14ac:dyDescent="0.25">
      <c r="A115" s="64" t="s">
        <v>109</v>
      </c>
      <c r="B115" s="65">
        <v>0</v>
      </c>
      <c r="C115" s="66">
        <f>'[1]Расшир на 01.07.21'!F1400</f>
        <v>885362.49558999995</v>
      </c>
      <c r="D115" s="21"/>
      <c r="E115" s="8"/>
      <c r="F115" s="9"/>
      <c r="G115" s="9"/>
      <c r="H115" s="9"/>
      <c r="I115" s="9"/>
      <c r="J115" s="9"/>
      <c r="K115" s="9"/>
      <c r="L115" s="9"/>
      <c r="M115" s="9"/>
    </row>
    <row r="116" spans="1:13" ht="33" customHeight="1" x14ac:dyDescent="0.25">
      <c r="A116" s="30" t="s">
        <v>110</v>
      </c>
      <c r="B116" s="20">
        <f>B117+B118</f>
        <v>485543.86953999847</v>
      </c>
      <c r="C116" s="20">
        <f>C117+C118</f>
        <v>-2203815.3744099997</v>
      </c>
      <c r="D116" s="21"/>
      <c r="E116" s="8"/>
      <c r="F116" s="9"/>
      <c r="G116" s="9"/>
      <c r="H116" s="9"/>
      <c r="I116" s="9"/>
      <c r="J116" s="9"/>
      <c r="K116" s="9"/>
      <c r="L116" s="9"/>
      <c r="M116" s="9"/>
    </row>
    <row r="117" spans="1:13" ht="22.5" customHeight="1" x14ac:dyDescent="0.25">
      <c r="A117" s="23" t="s">
        <v>111</v>
      </c>
      <c r="B117" s="24">
        <f>'[1]Расшир на 01.07.21'!E1404</f>
        <v>-51984711.439690001</v>
      </c>
      <c r="C117" s="24">
        <f>'[1]Расшир на 01.07.21'!F1404</f>
        <v>-27039900.901349999</v>
      </c>
      <c r="D117" s="21"/>
      <c r="E117" s="8"/>
      <c r="F117" s="9"/>
      <c r="G117" s="9"/>
      <c r="H117" s="9"/>
      <c r="I117" s="9"/>
      <c r="J117" s="9"/>
      <c r="K117" s="9"/>
      <c r="L117" s="9"/>
      <c r="M117" s="9"/>
    </row>
    <row r="118" spans="1:13" ht="22.5" customHeight="1" x14ac:dyDescent="0.25">
      <c r="A118" s="23" t="s">
        <v>112</v>
      </c>
      <c r="B118" s="24">
        <f>'[1]Расшир на 01.07.21'!E1405</f>
        <v>52470255.30923</v>
      </c>
      <c r="C118" s="24">
        <f>'[1]Расшир на 01.07.21'!F1405-0.01</f>
        <v>24836085.526939999</v>
      </c>
      <c r="D118" s="21"/>
      <c r="E118" s="8"/>
      <c r="F118" s="9"/>
      <c r="G118" s="9"/>
      <c r="H118" s="9"/>
      <c r="I118" s="9"/>
      <c r="J118" s="9"/>
      <c r="K118" s="9"/>
      <c r="L118" s="9"/>
      <c r="M118" s="9"/>
    </row>
    <row r="119" spans="1:13" ht="13.5" customHeight="1" x14ac:dyDescent="0.25">
      <c r="A119" s="28"/>
      <c r="B119" s="24"/>
      <c r="C119" s="24"/>
      <c r="D119" s="21"/>
      <c r="E119" s="8"/>
      <c r="F119" s="9"/>
      <c r="G119" s="9"/>
      <c r="H119" s="9"/>
      <c r="I119" s="9"/>
      <c r="J119" s="9"/>
      <c r="K119" s="9"/>
      <c r="L119" s="9"/>
      <c r="M119" s="9"/>
    </row>
    <row r="120" spans="1:13" ht="31.5" x14ac:dyDescent="0.25">
      <c r="A120" s="30" t="s">
        <v>113</v>
      </c>
      <c r="B120" s="20">
        <f>'[1]Расшир на 01.07.21'!E1395</f>
        <v>0</v>
      </c>
      <c r="C120" s="20">
        <f>C123+C125</f>
        <v>885362.49558999995</v>
      </c>
      <c r="D120" s="21"/>
      <c r="E120" s="8"/>
      <c r="F120" s="9"/>
      <c r="G120" s="9"/>
      <c r="H120" s="9"/>
      <c r="I120" s="9"/>
      <c r="J120" s="9"/>
      <c r="K120" s="9"/>
      <c r="L120" s="9"/>
      <c r="M120" s="9"/>
    </row>
    <row r="121" spans="1:13" ht="37.5" hidden="1" customHeight="1" x14ac:dyDescent="0.25">
      <c r="A121" s="67" t="s">
        <v>114</v>
      </c>
      <c r="B121" s="68">
        <f>B122</f>
        <v>0</v>
      </c>
      <c r="C121" s="68">
        <f>C122</f>
        <v>0</v>
      </c>
      <c r="D121" s="21"/>
      <c r="E121" s="8"/>
      <c r="F121" s="9"/>
      <c r="G121" s="9"/>
      <c r="H121" s="9"/>
      <c r="I121" s="9"/>
      <c r="J121" s="9"/>
      <c r="K121" s="9"/>
      <c r="L121" s="9"/>
      <c r="M121" s="9"/>
    </row>
    <row r="122" spans="1:13" ht="31.5" hidden="1" x14ac:dyDescent="0.25">
      <c r="A122" s="69" t="s">
        <v>115</v>
      </c>
      <c r="B122" s="24">
        <v>0</v>
      </c>
      <c r="C122" s="24">
        <f>'[1]Расшир на 01.07.21'!F1397</f>
        <v>0</v>
      </c>
      <c r="D122" s="21"/>
      <c r="E122" s="8"/>
      <c r="F122" s="9"/>
      <c r="G122" s="9"/>
      <c r="H122" s="9"/>
      <c r="I122" s="9"/>
      <c r="J122" s="9"/>
      <c r="K122" s="9"/>
      <c r="L122" s="9"/>
      <c r="M122" s="9"/>
    </row>
    <row r="123" spans="1:13" ht="31.5" x14ac:dyDescent="0.25">
      <c r="A123" s="70" t="s">
        <v>108</v>
      </c>
      <c r="B123" s="66">
        <f>'[1]Расшир на 01.07.21'!E1400</f>
        <v>0</v>
      </c>
      <c r="C123" s="66">
        <f>'[1]Расшир на 01.07.21'!F1400</f>
        <v>885362.49558999995</v>
      </c>
      <c r="D123" s="21"/>
      <c r="E123" s="8"/>
      <c r="F123" s="9"/>
      <c r="G123" s="9"/>
      <c r="H123" s="9"/>
      <c r="I123" s="9"/>
      <c r="J123" s="9"/>
      <c r="K123" s="9"/>
      <c r="L123" s="9"/>
      <c r="M123" s="9"/>
    </row>
    <row r="124" spans="1:13" ht="15.75" hidden="1" x14ac:dyDescent="0.25">
      <c r="A124" s="69"/>
      <c r="B124" s="24"/>
      <c r="C124" s="24"/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29.45" hidden="1" customHeight="1" x14ac:dyDescent="0.25">
      <c r="A125" s="71" t="s">
        <v>116</v>
      </c>
      <c r="B125" s="68">
        <f>B126</f>
        <v>0</v>
      </c>
      <c r="C125" s="68">
        <f>C126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72" t="s">
        <v>117</v>
      </c>
      <c r="B126" s="73">
        <f>'[1]Расшир на 01.07.21'!E1399</f>
        <v>0</v>
      </c>
      <c r="C126" s="73">
        <f>'[1]Расшир на 01.07.21'!F1399</f>
        <v>0</v>
      </c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3"/>
      <c r="B127" s="24"/>
      <c r="C127" s="24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15.75" hidden="1" x14ac:dyDescent="0.25">
      <c r="A128" s="23"/>
      <c r="B128" s="24"/>
      <c r="C128" s="24"/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47.25" x14ac:dyDescent="0.25">
      <c r="A129" s="64" t="s">
        <v>109</v>
      </c>
      <c r="B129" s="24">
        <v>0</v>
      </c>
      <c r="C129" s="24">
        <f>C123</f>
        <v>885362.49558999995</v>
      </c>
      <c r="D129" s="21"/>
      <c r="E129" s="8"/>
      <c r="F129" s="9"/>
      <c r="G129" s="9"/>
      <c r="H129" s="9"/>
      <c r="I129" s="9"/>
      <c r="J129" s="9"/>
      <c r="K129" s="9"/>
      <c r="L129" s="9"/>
      <c r="M129" s="9"/>
    </row>
    <row r="130" spans="1:13" ht="32.25" hidden="1" customHeight="1" x14ac:dyDescent="0.25">
      <c r="A130" s="30" t="s">
        <v>118</v>
      </c>
      <c r="B130" s="59">
        <f>B102+B106+B110+B116+B120</f>
        <v>69743.869539998472</v>
      </c>
      <c r="C130" s="59">
        <f>C102+C106+C110+C116+C120</f>
        <v>-2868452.8788199998</v>
      </c>
      <c r="D130" s="74"/>
      <c r="E130" s="8"/>
      <c r="F130" s="9"/>
      <c r="G130" s="9"/>
      <c r="H130" s="9"/>
      <c r="I130" s="9"/>
      <c r="J130" s="9"/>
      <c r="K130" s="9"/>
      <c r="L130" s="9"/>
      <c r="M130" s="9"/>
    </row>
    <row r="131" spans="1:13" ht="32.25" customHeight="1" x14ac:dyDescent="0.25">
      <c r="A131" s="30" t="s">
        <v>110</v>
      </c>
      <c r="B131" s="20">
        <f>'[1]Расшир на 01.07.21'!E1403</f>
        <v>485543.86953999847</v>
      </c>
      <c r="C131" s="20">
        <f>'[1]Расшир на 01.07.21'!F1403-0.01</f>
        <v>-2203815.3744099978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3" t="s">
        <v>111</v>
      </c>
      <c r="B132" s="24">
        <f>'[1]Расшир на 01.07.21'!E1404</f>
        <v>-51984711.439690001</v>
      </c>
      <c r="C132" s="24">
        <f>'[1]Расшир на 01.07.21'!F1404</f>
        <v>-27039900.901349999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2.5" customHeight="1" x14ac:dyDescent="0.25">
      <c r="A133" s="23" t="s">
        <v>112</v>
      </c>
      <c r="B133" s="24">
        <f>'[1]Расшир на 01.07.21'!E1405</f>
        <v>52470255.30923</v>
      </c>
      <c r="C133" s="24">
        <f>'[1]Расшир на 01.07.21'!F1405-0.01</f>
        <v>24836085.526939999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27.75" customHeight="1" x14ac:dyDescent="0.25">
      <c r="A134" s="30" t="s">
        <v>118</v>
      </c>
      <c r="B134" s="20">
        <f>B106+B110+B120+B131+B102</f>
        <v>69743.869539998472</v>
      </c>
      <c r="C134" s="20">
        <f>C106+C110+C120+C131+C102+0.01</f>
        <v>-2868452.8688199981</v>
      </c>
      <c r="D134" s="21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60" customHeight="1" x14ac:dyDescent="0.25">
      <c r="A135" s="75"/>
      <c r="B135" s="76"/>
      <c r="C135" s="77"/>
      <c r="D135" s="12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10.5" hidden="1" customHeight="1" x14ac:dyDescent="0.25">
      <c r="A136" s="75"/>
      <c r="B136" s="78"/>
      <c r="C136" s="79"/>
      <c r="D136" s="12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29.25" customHeight="1" x14ac:dyDescent="0.25">
      <c r="A137" s="75"/>
      <c r="B137" s="78"/>
      <c r="C137" s="79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0.5" customHeight="1" x14ac:dyDescent="0.25">
      <c r="A138" s="80"/>
      <c r="B138" s="78"/>
      <c r="C138" s="79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2" customHeight="1" x14ac:dyDescent="0.25">
      <c r="A139" s="80"/>
      <c r="B139" s="78"/>
      <c r="C139" s="79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2.75" customHeight="1" x14ac:dyDescent="0.25">
      <c r="A140" s="80"/>
      <c r="B140" s="78"/>
      <c r="C140" s="79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5.75" x14ac:dyDescent="0.25">
      <c r="A141" s="10"/>
      <c r="B141" s="9"/>
      <c r="C141" s="11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5.75" x14ac:dyDescent="0.25">
      <c r="A142" s="10"/>
      <c r="B142" s="8"/>
      <c r="C142" s="11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5.75" x14ac:dyDescent="0.25">
      <c r="A143" s="10"/>
      <c r="B143" s="9"/>
      <c r="C143" s="11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5.75" x14ac:dyDescent="0.25">
      <c r="A144" s="10"/>
      <c r="B144" s="9"/>
      <c r="C144" s="11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5.75" x14ac:dyDescent="0.25">
      <c r="A145" s="10"/>
      <c r="B145" s="9"/>
      <c r="C145" s="11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5.75" x14ac:dyDescent="0.25">
      <c r="A146" s="10"/>
      <c r="B146" s="9"/>
      <c r="C146" s="11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5.75" x14ac:dyDescent="0.25">
      <c r="A147" s="10"/>
      <c r="B147" s="9"/>
      <c r="C147" s="11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5.75" x14ac:dyDescent="0.25">
      <c r="A148" s="10"/>
      <c r="B148" s="9"/>
      <c r="C148" s="11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9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238" spans="1:13" ht="15.75" x14ac:dyDescent="0.25">
      <c r="A238" s="10"/>
      <c r="B238" s="9"/>
      <c r="C238" s="11"/>
      <c r="D238" s="12"/>
      <c r="E238" s="8"/>
      <c r="F238" s="9"/>
      <c r="G238" s="9"/>
      <c r="H238" s="9"/>
      <c r="I238" s="9"/>
      <c r="J238" s="9"/>
      <c r="K238" s="9"/>
      <c r="L238" s="9"/>
      <c r="M238" s="9"/>
    </row>
    <row r="505" spans="1:5" s="4" customFormat="1" ht="18.75" x14ac:dyDescent="0.3">
      <c r="A505" s="1"/>
      <c r="B505" s="2"/>
      <c r="C505" s="81"/>
      <c r="E505" s="5"/>
    </row>
    <row r="506" spans="1:5" s="4" customFormat="1" ht="18.75" x14ac:dyDescent="0.3">
      <c r="A506" s="1"/>
      <c r="B506" s="2"/>
      <c r="C506" s="81"/>
      <c r="E506" s="5"/>
    </row>
    <row r="509" spans="1:5" s="4" customFormat="1" x14ac:dyDescent="0.2">
      <c r="A509" s="1"/>
      <c r="B509" s="2"/>
      <c r="C509" s="82"/>
      <c r="E509" s="5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66E183-0BF3-48AB-911B-EDEC7AB079B8}"/>
</file>

<file path=customXml/itemProps2.xml><?xml version="1.0" encoding="utf-8"?>
<ds:datastoreItem xmlns:ds="http://schemas.openxmlformats.org/officeDocument/2006/customXml" ds:itemID="{CA0F6112-EA23-4A87-9ABD-768E78BDA0B4}"/>
</file>

<file path=customXml/itemProps3.xml><?xml version="1.0" encoding="utf-8"?>
<ds:datastoreItem xmlns:ds="http://schemas.openxmlformats.org/officeDocument/2006/customXml" ds:itemID="{08A8B8AD-61C2-491A-9D56-66742EAFB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01.07.2021</vt:lpstr>
      <vt:lpstr>'на 01.07.2021'!Область_печати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2021-07-16T02:44:52Z</dcterms:created>
  <dcterms:modified xsi:type="dcterms:W3CDTF">2021-07-16T03:36:18Z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