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11.19" sheetId="1" r:id="rId1"/>
  </sheets>
  <externalReferences>
    <externalReference r:id="rId2"/>
  </externalReferences>
  <definedNames>
    <definedName name="Z_3A62FDFE_B33F_4285_AF26_B946B57D89E5_.wvu.Rows" localSheetId="0" hidden="1">'на 01.11.19'!$29:$29,'на 01.11.19'!$39:$39,'на 01.11.19'!$79:$80,'на 01.11.19'!$98:$101,'на 01.11.19'!$120:$120,'на 01.11.19'!$124:$124,'на 01.11.19'!$134:$134</definedName>
    <definedName name="Z_5F4BDBB1_E645_4516_8FC8_7D1E2AFE448F_.wvu.Rows" localSheetId="0" hidden="1">'на 01.11.19'!$29:$29,'на 01.11.19'!$39:$39,'на 01.11.19'!$63:$63,'на 01.11.19'!$79:$80,'на 01.11.19'!$98:$101,'на 01.11.19'!$120:$120,'на 01.11.19'!$124:$124</definedName>
    <definedName name="Z_791A6B44_A126_477F_8F66_87C81269CCAF_.wvu.Rows" localSheetId="0" hidden="1">'на 01.11.19'!#REF!,'на 01.11.19'!$118:$119,'на 01.11.19'!$125:$125</definedName>
    <definedName name="Z_941B9BCB_D95B_4828_B060_DECC595C9511_.wvu.Rows" localSheetId="0" hidden="1">'на 01.11.19'!$29:$29,'на 01.11.19'!$32:$32,'на 01.11.19'!$39:$39,'на 01.11.19'!$47:$47,'на 01.11.19'!$63:$63,'на 01.11.19'!$68:$68,'на 01.11.19'!$79:$80,'на 01.11.19'!$98:$101,'на 01.11.19'!$117:$125,'на 01.11.19'!$134:$134</definedName>
    <definedName name="Z_AD8B40E3_4B89_443C_9ACF_B6D22B3A77E7_.wvu.Rows" localSheetId="0" hidden="1">'на 01.11.19'!$29:$29,'на 01.11.19'!$32:$32,'на 01.11.19'!$39:$39,'на 01.11.19'!$47:$47,'на 01.11.19'!$63:$63,'на 01.11.19'!$68:$68,'на 01.11.19'!$79:$80,'на 01.11.19'!$98:$101,'на 01.11.19'!$117:$125,'на 01.11.19'!$134:$134</definedName>
    <definedName name="Z_AFEF4DE1_67D6_48C6_A8C8_B9E9198BBD0E_.wvu.Rows" localSheetId="0" hidden="1">'на 01.11.19'!#REF!,'на 01.11.19'!$125:$125</definedName>
    <definedName name="Z_CAE69FAB_AFBE_4188_8F32_69E048226F14_.wvu.Rows" localSheetId="0" hidden="1">'на 01.11.19'!$29:$29,'на 01.11.19'!$32:$32,'на 01.11.19'!$39:$39,'на 01.11.19'!$47:$47,'на 01.11.19'!$63:$63,'на 01.11.19'!$68:$68,'на 01.11.19'!$79:$80,'на 01.11.19'!$98:$101,'на 01.11.19'!$117:$125,'на 01.11.19'!$134:$134</definedName>
    <definedName name="Z_D2DF83CF_573E_4A86_A4BE_5A992E023C65_.wvu.Rows" localSheetId="0" hidden="1">'на 01.11.19'!#REF!,'на 01.11.19'!$118:$119,'на 01.11.19'!$125:$125</definedName>
    <definedName name="Z_E2CE03E0_A708_4616_8DFD_0910D1C70A9E_.wvu.Rows" localSheetId="0" hidden="1">'на 01.11.19'!#REF!,'на 01.11.19'!$118:$119,'на 01.11.19'!$125:$125</definedName>
    <definedName name="Z_E6F394BB_DB4B_47AB_A066_DC195B03AE3E_.wvu.Rows" localSheetId="0" hidden="1">'на 01.11.19'!$29:$29,'на 01.11.19'!$39:$39,'на 01.11.19'!$63:$63,'на 01.11.19'!$66:$66,'на 01.11.19'!$68:$68,'на 01.11.19'!$79:$80,'на 01.11.19'!$98:$101,'на 01.11.19'!$110:$115,'на 01.11.19'!$121:$125,'на 01.11.19'!$127:$127,'на 01.11.19'!$134:$134</definedName>
    <definedName name="Z_E8991B2E_0E9F_48F3_A4D6_3B340ABE8C8E_.wvu.Rows" localSheetId="0" hidden="1">'на 01.11.19'!$39:$40,'на 01.11.19'!$125:$125</definedName>
    <definedName name="Z_F385514D_10E2_4F02_BC23_DB9B134ACC31_.wvu.PrintArea" localSheetId="0" hidden="1">'на 01.11.19'!$A$1:$D$137</definedName>
    <definedName name="Z_F385514D_10E2_4F02_BC23_DB9B134ACC31_.wvu.Rows" localSheetId="0" hidden="1">'на 01.11.19'!$29:$29,'на 01.11.19'!$39:$39,'на 01.11.19'!$79:$80,'на 01.11.19'!$98:$101,'на 01.11.19'!$121:$125,'на 01.11.19'!$127:$127,'на 01.11.19'!$134:$134</definedName>
    <definedName name="Z_F59D258D_974D_4B2B_B7CC_86B99245EC3C_.wvu.PrintArea" localSheetId="0" hidden="1">'на 01.11.19'!$A$1:$D$137</definedName>
    <definedName name="Z_F59D258D_974D_4B2B_B7CC_86B99245EC3C_.wvu.Rows" localSheetId="0" hidden="1">'на 01.11.19'!$29:$29,'на 01.11.19'!$32:$32,'на 01.11.19'!$39:$40,'на 01.11.19'!$47:$47,'на 01.11.19'!$63:$63,'на 01.11.19'!$68:$68,'на 01.11.19'!$79:$80,'на 01.11.19'!$98:$101,'на 01.11.19'!$120:$120,'на 01.11.19'!$124:$124,'на 01.11.19'!$134:$134</definedName>
    <definedName name="Z_F8542D9D_A523_4F6F_8CFE_9BA4BA3D5B88_.wvu.Rows" localSheetId="0" hidden="1">'на 01.11.19'!$39:$39,'на 01.11.19'!$98:$101,'на 01.11.19'!$118:$120,'на 01.11.19'!$124:$124</definedName>
    <definedName name="Z_FAFBB87E_73E9_461E_A4E8_A0EB3259EED0_.wvu.PrintArea" localSheetId="0" hidden="1">'на 01.11.19'!$A$1:$D$137</definedName>
    <definedName name="Z_FAFBB87E_73E9_461E_A4E8_A0EB3259EED0_.wvu.Rows" localSheetId="0" hidden="1">'на 01.11.19'!$30:$30,'на 01.11.19'!$39:$39,'на 01.11.19'!$98:$101,'на 01.11.19'!$118:$120,'на 01.11.19'!$124:$124</definedName>
    <definedName name="_xlnm.Print_Area" localSheetId="0">'на 01.11.19'!$A$1:$D$131</definedName>
  </definedNames>
  <calcPr calcId="145621"/>
</workbook>
</file>

<file path=xl/calcChain.xml><?xml version="1.0" encoding="utf-8"?>
<calcChain xmlns="http://schemas.openxmlformats.org/spreadsheetml/2006/main">
  <c r="C130" i="1" l="1"/>
  <c r="B130" i="1"/>
  <c r="C129" i="1"/>
  <c r="B129" i="1"/>
  <c r="C128" i="1"/>
  <c r="B128" i="1"/>
  <c r="C123" i="1"/>
  <c r="B123" i="1"/>
  <c r="C122" i="1"/>
  <c r="B122" i="1"/>
  <c r="C120" i="1"/>
  <c r="C126" i="1" s="1"/>
  <c r="B120" i="1"/>
  <c r="C119" i="1"/>
  <c r="C118" i="1" s="1"/>
  <c r="B118" i="1"/>
  <c r="B117" i="1"/>
  <c r="C115" i="1"/>
  <c r="B115" i="1"/>
  <c r="C114" i="1"/>
  <c r="C113" i="1" s="1"/>
  <c r="B114" i="1"/>
  <c r="B113" i="1"/>
  <c r="C112" i="1"/>
  <c r="C111" i="1" s="1"/>
  <c r="C109" i="1"/>
  <c r="B109" i="1"/>
  <c r="C108" i="1"/>
  <c r="B108" i="1"/>
  <c r="C107" i="1"/>
  <c r="B107" i="1"/>
  <c r="C105" i="1"/>
  <c r="B105" i="1"/>
  <c r="C104" i="1"/>
  <c r="B104" i="1"/>
  <c r="B103" i="1" s="1"/>
  <c r="B131" i="1" s="1"/>
  <c r="C103" i="1"/>
  <c r="C101" i="1"/>
  <c r="B101" i="1"/>
  <c r="C100" i="1"/>
  <c r="C99" i="1" s="1"/>
  <c r="B100" i="1"/>
  <c r="B99" i="1"/>
  <c r="C95" i="1"/>
  <c r="B95" i="1"/>
  <c r="C94" i="1"/>
  <c r="B94" i="1"/>
  <c r="C93" i="1"/>
  <c r="B93" i="1"/>
  <c r="C92" i="1"/>
  <c r="B92" i="1"/>
  <c r="B91" i="1" s="1"/>
  <c r="C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D66" i="1" s="1"/>
  <c r="B66" i="1"/>
  <c r="C65" i="1"/>
  <c r="B65" i="1"/>
  <c r="C64" i="1"/>
  <c r="D64" i="1" s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D53" i="1" s="1"/>
  <c r="B53" i="1"/>
  <c r="C52" i="1"/>
  <c r="B52" i="1"/>
  <c r="C51" i="1"/>
  <c r="B51" i="1"/>
  <c r="C50" i="1"/>
  <c r="B50" i="1"/>
  <c r="C49" i="1"/>
  <c r="B49" i="1"/>
  <c r="C48" i="1"/>
  <c r="D48" i="1" s="1"/>
  <c r="B48" i="1"/>
  <c r="C47" i="1"/>
  <c r="B47" i="1"/>
  <c r="C46" i="1"/>
  <c r="D46" i="1" s="1"/>
  <c r="B46" i="1"/>
  <c r="C45" i="1"/>
  <c r="B45" i="1"/>
  <c r="C44" i="1"/>
  <c r="D44" i="1" s="1"/>
  <c r="B44" i="1"/>
  <c r="C43" i="1"/>
  <c r="B43" i="1"/>
  <c r="D39" i="1"/>
  <c r="C38" i="1"/>
  <c r="B38" i="1"/>
  <c r="B97" i="1" s="1"/>
  <c r="C37" i="1"/>
  <c r="B37" i="1"/>
  <c r="C36" i="1"/>
  <c r="B36" i="1"/>
  <c r="C35" i="1"/>
  <c r="B35" i="1"/>
  <c r="C34" i="1"/>
  <c r="B34" i="1"/>
  <c r="D34" i="1" s="1"/>
  <c r="C33" i="1"/>
  <c r="B33" i="1"/>
  <c r="C32" i="1"/>
  <c r="B32" i="1"/>
  <c r="D32" i="1" s="1"/>
  <c r="C31" i="1"/>
  <c r="B31" i="1"/>
  <c r="C30" i="1"/>
  <c r="B30" i="1"/>
  <c r="C29" i="1"/>
  <c r="B29" i="1"/>
  <c r="C28" i="1"/>
  <c r="B28" i="1"/>
  <c r="D28" i="1" s="1"/>
  <c r="C27" i="1"/>
  <c r="B27" i="1"/>
  <c r="C26" i="1"/>
  <c r="B26" i="1"/>
  <c r="D26" i="1" s="1"/>
  <c r="C25" i="1"/>
  <c r="B25" i="1"/>
  <c r="C24" i="1"/>
  <c r="B24" i="1"/>
  <c r="D24" i="1" s="1"/>
  <c r="C23" i="1"/>
  <c r="B23" i="1"/>
  <c r="C22" i="1"/>
  <c r="B22" i="1"/>
  <c r="D22" i="1" s="1"/>
  <c r="C21" i="1"/>
  <c r="B21" i="1"/>
  <c r="C20" i="1"/>
  <c r="B20" i="1"/>
  <c r="D20" i="1" s="1"/>
  <c r="C19" i="1"/>
  <c r="B19" i="1"/>
  <c r="C18" i="1"/>
  <c r="B18" i="1"/>
  <c r="D18" i="1" s="1"/>
  <c r="C17" i="1"/>
  <c r="B17" i="1"/>
  <c r="C16" i="1"/>
  <c r="B16" i="1"/>
  <c r="B15" i="1" s="1"/>
  <c r="C15" i="1"/>
  <c r="C14" i="1"/>
  <c r="B14" i="1"/>
  <c r="C13" i="1"/>
  <c r="B13" i="1"/>
  <c r="C12" i="1"/>
  <c r="B12" i="1"/>
  <c r="C10" i="1"/>
  <c r="B10" i="1"/>
  <c r="D10" i="1" s="1"/>
  <c r="C9" i="1"/>
  <c r="B9" i="1"/>
  <c r="C8" i="1"/>
  <c r="C7" i="1" s="1"/>
  <c r="B8" i="1"/>
  <c r="B7" i="1" s="1"/>
  <c r="D55" i="1" l="1"/>
  <c r="D59" i="1"/>
  <c r="D71" i="1"/>
  <c r="D75" i="1"/>
  <c r="D79" i="1"/>
  <c r="D83" i="1"/>
  <c r="D85" i="1"/>
  <c r="D89" i="1"/>
  <c r="B127" i="1"/>
  <c r="B11" i="1"/>
  <c r="B6" i="1" s="1"/>
  <c r="C97" i="1"/>
  <c r="D13" i="1"/>
  <c r="D51" i="1"/>
  <c r="D57" i="1"/>
  <c r="D61" i="1"/>
  <c r="D69" i="1"/>
  <c r="D73" i="1"/>
  <c r="D77" i="1"/>
  <c r="D81" i="1"/>
  <c r="D87" i="1"/>
  <c r="C11" i="1"/>
  <c r="D11" i="1" s="1"/>
  <c r="D9" i="1"/>
  <c r="D14" i="1"/>
  <c r="D17" i="1"/>
  <c r="D19" i="1"/>
  <c r="D21" i="1"/>
  <c r="D23" i="1"/>
  <c r="D25" i="1"/>
  <c r="D27" i="1"/>
  <c r="D31" i="1"/>
  <c r="D33" i="1"/>
  <c r="D36" i="1"/>
  <c r="D43" i="1"/>
  <c r="D45" i="1"/>
  <c r="D47" i="1"/>
  <c r="D49" i="1"/>
  <c r="D52" i="1"/>
  <c r="D54" i="1"/>
  <c r="D56" i="1"/>
  <c r="D58" i="1"/>
  <c r="D60" i="1"/>
  <c r="D62" i="1"/>
  <c r="D65" i="1"/>
  <c r="D67" i="1"/>
  <c r="D70" i="1"/>
  <c r="D72" i="1"/>
  <c r="D74" i="1"/>
  <c r="D76" i="1"/>
  <c r="D78" i="1"/>
  <c r="D80" i="1"/>
  <c r="D82" i="1"/>
  <c r="D84" i="1"/>
  <c r="D86" i="1"/>
  <c r="D88" i="1"/>
  <c r="D90" i="1"/>
  <c r="D93" i="1"/>
  <c r="D95" i="1"/>
  <c r="D94" i="1"/>
  <c r="D7" i="1"/>
  <c r="D15" i="1"/>
  <c r="D91" i="1"/>
  <c r="D8" i="1"/>
  <c r="D12" i="1"/>
  <c r="D16" i="1"/>
  <c r="D38" i="1"/>
  <c r="D92" i="1"/>
  <c r="C6" i="1"/>
  <c r="C117" i="1"/>
  <c r="C127" i="1" s="1"/>
  <c r="D6" i="1" l="1"/>
  <c r="C131" i="1"/>
</calcChain>
</file>

<file path=xl/sharedStrings.xml><?xml version="1.0" encoding="utf-8"?>
<sst xmlns="http://schemas.openxmlformats.org/spreadsheetml/2006/main" count="124" uniqueCount="115">
  <si>
    <t xml:space="preserve">                           Сведения об исполнении бюджета г. Красноярска на 01.11.2019 г.</t>
  </si>
  <si>
    <t>тыс. руб.</t>
  </si>
  <si>
    <t>Наименование показателей</t>
  </si>
  <si>
    <t>Бюджет города на 2019 год с учетом изменений</t>
  </si>
  <si>
    <t>Исполнено на 01.11.2019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</si>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</sst>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X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1199226.58</v>
          </cell>
          <cell r="F9">
            <v>1093888.17973</v>
          </cell>
        </row>
        <row r="13">
          <cell r="E13">
            <v>8638058.1300000008</v>
          </cell>
          <cell r="F13">
            <v>6808165.5295600006</v>
          </cell>
        </row>
        <row r="32">
          <cell r="E32">
            <v>844447.52</v>
          </cell>
          <cell r="F32">
            <v>851968.22369999997</v>
          </cell>
        </row>
        <row r="35">
          <cell r="E35">
            <v>1563.33</v>
          </cell>
          <cell r="F35">
            <v>2904.78973</v>
          </cell>
        </row>
        <row r="41">
          <cell r="E41">
            <v>425009.16</v>
          </cell>
          <cell r="F41">
            <v>189902.56224</v>
          </cell>
        </row>
        <row r="42">
          <cell r="E42">
            <v>952521.68</v>
          </cell>
          <cell r="F42">
            <v>796008.98584999994</v>
          </cell>
        </row>
        <row r="51">
          <cell r="E51">
            <v>301731.8</v>
          </cell>
          <cell r="F51">
            <v>219548.68879000001</v>
          </cell>
        </row>
        <row r="59">
          <cell r="E59">
            <v>90.22</v>
          </cell>
          <cell r="F59">
            <v>12.702250000000001</v>
          </cell>
        </row>
        <row r="76">
          <cell r="E76">
            <v>1834686.32</v>
          </cell>
          <cell r="F76">
            <v>966307.96393000009</v>
          </cell>
        </row>
        <row r="107">
          <cell r="E107">
            <v>89902.33</v>
          </cell>
          <cell r="F107">
            <v>89362.592499999999</v>
          </cell>
        </row>
        <row r="117">
          <cell r="E117">
            <v>30593.050000000003</v>
          </cell>
          <cell r="F117">
            <v>25504.793729999998</v>
          </cell>
        </row>
        <row r="131">
          <cell r="E131">
            <v>964477.85999999987</v>
          </cell>
          <cell r="F131">
            <v>403867.26512999996</v>
          </cell>
        </row>
        <row r="154">
          <cell r="E154">
            <v>170.39</v>
          </cell>
          <cell r="F154">
            <v>80.75</v>
          </cell>
        </row>
        <row r="159">
          <cell r="E159">
            <v>284843.06999999995</v>
          </cell>
          <cell r="F159">
            <v>236699.32136</v>
          </cell>
        </row>
        <row r="212">
          <cell r="E212">
            <v>3417.17</v>
          </cell>
          <cell r="F212">
            <v>56.649289999999951</v>
          </cell>
        </row>
        <row r="218">
          <cell r="E218">
            <v>19103908.946290005</v>
          </cell>
          <cell r="F218">
            <v>13220629.277010001</v>
          </cell>
        </row>
        <row r="219">
          <cell r="E219">
            <v>19181963.251710001</v>
          </cell>
          <cell r="F219">
            <v>13298238.491820002</v>
          </cell>
        </row>
        <row r="220">
          <cell r="E220">
            <v>63059.4</v>
          </cell>
          <cell r="F220">
            <v>0</v>
          </cell>
        </row>
        <row r="224">
          <cell r="E224">
            <v>11144662.96831</v>
          </cell>
          <cell r="F224">
            <v>8936403.4842500016</v>
          </cell>
        </row>
        <row r="276">
          <cell r="E276">
            <v>1007067.4</v>
          </cell>
          <cell r="F276">
            <v>615704.75228000002</v>
          </cell>
        </row>
        <row r="288">
          <cell r="E288">
            <v>6967173.4834000003</v>
          </cell>
          <cell r="F288">
            <v>3746130.2552900002</v>
          </cell>
        </row>
        <row r="357">
          <cell r="E357">
            <v>1927.1849999999999</v>
          </cell>
          <cell r="F357">
            <v>1863.8272000000002</v>
          </cell>
        </row>
        <row r="360">
          <cell r="E360">
            <v>558.01</v>
          </cell>
          <cell r="F360">
            <v>558.00779999999997</v>
          </cell>
        </row>
        <row r="362">
          <cell r="E362">
            <v>11228.774579999999</v>
          </cell>
          <cell r="F362">
            <v>11280.215410000001</v>
          </cell>
        </row>
        <row r="368">
          <cell r="E368">
            <v>-91768.274999999994</v>
          </cell>
          <cell r="F368">
            <v>-91311.265220000001</v>
          </cell>
        </row>
        <row r="389">
          <cell r="E389">
            <v>35304143.926290005</v>
          </cell>
          <cell r="F389">
            <v>25415379.795789998</v>
          </cell>
        </row>
        <row r="392">
          <cell r="E392">
            <v>2514847.8863399993</v>
          </cell>
          <cell r="F392">
            <v>1690710.5931199999</v>
          </cell>
        </row>
        <row r="431">
          <cell r="E431">
            <v>3525.7299999999996</v>
          </cell>
          <cell r="F431">
            <v>2680.4473399999997</v>
          </cell>
        </row>
        <row r="435">
          <cell r="E435">
            <v>73139.848840000006</v>
          </cell>
          <cell r="F435">
            <v>46113.004900000007</v>
          </cell>
        </row>
        <row r="445">
          <cell r="E445">
            <v>1026540.62121</v>
          </cell>
          <cell r="F445">
            <v>783136.82178999996</v>
          </cell>
        </row>
        <row r="457">
          <cell r="E457">
            <v>176.5</v>
          </cell>
          <cell r="F457">
            <v>25.846920000000001</v>
          </cell>
        </row>
        <row r="460">
          <cell r="E460">
            <v>211292.99300000005</v>
          </cell>
          <cell r="F460">
            <v>152543.99981000001</v>
          </cell>
        </row>
        <row r="471">
          <cell r="E471">
            <v>18066.938000000002</v>
          </cell>
          <cell r="F471">
            <v>14488.898420000001</v>
          </cell>
        </row>
        <row r="479">
          <cell r="E479">
            <v>54221.808530000002</v>
          </cell>
          <cell r="F479">
            <v>0</v>
          </cell>
        </row>
        <row r="481">
          <cell r="E481">
            <v>1127883.4467599997</v>
          </cell>
          <cell r="F481">
            <v>691721.57394000003</v>
          </cell>
        </row>
        <row r="508">
          <cell r="E508">
            <v>90468.608999999997</v>
          </cell>
          <cell r="F508">
            <v>76358.420379999996</v>
          </cell>
        </row>
        <row r="520">
          <cell r="E520">
            <v>11532.409</v>
          </cell>
          <cell r="F520">
            <v>11532.409</v>
          </cell>
        </row>
        <row r="521">
          <cell r="E521">
            <v>78936.200000000012</v>
          </cell>
          <cell r="F521">
            <v>64826.011380000004</v>
          </cell>
        </row>
        <row r="529">
          <cell r="E529">
            <v>5025964.01186</v>
          </cell>
          <cell r="F529">
            <v>3176394.26645</v>
          </cell>
        </row>
        <row r="590">
          <cell r="E590">
            <v>818405.87100000004</v>
          </cell>
          <cell r="F590">
            <v>610827.32997999992</v>
          </cell>
        </row>
        <row r="602">
          <cell r="E602">
            <v>4062582.2048200006</v>
          </cell>
          <cell r="F602">
            <v>2463726.0756000006</v>
          </cell>
        </row>
        <row r="613">
          <cell r="E613">
            <v>144975.93604</v>
          </cell>
          <cell r="F613">
            <v>101840.86087</v>
          </cell>
        </row>
        <row r="631">
          <cell r="E631">
            <v>2499888.1976499995</v>
          </cell>
          <cell r="F631">
            <v>1266114.3832399999</v>
          </cell>
        </row>
        <row r="678">
          <cell r="E678">
            <v>377166.27945000003</v>
          </cell>
          <cell r="F678">
            <v>159428.14055000001</v>
          </cell>
        </row>
        <row r="691">
          <cell r="E691">
            <v>139015.60071999999</v>
          </cell>
          <cell r="F691">
            <v>90311.620139999985</v>
          </cell>
        </row>
        <row r="699">
          <cell r="E699">
            <v>1362217.1103099999</v>
          </cell>
          <cell r="F699">
            <v>609982.13271999999</v>
          </cell>
        </row>
        <row r="709">
          <cell r="E709">
            <v>0</v>
          </cell>
          <cell r="F709">
            <v>0</v>
          </cell>
        </row>
        <row r="712">
          <cell r="E712">
            <v>621489.20717000007</v>
          </cell>
          <cell r="F712">
            <v>406392.48983000003</v>
          </cell>
        </row>
        <row r="734">
          <cell r="E734">
            <v>5595.7583699999996</v>
          </cell>
          <cell r="F734">
            <v>5256.6182699999999</v>
          </cell>
        </row>
        <row r="742">
          <cell r="E742">
            <v>2567.07827</v>
          </cell>
          <cell r="F742">
            <v>2567.07827</v>
          </cell>
        </row>
        <row r="743">
          <cell r="E743">
            <v>3028.6801</v>
          </cell>
          <cell r="F743">
            <v>2689.54</v>
          </cell>
        </row>
        <row r="746">
          <cell r="E746">
            <v>0</v>
          </cell>
          <cell r="F746">
            <v>0</v>
          </cell>
        </row>
        <row r="748">
          <cell r="E748">
            <v>19233922.26458</v>
          </cell>
          <cell r="F748">
            <v>14414009.209579999</v>
          </cell>
        </row>
        <row r="790">
          <cell r="E790">
            <v>8676395.1700400002</v>
          </cell>
          <cell r="F790">
            <v>5957297.2320000008</v>
          </cell>
        </row>
        <row r="804">
          <cell r="E804">
            <v>8200835.0270700017</v>
          </cell>
          <cell r="F804">
            <v>6547200.7700099992</v>
          </cell>
        </row>
        <row r="817">
          <cell r="E817">
            <v>1117686.60317</v>
          </cell>
          <cell r="F817">
            <v>910379.84406000003</v>
          </cell>
        </row>
        <row r="824">
          <cell r="E824">
            <v>581388.93108000001</v>
          </cell>
          <cell r="F824">
            <v>471729.35667000001</v>
          </cell>
        </row>
        <row r="847">
          <cell r="E847">
            <v>657616.53321999998</v>
          </cell>
          <cell r="F847">
            <v>527402.00683999993</v>
          </cell>
        </row>
        <row r="868">
          <cell r="E868">
            <v>959734.08778000006</v>
          </cell>
          <cell r="F868">
            <v>781677.82259000011</v>
          </cell>
        </row>
        <row r="908">
          <cell r="E908">
            <v>862508.43472000002</v>
          </cell>
          <cell r="F908">
            <v>705339.16490999993</v>
          </cell>
        </row>
        <row r="917">
          <cell r="E917">
            <v>29130.99206</v>
          </cell>
          <cell r="F917">
            <v>24836.130499999999</v>
          </cell>
        </row>
        <row r="921">
          <cell r="E921">
            <v>68094.661000000007</v>
          </cell>
          <cell r="F921">
            <v>51502.527180000005</v>
          </cell>
        </row>
        <row r="1055">
          <cell r="E1055">
            <v>2801217.30547</v>
          </cell>
          <cell r="F1055">
            <v>1855532.6644199998</v>
          </cell>
        </row>
        <row r="1101">
          <cell r="E1101">
            <v>39145.949999999997</v>
          </cell>
          <cell r="F1101">
            <v>29617.550159999999</v>
          </cell>
        </row>
        <row r="1105">
          <cell r="E1105">
            <v>816898.60499999998</v>
          </cell>
          <cell r="F1105">
            <v>692573.6341899999</v>
          </cell>
        </row>
        <row r="1110">
          <cell r="E1110">
            <v>809588.31235999987</v>
          </cell>
          <cell r="F1110">
            <v>651111.75768999988</v>
          </cell>
        </row>
        <row r="1124">
          <cell r="E1124">
            <v>582845.56831</v>
          </cell>
          <cell r="F1124">
            <v>46000.527679999999</v>
          </cell>
        </row>
        <row r="1131">
          <cell r="E1131">
            <v>552738.8698000001</v>
          </cell>
          <cell r="F1131">
            <v>436229.19469999993</v>
          </cell>
        </row>
        <row r="1144">
          <cell r="E1144">
            <v>1545754.7067200001</v>
          </cell>
          <cell r="F1144">
            <v>1180992.5901800001</v>
          </cell>
        </row>
        <row r="1194">
          <cell r="E1194">
            <v>865229.58926000004</v>
          </cell>
          <cell r="F1194">
            <v>687731.93914000003</v>
          </cell>
        </row>
        <row r="1199">
          <cell r="E1199">
            <v>518102.66946</v>
          </cell>
          <cell r="F1199">
            <v>344646.76285</v>
          </cell>
        </row>
        <row r="1207">
          <cell r="E1207">
            <v>162422.44799999997</v>
          </cell>
          <cell r="F1207">
            <v>148613.88819</v>
          </cell>
        </row>
        <row r="1225">
          <cell r="E1225">
            <v>18680.512999999999</v>
          </cell>
          <cell r="F1225">
            <v>8736.0805</v>
          </cell>
        </row>
        <row r="1226">
          <cell r="E1226">
            <v>1122718.2498900001</v>
          </cell>
          <cell r="F1226">
            <v>672618.83360000001</v>
          </cell>
        </row>
        <row r="1229">
          <cell r="E1229">
            <v>1122718.2498900001</v>
          </cell>
          <cell r="F1229">
            <v>672618.83360000001</v>
          </cell>
        </row>
        <row r="1233">
          <cell r="E1233">
            <v>35818791.590659998</v>
          </cell>
          <cell r="F1233">
            <v>25128401.482329994</v>
          </cell>
        </row>
        <row r="1239">
          <cell r="E1239">
            <v>0</v>
          </cell>
          <cell r="F1239">
            <v>0</v>
          </cell>
        </row>
        <row r="1240">
          <cell r="E1240">
            <v>0</v>
          </cell>
          <cell r="F1240">
            <v>0</v>
          </cell>
        </row>
        <row r="1243">
          <cell r="E1243">
            <v>1410768</v>
          </cell>
          <cell r="F1243">
            <v>2968600</v>
          </cell>
        </row>
        <row r="1244">
          <cell r="E1244">
            <v>-2096895</v>
          </cell>
          <cell r="F1244">
            <v>-3490027</v>
          </cell>
        </row>
        <row r="1246">
          <cell r="F1246">
            <v>522000</v>
          </cell>
        </row>
        <row r="1247">
          <cell r="E1247">
            <v>13221703.66</v>
          </cell>
          <cell r="F1247">
            <v>5825000</v>
          </cell>
        </row>
        <row r="1248">
          <cell r="E1248">
            <v>-12425976.66</v>
          </cell>
          <cell r="F1248">
            <v>-5303000</v>
          </cell>
        </row>
        <row r="1249">
          <cell r="E1249">
            <v>38624</v>
          </cell>
        </row>
        <row r="1254">
          <cell r="E1254">
            <v>0</v>
          </cell>
          <cell r="F1254">
            <v>1134111.7467499999</v>
          </cell>
        </row>
        <row r="1257">
          <cell r="E1257">
            <v>366423.66437000036</v>
          </cell>
          <cell r="F1257">
            <v>-1421663.0602100044</v>
          </cell>
        </row>
        <row r="1258">
          <cell r="E1258">
            <v>-49975239.586290002</v>
          </cell>
          <cell r="F1258">
            <v>-40581365.858180001</v>
          </cell>
        </row>
        <row r="1259">
          <cell r="E1259">
            <v>50341663.250660002</v>
          </cell>
          <cell r="F1259">
            <v>39159702.797969997</v>
          </cell>
        </row>
      </sheetData>
      <sheetData sheetId="1"/>
      <sheetData sheetId="2">
        <row r="21">
          <cell r="D21">
            <v>558520.78999999992</v>
          </cell>
          <cell r="E21">
            <v>472049.45202999999</v>
          </cell>
        </row>
        <row r="29">
          <cell r="D29">
            <v>70975.58</v>
          </cell>
          <cell r="E29">
            <v>38422.068959999997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6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0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1" t="s">
        <v>2</v>
      </c>
      <c r="B5" s="12" t="s">
        <v>3</v>
      </c>
      <c r="C5" s="13" t="s">
        <v>4</v>
      </c>
      <c r="D5" s="12" t="s">
        <v>5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ht="22.5" customHeight="1" x14ac:dyDescent="0.25">
      <c r="A6" s="15" t="s">
        <v>6</v>
      </c>
      <c r="B6" s="16">
        <f>B7+B11+B15+B18+B19+B20+B21+B22+B23+B24+B25+B26+B10</f>
        <v>16200234.980000002</v>
      </c>
      <c r="C6" s="20">
        <f>C7+C11+C15+C18+C19+C20+C21+C22+C23+C24+C25+C26+C10-0.01</f>
        <v>12194750.518779997</v>
      </c>
      <c r="D6" s="17">
        <f>C6/B6</f>
        <v>0.75275145908902086</v>
      </c>
      <c r="E6" s="18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19" t="s">
        <v>7</v>
      </c>
      <c r="B7" s="16">
        <f>B8+B9</f>
        <v>9837284.7100000009</v>
      </c>
      <c r="C7" s="20">
        <f>C8+C9</f>
        <v>7902053.7092900006</v>
      </c>
      <c r="D7" s="17">
        <f>C7/B7</f>
        <v>0.80327589799828003</v>
      </c>
      <c r="E7" s="18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1" t="s">
        <v>8</v>
      </c>
      <c r="B8" s="22">
        <f>[1]Расшир!E9</f>
        <v>1199226.58</v>
      </c>
      <c r="C8" s="23">
        <f>[1]Расшир!F9</f>
        <v>1093888.17973</v>
      </c>
      <c r="D8" s="17">
        <f>C8/B8</f>
        <v>0.91216138632450916</v>
      </c>
      <c r="E8" s="18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1" t="s">
        <v>9</v>
      </c>
      <c r="B9" s="22">
        <f>[1]Расшир!E13</f>
        <v>8638058.1300000008</v>
      </c>
      <c r="C9" s="23">
        <f>[1]Расшир!F13</f>
        <v>6808165.5295600006</v>
      </c>
      <c r="D9" s="24">
        <f>C9/B9</f>
        <v>0.78815926300787698</v>
      </c>
      <c r="E9" s="18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6">
        <f>[1]экономика!D21</f>
        <v>558520.78999999992</v>
      </c>
      <c r="C10" s="20">
        <f>[1]экономика!E21</f>
        <v>472049.45202999999</v>
      </c>
      <c r="D10" s="17">
        <f>C10/B10</f>
        <v>0.84517794231079568</v>
      </c>
      <c r="E10" s="18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19" t="s">
        <v>11</v>
      </c>
      <c r="B11" s="16">
        <f>B12+B13+B14</f>
        <v>916986.42999999993</v>
      </c>
      <c r="C11" s="16">
        <f>C12+C13+C14</f>
        <v>893295.08238999988</v>
      </c>
      <c r="D11" s="17">
        <f t="shared" ref="D11:D95" si="0">C11/B11</f>
        <v>0.9741639059914986</v>
      </c>
      <c r="E11" s="18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2">
        <f>[1]Расшир!E32</f>
        <v>844447.52</v>
      </c>
      <c r="C12" s="22">
        <f>[1]Расшир!F32</f>
        <v>851968.22369999997</v>
      </c>
      <c r="D12" s="24">
        <f t="shared" si="0"/>
        <v>1.0089060640500194</v>
      </c>
      <c r="E12" s="18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1" t="s">
        <v>13</v>
      </c>
      <c r="B13" s="22">
        <f>[1]Расшир!E35</f>
        <v>1563.33</v>
      </c>
      <c r="C13" s="22">
        <f>[1]Расшир!F35</f>
        <v>2904.78973</v>
      </c>
      <c r="D13" s="24">
        <f t="shared" si="0"/>
        <v>1.8580784159454498</v>
      </c>
      <c r="E13" s="18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2">
        <f>[1]экономика!D29</f>
        <v>70975.58</v>
      </c>
      <c r="C14" s="22">
        <f>[1]экономика!E29</f>
        <v>38422.068959999997</v>
      </c>
      <c r="D14" s="17">
        <f t="shared" si="0"/>
        <v>0.54134209202658146</v>
      </c>
      <c r="E14" s="18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19" t="s">
        <v>15</v>
      </c>
      <c r="B15" s="16">
        <f>B16+B17</f>
        <v>1377530.84</v>
      </c>
      <c r="C15" s="16">
        <f>C16+C17</f>
        <v>985911.54808999994</v>
      </c>
      <c r="D15" s="17">
        <f>C15/B15</f>
        <v>0.7157092381975273</v>
      </c>
      <c r="E15" s="18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1" t="s">
        <v>16</v>
      </c>
      <c r="B16" s="22">
        <f>[1]Расшир!E41</f>
        <v>425009.16</v>
      </c>
      <c r="C16" s="22">
        <f>[1]Расшир!F41</f>
        <v>189902.56224</v>
      </c>
      <c r="D16" s="24">
        <f>C16/B16</f>
        <v>0.44681992792814162</v>
      </c>
      <c r="E16" s="18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1" t="s">
        <v>17</v>
      </c>
      <c r="B17" s="22">
        <f>[1]Расшир!E42</f>
        <v>952521.68</v>
      </c>
      <c r="C17" s="22">
        <f>[1]Расшир!F42</f>
        <v>796008.98584999994</v>
      </c>
      <c r="D17" s="24">
        <f t="shared" si="0"/>
        <v>0.83568595084365938</v>
      </c>
      <c r="E17" s="18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19" t="s">
        <v>18</v>
      </c>
      <c r="B18" s="16">
        <f>[1]Расшир!E51</f>
        <v>301731.8</v>
      </c>
      <c r="C18" s="16">
        <f>[1]Расшир!F51</f>
        <v>219548.68879000001</v>
      </c>
      <c r="D18" s="17">
        <f t="shared" si="0"/>
        <v>0.72762860523816186</v>
      </c>
      <c r="E18" s="18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6">
        <f>[1]Расшир!E59</f>
        <v>90.22</v>
      </c>
      <c r="C19" s="16">
        <f>[1]Расшир!F59</f>
        <v>12.702250000000001</v>
      </c>
      <c r="D19" s="17">
        <f>C19/B19</f>
        <v>0.14079195300376859</v>
      </c>
      <c r="E19" s="18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6">
        <f>[1]Расшир!E76</f>
        <v>1834686.32</v>
      </c>
      <c r="C20" s="16">
        <f>[1]Расшир!F76</f>
        <v>966307.96393000009</v>
      </c>
      <c r="D20" s="17">
        <f t="shared" si="0"/>
        <v>0.52668837904127397</v>
      </c>
      <c r="E20" s="18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6">
        <f>[1]Расшир!E107</f>
        <v>89902.33</v>
      </c>
      <c r="C21" s="16">
        <f>[1]Расшир!F107</f>
        <v>89362.592499999999</v>
      </c>
      <c r="D21" s="17">
        <f t="shared" si="0"/>
        <v>0.9939964014280831</v>
      </c>
      <c r="E21" s="18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6">
        <f>[1]Расшир!E117</f>
        <v>30593.050000000003</v>
      </c>
      <c r="C22" s="16">
        <f>[1]Расшир!F117</f>
        <v>25504.793729999998</v>
      </c>
      <c r="D22" s="17">
        <f t="shared" si="0"/>
        <v>0.83367933991543819</v>
      </c>
      <c r="E22" s="18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6">
        <f>[1]Расшир!E131</f>
        <v>964477.85999999987</v>
      </c>
      <c r="C23" s="16">
        <f>[1]Расшир!F131</f>
        <v>403867.26512999996</v>
      </c>
      <c r="D23" s="17">
        <f t="shared" si="0"/>
        <v>0.41874187255060474</v>
      </c>
      <c r="E23" s="18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19" t="s">
        <v>24</v>
      </c>
      <c r="B24" s="16">
        <f>[1]Расшир!E154</f>
        <v>170.39</v>
      </c>
      <c r="C24" s="16">
        <f>[1]Расшир!F154</f>
        <v>80.75</v>
      </c>
      <c r="D24" s="17">
        <f t="shared" si="0"/>
        <v>0.47391278830917311</v>
      </c>
      <c r="E24" s="18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19" t="s">
        <v>25</v>
      </c>
      <c r="B25" s="16">
        <f>[1]Расшир!E159</f>
        <v>284843.06999999995</v>
      </c>
      <c r="C25" s="16">
        <f>[1]Расшир!F159+0.01</f>
        <v>236699.33136000001</v>
      </c>
      <c r="D25" s="17">
        <f t="shared" si="0"/>
        <v>0.83098153435855071</v>
      </c>
      <c r="E25" s="18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6">
        <f>[1]Расшир!E212</f>
        <v>3417.17</v>
      </c>
      <c r="C26" s="16">
        <f>[1]Расшир!F212</f>
        <v>56.649289999999951</v>
      </c>
      <c r="D26" s="17">
        <f t="shared" si="0"/>
        <v>1.6577837801455577E-2</v>
      </c>
      <c r="E26" s="18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19" t="s">
        <v>27</v>
      </c>
      <c r="B27" s="16">
        <f>[1]Расшир!E218</f>
        <v>19103908.946290005</v>
      </c>
      <c r="C27" s="16">
        <f>[1]Расшир!F218</f>
        <v>13220629.277010001</v>
      </c>
      <c r="D27" s="17">
        <f t="shared" si="0"/>
        <v>0.69203791298311534</v>
      </c>
      <c r="E27" s="18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28</v>
      </c>
      <c r="B28" s="16">
        <f>[1]Расшир!E219</f>
        <v>19181963.251710001</v>
      </c>
      <c r="C28" s="16">
        <f>[1]Расшир!F219</f>
        <v>13298238.491820002</v>
      </c>
      <c r="D28" s="17">
        <f t="shared" si="0"/>
        <v>0.69326785362465504</v>
      </c>
      <c r="E28" s="18"/>
      <c r="F28" s="7"/>
      <c r="G28" s="7"/>
      <c r="H28" s="7"/>
      <c r="I28" s="7"/>
      <c r="J28" s="7"/>
      <c r="K28" s="7"/>
      <c r="L28" s="7"/>
      <c r="M28" s="7"/>
    </row>
    <row r="29" spans="1:13" ht="44.25" hidden="1" customHeight="1" x14ac:dyDescent="0.25">
      <c r="A29" s="28" t="s">
        <v>29</v>
      </c>
      <c r="B29" s="16">
        <f>[1]Расшир!E357</f>
        <v>1927.1849999999999</v>
      </c>
      <c r="C29" s="16">
        <f>[1]Расшир!F357</f>
        <v>1863.8272000000002</v>
      </c>
      <c r="D29" s="17">
        <v>0</v>
      </c>
      <c r="E29" s="18"/>
      <c r="F29" s="7"/>
      <c r="G29" s="7"/>
      <c r="H29" s="7"/>
      <c r="I29" s="7"/>
      <c r="J29" s="7"/>
      <c r="K29" s="7"/>
      <c r="L29" s="7"/>
      <c r="M29" s="7"/>
    </row>
    <row r="30" spans="1:13" ht="22.5" customHeight="1" x14ac:dyDescent="0.25">
      <c r="A30" s="29" t="s">
        <v>30</v>
      </c>
      <c r="B30" s="22">
        <f>[1]Расшир!E220</f>
        <v>63059.4</v>
      </c>
      <c r="C30" s="22">
        <f>[1]Расшир!F220</f>
        <v>0</v>
      </c>
      <c r="D30" s="24" t="s">
        <v>31</v>
      </c>
      <c r="E30" s="18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2">
        <f>[1]Расшир!E224</f>
        <v>11144662.96831</v>
      </c>
      <c r="C31" s="22">
        <f>[1]Расшир!F224</f>
        <v>8936403.4842500016</v>
      </c>
      <c r="D31" s="24">
        <f>C31/B31</f>
        <v>0.8018549784467045</v>
      </c>
      <c r="E31" s="18"/>
      <c r="F31" s="7"/>
      <c r="G31" s="7"/>
      <c r="H31" s="7"/>
      <c r="I31" s="7"/>
      <c r="J31" s="7"/>
      <c r="K31" s="7"/>
      <c r="L31" s="7"/>
      <c r="M31" s="7"/>
    </row>
    <row r="32" spans="1:13" ht="22.5" customHeight="1" x14ac:dyDescent="0.25">
      <c r="A32" s="29" t="s">
        <v>33</v>
      </c>
      <c r="B32" s="22">
        <f>[1]Расшир!E276</f>
        <v>1007067.4</v>
      </c>
      <c r="C32" s="22">
        <f>[1]Расшир!F276</f>
        <v>615704.75228000002</v>
      </c>
      <c r="D32" s="24">
        <f>C32/B32</f>
        <v>0.61138385800195694</v>
      </c>
      <c r="E32" s="18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2">
        <f>[1]Расшир!E288</f>
        <v>6967173.4834000003</v>
      </c>
      <c r="C33" s="22">
        <f>[1]Расшир!F288</f>
        <v>3746130.2552900002</v>
      </c>
      <c r="D33" s="24">
        <f t="shared" si="0"/>
        <v>0.53768293041870374</v>
      </c>
      <c r="E33" s="18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6">
        <f>[1]Расшир!E357</f>
        <v>1927.1849999999999</v>
      </c>
      <c r="C34" s="16">
        <f>[1]Расшир!F357</f>
        <v>1863.8272000000002</v>
      </c>
      <c r="D34" s="24">
        <f t="shared" si="0"/>
        <v>0.96712417334090928</v>
      </c>
      <c r="E34" s="18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6">
        <f>[1]Расшир!E368</f>
        <v>-91768.274999999994</v>
      </c>
      <c r="C35" s="16">
        <f>[1]Расшир!F368</f>
        <v>-91311.265220000001</v>
      </c>
      <c r="D35" s="24" t="s">
        <v>31</v>
      </c>
      <c r="E35" s="18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6">
        <f>[1]Расшир!E360</f>
        <v>558.01</v>
      </c>
      <c r="C36" s="16">
        <f>[1]Расшир!F360</f>
        <v>558.00779999999997</v>
      </c>
      <c r="D36" s="17">
        <f t="shared" si="0"/>
        <v>0.99999605741832576</v>
      </c>
      <c r="E36" s="18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6">
        <f>[1]Расшир!E362</f>
        <v>11228.774579999999</v>
      </c>
      <c r="C37" s="16">
        <f>[1]Расшир!F362</f>
        <v>11280.215410000001</v>
      </c>
      <c r="D37" s="17" t="s">
        <v>31</v>
      </c>
      <c r="E37" s="18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6">
        <f>[1]Расшир!E389</f>
        <v>35304143.926290005</v>
      </c>
      <c r="C38" s="16">
        <f>[1]Расшир!F389</f>
        <v>25415379.795789998</v>
      </c>
      <c r="D38" s="17">
        <f t="shared" si="0"/>
        <v>0.71989792044961265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hidden="1" x14ac:dyDescent="0.25">
      <c r="A39" s="21"/>
      <c r="B39" s="35"/>
      <c r="C39" s="35"/>
      <c r="D39" s="36" t="e">
        <f t="shared" si="0"/>
        <v>#DIV/0!</v>
      </c>
      <c r="E39" s="18"/>
      <c r="F39" s="7"/>
      <c r="G39" s="7"/>
      <c r="H39" s="7"/>
      <c r="I39" s="7"/>
      <c r="J39" s="7"/>
      <c r="K39" s="7"/>
      <c r="L39" s="7"/>
      <c r="M39" s="7"/>
    </row>
    <row r="40" spans="1:13" ht="15" customHeight="1" x14ac:dyDescent="0.2">
      <c r="A40" s="37"/>
      <c r="B40" s="38"/>
      <c r="C40" s="38"/>
      <c r="D40" s="39"/>
    </row>
    <row r="41" spans="1:13" ht="22.5" customHeight="1" x14ac:dyDescent="0.25">
      <c r="A41" s="19" t="s">
        <v>40</v>
      </c>
      <c r="B41" s="35"/>
      <c r="C41" s="35"/>
      <c r="D41" s="36"/>
      <c r="E41" s="18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1"/>
      <c r="B42" s="35"/>
      <c r="C42" s="35"/>
      <c r="D42" s="36"/>
      <c r="E42" s="18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1">
        <f>[1]Расшир!E392</f>
        <v>2514847.8863399993</v>
      </c>
      <c r="C43" s="41">
        <f>[1]Расшир!F392</f>
        <v>1690710.5931199999</v>
      </c>
      <c r="D43" s="42">
        <f t="shared" si="0"/>
        <v>0.67229139476128985</v>
      </c>
      <c r="E43" s="18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3">
        <f>[1]Расшир!E431</f>
        <v>3525.7299999999996</v>
      </c>
      <c r="C44" s="43">
        <f>[1]Расшир!F431</f>
        <v>2680.4473399999997</v>
      </c>
      <c r="D44" s="44">
        <f t="shared" si="0"/>
        <v>0.76025315041140418</v>
      </c>
      <c r="E44" s="18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3">
        <f>[1]Расшир!E435</f>
        <v>73139.848840000006</v>
      </c>
      <c r="C45" s="43">
        <f>[1]Расшир!F435</f>
        <v>46113.004900000007</v>
      </c>
      <c r="D45" s="44">
        <f t="shared" si="0"/>
        <v>0.63047716985136726</v>
      </c>
      <c r="E45" s="18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3">
        <f>[1]Расшир!E445</f>
        <v>1026540.62121</v>
      </c>
      <c r="C46" s="43">
        <f>[1]Расшир!F445</f>
        <v>783136.82178999996</v>
      </c>
      <c r="D46" s="44">
        <f t="shared" si="0"/>
        <v>0.76288926673637514</v>
      </c>
      <c r="E46" s="18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3">
        <f>[1]Расшир!E457</f>
        <v>176.5</v>
      </c>
      <c r="C47" s="43">
        <f>[1]Расшир!F457</f>
        <v>25.846920000000001</v>
      </c>
      <c r="D47" s="44">
        <f t="shared" si="0"/>
        <v>0.14644147308781871</v>
      </c>
      <c r="E47" s="18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3">
        <f>[1]Расшир!E460</f>
        <v>211292.99300000005</v>
      </c>
      <c r="C48" s="43">
        <f>[1]Расшир!F460</f>
        <v>152543.99981000001</v>
      </c>
      <c r="D48" s="44">
        <f t="shared" si="0"/>
        <v>0.72195484404918231</v>
      </c>
      <c r="E48" s="18"/>
      <c r="F48" s="45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3">
        <f>[1]Расшир!E471</f>
        <v>18066.938000000002</v>
      </c>
      <c r="C49" s="43">
        <f>[1]Расшир!F471</f>
        <v>14488.898420000001</v>
      </c>
      <c r="D49" s="44">
        <f t="shared" si="0"/>
        <v>0.80195650308868049</v>
      </c>
      <c r="E49" s="18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3">
        <f>[1]Расшир!E479</f>
        <v>54221.808530000002</v>
      </c>
      <c r="C50" s="43">
        <f>[1]Расшир!F479</f>
        <v>0</v>
      </c>
      <c r="D50" s="44" t="s">
        <v>31</v>
      </c>
      <c r="E50" s="18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3">
        <f>[1]Расшир!E481</f>
        <v>1127883.4467599997</v>
      </c>
      <c r="C51" s="43">
        <f>[1]Расшир!F481</f>
        <v>691721.57394000003</v>
      </c>
      <c r="D51" s="44">
        <f t="shared" si="0"/>
        <v>0.61329171549335648</v>
      </c>
      <c r="E51" s="18"/>
      <c r="F51" s="7"/>
      <c r="G51" s="7"/>
      <c r="H51" s="7"/>
      <c r="I51" s="7"/>
      <c r="J51" s="7"/>
      <c r="K51" s="7"/>
      <c r="L51" s="7"/>
      <c r="M51" s="7"/>
    </row>
    <row r="52" spans="1:13" ht="35.25" customHeight="1" x14ac:dyDescent="0.25">
      <c r="A52" s="46" t="s">
        <v>50</v>
      </c>
      <c r="B52" s="41">
        <f>[1]Расшир!E508</f>
        <v>90468.608999999997</v>
      </c>
      <c r="C52" s="41">
        <f>[1]Расшир!F508</f>
        <v>76358.420379999996</v>
      </c>
      <c r="D52" s="42">
        <f t="shared" si="0"/>
        <v>0.84403221431203834</v>
      </c>
      <c r="E52" s="18"/>
      <c r="F52" s="7"/>
      <c r="G52" s="7"/>
      <c r="H52" s="7"/>
      <c r="I52" s="7"/>
      <c r="J52" s="7"/>
      <c r="K52" s="7"/>
      <c r="L52" s="7"/>
      <c r="M52" s="7"/>
    </row>
    <row r="53" spans="1:13" ht="22.5" customHeight="1" x14ac:dyDescent="0.25">
      <c r="A53" s="47" t="s">
        <v>51</v>
      </c>
      <c r="B53" s="43">
        <f>[1]Расшир!E520</f>
        <v>11532.409</v>
      </c>
      <c r="C53" s="43">
        <f>[1]Расшир!F520</f>
        <v>11532.409</v>
      </c>
      <c r="D53" s="44">
        <f>C53/B53</f>
        <v>1</v>
      </c>
      <c r="E53" s="18"/>
      <c r="F53" s="7"/>
      <c r="G53" s="7"/>
      <c r="H53" s="7"/>
      <c r="I53" s="7"/>
      <c r="J53" s="7"/>
      <c r="K53" s="7"/>
      <c r="L53" s="7"/>
      <c r="M53" s="7"/>
    </row>
    <row r="54" spans="1:13" ht="37.5" customHeight="1" x14ac:dyDescent="0.25">
      <c r="A54" s="48" t="s">
        <v>52</v>
      </c>
      <c r="B54" s="43">
        <f>[1]Расшир!E521</f>
        <v>78936.200000000012</v>
      </c>
      <c r="C54" s="43">
        <f>[1]Расшир!F521</f>
        <v>64826.011380000004</v>
      </c>
      <c r="D54" s="44">
        <f>C54/B54</f>
        <v>0.82124565636552038</v>
      </c>
      <c r="E54" s="18"/>
      <c r="F54" s="7"/>
      <c r="G54" s="7"/>
      <c r="H54" s="7"/>
      <c r="I54" s="7"/>
      <c r="J54" s="7"/>
      <c r="K54" s="7"/>
      <c r="L54" s="7"/>
      <c r="M54" s="7"/>
    </row>
    <row r="55" spans="1:13" ht="22.5" customHeight="1" x14ac:dyDescent="0.25">
      <c r="A55" s="40" t="s">
        <v>53</v>
      </c>
      <c r="B55" s="41">
        <f>[1]Расшир!E529</f>
        <v>5025964.01186</v>
      </c>
      <c r="C55" s="41">
        <f>[1]Расшир!F529</f>
        <v>3176394.26645</v>
      </c>
      <c r="D55" s="42">
        <f t="shared" si="0"/>
        <v>0.63199701767750727</v>
      </c>
      <c r="E55" s="18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27" t="s">
        <v>54</v>
      </c>
      <c r="B56" s="43">
        <f>[1]Расшир!E590</f>
        <v>818405.87100000004</v>
      </c>
      <c r="C56" s="43">
        <f>[1]Расшир!F590</f>
        <v>610827.32997999992</v>
      </c>
      <c r="D56" s="44">
        <f t="shared" si="0"/>
        <v>0.74636235103450266</v>
      </c>
      <c r="E56" s="18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3">
        <f>[1]Расшир!E602</f>
        <v>4062582.2048200006</v>
      </c>
      <c r="C57" s="43">
        <f>[1]Расшир!F602</f>
        <v>2463726.0756000006</v>
      </c>
      <c r="D57" s="44">
        <f t="shared" si="0"/>
        <v>0.60644337797692882</v>
      </c>
      <c r="E57" s="18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9">
        <f>[1]Расшир!E613</f>
        <v>144975.93604</v>
      </c>
      <c r="C58" s="50">
        <f>[1]Расшир!F613</f>
        <v>101840.86087</v>
      </c>
      <c r="D58" s="44">
        <f t="shared" si="0"/>
        <v>0.70246734493855112</v>
      </c>
      <c r="E58" s="18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40" t="s">
        <v>57</v>
      </c>
      <c r="B59" s="41">
        <f>[1]Расшир!E631</f>
        <v>2499888.1976499995</v>
      </c>
      <c r="C59" s="41">
        <f>[1]Расшир!F631</f>
        <v>1266114.3832399999</v>
      </c>
      <c r="D59" s="42">
        <f t="shared" si="0"/>
        <v>0.50646840303906426</v>
      </c>
      <c r="E59" s="18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27" t="s">
        <v>58</v>
      </c>
      <c r="B60" s="43">
        <f>[1]Расшир!E678</f>
        <v>377166.27945000003</v>
      </c>
      <c r="C60" s="43">
        <f>[1]Расшир!F678</f>
        <v>159428.14055000001</v>
      </c>
      <c r="D60" s="44">
        <f t="shared" si="0"/>
        <v>0.42269987863836855</v>
      </c>
      <c r="E60" s="18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3">
        <f>[1]Расшир!E691</f>
        <v>139015.60071999999</v>
      </c>
      <c r="C61" s="43">
        <f>[1]Расшир!F691</f>
        <v>90311.620139999985</v>
      </c>
      <c r="D61" s="44">
        <f t="shared" si="0"/>
        <v>0.64965097206537459</v>
      </c>
      <c r="E61" s="18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3">
        <f>[1]Расшир!E699</f>
        <v>1362217.1103099999</v>
      </c>
      <c r="C62" s="43">
        <f>[1]Расшир!F699</f>
        <v>609982.13271999999</v>
      </c>
      <c r="D62" s="44">
        <f t="shared" si="0"/>
        <v>0.44778628025101397</v>
      </c>
      <c r="E62" s="18"/>
      <c r="F62" s="7"/>
      <c r="G62" s="7"/>
      <c r="H62" s="7"/>
      <c r="I62" s="7"/>
      <c r="J62" s="7"/>
      <c r="K62" s="7"/>
      <c r="L62" s="7"/>
      <c r="M62" s="7"/>
    </row>
    <row r="63" spans="1:13" ht="22.5" customHeight="1" x14ac:dyDescent="0.25">
      <c r="A63" s="27" t="s">
        <v>61</v>
      </c>
      <c r="B63" s="43">
        <f>[1]Расшир!E709</f>
        <v>0</v>
      </c>
      <c r="C63" s="43">
        <f>[1]Расшир!F709</f>
        <v>0</v>
      </c>
      <c r="D63" s="44">
        <v>0</v>
      </c>
      <c r="E63" s="18"/>
      <c r="F63" s="7"/>
      <c r="G63" s="7"/>
      <c r="H63" s="7"/>
      <c r="I63" s="7"/>
      <c r="J63" s="7"/>
      <c r="K63" s="7"/>
      <c r="L63" s="7"/>
      <c r="M63" s="7"/>
    </row>
    <row r="64" spans="1:13" ht="22.5" customHeight="1" x14ac:dyDescent="0.25">
      <c r="A64" s="27" t="s">
        <v>62</v>
      </c>
      <c r="B64" s="43">
        <f>[1]Расшир!E712</f>
        <v>621489.20717000007</v>
      </c>
      <c r="C64" s="43">
        <f>[1]Расшир!F712</f>
        <v>406392.48983000003</v>
      </c>
      <c r="D64" s="44">
        <f t="shared" si="0"/>
        <v>0.65390112192058836</v>
      </c>
      <c r="E64" s="18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40" t="s">
        <v>63</v>
      </c>
      <c r="B65" s="41">
        <f>[1]Расшир!E734</f>
        <v>5595.7583699999996</v>
      </c>
      <c r="C65" s="41">
        <f>[1]Расшир!F734</f>
        <v>5256.6182699999999</v>
      </c>
      <c r="D65" s="51">
        <f>C65/B65</f>
        <v>0.9393933623334777</v>
      </c>
      <c r="E65" s="18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52" t="s">
        <v>64</v>
      </c>
      <c r="B66" s="43">
        <f>[1]Расшир!E742</f>
        <v>2567.07827</v>
      </c>
      <c r="C66" s="43">
        <f>[1]Расшир!F742</f>
        <v>2567.07827</v>
      </c>
      <c r="D66" s="44">
        <f>C66/B66</f>
        <v>1</v>
      </c>
      <c r="E66" s="18"/>
      <c r="F66" s="7"/>
      <c r="G66" s="7"/>
      <c r="H66" s="7"/>
      <c r="I66" s="7"/>
      <c r="J66" s="7"/>
      <c r="K66" s="7"/>
      <c r="L66" s="7"/>
      <c r="M66" s="7"/>
    </row>
    <row r="67" spans="1:13" ht="22.5" customHeight="1" x14ac:dyDescent="0.25">
      <c r="A67" s="48" t="s">
        <v>65</v>
      </c>
      <c r="B67" s="43">
        <f>[1]Расшир!E743</f>
        <v>3028.6801</v>
      </c>
      <c r="C67" s="43">
        <f>[1]Расшир!F743</f>
        <v>2689.54</v>
      </c>
      <c r="D67" s="44">
        <f t="shared" si="0"/>
        <v>0.88802379624048111</v>
      </c>
      <c r="E67" s="18"/>
      <c r="F67" s="7"/>
      <c r="G67" s="7"/>
      <c r="H67" s="7"/>
      <c r="I67" s="7"/>
      <c r="J67" s="7"/>
      <c r="K67" s="7"/>
      <c r="L67" s="7"/>
      <c r="M67" s="7"/>
    </row>
    <row r="68" spans="1:13" ht="22.5" customHeight="1" x14ac:dyDescent="0.25">
      <c r="A68" s="48" t="s">
        <v>66</v>
      </c>
      <c r="B68" s="43">
        <f>[1]Расшир!$E$746</f>
        <v>0</v>
      </c>
      <c r="C68" s="43">
        <f>[1]Расшир!$F$746</f>
        <v>0</v>
      </c>
      <c r="D68" s="44"/>
      <c r="E68" s="18"/>
      <c r="F68" s="7"/>
      <c r="G68" s="7"/>
      <c r="H68" s="7"/>
      <c r="I68" s="7"/>
      <c r="J68" s="7"/>
      <c r="K68" s="7"/>
      <c r="L68" s="7"/>
      <c r="M68" s="7"/>
    </row>
    <row r="69" spans="1:13" ht="22.5" customHeight="1" x14ac:dyDescent="0.25">
      <c r="A69" s="40" t="s">
        <v>67</v>
      </c>
      <c r="B69" s="41">
        <f>[1]Расшир!E748</f>
        <v>19233922.26458</v>
      </c>
      <c r="C69" s="41">
        <f>[1]Расшир!F748</f>
        <v>14414009.209579999</v>
      </c>
      <c r="D69" s="42">
        <f t="shared" si="0"/>
        <v>0.74940560803471401</v>
      </c>
      <c r="E69" s="18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27" t="s">
        <v>68</v>
      </c>
      <c r="B70" s="43">
        <f>[1]Расшир!E790</f>
        <v>8676395.1700400002</v>
      </c>
      <c r="C70" s="43">
        <f>[1]Расшир!F790</f>
        <v>5957297.2320000008</v>
      </c>
      <c r="D70" s="44">
        <f t="shared" si="0"/>
        <v>0.68660971696757511</v>
      </c>
      <c r="E70" s="18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3">
        <f>[1]Расшир!E804</f>
        <v>8200835.0270700017</v>
      </c>
      <c r="C71" s="43">
        <f>[1]Расшир!F804</f>
        <v>6547200.7700099992</v>
      </c>
      <c r="D71" s="44">
        <f t="shared" si="0"/>
        <v>0.79835781946575579</v>
      </c>
      <c r="E71" s="18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3">
        <f>[1]Расшир!E817</f>
        <v>1117686.60317</v>
      </c>
      <c r="C72" s="43">
        <f>[1]Расшир!F817</f>
        <v>910379.84406000003</v>
      </c>
      <c r="D72" s="44">
        <f t="shared" si="0"/>
        <v>0.81452156756461669</v>
      </c>
      <c r="E72" s="18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3">
        <f>[1]Расшир!E824</f>
        <v>581388.93108000001</v>
      </c>
      <c r="C73" s="43">
        <f>[1]Расшир!F824</f>
        <v>471729.35667000001</v>
      </c>
      <c r="D73" s="44">
        <f t="shared" si="0"/>
        <v>0.81138344996301504</v>
      </c>
      <c r="E73" s="18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3">
        <f>[1]Расшир!E847</f>
        <v>657616.53321999998</v>
      </c>
      <c r="C74" s="43">
        <f>[1]Расшир!F847</f>
        <v>527402.00683999993</v>
      </c>
      <c r="D74" s="44">
        <f t="shared" si="0"/>
        <v>0.80199018759092255</v>
      </c>
      <c r="E74" s="18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46" t="s">
        <v>73</v>
      </c>
      <c r="B75" s="41">
        <f>[1]Расшир!E868-0.01</f>
        <v>959734.07778000005</v>
      </c>
      <c r="C75" s="41">
        <f>[1]Расшир!F868+0.01</f>
        <v>781677.83259000012</v>
      </c>
      <c r="D75" s="42">
        <f t="shared" si="0"/>
        <v>0.81447335328357928</v>
      </c>
      <c r="E75" s="18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27" t="s">
        <v>74</v>
      </c>
      <c r="B76" s="43">
        <f>[1]Расшир!E908</f>
        <v>862508.43472000002</v>
      </c>
      <c r="C76" s="43">
        <f>[1]Расшир!F908+0.01</f>
        <v>705339.17490999994</v>
      </c>
      <c r="D76" s="44">
        <f t="shared" si="0"/>
        <v>0.8177765532681166</v>
      </c>
      <c r="E76" s="18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3">
        <f>[1]Расшир!E917</f>
        <v>29130.99206</v>
      </c>
      <c r="C77" s="43">
        <f>[1]Расшир!F917</f>
        <v>24836.130499999999</v>
      </c>
      <c r="D77" s="44">
        <f>C77/B77</f>
        <v>0.85256727436010293</v>
      </c>
      <c r="E77" s="18"/>
      <c r="F77" s="7"/>
      <c r="G77" s="7"/>
      <c r="H77" s="7"/>
      <c r="I77" s="7"/>
      <c r="J77" s="7"/>
      <c r="K77" s="7"/>
      <c r="L77" s="7"/>
      <c r="M77" s="7"/>
    </row>
    <row r="78" spans="1:13" ht="32.25" customHeight="1" x14ac:dyDescent="0.25">
      <c r="A78" s="27" t="s">
        <v>76</v>
      </c>
      <c r="B78" s="43">
        <f>[1]Расшир!E921</f>
        <v>68094.661000000007</v>
      </c>
      <c r="C78" s="43">
        <f>[1]Расшир!F921</f>
        <v>51502.527180000005</v>
      </c>
      <c r="D78" s="44">
        <f t="shared" si="0"/>
        <v>0.75633722855305796</v>
      </c>
      <c r="E78" s="18"/>
      <c r="F78" s="7"/>
      <c r="G78" s="7"/>
      <c r="H78" s="7"/>
      <c r="I78" s="7"/>
      <c r="J78" s="7"/>
      <c r="K78" s="7"/>
      <c r="L78" s="7"/>
      <c r="M78" s="7"/>
    </row>
    <row r="79" spans="1:13" ht="26.25" hidden="1" customHeight="1" x14ac:dyDescent="0.25">
      <c r="A79" s="46" t="s">
        <v>77</v>
      </c>
      <c r="B79" s="41">
        <f>[1]Расшир!E934</f>
        <v>0</v>
      </c>
      <c r="C79" s="41">
        <f>[1]Расшир!F934</f>
        <v>0</v>
      </c>
      <c r="D79" s="51" t="e">
        <f t="shared" si="0"/>
        <v>#DIV/0!</v>
      </c>
      <c r="E79" s="18"/>
      <c r="F79" s="7"/>
      <c r="G79" s="7"/>
      <c r="H79" s="7"/>
      <c r="I79" s="7"/>
      <c r="J79" s="7"/>
      <c r="K79" s="7"/>
      <c r="L79" s="7"/>
      <c r="M79" s="7"/>
    </row>
    <row r="80" spans="1:13" ht="18" hidden="1" customHeight="1" x14ac:dyDescent="0.25">
      <c r="A80" s="48" t="s">
        <v>78</v>
      </c>
      <c r="B80" s="43">
        <f>[1]Расшир!E955</f>
        <v>0</v>
      </c>
      <c r="C80" s="43">
        <f>[1]Расшир!F955</f>
        <v>0</v>
      </c>
      <c r="D80" s="44" t="e">
        <f t="shared" si="0"/>
        <v>#DIV/0!</v>
      </c>
      <c r="E80" s="18"/>
      <c r="F80" s="7"/>
      <c r="G80" s="7"/>
      <c r="H80" s="7"/>
      <c r="I80" s="7"/>
      <c r="J80" s="7"/>
      <c r="K80" s="7"/>
      <c r="L80" s="7"/>
      <c r="M80" s="7"/>
    </row>
    <row r="81" spans="1:13" ht="22.5" customHeight="1" x14ac:dyDescent="0.25">
      <c r="A81" s="40" t="s">
        <v>79</v>
      </c>
      <c r="B81" s="41">
        <f>[1]Расшир!E1055</f>
        <v>2801217.30547</v>
      </c>
      <c r="C81" s="41">
        <f>[1]Расшир!F1055</f>
        <v>1855532.6644199998</v>
      </c>
      <c r="D81" s="42">
        <f t="shared" si="0"/>
        <v>0.66240225661774244</v>
      </c>
      <c r="E81" s="18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27" t="s">
        <v>80</v>
      </c>
      <c r="B82" s="43">
        <f>[1]Расшир!E1101</f>
        <v>39145.949999999997</v>
      </c>
      <c r="C82" s="43">
        <f>[1]Расшир!F1101</f>
        <v>29617.550159999999</v>
      </c>
      <c r="D82" s="44">
        <f t="shared" si="0"/>
        <v>0.75659295942492133</v>
      </c>
      <c r="E82" s="18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3">
        <f>[1]Расшир!E1105</f>
        <v>816898.60499999998</v>
      </c>
      <c r="C83" s="43">
        <f>[1]Расшир!F1105</f>
        <v>692573.6341899999</v>
      </c>
      <c r="D83" s="44">
        <f t="shared" si="0"/>
        <v>0.84780856516458358</v>
      </c>
      <c r="E83" s="18"/>
      <c r="F83" s="7"/>
      <c r="G83" s="7"/>
      <c r="H83" s="7"/>
      <c r="I83" s="7"/>
      <c r="J83" s="7"/>
      <c r="K83" s="7"/>
      <c r="L83" s="7"/>
      <c r="M83" s="7"/>
    </row>
    <row r="84" spans="1:13" ht="22.5" customHeight="1" x14ac:dyDescent="0.25">
      <c r="A84" s="27" t="s">
        <v>82</v>
      </c>
      <c r="B84" s="43">
        <f>[1]Расшир!E1110</f>
        <v>809588.31235999987</v>
      </c>
      <c r="C84" s="43">
        <f>[1]Расшир!F1110</f>
        <v>651111.75768999988</v>
      </c>
      <c r="D84" s="44">
        <f t="shared" si="0"/>
        <v>0.80425044155092718</v>
      </c>
      <c r="E84" s="18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3">
        <f>[1]Расшир!E1124</f>
        <v>582845.56831</v>
      </c>
      <c r="C85" s="43">
        <f>[1]Расшир!F1124</f>
        <v>46000.527679999999</v>
      </c>
      <c r="D85" s="44">
        <f>C85/B85</f>
        <v>7.8924041257415117E-2</v>
      </c>
      <c r="E85" s="18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27" t="s">
        <v>84</v>
      </c>
      <c r="B86" s="43">
        <f>[1]Расшир!E1131</f>
        <v>552738.8698000001</v>
      </c>
      <c r="C86" s="43">
        <f>[1]Расшир!F1131</f>
        <v>436229.19469999993</v>
      </c>
      <c r="D86" s="44">
        <f t="shared" si="0"/>
        <v>0.78921389200987913</v>
      </c>
      <c r="E86" s="18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40" t="s">
        <v>85</v>
      </c>
      <c r="B87" s="41">
        <f>[1]Расшир!E1144</f>
        <v>1545754.7067200001</v>
      </c>
      <c r="C87" s="41">
        <f>[1]Расшир!F1144</f>
        <v>1180992.5901800001</v>
      </c>
      <c r="D87" s="42">
        <f t="shared" si="0"/>
        <v>0.76402328587179036</v>
      </c>
      <c r="E87" s="18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27" t="s">
        <v>86</v>
      </c>
      <c r="B88" s="43">
        <f>[1]Расшир!E1194</f>
        <v>865229.58926000004</v>
      </c>
      <c r="C88" s="43">
        <f>[1]Расшир!F1194</f>
        <v>687731.93914000003</v>
      </c>
      <c r="D88" s="44">
        <f t="shared" si="0"/>
        <v>0.79485485433778635</v>
      </c>
      <c r="E88" s="18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3">
        <f>[1]Расшир!E1199</f>
        <v>518102.66946</v>
      </c>
      <c r="C89" s="43">
        <f>[1]Расшир!F1199</f>
        <v>344646.76285</v>
      </c>
      <c r="D89" s="44">
        <f t="shared" si="0"/>
        <v>0.66520939413265923</v>
      </c>
      <c r="E89" s="18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27" t="s">
        <v>88</v>
      </c>
      <c r="B90" s="43">
        <f>[1]Расшир!E1207</f>
        <v>162422.44799999997</v>
      </c>
      <c r="C90" s="43">
        <f>[1]Расшир!F1207</f>
        <v>148613.88819</v>
      </c>
      <c r="D90" s="44">
        <f t="shared" si="0"/>
        <v>0.91498367387000612</v>
      </c>
      <c r="E90" s="18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53" t="s">
        <v>89</v>
      </c>
      <c r="B91" s="41">
        <f>B92</f>
        <v>18680.512999999999</v>
      </c>
      <c r="C91" s="41">
        <f>C92</f>
        <v>8736.0805</v>
      </c>
      <c r="D91" s="42">
        <f t="shared" si="0"/>
        <v>0.46765741925823989</v>
      </c>
      <c r="E91" s="18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27" t="s">
        <v>90</v>
      </c>
      <c r="B92" s="43">
        <f>[1]Расшир!E1225</f>
        <v>18680.512999999999</v>
      </c>
      <c r="C92" s="43">
        <f>[1]Расшир!F1225</f>
        <v>8736.0805</v>
      </c>
      <c r="D92" s="44">
        <f t="shared" si="0"/>
        <v>0.46765741925823989</v>
      </c>
      <c r="E92" s="18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46" t="s">
        <v>91</v>
      </c>
      <c r="B93" s="41">
        <f>[1]Расшир!E1226</f>
        <v>1122718.2498900001</v>
      </c>
      <c r="C93" s="41">
        <f>[1]Расшир!F1226</f>
        <v>672618.83360000001</v>
      </c>
      <c r="D93" s="42">
        <f t="shared" si="0"/>
        <v>0.59909851261961833</v>
      </c>
      <c r="E93" s="18"/>
      <c r="F93" s="7"/>
      <c r="G93" s="7"/>
      <c r="H93" s="7"/>
      <c r="I93" s="7"/>
      <c r="J93" s="7"/>
      <c r="K93" s="7"/>
      <c r="L93" s="7"/>
      <c r="M93" s="7"/>
    </row>
    <row r="94" spans="1:13" ht="22.5" customHeight="1" x14ac:dyDescent="0.25">
      <c r="A94" s="27" t="s">
        <v>92</v>
      </c>
      <c r="B94" s="43">
        <f>[1]Расшир!E1229</f>
        <v>1122718.2498900001</v>
      </c>
      <c r="C94" s="43">
        <f>[1]Расшир!F1229</f>
        <v>672618.83360000001</v>
      </c>
      <c r="D94" s="44">
        <f t="shared" si="0"/>
        <v>0.59909851261961833</v>
      </c>
      <c r="E94" s="18"/>
      <c r="F94" s="7"/>
      <c r="G94" s="7"/>
      <c r="H94" s="7"/>
      <c r="I94" s="7"/>
      <c r="J94" s="7"/>
      <c r="K94" s="7"/>
      <c r="L94" s="7"/>
      <c r="M94" s="7"/>
    </row>
    <row r="95" spans="1:13" s="34" customFormat="1" ht="21" customHeight="1" x14ac:dyDescent="0.3">
      <c r="A95" s="31" t="s">
        <v>93</v>
      </c>
      <c r="B95" s="54">
        <f>[1]Расшир!E1233</f>
        <v>35818791.590659998</v>
      </c>
      <c r="C95" s="54">
        <f>[1]Расшир!F1233</f>
        <v>25128401.482329994</v>
      </c>
      <c r="D95" s="55">
        <f t="shared" si="0"/>
        <v>0.70154241297415521</v>
      </c>
      <c r="E95" s="32"/>
      <c r="F95" s="33"/>
      <c r="G95" s="33"/>
      <c r="H95" s="33"/>
      <c r="I95" s="33"/>
      <c r="J95" s="33"/>
      <c r="K95" s="33"/>
      <c r="L95" s="33"/>
      <c r="M95" s="33"/>
    </row>
    <row r="96" spans="1:13" ht="12.75" customHeight="1" x14ac:dyDescent="0.25">
      <c r="A96" s="21"/>
      <c r="B96" s="22"/>
      <c r="C96" s="22"/>
      <c r="D96" s="56"/>
      <c r="E96" s="7"/>
      <c r="F96" s="7"/>
      <c r="G96" s="7"/>
      <c r="H96" s="7"/>
      <c r="I96" s="7"/>
      <c r="J96" s="7"/>
      <c r="K96" s="7"/>
      <c r="L96" s="7"/>
      <c r="M96" s="7"/>
    </row>
    <row r="97" spans="1:13" ht="31.5" x14ac:dyDescent="0.25">
      <c r="A97" s="28" t="s">
        <v>94</v>
      </c>
      <c r="B97" s="16">
        <f>B38-B95</f>
        <v>-514647.66436999291</v>
      </c>
      <c r="C97" s="16">
        <f>C38-C95</f>
        <v>286978.31346000358</v>
      </c>
      <c r="D97" s="17"/>
      <c r="E97" s="7"/>
      <c r="F97" s="7"/>
      <c r="G97" s="7"/>
      <c r="H97" s="7"/>
      <c r="I97" s="7"/>
      <c r="J97" s="7"/>
      <c r="K97" s="7"/>
      <c r="L97" s="7"/>
      <c r="M97" s="7"/>
    </row>
    <row r="98" spans="1:13" ht="15.75" hidden="1" x14ac:dyDescent="0.25">
      <c r="A98" s="21"/>
      <c r="B98" s="22"/>
      <c r="C98" s="22"/>
      <c r="D98" s="17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hidden="1" x14ac:dyDescent="0.25">
      <c r="A99" s="28" t="s">
        <v>95</v>
      </c>
      <c r="B99" s="16">
        <f>B100+B101</f>
        <v>0</v>
      </c>
      <c r="C99" s="16">
        <f>C100+C101</f>
        <v>0</v>
      </c>
      <c r="D99" s="17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hidden="1" x14ac:dyDescent="0.25">
      <c r="A100" s="21" t="s">
        <v>96</v>
      </c>
      <c r="B100" s="22">
        <f>[1]Расшир!E1239</f>
        <v>0</v>
      </c>
      <c r="C100" s="22">
        <f>[1]Расшир!F1239</f>
        <v>0</v>
      </c>
      <c r="D100" s="1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hidden="1" x14ac:dyDescent="0.25">
      <c r="A101" s="21" t="s">
        <v>97</v>
      </c>
      <c r="B101" s="22">
        <f>[1]Расшир!E1240</f>
        <v>0</v>
      </c>
      <c r="C101" s="22">
        <f>[1]Расшир!F1240</f>
        <v>0</v>
      </c>
      <c r="D101" s="1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5" customHeight="1" x14ac:dyDescent="0.25">
      <c r="A102" s="21"/>
      <c r="B102" s="22"/>
      <c r="C102" s="22"/>
      <c r="D102" s="1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31.5" x14ac:dyDescent="0.25">
      <c r="A103" s="28" t="s">
        <v>98</v>
      </c>
      <c r="B103" s="16">
        <f>B104+B105</f>
        <v>-686127</v>
      </c>
      <c r="C103" s="16">
        <f>C104+C105</f>
        <v>-521427</v>
      </c>
      <c r="D103" s="1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2.5" customHeight="1" x14ac:dyDescent="0.25">
      <c r="A104" s="26" t="s">
        <v>99</v>
      </c>
      <c r="B104" s="22">
        <f>[1]Расшир!E1243</f>
        <v>1410768</v>
      </c>
      <c r="C104" s="22">
        <f>[1]Расшир!F1243</f>
        <v>2968600</v>
      </c>
      <c r="D104" s="1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31.5" x14ac:dyDescent="0.25">
      <c r="A105" s="26" t="s">
        <v>100</v>
      </c>
      <c r="B105" s="22">
        <f>[1]Расшир!E1244</f>
        <v>-2096895</v>
      </c>
      <c r="C105" s="22">
        <f>[1]Расшир!F1244</f>
        <v>-3490027</v>
      </c>
      <c r="D105" s="1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4.25" customHeight="1" x14ac:dyDescent="0.25">
      <c r="A106" s="21"/>
      <c r="B106" s="22"/>
      <c r="C106" s="22"/>
      <c r="D106" s="1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2.5" customHeight="1" x14ac:dyDescent="0.25">
      <c r="A107" s="28" t="s">
        <v>101</v>
      </c>
      <c r="B107" s="16">
        <f>B108+B109</f>
        <v>795727</v>
      </c>
      <c r="C107" s="16">
        <f>[1]Расшир!F1246</f>
        <v>522000</v>
      </c>
      <c r="D107" s="1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1" t="s">
        <v>102</v>
      </c>
      <c r="B108" s="22">
        <f>[1]Расшир!E1247</f>
        <v>13221703.66</v>
      </c>
      <c r="C108" s="22">
        <f>[1]Расшир!F1247</f>
        <v>5825000</v>
      </c>
      <c r="D108" s="1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2.5" customHeight="1" x14ac:dyDescent="0.25">
      <c r="A109" s="26" t="s">
        <v>103</v>
      </c>
      <c r="B109" s="22">
        <f>[1]Расшир!E1248</f>
        <v>-12425976.66</v>
      </c>
      <c r="C109" s="22">
        <f>[1]Расшир!F1248</f>
        <v>-5303000</v>
      </c>
      <c r="D109" s="1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.75" customHeight="1" x14ac:dyDescent="0.25">
      <c r="A110" s="26"/>
      <c r="B110" s="22"/>
      <c r="C110" s="22"/>
      <c r="D110" s="1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34.5" customHeight="1" x14ac:dyDescent="0.25">
      <c r="A111" s="25" t="s">
        <v>104</v>
      </c>
      <c r="B111" s="57">
        <v>0</v>
      </c>
      <c r="C111" s="58">
        <f>C112</f>
        <v>1134111.7467499999</v>
      </c>
      <c r="D111" s="1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50.25" customHeight="1" x14ac:dyDescent="0.25">
      <c r="A112" s="59" t="s">
        <v>105</v>
      </c>
      <c r="B112" s="60">
        <v>0</v>
      </c>
      <c r="C112" s="61">
        <f>[1]Расшир!F1254</f>
        <v>1134111.7467499999</v>
      </c>
      <c r="D112" s="1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33" customHeight="1" x14ac:dyDescent="0.25">
      <c r="A113" s="28" t="s">
        <v>106</v>
      </c>
      <c r="B113" s="16">
        <f>B114+B115</f>
        <v>366423.66437000036</v>
      </c>
      <c r="C113" s="16">
        <f>C114+C115</f>
        <v>-1421663.0602100044</v>
      </c>
      <c r="D113" s="17"/>
      <c r="E113" s="62"/>
      <c r="F113" s="7"/>
      <c r="G113" s="7"/>
      <c r="H113" s="7"/>
      <c r="I113" s="7"/>
      <c r="J113" s="7"/>
      <c r="K113" s="7"/>
      <c r="L113" s="7"/>
      <c r="M113" s="7"/>
    </row>
    <row r="114" spans="1:13" ht="22.5" customHeight="1" x14ac:dyDescent="0.25">
      <c r="A114" s="21" t="s">
        <v>107</v>
      </c>
      <c r="B114" s="22">
        <f>[1]Расшир!E1258</f>
        <v>-49975239.586290002</v>
      </c>
      <c r="C114" s="22">
        <f>[1]Расшир!F1258</f>
        <v>-40581365.858180001</v>
      </c>
      <c r="D114" s="1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2.5" customHeight="1" x14ac:dyDescent="0.25">
      <c r="A115" s="21" t="s">
        <v>108</v>
      </c>
      <c r="B115" s="22">
        <f>[1]Расшир!E1259</f>
        <v>50341663.250660002</v>
      </c>
      <c r="C115" s="22">
        <f>[1]Расшир!F1259</f>
        <v>39159702.797969997</v>
      </c>
      <c r="D115" s="1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5" customHeight="1" x14ac:dyDescent="0.25">
      <c r="A116" s="26"/>
      <c r="B116" s="22"/>
      <c r="C116" s="22"/>
      <c r="D116" s="1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31.5" x14ac:dyDescent="0.25">
      <c r="A117" s="28" t="s">
        <v>109</v>
      </c>
      <c r="B117" s="16">
        <f>[1]Расшир!E1249</f>
        <v>38624</v>
      </c>
      <c r="C117" s="16">
        <f>C120+C122</f>
        <v>1134111.7467499999</v>
      </c>
      <c r="D117" s="1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7.5" customHeight="1" x14ac:dyDescent="0.25">
      <c r="A118" s="63" t="s">
        <v>110</v>
      </c>
      <c r="B118" s="64">
        <f>B119</f>
        <v>38624</v>
      </c>
      <c r="C118" s="64">
        <f>C119</f>
        <v>0</v>
      </c>
      <c r="D118" s="1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1.5" x14ac:dyDescent="0.25">
      <c r="A119" s="65" t="s">
        <v>111</v>
      </c>
      <c r="B119" s="22">
        <v>38624</v>
      </c>
      <c r="C119" s="22">
        <f>[1]Расшир!F1251</f>
        <v>0</v>
      </c>
      <c r="D119" s="1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1.5" x14ac:dyDescent="0.25">
      <c r="A120" s="66" t="s">
        <v>104</v>
      </c>
      <c r="B120" s="61">
        <f>[1]Расшир!E1254</f>
        <v>0</v>
      </c>
      <c r="C120" s="61">
        <f>[1]Расшир!F1254</f>
        <v>1134111.7467499999</v>
      </c>
      <c r="D120" s="1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.75" hidden="1" x14ac:dyDescent="0.25">
      <c r="A121" s="65"/>
      <c r="B121" s="22"/>
      <c r="C121" s="22"/>
      <c r="D121" s="1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29.45" hidden="1" customHeight="1" x14ac:dyDescent="0.25">
      <c r="A122" s="67" t="s">
        <v>112</v>
      </c>
      <c r="B122" s="64">
        <f>B123</f>
        <v>0</v>
      </c>
      <c r="C122" s="64">
        <f>C123</f>
        <v>0</v>
      </c>
      <c r="D122" s="1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.75" hidden="1" x14ac:dyDescent="0.25">
      <c r="A123" s="68" t="s">
        <v>113</v>
      </c>
      <c r="B123" s="69">
        <f>[1]Расшир!E1253</f>
        <v>0</v>
      </c>
      <c r="C123" s="69">
        <f>[1]Расшир!F1253</f>
        <v>0</v>
      </c>
      <c r="D123" s="1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21"/>
      <c r="B124" s="22"/>
      <c r="C124" s="22"/>
      <c r="D124" s="1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hidden="1" x14ac:dyDescent="0.25">
      <c r="A125" s="21"/>
      <c r="B125" s="22"/>
      <c r="C125" s="22"/>
      <c r="D125" s="1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47.25" x14ac:dyDescent="0.25">
      <c r="A126" s="59" t="s">
        <v>105</v>
      </c>
      <c r="B126" s="22">
        <v>0</v>
      </c>
      <c r="C126" s="22">
        <f>C120</f>
        <v>1134111.7467499999</v>
      </c>
      <c r="D126" s="1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32.25" hidden="1" customHeight="1" x14ac:dyDescent="0.25">
      <c r="A127" s="28" t="s">
        <v>114</v>
      </c>
      <c r="B127" s="70">
        <f>B99+B103+B107+B113+B117</f>
        <v>514647.66437000036</v>
      </c>
      <c r="C127" s="70">
        <f>C99+C103+C107+C113+C117</f>
        <v>-286978.31346000452</v>
      </c>
      <c r="D127" s="71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32.25" customHeight="1" x14ac:dyDescent="0.25">
      <c r="A128" s="28" t="s">
        <v>106</v>
      </c>
      <c r="B128" s="16">
        <f>[1]Расшир!E1257</f>
        <v>366423.66437000036</v>
      </c>
      <c r="C128" s="16">
        <f>[1]Расшир!F1257</f>
        <v>-1421663.0602100044</v>
      </c>
      <c r="D128" s="1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22.5" customHeight="1" x14ac:dyDescent="0.25">
      <c r="A129" s="21" t="s">
        <v>107</v>
      </c>
      <c r="B129" s="22">
        <f>[1]Расшир!E1258</f>
        <v>-49975239.586290002</v>
      </c>
      <c r="C129" s="22">
        <f>[1]Расшир!F1258</f>
        <v>-40581365.858180001</v>
      </c>
      <c r="D129" s="1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2.5" customHeight="1" x14ac:dyDescent="0.25">
      <c r="A130" s="21" t="s">
        <v>108</v>
      </c>
      <c r="B130" s="22">
        <f>[1]Расшир!E1259</f>
        <v>50341663.250660002</v>
      </c>
      <c r="C130" s="22">
        <f>[1]Расшир!F1259</f>
        <v>39159702.797969997</v>
      </c>
      <c r="D130" s="1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7.75" customHeight="1" x14ac:dyDescent="0.25">
      <c r="A131" s="28" t="s">
        <v>114</v>
      </c>
      <c r="B131" s="16">
        <f>B103+B107+B117+B128</f>
        <v>514647.66437000036</v>
      </c>
      <c r="C131" s="16">
        <f>C103+C107+C117+C128</f>
        <v>-286978.31346000452</v>
      </c>
      <c r="D131" s="1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67.5" customHeight="1" x14ac:dyDescent="0.25">
      <c r="A132" s="72"/>
      <c r="B132" s="73"/>
      <c r="C132" s="73"/>
      <c r="D132" s="74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39" customHeight="1" x14ac:dyDescent="0.25">
      <c r="A133" s="75"/>
      <c r="B133" s="76"/>
      <c r="C133" s="76"/>
      <c r="D133" s="10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0.5" hidden="1" customHeight="1" x14ac:dyDescent="0.25">
      <c r="A134" s="75"/>
      <c r="B134" s="77"/>
      <c r="C134" s="78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23.25" customHeight="1" x14ac:dyDescent="0.25">
      <c r="A135" s="79"/>
      <c r="B135" s="77"/>
      <c r="C135" s="78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" customHeight="1" x14ac:dyDescent="0.25">
      <c r="A136" s="79"/>
      <c r="B136" s="77"/>
      <c r="C136" s="78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 customHeight="1" x14ac:dyDescent="0.25">
      <c r="A137" s="79"/>
      <c r="B137" s="77"/>
      <c r="C137" s="78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.75" x14ac:dyDescent="0.25">
      <c r="A138" s="8"/>
      <c r="B138" s="7"/>
      <c r="C138" s="9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 x14ac:dyDescent="0.25">
      <c r="A229" s="8"/>
      <c r="B229" s="7"/>
      <c r="C229" s="9"/>
      <c r="D229" s="10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 x14ac:dyDescent="0.25">
      <c r="A230" s="8"/>
      <c r="B230" s="7"/>
      <c r="C230" s="9"/>
      <c r="D230" s="10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 x14ac:dyDescent="0.25">
      <c r="A231" s="8"/>
      <c r="B231" s="7"/>
      <c r="C231" s="9"/>
      <c r="D231" s="10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 x14ac:dyDescent="0.25">
      <c r="A232" s="8"/>
      <c r="B232" s="7"/>
      <c r="C232" s="9"/>
      <c r="D232" s="10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 x14ac:dyDescent="0.25">
      <c r="A233" s="8"/>
      <c r="B233" s="7"/>
      <c r="C233" s="9"/>
      <c r="D233" s="10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 x14ac:dyDescent="0.25">
      <c r="A234" s="8"/>
      <c r="B234" s="7"/>
      <c r="C234" s="9"/>
      <c r="D234" s="10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 x14ac:dyDescent="0.25">
      <c r="A235" s="8"/>
      <c r="B235" s="7"/>
      <c r="C235" s="9"/>
      <c r="D235" s="10"/>
      <c r="E235" s="7"/>
      <c r="F235" s="7"/>
      <c r="G235" s="7"/>
      <c r="H235" s="7"/>
      <c r="I235" s="7"/>
      <c r="J235" s="7"/>
      <c r="K235" s="7"/>
      <c r="L235" s="7"/>
      <c r="M235" s="7"/>
    </row>
    <row r="417" spans="5:5" x14ac:dyDescent="0.2">
      <c r="E417" s="80"/>
    </row>
    <row r="502" spans="3:3" ht="18.75" x14ac:dyDescent="0.3">
      <c r="C502" s="81"/>
    </row>
    <row r="503" spans="3:3" ht="18.75" x14ac:dyDescent="0.3">
      <c r="C503" s="81"/>
    </row>
    <row r="506" spans="3:3" x14ac:dyDescent="0.2">
      <c r="C506" s="82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380310-5916-4D89-890E-185FAB7B48B1}"/>
</file>

<file path=customXml/itemProps2.xml><?xml version="1.0" encoding="utf-8"?>
<ds:datastoreItem xmlns:ds="http://schemas.openxmlformats.org/officeDocument/2006/customXml" ds:itemID="{608ABE66-2149-4B7D-B2ED-A86F090340B1}"/>
</file>

<file path=customXml/itemProps3.xml><?xml version="1.0" encoding="utf-8"?>
<ds:datastoreItem xmlns:ds="http://schemas.openxmlformats.org/officeDocument/2006/customXml" ds:itemID="{0A4D4496-9EA2-46E0-98B9-8F4046B68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01.11.19</vt:lpstr>
      <vt:lpstr>'на 01.11.19'!Область_печати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cp:lastPrinted>2019-11-12T08:51:08Z</cp:lastPrinted>
  <dcterms:created xsi:type="dcterms:W3CDTF">2019-11-12T08:25:44Z</dcterms:created>
  <dcterms:modified xsi:type="dcterms:W3CDTF">2019-11-13T04:12:31Z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