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015"/>
  </bookViews>
  <sheets>
    <sheet name="на 01.07.2019" sheetId="1" r:id="rId1"/>
  </sheets>
  <externalReferences>
    <externalReference r:id="rId2"/>
  </externalReferences>
  <definedNames>
    <definedName name="Z_3A62FDFE_B33F_4285_AF26_B946B57D89E5_.wvu.Rows" localSheetId="0" hidden="1">'на 01.07.2019'!$29:$29,'на 01.07.2019'!$39:$39,'на 01.07.2019'!$79:$80,'на 01.07.2019'!$98:$101,'на 01.07.2019'!$120:$120,'на 01.07.2019'!$124:$124,'на 01.07.2019'!#REF!</definedName>
    <definedName name="Z_5F4BDBB1_E645_4516_8FC8_7D1E2AFE448F_.wvu.Rows" localSheetId="0" hidden="1">'на 01.07.2019'!$29:$29,'на 01.07.2019'!$39:$39,'на 01.07.2019'!$63:$63,'на 01.07.2019'!$79:$80,'на 01.07.2019'!$98:$101,'на 01.07.2019'!$120:$120,'на 01.07.2019'!$124:$124</definedName>
    <definedName name="Z_791A6B44_A126_477F_8F66_87C81269CCAF_.wvu.Rows" localSheetId="0" hidden="1">'на 01.07.2019'!#REF!,'на 01.07.2019'!$118:$119,'на 01.07.2019'!$125:$125</definedName>
    <definedName name="Z_941B9BCB_D95B_4828_B060_DECC595C9511_.wvu.Rows" localSheetId="0" hidden="1">'на 01.07.2019'!$29:$29,'на 01.07.2019'!$32:$32,'на 01.07.2019'!$39:$39,'на 01.07.2019'!$47:$47,'на 01.07.2019'!$63:$63,'на 01.07.2019'!$68:$68,'на 01.07.2019'!$79:$80,'на 01.07.2019'!$98:$101,'на 01.07.2019'!$117:$125,'на 01.07.2019'!#REF!</definedName>
    <definedName name="Z_AD8B40E3_4B89_443C_9ACF_B6D22B3A77E7_.wvu.Rows" localSheetId="0" hidden="1">'на 01.07.2019'!$29:$29,'на 01.07.2019'!$32:$32,'на 01.07.2019'!$39:$39,'на 01.07.2019'!$47:$47,'на 01.07.2019'!$63:$63,'на 01.07.2019'!$68:$68,'на 01.07.2019'!$79:$80,'на 01.07.2019'!$98:$101,'на 01.07.2019'!$117:$125,'на 01.07.2019'!#REF!</definedName>
    <definedName name="Z_AFEF4DE1_67D6_48C6_A8C8_B9E9198BBD0E_.wvu.Rows" localSheetId="0" hidden="1">'на 01.07.2019'!#REF!,'на 01.07.2019'!$125:$125</definedName>
    <definedName name="Z_CAE69FAB_AFBE_4188_8F32_69E048226F14_.wvu.Rows" localSheetId="0" hidden="1">'на 01.07.2019'!$29:$29,'на 01.07.2019'!$32:$32,'на 01.07.2019'!$39:$39,'на 01.07.2019'!$47:$47,'на 01.07.2019'!$63:$63,'на 01.07.2019'!$68:$68,'на 01.07.2019'!$79:$80,'на 01.07.2019'!$98:$101,'на 01.07.2019'!$117:$125,'на 01.07.2019'!#REF!</definedName>
    <definedName name="Z_D2DF83CF_573E_4A86_A4BE_5A992E023C65_.wvu.Rows" localSheetId="0" hidden="1">'на 01.07.2019'!#REF!,'на 01.07.2019'!$118:$119,'на 01.07.2019'!$125:$125</definedName>
    <definedName name="Z_E2CE03E0_A708_4616_8DFD_0910D1C70A9E_.wvu.Rows" localSheetId="0" hidden="1">'на 01.07.2019'!#REF!,'на 01.07.2019'!$118:$119,'на 01.07.2019'!$125:$125</definedName>
    <definedName name="Z_E6F394BB_DB4B_47AB_A066_DC195B03AE3E_.wvu.Rows" localSheetId="0" hidden="1">'на 01.07.2019'!$29:$29,'на 01.07.2019'!$39:$39,'на 01.07.2019'!$63:$63,'на 01.07.2019'!$66:$66,'на 01.07.2019'!$68:$68,'на 01.07.2019'!$79:$80,'на 01.07.2019'!$98:$101,'на 01.07.2019'!$110:$115,'на 01.07.2019'!$121:$125,'на 01.07.2019'!$127:$127,'на 01.07.2019'!#REF!</definedName>
    <definedName name="Z_E8991B2E_0E9F_48F3_A4D6_3B340ABE8C8E_.wvu.Rows" localSheetId="0" hidden="1">'на 01.07.2019'!$39:$40,'на 01.07.2019'!$125:$125</definedName>
    <definedName name="Z_F59D258D_974D_4B2B_B7CC_86B99245EC3C_.wvu.PrintArea" localSheetId="0" hidden="1">'на 01.07.2019'!$A$1:$E$131</definedName>
    <definedName name="Z_F59D258D_974D_4B2B_B7CC_86B99245EC3C_.wvu.Rows" localSheetId="0" hidden="1">'на 01.07.2019'!$29:$29,'на 01.07.2019'!$32:$32,'на 01.07.2019'!$39:$40,'на 01.07.2019'!$47:$47,'на 01.07.2019'!$63:$63,'на 01.07.2019'!$68:$68,'на 01.07.2019'!$79:$80,'на 01.07.2019'!$98:$101,'на 01.07.2019'!$120:$120,'на 01.07.2019'!$124:$124,'на 01.07.2019'!#REF!</definedName>
    <definedName name="Z_F8542D9D_A523_4F6F_8CFE_9BA4BA3D5B88_.wvu.Rows" localSheetId="0" hidden="1">'на 01.07.2019'!$39:$39,'на 01.07.2019'!$98:$101,'на 01.07.2019'!$118:$120,'на 01.07.2019'!$124:$124</definedName>
    <definedName name="Z_FAFBB87E_73E9_461E_A4E8_A0EB3259EED0_.wvu.PrintArea" localSheetId="0" hidden="1">'на 01.07.2019'!$A$1:$E$131</definedName>
    <definedName name="Z_FAFBB87E_73E9_461E_A4E8_A0EB3259EED0_.wvu.Rows" localSheetId="0" hidden="1">'на 01.07.2019'!$30:$30,'на 01.07.2019'!$39:$39,'на 01.07.2019'!$98:$101,'на 01.07.2019'!$118:$120,'на 01.07.2019'!$124:$124</definedName>
  </definedNames>
  <calcPr calcId="145621"/>
</workbook>
</file>

<file path=xl/calcChain.xml><?xml version="1.0" encoding="utf-8"?>
<calcChain xmlns="http://schemas.openxmlformats.org/spreadsheetml/2006/main">
  <c r="D130" i="1" l="1"/>
  <c r="C130" i="1"/>
  <c r="D129" i="1"/>
  <c r="C129" i="1"/>
  <c r="D128" i="1"/>
  <c r="C128" i="1"/>
  <c r="D123" i="1"/>
  <c r="C123" i="1"/>
  <c r="D122" i="1"/>
  <c r="C122" i="1"/>
  <c r="D120" i="1"/>
  <c r="D126" i="1" s="1"/>
  <c r="C120" i="1"/>
  <c r="D119" i="1"/>
  <c r="D118" i="1" s="1"/>
  <c r="C118" i="1"/>
  <c r="C117" i="1"/>
  <c r="D115" i="1"/>
  <c r="C115" i="1"/>
  <c r="D114" i="1"/>
  <c r="C114" i="1"/>
  <c r="D113" i="1"/>
  <c r="C113" i="1"/>
  <c r="D112" i="1"/>
  <c r="D111" i="1" s="1"/>
  <c r="D109" i="1"/>
  <c r="C109" i="1"/>
  <c r="D108" i="1"/>
  <c r="C108" i="1"/>
  <c r="D107" i="1"/>
  <c r="C107" i="1"/>
  <c r="D105" i="1"/>
  <c r="C105" i="1"/>
  <c r="D104" i="1"/>
  <c r="C104" i="1"/>
  <c r="D103" i="1"/>
  <c r="C103" i="1"/>
  <c r="D101" i="1"/>
  <c r="C101" i="1"/>
  <c r="D100" i="1"/>
  <c r="C100" i="1"/>
  <c r="D99" i="1"/>
  <c r="C99" i="1"/>
  <c r="D95" i="1"/>
  <c r="C95" i="1"/>
  <c r="D94" i="1"/>
  <c r="C94" i="1"/>
  <c r="D93" i="1"/>
  <c r="C93" i="1"/>
  <c r="D92" i="1"/>
  <c r="C92" i="1"/>
  <c r="C91" i="1"/>
  <c r="D90" i="1"/>
  <c r="C90" i="1"/>
  <c r="D89" i="1"/>
  <c r="C89" i="1"/>
  <c r="E89" i="1" s="1"/>
  <c r="D88" i="1"/>
  <c r="C88" i="1"/>
  <c r="D87" i="1"/>
  <c r="C87" i="1"/>
  <c r="E87" i="1" s="1"/>
  <c r="D86" i="1"/>
  <c r="C86" i="1"/>
  <c r="D85" i="1"/>
  <c r="C85" i="1"/>
  <c r="E85" i="1" s="1"/>
  <c r="D84" i="1"/>
  <c r="C84" i="1"/>
  <c r="D83" i="1"/>
  <c r="C83" i="1"/>
  <c r="E83" i="1" s="1"/>
  <c r="D82" i="1"/>
  <c r="C82" i="1"/>
  <c r="D81" i="1"/>
  <c r="C81" i="1"/>
  <c r="E81" i="1" s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E73" i="1" s="1"/>
  <c r="D72" i="1"/>
  <c r="C72" i="1"/>
  <c r="D71" i="1"/>
  <c r="C71" i="1"/>
  <c r="E71" i="1" s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64" i="1" s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E57" i="1" s="1"/>
  <c r="D56" i="1"/>
  <c r="C56" i="1"/>
  <c r="D55" i="1"/>
  <c r="C55" i="1"/>
  <c r="E55" i="1" s="1"/>
  <c r="D54" i="1"/>
  <c r="C54" i="1"/>
  <c r="D53" i="1"/>
  <c r="C53" i="1"/>
  <c r="E53" i="1" s="1"/>
  <c r="D52" i="1"/>
  <c r="C52" i="1"/>
  <c r="D51" i="1"/>
  <c r="C51" i="1"/>
  <c r="E51" i="1" s="1"/>
  <c r="D50" i="1"/>
  <c r="C50" i="1"/>
  <c r="D49" i="1"/>
  <c r="C49" i="1"/>
  <c r="D48" i="1"/>
  <c r="C48" i="1"/>
  <c r="E48" i="1" s="1"/>
  <c r="D47" i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E39" i="1"/>
  <c r="D38" i="1"/>
  <c r="D97" i="1" s="1"/>
  <c r="C38" i="1"/>
  <c r="C97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E31" i="1" s="1"/>
  <c r="C31" i="1"/>
  <c r="D30" i="1"/>
  <c r="C30" i="1"/>
  <c r="D29" i="1"/>
  <c r="C29" i="1"/>
  <c r="D28" i="1"/>
  <c r="E28" i="1" s="1"/>
  <c r="C28" i="1"/>
  <c r="D27" i="1"/>
  <c r="E27" i="1" s="1"/>
  <c r="C27" i="1"/>
  <c r="D26" i="1"/>
  <c r="E26" i="1" s="1"/>
  <c r="C26" i="1"/>
  <c r="D25" i="1"/>
  <c r="E25" i="1" s="1"/>
  <c r="C25" i="1"/>
  <c r="D24" i="1"/>
  <c r="E24" i="1" s="1"/>
  <c r="C24" i="1"/>
  <c r="D23" i="1"/>
  <c r="E23" i="1" s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E16" i="1" s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C6" i="1"/>
  <c r="E47" i="1" l="1"/>
  <c r="E49" i="1"/>
  <c r="E52" i="1"/>
  <c r="E54" i="1"/>
  <c r="E56" i="1"/>
  <c r="E60" i="1"/>
  <c r="E62" i="1"/>
  <c r="E65" i="1"/>
  <c r="E67" i="1"/>
  <c r="E76" i="1"/>
  <c r="E78" i="1"/>
  <c r="E80" i="1"/>
  <c r="E86" i="1"/>
  <c r="E90" i="1"/>
  <c r="E93" i="1"/>
  <c r="E95" i="1"/>
  <c r="C127" i="1"/>
  <c r="C131" i="1"/>
  <c r="D117" i="1"/>
  <c r="E32" i="1"/>
  <c r="D127" i="1"/>
  <c r="D131" i="1"/>
  <c r="D6" i="1"/>
  <c r="E6" i="1" s="1"/>
  <c r="E33" i="1"/>
  <c r="E34" i="1"/>
  <c r="E36" i="1"/>
  <c r="E59" i="1"/>
  <c r="E61" i="1"/>
  <c r="E66" i="1"/>
  <c r="E69" i="1"/>
  <c r="E75" i="1"/>
  <c r="E77" i="1"/>
  <c r="E79" i="1"/>
  <c r="E92" i="1"/>
  <c r="E94" i="1"/>
  <c r="E58" i="1"/>
  <c r="E70" i="1"/>
  <c r="E72" i="1"/>
  <c r="E74" i="1"/>
  <c r="E82" i="1"/>
  <c r="E84" i="1"/>
  <c r="E88" i="1"/>
  <c r="E38" i="1"/>
  <c r="D91" i="1"/>
  <c r="E91" i="1" s="1"/>
</calcChain>
</file>

<file path=xl/sharedStrings.xml><?xml version="1.0" encoding="utf-8"?>
<sst xmlns="http://schemas.openxmlformats.org/spreadsheetml/2006/main" count="176" uniqueCount="166">
  <si>
    <t xml:space="preserve">                           Сведения об исполнении бюджета г. Красноярска на 01.07.2019 г.</t>
  </si>
  <si>
    <t>тыс. руб.</t>
  </si>
  <si>
    <t>Наименование показателей</t>
  </si>
  <si>
    <t>Бюджет города   на 2019 год с учетом изменений</t>
  </si>
  <si>
    <t>Исполнено на 01.07.2019г.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</si>
  <si>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</si>
  <si>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</si>
  <si>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</si>
  <si>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</si>
  <si>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</si>
  <si>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</si>
  <si>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</si>
  <si>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</si>
  <si>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</si>
  <si>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</si>
  <si>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</si>
  <si>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</si>
  <si>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</si>
  <si>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</si>
  <si>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</si>
  <si>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</si>
  <si>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</si>
  <si>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</si>
  <si>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</si>
  <si>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</si>
  <si>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</si>
  <si>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</si>
  <si>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</si>
  <si>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</si>
  <si>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</si>
  <si>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</si>
  <si>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-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</si>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</sst>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8" fillId="0" borderId="2" xfId="0" applyFont="1" applyBorder="1" applyAlignment="1"/>
    <xf numFmtId="4" fontId="8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/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5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left" vertical="center" wrapText="1"/>
    </xf>
    <xf numFmtId="166" fontId="8" fillId="2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left" vertical="center" wrapText="1"/>
    </xf>
    <xf numFmtId="166" fontId="9" fillId="2" borderId="5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V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1169309.46</v>
          </cell>
          <cell r="F9">
            <v>689104.87467000005</v>
          </cell>
        </row>
        <row r="13">
          <cell r="E13">
            <v>8638058.1300000008</v>
          </cell>
          <cell r="F13">
            <v>3992123.56629</v>
          </cell>
        </row>
        <row r="32">
          <cell r="E32">
            <v>844447.52</v>
          </cell>
          <cell r="F32">
            <v>442283.96778000001</v>
          </cell>
        </row>
        <row r="35">
          <cell r="E35">
            <v>1563.33</v>
          </cell>
          <cell r="F35">
            <v>1295.4169099999999</v>
          </cell>
        </row>
        <row r="41">
          <cell r="E41">
            <v>425009.16</v>
          </cell>
          <cell r="F41">
            <v>54423.077859999998</v>
          </cell>
        </row>
        <row r="42">
          <cell r="E42">
            <v>942891.68</v>
          </cell>
          <cell r="F42">
            <v>460432.47366000002</v>
          </cell>
        </row>
        <row r="51">
          <cell r="E51">
            <v>302771.8</v>
          </cell>
          <cell r="F51">
            <v>130313.13906</v>
          </cell>
        </row>
        <row r="59">
          <cell r="E59">
            <v>90.22</v>
          </cell>
          <cell r="F59">
            <v>9.0411000000000001</v>
          </cell>
        </row>
        <row r="76">
          <cell r="E76">
            <v>1902556.8900000001</v>
          </cell>
          <cell r="F76">
            <v>600850.32577999996</v>
          </cell>
        </row>
        <row r="107">
          <cell r="E107">
            <v>48564.57</v>
          </cell>
          <cell r="F107">
            <v>54650.001680000001</v>
          </cell>
        </row>
        <row r="117">
          <cell r="E117">
            <v>17015.890000000003</v>
          </cell>
          <cell r="F117">
            <v>18834.9339</v>
          </cell>
        </row>
        <row r="131">
          <cell r="E131">
            <v>730588.55</v>
          </cell>
          <cell r="F131">
            <v>242895.78028999997</v>
          </cell>
        </row>
        <row r="154">
          <cell r="E154">
            <v>170.39</v>
          </cell>
          <cell r="F154">
            <v>45.75</v>
          </cell>
        </row>
        <row r="159">
          <cell r="E159">
            <v>245213.35000000003</v>
          </cell>
          <cell r="F159">
            <v>142509.91994000002</v>
          </cell>
        </row>
        <row r="212">
          <cell r="E212">
            <v>3207</v>
          </cell>
          <cell r="F212">
            <v>2531.6443800000002</v>
          </cell>
        </row>
        <row r="218">
          <cell r="E218">
            <v>17771156.471249998</v>
          </cell>
          <cell r="F218">
            <v>7953106.1865500007</v>
          </cell>
        </row>
        <row r="219">
          <cell r="E219">
            <v>17833817.496909998</v>
          </cell>
          <cell r="F219">
            <v>8012310.3966200007</v>
          </cell>
        </row>
        <row r="220">
          <cell r="E220">
            <v>63059.4</v>
          </cell>
          <cell r="F220">
            <v>0</v>
          </cell>
        </row>
        <row r="224">
          <cell r="E224">
            <v>10788480.9</v>
          </cell>
          <cell r="F224">
            <v>5804334.6377300005</v>
          </cell>
        </row>
        <row r="276">
          <cell r="E276">
            <v>1007067.4</v>
          </cell>
          <cell r="F276">
            <v>0</v>
          </cell>
        </row>
        <row r="288">
          <cell r="E288">
            <v>5975209.7969099991</v>
          </cell>
          <cell r="F288">
            <v>2207975.7588900002</v>
          </cell>
        </row>
        <row r="357">
          <cell r="E357">
            <v>1927.1849999999999</v>
          </cell>
          <cell r="F357">
            <v>1863.8272000000002</v>
          </cell>
        </row>
        <row r="360">
          <cell r="E360">
            <v>558.01</v>
          </cell>
          <cell r="F360">
            <v>558.00779999999997</v>
          </cell>
        </row>
        <row r="362">
          <cell r="E362">
            <v>10778.72</v>
          </cell>
          <cell r="F362">
            <v>11183.25642</v>
          </cell>
        </row>
        <row r="368">
          <cell r="E368">
            <v>-75924.940659999993</v>
          </cell>
          <cell r="F368">
            <v>-72809.301489999998</v>
          </cell>
        </row>
        <row r="389">
          <cell r="E389">
            <v>33623941.051250003</v>
          </cell>
          <cell r="F389">
            <v>15082578.46649</v>
          </cell>
        </row>
        <row r="392">
          <cell r="E392">
            <v>2469667.6570000001</v>
          </cell>
          <cell r="F392">
            <v>991711.36232999992</v>
          </cell>
        </row>
        <row r="431">
          <cell r="E431">
            <v>3488.23</v>
          </cell>
          <cell r="F431">
            <v>1609.43253</v>
          </cell>
        </row>
        <row r="435">
          <cell r="E435">
            <v>74375.570000000007</v>
          </cell>
          <cell r="F435">
            <v>25756.937440000002</v>
          </cell>
        </row>
        <row r="445">
          <cell r="E445">
            <v>1018079.95546</v>
          </cell>
          <cell r="F445">
            <v>466504.79258999991</v>
          </cell>
        </row>
        <row r="457">
          <cell r="E457">
            <v>176.5</v>
          </cell>
          <cell r="F457">
            <v>17.108920000000001</v>
          </cell>
        </row>
        <row r="460">
          <cell r="E460">
            <v>208750.59300000005</v>
          </cell>
          <cell r="F460">
            <v>88326.445270000011</v>
          </cell>
        </row>
        <row r="471">
          <cell r="E471">
            <v>17974.237999999998</v>
          </cell>
          <cell r="F471">
            <v>3771.6456400000002</v>
          </cell>
        </row>
        <row r="479">
          <cell r="E479">
            <v>104928.12704000001</v>
          </cell>
          <cell r="F479">
            <v>0</v>
          </cell>
        </row>
        <row r="481">
          <cell r="E481">
            <v>1041894.4435000001</v>
          </cell>
          <cell r="F481">
            <v>405724.99993999995</v>
          </cell>
        </row>
        <row r="508">
          <cell r="E508">
            <v>90093.848999999987</v>
          </cell>
          <cell r="F508">
            <v>52533.977889999995</v>
          </cell>
        </row>
        <row r="520">
          <cell r="E520">
            <v>11799.989</v>
          </cell>
          <cell r="F520">
            <v>11532.409</v>
          </cell>
        </row>
        <row r="521">
          <cell r="E521">
            <v>78293.86</v>
          </cell>
          <cell r="F521">
            <v>41001.568890000002</v>
          </cell>
        </row>
        <row r="529">
          <cell r="E529">
            <v>4937797.13968</v>
          </cell>
          <cell r="F529">
            <v>1433545.1629699999</v>
          </cell>
        </row>
        <row r="590">
          <cell r="E590">
            <v>818150.701</v>
          </cell>
          <cell r="F590">
            <v>340229.99565000006</v>
          </cell>
        </row>
        <row r="602">
          <cell r="E602">
            <v>3941061.1617699997</v>
          </cell>
          <cell r="F602">
            <v>1035716.5905800001</v>
          </cell>
        </row>
        <row r="613">
          <cell r="E613">
            <v>178585.27690999999</v>
          </cell>
          <cell r="F613">
            <v>57598.576740000004</v>
          </cell>
        </row>
        <row r="630">
          <cell r="E630">
            <v>2221165.6439999999</v>
          </cell>
          <cell r="F630">
            <v>609400.74407999997</v>
          </cell>
        </row>
        <row r="677">
          <cell r="E677">
            <v>331222.12384000001</v>
          </cell>
          <cell r="F677">
            <v>86284.800149999995</v>
          </cell>
        </row>
        <row r="690">
          <cell r="E690">
            <v>182693.95288</v>
          </cell>
          <cell r="F690">
            <v>46451.930059999999</v>
          </cell>
        </row>
        <row r="698">
          <cell r="E698">
            <v>1170688.2052500001</v>
          </cell>
          <cell r="F698">
            <v>239771.75449999998</v>
          </cell>
        </row>
        <row r="708">
          <cell r="E708">
            <v>0</v>
          </cell>
          <cell r="F708">
            <v>0</v>
          </cell>
        </row>
        <row r="711">
          <cell r="E711">
            <v>536561.36203000008</v>
          </cell>
          <cell r="F711">
            <v>236892.25936999996</v>
          </cell>
        </row>
        <row r="733">
          <cell r="E733">
            <v>3700</v>
          </cell>
          <cell r="F733">
            <v>576.47</v>
          </cell>
        </row>
        <row r="741">
          <cell r="F741">
            <v>0</v>
          </cell>
        </row>
        <row r="742">
          <cell r="E742">
            <v>3700</v>
          </cell>
          <cell r="F742">
            <v>576.47</v>
          </cell>
        </row>
        <row r="745">
          <cell r="E745">
            <v>0</v>
          </cell>
          <cell r="F745">
            <v>0</v>
          </cell>
        </row>
        <row r="747">
          <cell r="E747">
            <v>18563727.390349999</v>
          </cell>
          <cell r="F747">
            <v>9023989.2857100014</v>
          </cell>
        </row>
        <row r="789">
          <cell r="E789">
            <v>8449122.4545799997</v>
          </cell>
          <cell r="F789">
            <v>3331831.8647799999</v>
          </cell>
        </row>
        <row r="803">
          <cell r="E803">
            <v>7819973.2273099991</v>
          </cell>
          <cell r="F803">
            <v>4543992.0128200008</v>
          </cell>
        </row>
        <row r="816">
          <cell r="E816">
            <v>1069702.5690000001</v>
          </cell>
          <cell r="F816">
            <v>611441.57042999996</v>
          </cell>
        </row>
        <row r="823">
          <cell r="E823">
            <v>573687.18246000004</v>
          </cell>
          <cell r="F823">
            <v>227541.09601000001</v>
          </cell>
        </row>
        <row r="846">
          <cell r="E846">
            <v>651241.95699999982</v>
          </cell>
          <cell r="F846">
            <v>309182.74167000002</v>
          </cell>
        </row>
        <row r="867">
          <cell r="E867">
            <v>832217.89340000006</v>
          </cell>
          <cell r="F867">
            <v>476865.60849999991</v>
          </cell>
        </row>
        <row r="907">
          <cell r="E907">
            <v>736548.11940000008</v>
          </cell>
          <cell r="F907">
            <v>433698.77946999995</v>
          </cell>
        </row>
        <row r="916">
          <cell r="E916">
            <v>23567.053</v>
          </cell>
          <cell r="F916">
            <v>12444.188</v>
          </cell>
        </row>
        <row r="920">
          <cell r="E920">
            <v>72102.72099999999</v>
          </cell>
          <cell r="F920">
            <v>30722.641030000003</v>
          </cell>
        </row>
        <row r="1054">
          <cell r="E1054">
            <v>2748554.8604700002</v>
          </cell>
          <cell r="F1054">
            <v>1177939.3595700001</v>
          </cell>
        </row>
        <row r="1100">
          <cell r="E1100">
            <v>35111.97</v>
          </cell>
          <cell r="F1100">
            <v>17488.889859999999</v>
          </cell>
        </row>
        <row r="1104">
          <cell r="E1104">
            <v>820390.96499999997</v>
          </cell>
          <cell r="F1104">
            <v>415942.11722000001</v>
          </cell>
        </row>
        <row r="1109">
          <cell r="E1109">
            <v>750056.90567000001</v>
          </cell>
          <cell r="F1109">
            <v>455403.72874000011</v>
          </cell>
        </row>
        <row r="1123">
          <cell r="E1123">
            <v>601003.9</v>
          </cell>
          <cell r="F1123">
            <v>29465.97006</v>
          </cell>
        </row>
        <row r="1130">
          <cell r="E1130">
            <v>541991.11979999999</v>
          </cell>
          <cell r="F1130">
            <v>259638.65369000001</v>
          </cell>
        </row>
        <row r="1142">
          <cell r="E1142">
            <v>1471496.12846</v>
          </cell>
          <cell r="F1142">
            <v>713817.56591</v>
          </cell>
        </row>
        <row r="1192">
          <cell r="E1192">
            <v>810735.07</v>
          </cell>
          <cell r="F1192">
            <v>413344.24684000004</v>
          </cell>
        </row>
        <row r="1197">
          <cell r="E1197">
            <v>498900.28845999995</v>
          </cell>
          <cell r="F1197">
            <v>197009.00288000001</v>
          </cell>
        </row>
        <row r="1205">
          <cell r="E1205">
            <v>161860.76999999999</v>
          </cell>
          <cell r="F1205">
            <v>103464.31619</v>
          </cell>
        </row>
        <row r="1223">
          <cell r="E1223">
            <v>17850.298999999999</v>
          </cell>
          <cell r="F1223">
            <v>0</v>
          </cell>
        </row>
        <row r="1224">
          <cell r="E1224">
            <v>1222718.2498900001</v>
          </cell>
          <cell r="F1224">
            <v>411261.99703999999</v>
          </cell>
        </row>
        <row r="1227">
          <cell r="E1227">
            <v>1222718.2498900001</v>
          </cell>
          <cell r="F1227">
            <v>411261.99703999999</v>
          </cell>
        </row>
        <row r="1231">
          <cell r="E1231">
            <v>34578989.111250006</v>
          </cell>
          <cell r="F1231">
            <v>14891641.534000002</v>
          </cell>
        </row>
        <row r="1237">
          <cell r="E1237">
            <v>0</v>
          </cell>
          <cell r="F1237">
            <v>0</v>
          </cell>
        </row>
        <row r="1238">
          <cell r="E1238">
            <v>0</v>
          </cell>
          <cell r="F1238">
            <v>0</v>
          </cell>
        </row>
        <row r="1241">
          <cell r="E1241">
            <v>1851168</v>
          </cell>
          <cell r="F1241">
            <v>2968600</v>
          </cell>
        </row>
        <row r="1242">
          <cell r="E1242">
            <v>-2096895</v>
          </cell>
          <cell r="F1242">
            <v>-2190027</v>
          </cell>
        </row>
        <row r="1244">
          <cell r="F1244">
            <v>-1390000</v>
          </cell>
        </row>
        <row r="1245">
          <cell r="E1245">
            <v>9221703.6600000001</v>
          </cell>
          <cell r="F1245">
            <v>2025000</v>
          </cell>
        </row>
        <row r="1246">
          <cell r="E1246">
            <v>-8425976.6600000001</v>
          </cell>
          <cell r="F1246">
            <v>-3415000</v>
          </cell>
        </row>
        <row r="1247">
          <cell r="E1247">
            <v>38624</v>
          </cell>
        </row>
        <row r="1252">
          <cell r="E1252">
            <v>0</v>
          </cell>
          <cell r="F1252">
            <v>768250.50009999995</v>
          </cell>
        </row>
        <row r="1255">
          <cell r="E1255">
            <v>366424.06000000238</v>
          </cell>
          <cell r="F1255">
            <v>-347760.43259000033</v>
          </cell>
        </row>
        <row r="1256">
          <cell r="E1256">
            <v>-44735436.71125</v>
          </cell>
          <cell r="F1256">
            <v>-22171420.466480002</v>
          </cell>
        </row>
        <row r="1257">
          <cell r="E1257">
            <v>45101860.771250002</v>
          </cell>
          <cell r="F1257">
            <v>21823660.033890001</v>
          </cell>
        </row>
      </sheetData>
      <sheetData sheetId="1"/>
      <sheetData sheetId="2">
        <row r="21">
          <cell r="D21">
            <v>510351.06000000006</v>
          </cell>
          <cell r="E21">
            <v>268548.71906999999</v>
          </cell>
        </row>
        <row r="29">
          <cell r="D29">
            <v>70975.58</v>
          </cell>
          <cell r="E29">
            <v>28619.647570000001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9"/>
  <sheetViews>
    <sheetView tabSelected="1" view="pageBreakPreview" topLeftCell="A120" zoomScale="90" zoomScaleNormal="100" zoomScaleSheetLayoutView="90" workbookViewId="0">
      <selection activeCell="E139" sqref="E139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15852784.580000004</v>
      </c>
      <c r="D6" s="19">
        <f>D7+D11+D15+D18+D19+D20+D21+D22+D23+D24+D25+D26+D10</f>
        <v>7129472.2799399998</v>
      </c>
      <c r="E6" s="20">
        <f>D6/C6</f>
        <v>0.44972996661637588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22" t="s">
        <v>7</v>
      </c>
      <c r="C7" s="23">
        <f>C8+C9</f>
        <v>9807367.5899999999</v>
      </c>
      <c r="D7" s="24">
        <f>D8+D9</f>
        <v>4681228.4409600003</v>
      </c>
      <c r="E7" s="25">
        <f>D7/C7</f>
        <v>0.4773175266452922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6" t="s">
        <v>8</v>
      </c>
      <c r="C8" s="27">
        <f>[1]Расшир!E9</f>
        <v>1169309.46</v>
      </c>
      <c r="D8" s="28">
        <f>[1]Расшир!F9</f>
        <v>689104.87467000005</v>
      </c>
      <c r="E8" s="25">
        <f>D8/C8</f>
        <v>0.58932634879221801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6" t="s">
        <v>9</v>
      </c>
      <c r="C9" s="27">
        <f>[1]Расшир!E13</f>
        <v>8638058.1300000008</v>
      </c>
      <c r="D9" s="28">
        <f>[1]Расшир!F13</f>
        <v>3992123.56629</v>
      </c>
      <c r="E9" s="29">
        <f>D9/C9</f>
        <v>0.46215520967905316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30" t="s">
        <v>10</v>
      </c>
      <c r="C10" s="31">
        <f>[1]экономика!D21</f>
        <v>510351.06000000006</v>
      </c>
      <c r="D10" s="24">
        <f>[1]экономика!E21</f>
        <v>268548.71906999999</v>
      </c>
      <c r="E10" s="32">
        <f>D10/C10</f>
        <v>0.52620390182005294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22" t="s">
        <v>11</v>
      </c>
      <c r="C11" s="23">
        <f>C12+C13+C14</f>
        <v>916986.42999999993</v>
      </c>
      <c r="D11" s="23">
        <f>D12+D13+D14+0.01</f>
        <v>472199.03226000001</v>
      </c>
      <c r="E11" s="25">
        <f t="shared" ref="E11:E95" si="0">D11/C11</f>
        <v>0.51494658678863992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3" t="s">
        <v>12</v>
      </c>
      <c r="C12" s="27">
        <f>[1]Расшир!E32</f>
        <v>844447.52</v>
      </c>
      <c r="D12" s="27">
        <f>[1]Расшир!F32-0.01</f>
        <v>442283.95778</v>
      </c>
      <c r="E12" s="29">
        <f t="shared" si="0"/>
        <v>0.52375541085134569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6" t="s">
        <v>13</v>
      </c>
      <c r="C13" s="27">
        <f>[1]Расшир!E35</f>
        <v>1563.33</v>
      </c>
      <c r="D13" s="27">
        <f>[1]Расшир!F35</f>
        <v>1295.4169099999999</v>
      </c>
      <c r="E13" s="29">
        <f t="shared" si="0"/>
        <v>0.8286266559203751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4" t="s">
        <v>14</v>
      </c>
      <c r="C14" s="27">
        <f>[1]экономика!D29</f>
        <v>70975.58</v>
      </c>
      <c r="D14" s="27">
        <f>[1]экономика!E29</f>
        <v>28619.647570000001</v>
      </c>
      <c r="E14" s="25">
        <f t="shared" si="0"/>
        <v>0.40323231694619471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22" t="s">
        <v>15</v>
      </c>
      <c r="C15" s="23">
        <f>C16+C17</f>
        <v>1367900.84</v>
      </c>
      <c r="D15" s="23">
        <f>D16+D17</f>
        <v>514855.55152000004</v>
      </c>
      <c r="E15" s="25">
        <f>D15/C15</f>
        <v>0.37638367962402891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6" t="s">
        <v>16</v>
      </c>
      <c r="C16" s="27">
        <f>[1]Расшир!E41</f>
        <v>425009.16</v>
      </c>
      <c r="D16" s="27">
        <f>[1]Расшир!F41</f>
        <v>54423.077859999998</v>
      </c>
      <c r="E16" s="29">
        <f>D16/C16</f>
        <v>0.12805154095972895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6" t="s">
        <v>17</v>
      </c>
      <c r="C17" s="27">
        <f>[1]Расшир!E42</f>
        <v>942891.68</v>
      </c>
      <c r="D17" s="27">
        <f>[1]Расшир!F42</f>
        <v>460432.47366000002</v>
      </c>
      <c r="E17" s="29">
        <f t="shared" si="0"/>
        <v>0.48831958476927062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22" t="s">
        <v>18</v>
      </c>
      <c r="C18" s="23">
        <f>[1]Расшир!E51</f>
        <v>302771.8</v>
      </c>
      <c r="D18" s="23">
        <f>[1]Расшир!F51</f>
        <v>130313.13906</v>
      </c>
      <c r="E18" s="25">
        <f t="shared" si="0"/>
        <v>0.43040051636248822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5" t="s">
        <v>19</v>
      </c>
      <c r="C19" s="23">
        <f>[1]Расшир!E59</f>
        <v>90.22</v>
      </c>
      <c r="D19" s="23">
        <f>[1]Расшир!F59</f>
        <v>9.0411000000000001</v>
      </c>
      <c r="E19" s="25">
        <f>D19/C19</f>
        <v>0.10021170472179118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5" t="s">
        <v>20</v>
      </c>
      <c r="C20" s="23">
        <f>[1]Расшир!E76</f>
        <v>1902556.8900000001</v>
      </c>
      <c r="D20" s="23">
        <f>[1]Расшир!F76</f>
        <v>600850.32577999996</v>
      </c>
      <c r="E20" s="25">
        <f t="shared" si="0"/>
        <v>0.31581201536633152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5" t="s">
        <v>21</v>
      </c>
      <c r="C21" s="23">
        <f>[1]Расшир!E107</f>
        <v>48564.57</v>
      </c>
      <c r="D21" s="23">
        <f>[1]Расшир!F107</f>
        <v>54650.001680000001</v>
      </c>
      <c r="E21" s="25">
        <f t="shared" si="0"/>
        <v>1.1253059932374569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5" t="s">
        <v>22</v>
      </c>
      <c r="C22" s="23">
        <f>[1]Расшир!E117</f>
        <v>17015.890000000003</v>
      </c>
      <c r="D22" s="23">
        <f>[1]Расшир!F117</f>
        <v>18834.9339</v>
      </c>
      <c r="E22" s="25">
        <f t="shared" si="0"/>
        <v>1.1069026598079792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5" t="s">
        <v>23</v>
      </c>
      <c r="C23" s="23">
        <f>[1]Расшир!E131</f>
        <v>730588.55</v>
      </c>
      <c r="D23" s="23">
        <f>[1]Расшир!F131</f>
        <v>242895.78028999997</v>
      </c>
      <c r="E23" s="25">
        <f t="shared" si="0"/>
        <v>0.33246590066323917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22" t="s">
        <v>24</v>
      </c>
      <c r="C24" s="23">
        <f>[1]Расшир!E154</f>
        <v>170.39</v>
      </c>
      <c r="D24" s="23">
        <f>[1]Расшир!F154</f>
        <v>45.75</v>
      </c>
      <c r="E24" s="25">
        <f t="shared" si="0"/>
        <v>0.26850167263337055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22" t="s">
        <v>25</v>
      </c>
      <c r="C25" s="23">
        <f>[1]Расшир!E159</f>
        <v>245213.35000000003</v>
      </c>
      <c r="D25" s="23">
        <f>[1]Расшир!F159</f>
        <v>142509.91994000002</v>
      </c>
      <c r="E25" s="25">
        <f t="shared" si="0"/>
        <v>0.5811670528541778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6" t="s">
        <v>26</v>
      </c>
      <c r="C26" s="23">
        <f>[1]Расшир!E212</f>
        <v>3207</v>
      </c>
      <c r="D26" s="23">
        <f>[1]Расшир!F212</f>
        <v>2531.6443800000002</v>
      </c>
      <c r="E26" s="25">
        <f t="shared" si="0"/>
        <v>0.78941202993451831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22" t="s">
        <v>27</v>
      </c>
      <c r="C27" s="23">
        <f>[1]Расшир!E218</f>
        <v>17771156.471249998</v>
      </c>
      <c r="D27" s="23">
        <f>[1]Расшир!F218</f>
        <v>7953106.1865500007</v>
      </c>
      <c r="E27" s="25">
        <f t="shared" si="0"/>
        <v>0.4475289044591137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6" t="s">
        <v>28</v>
      </c>
      <c r="C28" s="23">
        <f>[1]Расшир!E219</f>
        <v>17833817.496909998</v>
      </c>
      <c r="D28" s="23">
        <f>[1]Расшир!F219</f>
        <v>8012310.3966200007</v>
      </c>
      <c r="E28" s="25">
        <f t="shared" si="0"/>
        <v>0.44927623589331139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7" t="s">
        <v>29</v>
      </c>
      <c r="C29" s="23">
        <f>[1]Расшир!E357</f>
        <v>1927.1849999999999</v>
      </c>
      <c r="D29" s="23">
        <f>[1]Расшир!F357</f>
        <v>1863.8272000000002</v>
      </c>
      <c r="E29" s="25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8"/>
      <c r="B30" s="39" t="s">
        <v>30</v>
      </c>
      <c r="C30" s="27">
        <f>[1]Расшир!E220</f>
        <v>63059.4</v>
      </c>
      <c r="D30" s="27">
        <f>[1]Расшир!F220</f>
        <v>0</v>
      </c>
      <c r="E30" s="29" t="s">
        <v>31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40"/>
      <c r="B31" s="39" t="s">
        <v>32</v>
      </c>
      <c r="C31" s="27">
        <f>[1]Расшир!E224</f>
        <v>10788480.9</v>
      </c>
      <c r="D31" s="27">
        <f>[1]Расшир!F224</f>
        <v>5804334.6377300005</v>
      </c>
      <c r="E31" s="29">
        <f>D31/C31</f>
        <v>0.53801222725712949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40"/>
      <c r="B32" s="39" t="s">
        <v>33</v>
      </c>
      <c r="C32" s="27">
        <f>[1]Расшир!E276</f>
        <v>1007067.4</v>
      </c>
      <c r="D32" s="27">
        <f>[1]Расшир!F276</f>
        <v>0</v>
      </c>
      <c r="E32" s="29">
        <f>D32/C32</f>
        <v>0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40"/>
      <c r="B33" s="39" t="s">
        <v>34</v>
      </c>
      <c r="C33" s="27">
        <f>[1]Расшир!E288</f>
        <v>5975209.7969099991</v>
      </c>
      <c r="D33" s="27">
        <f>[1]Расшир!F288</f>
        <v>2207975.7588900002</v>
      </c>
      <c r="E33" s="29">
        <f t="shared" si="0"/>
        <v>0.36952271701519596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7" t="s">
        <v>29</v>
      </c>
      <c r="C34" s="23">
        <f>[1]Расшир!E357-0.01</f>
        <v>1927.175</v>
      </c>
      <c r="D34" s="23">
        <f>[1]Расшир!F357</f>
        <v>1863.8272000000002</v>
      </c>
      <c r="E34" s="29">
        <f t="shared" si="0"/>
        <v>0.96712919169250344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7" t="s">
        <v>35</v>
      </c>
      <c r="C35" s="23">
        <f>[1]Расшир!E368</f>
        <v>-75924.940659999993</v>
      </c>
      <c r="D35" s="23">
        <f>[1]Расшир!F368</f>
        <v>-72809.301489999998</v>
      </c>
      <c r="E35" s="29" t="s">
        <v>31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7" t="s">
        <v>36</v>
      </c>
      <c r="C36" s="31">
        <f>[1]Расшир!E360</f>
        <v>558.01</v>
      </c>
      <c r="D36" s="31">
        <f>[1]Расшир!F360</f>
        <v>558.00779999999997</v>
      </c>
      <c r="E36" s="25">
        <f t="shared" si="0"/>
        <v>0.99999605741832576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1" t="s">
        <v>37</v>
      </c>
      <c r="C37" s="31">
        <f>[1]Расшир!E362</f>
        <v>10778.72</v>
      </c>
      <c r="D37" s="31">
        <f>[1]Расшир!F362-0.01</f>
        <v>11183.246419999999</v>
      </c>
      <c r="E37" s="25" t="s">
        <v>31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6" customFormat="1" ht="18.75" x14ac:dyDescent="0.3">
      <c r="A38" s="42"/>
      <c r="B38" s="43" t="s">
        <v>38</v>
      </c>
      <c r="C38" s="23">
        <f>[1]Расшир!E389</f>
        <v>33623941.051250003</v>
      </c>
      <c r="D38" s="23">
        <f>[1]Расшир!F389</f>
        <v>15082578.46649</v>
      </c>
      <c r="E38" s="25">
        <f t="shared" si="0"/>
        <v>0.44856664611387936</v>
      </c>
      <c r="F38" s="44"/>
      <c r="G38" s="45"/>
      <c r="H38" s="45"/>
      <c r="I38" s="45"/>
      <c r="J38" s="45"/>
      <c r="K38" s="45"/>
      <c r="L38" s="45"/>
      <c r="M38" s="45"/>
      <c r="N38" s="45"/>
    </row>
    <row r="39" spans="1:14" ht="15.75" hidden="1" x14ac:dyDescent="0.25">
      <c r="A39" s="12"/>
      <c r="B39" s="26"/>
      <c r="C39" s="47"/>
      <c r="D39" s="47"/>
      <c r="E39" s="48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9"/>
      <c r="D40" s="49"/>
      <c r="E40" s="50"/>
    </row>
    <row r="41" spans="1:14" ht="15.75" x14ac:dyDescent="0.25">
      <c r="A41" s="12"/>
      <c r="B41" s="22" t="s">
        <v>39</v>
      </c>
      <c r="C41" s="47"/>
      <c r="D41" s="47"/>
      <c r="E41" s="48"/>
      <c r="F41" s="21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1"/>
      <c r="B42" s="52"/>
      <c r="C42" s="53"/>
      <c r="D42" s="53"/>
      <c r="E42" s="54"/>
      <c r="F42" s="21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5" t="s">
        <v>40</v>
      </c>
      <c r="B43" s="56" t="s">
        <v>41</v>
      </c>
      <c r="C43" s="57">
        <f>[1]Расшир!E392</f>
        <v>2469667.6570000001</v>
      </c>
      <c r="D43" s="57">
        <f>[1]Расшир!F392</f>
        <v>991711.36232999992</v>
      </c>
      <c r="E43" s="58">
        <f t="shared" si="0"/>
        <v>0.40155660601502541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9" t="s">
        <v>42</v>
      </c>
      <c r="B44" s="60" t="s">
        <v>43</v>
      </c>
      <c r="C44" s="27">
        <f>[1]Расшир!E431</f>
        <v>3488.23</v>
      </c>
      <c r="D44" s="27">
        <f>[1]Расшир!F431</f>
        <v>1609.43253</v>
      </c>
      <c r="E44" s="29">
        <f t="shared" si="0"/>
        <v>0.4613894525303664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9" t="s">
        <v>44</v>
      </c>
      <c r="B45" s="60" t="s">
        <v>45</v>
      </c>
      <c r="C45" s="27">
        <f>[1]Расшир!E435</f>
        <v>74375.570000000007</v>
      </c>
      <c r="D45" s="27">
        <f>[1]Расшир!F435</f>
        <v>25756.937440000002</v>
      </c>
      <c r="E45" s="29">
        <f t="shared" si="0"/>
        <v>0.34630910983270446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9" t="s">
        <v>46</v>
      </c>
      <c r="B46" s="60" t="s">
        <v>47</v>
      </c>
      <c r="C46" s="27">
        <f>[1]Расшир!E445</f>
        <v>1018079.95546</v>
      </c>
      <c r="D46" s="27">
        <f>[1]Расшир!F445</f>
        <v>466504.79258999991</v>
      </c>
      <c r="E46" s="29">
        <f t="shared" si="0"/>
        <v>0.45822019192905006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9" t="s">
        <v>48</v>
      </c>
      <c r="B47" s="60" t="s">
        <v>49</v>
      </c>
      <c r="C47" s="27">
        <f>[1]Расшир!E457</f>
        <v>176.5</v>
      </c>
      <c r="D47" s="27">
        <f>[1]Расшир!F457</f>
        <v>17.108920000000001</v>
      </c>
      <c r="E47" s="29">
        <f t="shared" si="0"/>
        <v>9.6934390934844197E-2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9" t="s">
        <v>50</v>
      </c>
      <c r="B48" s="60" t="s">
        <v>51</v>
      </c>
      <c r="C48" s="27">
        <f>[1]Расшир!E460</f>
        <v>208750.59300000005</v>
      </c>
      <c r="D48" s="27">
        <f>[1]Расшир!F460-0.01</f>
        <v>88326.435270000016</v>
      </c>
      <c r="E48" s="29">
        <f t="shared" si="0"/>
        <v>0.42311944603673529</v>
      </c>
      <c r="F48" s="21"/>
      <c r="G48" s="61"/>
      <c r="H48" s="8"/>
      <c r="I48" s="8"/>
      <c r="J48" s="8"/>
      <c r="K48" s="8"/>
      <c r="L48" s="8"/>
      <c r="M48" s="8"/>
      <c r="N48" s="8"/>
    </row>
    <row r="49" spans="1:14" ht="15.75" x14ac:dyDescent="0.25">
      <c r="A49" s="59" t="s">
        <v>52</v>
      </c>
      <c r="B49" s="60" t="s">
        <v>53</v>
      </c>
      <c r="C49" s="27">
        <f>[1]Расшир!E471</f>
        <v>17974.237999999998</v>
      </c>
      <c r="D49" s="27">
        <f>[1]Расшир!F471</f>
        <v>3771.6456400000002</v>
      </c>
      <c r="E49" s="29">
        <f t="shared" si="0"/>
        <v>0.20983619110863005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9" t="s">
        <v>54</v>
      </c>
      <c r="B50" s="60" t="s">
        <v>55</v>
      </c>
      <c r="C50" s="27">
        <f>[1]Расшир!E479</f>
        <v>104928.12704000001</v>
      </c>
      <c r="D50" s="27">
        <f>[1]Расшир!F479</f>
        <v>0</v>
      </c>
      <c r="E50" s="29" t="s">
        <v>31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9" t="s">
        <v>56</v>
      </c>
      <c r="B51" s="60" t="s">
        <v>57</v>
      </c>
      <c r="C51" s="27">
        <f>[1]Расшир!E481</f>
        <v>1041894.4435000001</v>
      </c>
      <c r="D51" s="27">
        <f>[1]Расшир!F481</f>
        <v>405724.99993999995</v>
      </c>
      <c r="E51" s="29">
        <f t="shared" si="0"/>
        <v>0.38941084912312418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5" t="s">
        <v>58</v>
      </c>
      <c r="B52" s="62" t="s">
        <v>59</v>
      </c>
      <c r="C52" s="57">
        <f>[1]Расшир!E508</f>
        <v>90093.848999999987</v>
      </c>
      <c r="D52" s="57">
        <f>[1]Расшир!F508</f>
        <v>52533.977889999995</v>
      </c>
      <c r="E52" s="58">
        <f t="shared" si="0"/>
        <v>0.58310282525502932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35.25" customHeight="1" x14ac:dyDescent="0.25">
      <c r="A53" s="59" t="s">
        <v>60</v>
      </c>
      <c r="B53" s="63" t="s">
        <v>61</v>
      </c>
      <c r="C53" s="27">
        <f>[1]Расшир!E520</f>
        <v>11799.989</v>
      </c>
      <c r="D53" s="27">
        <f>[1]Расшир!F520</f>
        <v>11532.409</v>
      </c>
      <c r="E53" s="29">
        <f>D53/C53</f>
        <v>0.97732370767464272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50.45" customHeight="1" x14ac:dyDescent="0.25">
      <c r="A54" s="64" t="s">
        <v>62</v>
      </c>
      <c r="B54" s="65" t="s">
        <v>63</v>
      </c>
      <c r="C54" s="27">
        <f>[1]Расшир!E521</f>
        <v>78293.86</v>
      </c>
      <c r="D54" s="27">
        <f>[1]Расшир!F521</f>
        <v>41001.568890000002</v>
      </c>
      <c r="E54" s="29">
        <f>D54/C54</f>
        <v>0.52368817797462031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5" t="s">
        <v>64</v>
      </c>
      <c r="B55" s="56" t="s">
        <v>65</v>
      </c>
      <c r="C55" s="57">
        <f>[1]Расшир!E529</f>
        <v>4937797.13968</v>
      </c>
      <c r="D55" s="57">
        <f>[1]Расшир!F529</f>
        <v>1433545.1629699999</v>
      </c>
      <c r="E55" s="58">
        <f t="shared" si="0"/>
        <v>0.29032078929490057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9" t="s">
        <v>66</v>
      </c>
      <c r="B56" s="60" t="s">
        <v>67</v>
      </c>
      <c r="C56" s="27">
        <f>[1]Расшир!E590</f>
        <v>818150.701</v>
      </c>
      <c r="D56" s="27">
        <f>[1]Расшир!F590-0.01</f>
        <v>340229.98565000005</v>
      </c>
      <c r="E56" s="29">
        <f t="shared" si="0"/>
        <v>0.41585246487492777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59" t="s">
        <v>68</v>
      </c>
      <c r="B57" s="60" t="s">
        <v>69</v>
      </c>
      <c r="C57" s="27">
        <f>[1]Расшир!E602</f>
        <v>3941061.1617699997</v>
      </c>
      <c r="D57" s="27">
        <f>[1]Расшир!F602</f>
        <v>1035716.5905800001</v>
      </c>
      <c r="E57" s="29">
        <f t="shared" si="0"/>
        <v>0.26280145069223987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8.75" customHeight="1" x14ac:dyDescent="0.25">
      <c r="A58" s="66" t="s">
        <v>70</v>
      </c>
      <c r="B58" s="67" t="s">
        <v>71</v>
      </c>
      <c r="C58" s="68">
        <f>[1]Расшир!E613</f>
        <v>178585.27690999999</v>
      </c>
      <c r="D58" s="69">
        <f>[1]Расшир!F613</f>
        <v>57598.576740000004</v>
      </c>
      <c r="E58" s="29">
        <f t="shared" si="0"/>
        <v>0.32252701754931029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70" t="s">
        <v>72</v>
      </c>
      <c r="B59" s="56" t="s">
        <v>73</v>
      </c>
      <c r="C59" s="57">
        <f>[1]Расшир!E630</f>
        <v>2221165.6439999999</v>
      </c>
      <c r="D59" s="57">
        <f>[1]Расшир!F630</f>
        <v>609400.74407999997</v>
      </c>
      <c r="E59" s="58">
        <f t="shared" si="0"/>
        <v>0.27436078246850465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9" t="s">
        <v>74</v>
      </c>
      <c r="B60" s="60" t="s">
        <v>75</v>
      </c>
      <c r="C60" s="27">
        <f>[1]Расшир!E677</f>
        <v>331222.12384000001</v>
      </c>
      <c r="D60" s="27">
        <f>[1]Расшир!F677</f>
        <v>86284.800149999995</v>
      </c>
      <c r="E60" s="29">
        <f t="shared" si="0"/>
        <v>0.26050433814524021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9" t="s">
        <v>76</v>
      </c>
      <c r="B61" s="60" t="s">
        <v>77</v>
      </c>
      <c r="C61" s="27">
        <f>[1]Расшир!E690</f>
        <v>182693.95288</v>
      </c>
      <c r="D61" s="27">
        <f>[1]Расшир!F690</f>
        <v>46451.930059999999</v>
      </c>
      <c r="E61" s="29">
        <f t="shared" si="0"/>
        <v>0.25426090643794491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x14ac:dyDescent="0.25">
      <c r="A62" s="59" t="s">
        <v>78</v>
      </c>
      <c r="B62" s="60" t="s">
        <v>79</v>
      </c>
      <c r="C62" s="27">
        <f>[1]Расшир!E698</f>
        <v>1170688.2052500001</v>
      </c>
      <c r="D62" s="27">
        <f>[1]Расшир!F698</f>
        <v>239771.75449999998</v>
      </c>
      <c r="E62" s="29">
        <f t="shared" si="0"/>
        <v>0.20481265073375945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15.75" hidden="1" x14ac:dyDescent="0.25">
      <c r="A63" s="59" t="s">
        <v>80</v>
      </c>
      <c r="B63" s="60" t="s">
        <v>81</v>
      </c>
      <c r="C63" s="27">
        <f>[1]Расшир!E708</f>
        <v>0</v>
      </c>
      <c r="D63" s="27">
        <f>[1]Расшир!F708</f>
        <v>0</v>
      </c>
      <c r="E63" s="29">
        <v>0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31.5" x14ac:dyDescent="0.25">
      <c r="A64" s="59" t="s">
        <v>82</v>
      </c>
      <c r="B64" s="60" t="s">
        <v>83</v>
      </c>
      <c r="C64" s="27">
        <f>[1]Расшир!E711</f>
        <v>536561.36203000008</v>
      </c>
      <c r="D64" s="27">
        <f>[1]Расшир!F711</f>
        <v>236892.25936999996</v>
      </c>
      <c r="E64" s="29">
        <f t="shared" si="0"/>
        <v>0.44150077909775937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71" t="s">
        <v>84</v>
      </c>
      <c r="B65" s="56" t="s">
        <v>85</v>
      </c>
      <c r="C65" s="57">
        <f>[1]Расшир!E733</f>
        <v>3700</v>
      </c>
      <c r="D65" s="57">
        <f>[1]Расшир!F733</f>
        <v>576.47</v>
      </c>
      <c r="E65" s="72">
        <f>D65/C65</f>
        <v>0.15580270270270272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15.75" hidden="1" x14ac:dyDescent="0.25">
      <c r="A66" s="73" t="s">
        <v>86</v>
      </c>
      <c r="B66" s="74" t="s">
        <v>87</v>
      </c>
      <c r="C66" s="27">
        <f>[1]Расшир!E741</f>
        <v>0</v>
      </c>
      <c r="D66" s="27">
        <f>[1]Расшир!F741</f>
        <v>0</v>
      </c>
      <c r="E66" s="29" t="e">
        <f>D66/C66</f>
        <v>#DIV/0!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30" x14ac:dyDescent="0.25">
      <c r="A67" s="59" t="s">
        <v>88</v>
      </c>
      <c r="B67" s="65" t="s">
        <v>89</v>
      </c>
      <c r="C67" s="27">
        <f>[1]Расшир!E742</f>
        <v>3700</v>
      </c>
      <c r="D67" s="27">
        <f>[1]Расшир!F742</f>
        <v>576.47</v>
      </c>
      <c r="E67" s="29">
        <f t="shared" si="0"/>
        <v>0.15580270270270272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15.75" hidden="1" x14ac:dyDescent="0.25">
      <c r="A68" s="64" t="s">
        <v>90</v>
      </c>
      <c r="B68" s="65" t="s">
        <v>91</v>
      </c>
      <c r="C68" s="27">
        <f>[1]Расшир!$E$745</f>
        <v>0</v>
      </c>
      <c r="D68" s="27">
        <f>[1]Расшир!$F$745</f>
        <v>0</v>
      </c>
      <c r="E68" s="29"/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71" t="s">
        <v>92</v>
      </c>
      <c r="B69" s="56" t="s">
        <v>93</v>
      </c>
      <c r="C69" s="57">
        <f>[1]Расшир!E747</f>
        <v>18563727.390349999</v>
      </c>
      <c r="D69" s="57">
        <f>[1]Расшир!F747-0.01</f>
        <v>9023989.2757100016</v>
      </c>
      <c r="E69" s="58">
        <f t="shared" si="0"/>
        <v>0.48610869390384126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9" t="s">
        <v>94</v>
      </c>
      <c r="B70" s="60" t="s">
        <v>95</v>
      </c>
      <c r="C70" s="27">
        <f>[1]Расшир!E789</f>
        <v>8449122.4545799997</v>
      </c>
      <c r="D70" s="27">
        <f>[1]Расшир!F789</f>
        <v>3331831.8647799999</v>
      </c>
      <c r="E70" s="29">
        <f t="shared" si="0"/>
        <v>0.39434058184041587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9" t="s">
        <v>96</v>
      </c>
      <c r="B71" s="60" t="s">
        <v>97</v>
      </c>
      <c r="C71" s="27">
        <f>[1]Расшир!E803</f>
        <v>7819973.2273099991</v>
      </c>
      <c r="D71" s="27">
        <f>[1]Расшир!F803</f>
        <v>4543992.0128200008</v>
      </c>
      <c r="E71" s="29">
        <f t="shared" si="0"/>
        <v>0.58107513679853007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9" t="s">
        <v>98</v>
      </c>
      <c r="B72" s="75" t="s">
        <v>99</v>
      </c>
      <c r="C72" s="27">
        <f>[1]Расшир!E816</f>
        <v>1069702.5690000001</v>
      </c>
      <c r="D72" s="27">
        <f>[1]Расшир!F816</f>
        <v>611441.57042999996</v>
      </c>
      <c r="E72" s="29">
        <f t="shared" si="0"/>
        <v>0.57159960922745046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9" t="s">
        <v>100</v>
      </c>
      <c r="B73" s="60" t="s">
        <v>101</v>
      </c>
      <c r="C73" s="27">
        <f>[1]Расшир!E823</f>
        <v>573687.18246000004</v>
      </c>
      <c r="D73" s="27">
        <f>[1]Расшир!F823</f>
        <v>227541.09601000001</v>
      </c>
      <c r="E73" s="29">
        <f t="shared" si="0"/>
        <v>0.39662921356250652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15.75" x14ac:dyDescent="0.25">
      <c r="A74" s="59" t="s">
        <v>102</v>
      </c>
      <c r="B74" s="60" t="s">
        <v>103</v>
      </c>
      <c r="C74" s="27">
        <f>[1]Расшир!E846</f>
        <v>651241.95699999982</v>
      </c>
      <c r="D74" s="27">
        <f>[1]Расшир!F846</f>
        <v>309182.74167000002</v>
      </c>
      <c r="E74" s="29">
        <f t="shared" si="0"/>
        <v>0.47475863363330584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33.75" customHeight="1" x14ac:dyDescent="0.25">
      <c r="A75" s="71" t="s">
        <v>104</v>
      </c>
      <c r="B75" s="62" t="s">
        <v>105</v>
      </c>
      <c r="C75" s="57">
        <f>[1]Расшир!E867</f>
        <v>832217.89340000006</v>
      </c>
      <c r="D75" s="57">
        <f>[1]Расшир!F867</f>
        <v>476865.60849999991</v>
      </c>
      <c r="E75" s="58">
        <f t="shared" si="0"/>
        <v>0.57300571434697278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18.75" customHeight="1" x14ac:dyDescent="0.25">
      <c r="A76" s="59" t="s">
        <v>106</v>
      </c>
      <c r="B76" s="60" t="s">
        <v>107</v>
      </c>
      <c r="C76" s="27">
        <f>[1]Расшир!E907</f>
        <v>736548.11940000008</v>
      </c>
      <c r="D76" s="27">
        <f>[1]Расшир!F907</f>
        <v>433698.77946999995</v>
      </c>
      <c r="E76" s="29">
        <f t="shared" si="0"/>
        <v>0.58882613103852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9" t="s">
        <v>108</v>
      </c>
      <c r="B77" s="60" t="s">
        <v>109</v>
      </c>
      <c r="C77" s="27">
        <f>[1]Расшир!E916</f>
        <v>23567.053</v>
      </c>
      <c r="D77" s="27">
        <f>[1]Расшир!F916</f>
        <v>12444.188</v>
      </c>
      <c r="E77" s="29">
        <f>D77/C77</f>
        <v>0.52803326746029722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9" t="s">
        <v>110</v>
      </c>
      <c r="B78" s="60" t="s">
        <v>111</v>
      </c>
      <c r="C78" s="27">
        <f>[1]Расшир!E920</f>
        <v>72102.72099999999</v>
      </c>
      <c r="D78" s="27">
        <f>[1]Расшир!F920</f>
        <v>30722.641030000003</v>
      </c>
      <c r="E78" s="29">
        <f t="shared" si="0"/>
        <v>0.42609544555190931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71" t="s">
        <v>112</v>
      </c>
      <c r="B79" s="76" t="s">
        <v>113</v>
      </c>
      <c r="C79" s="57">
        <f>[1]Расшир!E933</f>
        <v>0</v>
      </c>
      <c r="D79" s="57">
        <f>[1]Расшир!F933</f>
        <v>0</v>
      </c>
      <c r="E79" s="72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64" t="s">
        <v>114</v>
      </c>
      <c r="B80" s="65" t="s">
        <v>115</v>
      </c>
      <c r="C80" s="27">
        <f>[1]Расшир!E954</f>
        <v>0</v>
      </c>
      <c r="D80" s="27">
        <f>[1]Расшир!F954</f>
        <v>0</v>
      </c>
      <c r="E80" s="29" t="e">
        <f t="shared" si="0"/>
        <v>#DIV/0!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71" t="s">
        <v>116</v>
      </c>
      <c r="B81" s="56" t="s">
        <v>117</v>
      </c>
      <c r="C81" s="57">
        <f>[1]Расшир!E1054</f>
        <v>2748554.8604700002</v>
      </c>
      <c r="D81" s="57">
        <f>[1]Расшир!F1054</f>
        <v>1177939.3595700001</v>
      </c>
      <c r="E81" s="58">
        <f t="shared" si="0"/>
        <v>0.42856679941566589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9" t="s">
        <v>118</v>
      </c>
      <c r="B82" s="60" t="s">
        <v>119</v>
      </c>
      <c r="C82" s="27">
        <f>[1]Расшир!E1100</f>
        <v>35111.97</v>
      </c>
      <c r="D82" s="27">
        <f>[1]Расшир!F1100</f>
        <v>17488.889859999999</v>
      </c>
      <c r="E82" s="29">
        <f t="shared" si="0"/>
        <v>0.49808910921261323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9" t="s">
        <v>120</v>
      </c>
      <c r="B83" s="60" t="s">
        <v>121</v>
      </c>
      <c r="C83" s="27">
        <f>[1]Расшир!E1104-0.01</f>
        <v>820390.95499999996</v>
      </c>
      <c r="D83" s="27">
        <f>[1]Расшир!F1104</f>
        <v>415942.11722000001</v>
      </c>
      <c r="E83" s="29">
        <f t="shared" si="0"/>
        <v>0.50700475753051177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9" t="s">
        <v>122</v>
      </c>
      <c r="B84" s="60" t="s">
        <v>123</v>
      </c>
      <c r="C84" s="27">
        <f>[1]Расшир!E1109</f>
        <v>750056.90567000001</v>
      </c>
      <c r="D84" s="27">
        <f>[1]Расшир!F1109</f>
        <v>455403.72874000011</v>
      </c>
      <c r="E84" s="29">
        <f t="shared" si="0"/>
        <v>0.60715890394103311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9" t="s">
        <v>124</v>
      </c>
      <c r="B85" s="60" t="s">
        <v>125</v>
      </c>
      <c r="C85" s="27">
        <f>[1]Расшир!E1123</f>
        <v>601003.9</v>
      </c>
      <c r="D85" s="27">
        <f>[1]Расшир!F1123</f>
        <v>29465.97006</v>
      </c>
      <c r="E85" s="29">
        <f>D85/C85</f>
        <v>4.9027918221495728E-2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9" t="s">
        <v>126</v>
      </c>
      <c r="B86" s="60" t="s">
        <v>127</v>
      </c>
      <c r="C86" s="27">
        <f>[1]Расшир!E1130</f>
        <v>541991.11979999999</v>
      </c>
      <c r="D86" s="27">
        <f>[1]Расшир!F1130</f>
        <v>259638.65369000001</v>
      </c>
      <c r="E86" s="29">
        <f t="shared" si="0"/>
        <v>0.47904595519168136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71" t="s">
        <v>128</v>
      </c>
      <c r="B87" s="56" t="s">
        <v>129</v>
      </c>
      <c r="C87" s="57">
        <f>[1]Расшир!E1142</f>
        <v>1471496.12846</v>
      </c>
      <c r="D87" s="57">
        <f>[1]Расшир!F1142</f>
        <v>713817.56591</v>
      </c>
      <c r="E87" s="58">
        <f t="shared" si="0"/>
        <v>0.48509646210014057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9" t="s">
        <v>130</v>
      </c>
      <c r="B88" s="60" t="s">
        <v>131</v>
      </c>
      <c r="C88" s="27">
        <f>[1]Расшир!E1192</f>
        <v>810735.07</v>
      </c>
      <c r="D88" s="27">
        <f>[1]Расшир!F1192</f>
        <v>413344.24684000004</v>
      </c>
      <c r="E88" s="29">
        <f t="shared" si="0"/>
        <v>0.5098388636869996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9" t="s">
        <v>132</v>
      </c>
      <c r="B89" s="60" t="s">
        <v>133</v>
      </c>
      <c r="C89" s="27">
        <f>[1]Расшир!E1197</f>
        <v>498900.28845999995</v>
      </c>
      <c r="D89" s="27">
        <f>[1]Расшир!F1197</f>
        <v>197009.00288000001</v>
      </c>
      <c r="E89" s="29">
        <f t="shared" si="0"/>
        <v>0.39488652830433368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15.75" x14ac:dyDescent="0.25">
      <c r="A90" s="59" t="s">
        <v>134</v>
      </c>
      <c r="B90" s="60" t="s">
        <v>135</v>
      </c>
      <c r="C90" s="27">
        <f>[1]Расшир!E1205</f>
        <v>161860.76999999999</v>
      </c>
      <c r="D90" s="27">
        <f>[1]Расшир!F1205</f>
        <v>103464.31619</v>
      </c>
      <c r="E90" s="29">
        <f t="shared" si="0"/>
        <v>0.63921799080777886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15.75" x14ac:dyDescent="0.25">
      <c r="A91" s="77" t="s">
        <v>136</v>
      </c>
      <c r="B91" s="78" t="s">
        <v>137</v>
      </c>
      <c r="C91" s="57">
        <f>C92</f>
        <v>17850.298999999999</v>
      </c>
      <c r="D91" s="57">
        <f>D92</f>
        <v>0</v>
      </c>
      <c r="E91" s="58">
        <f t="shared" si="0"/>
        <v>0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ht="15.75" x14ac:dyDescent="0.25">
      <c r="A92" s="59" t="s">
        <v>138</v>
      </c>
      <c r="B92" s="60" t="s">
        <v>139</v>
      </c>
      <c r="C92" s="27">
        <f>[1]Расшир!E1223</f>
        <v>17850.298999999999</v>
      </c>
      <c r="D92" s="27">
        <f>[1]Расшир!F1223</f>
        <v>0</v>
      </c>
      <c r="E92" s="29">
        <f t="shared" si="0"/>
        <v>0</v>
      </c>
      <c r="F92" s="21"/>
      <c r="G92" s="8"/>
      <c r="H92" s="8"/>
      <c r="I92" s="8"/>
      <c r="J92" s="8"/>
      <c r="K92" s="8"/>
      <c r="L92" s="8"/>
      <c r="M92" s="8"/>
      <c r="N92" s="8"/>
    </row>
    <row r="93" spans="1:14" ht="33.6" customHeight="1" x14ac:dyDescent="0.25">
      <c r="A93" s="71" t="s">
        <v>140</v>
      </c>
      <c r="B93" s="62" t="s">
        <v>141</v>
      </c>
      <c r="C93" s="57">
        <f>[1]Расшир!E1224</f>
        <v>1222718.2498900001</v>
      </c>
      <c r="D93" s="57">
        <f>[1]Расшир!F1224</f>
        <v>411261.99703999999</v>
      </c>
      <c r="E93" s="58">
        <f t="shared" si="0"/>
        <v>0.33635058369088588</v>
      </c>
      <c r="F93" s="21"/>
      <c r="G93" s="8"/>
      <c r="H93" s="8"/>
      <c r="I93" s="8"/>
      <c r="J93" s="8"/>
      <c r="K93" s="8"/>
      <c r="L93" s="8"/>
      <c r="M93" s="8"/>
      <c r="N93" s="8"/>
    </row>
    <row r="94" spans="1:14" ht="32.25" customHeight="1" x14ac:dyDescent="0.25">
      <c r="A94" s="59" t="s">
        <v>142</v>
      </c>
      <c r="B94" s="60" t="s">
        <v>143</v>
      </c>
      <c r="C94" s="27">
        <f>[1]Расшир!E1227</f>
        <v>1222718.2498900001</v>
      </c>
      <c r="D94" s="27">
        <f>[1]Расшир!F1227</f>
        <v>411261.99703999999</v>
      </c>
      <c r="E94" s="29">
        <f t="shared" si="0"/>
        <v>0.33635058369088588</v>
      </c>
      <c r="F94" s="21"/>
      <c r="G94" s="8"/>
      <c r="H94" s="8"/>
      <c r="I94" s="8"/>
      <c r="J94" s="8"/>
      <c r="K94" s="8"/>
      <c r="L94" s="8"/>
      <c r="M94" s="8"/>
      <c r="N94" s="8"/>
    </row>
    <row r="95" spans="1:14" s="46" customFormat="1" ht="21" customHeight="1" x14ac:dyDescent="0.3">
      <c r="A95" s="42"/>
      <c r="B95" s="79" t="s">
        <v>144</v>
      </c>
      <c r="C95" s="80">
        <f>[1]Расшир!E1231</f>
        <v>34578989.111250006</v>
      </c>
      <c r="D95" s="80">
        <f>[1]Расшир!F1231</f>
        <v>14891641.534000002</v>
      </c>
      <c r="E95" s="81">
        <f t="shared" si="0"/>
        <v>0.43065578019327122</v>
      </c>
      <c r="F95" s="44"/>
      <c r="G95" s="45"/>
      <c r="H95" s="45"/>
      <c r="I95" s="45"/>
      <c r="J95" s="45"/>
      <c r="K95" s="45"/>
      <c r="L95" s="45"/>
      <c r="M95" s="45"/>
      <c r="N95" s="45"/>
    </row>
    <row r="96" spans="1:14" ht="15.75" x14ac:dyDescent="0.25">
      <c r="A96" s="12"/>
      <c r="B96" s="26"/>
      <c r="C96" s="82"/>
      <c r="D96" s="82"/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31.5" x14ac:dyDescent="0.25">
      <c r="A97" s="12"/>
      <c r="B97" s="35" t="s">
        <v>145</v>
      </c>
      <c r="C97" s="18">
        <f>C38-C95</f>
        <v>-955048.06000000238</v>
      </c>
      <c r="D97" s="18">
        <f>D38-D95</f>
        <v>190936.93248999864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6"/>
      <c r="C98" s="82"/>
      <c r="D98" s="82"/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35" t="s">
        <v>146</v>
      </c>
      <c r="C99" s="18">
        <f>C100+C101</f>
        <v>0</v>
      </c>
      <c r="D99" s="18">
        <f>D100+D101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hidden="1" x14ac:dyDescent="0.25">
      <c r="A100" s="12"/>
      <c r="B100" s="26" t="s">
        <v>147</v>
      </c>
      <c r="C100" s="82">
        <f>[1]Расшир!E1237</f>
        <v>0</v>
      </c>
      <c r="D100" s="82">
        <f>[1]Расшир!F1237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hidden="1" x14ac:dyDescent="0.25">
      <c r="A101" s="12"/>
      <c r="B101" s="26" t="s">
        <v>148</v>
      </c>
      <c r="C101" s="82">
        <f>[1]Расшир!E1238</f>
        <v>0</v>
      </c>
      <c r="D101" s="82">
        <f>[1]Расшир!F1238</f>
        <v>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26"/>
      <c r="C102" s="82"/>
      <c r="D102" s="82"/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47.25" x14ac:dyDescent="0.25">
      <c r="A103" s="12"/>
      <c r="B103" s="35" t="s">
        <v>149</v>
      </c>
      <c r="C103" s="18">
        <f>C104+C105</f>
        <v>-245727</v>
      </c>
      <c r="D103" s="18">
        <f>D104+D105</f>
        <v>778573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3" t="s">
        <v>150</v>
      </c>
      <c r="C104" s="82">
        <f>[1]Расшир!E1241</f>
        <v>1851168</v>
      </c>
      <c r="D104" s="82">
        <f>[1]Расшир!F1241</f>
        <v>2968600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33" t="s">
        <v>151</v>
      </c>
      <c r="C105" s="82">
        <f>[1]Расшир!E1242</f>
        <v>-2096895</v>
      </c>
      <c r="D105" s="82">
        <f>[1]Расшир!F1242</f>
        <v>-2190027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x14ac:dyDescent="0.25">
      <c r="A106" s="12"/>
      <c r="B106" s="26"/>
      <c r="C106" s="82"/>
      <c r="D106" s="82"/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5" t="s">
        <v>152</v>
      </c>
      <c r="C107" s="18">
        <f>C108+C109</f>
        <v>795727</v>
      </c>
      <c r="D107" s="18">
        <f>[1]Расшир!F1244</f>
        <v>-1390000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6" t="s">
        <v>153</v>
      </c>
      <c r="C108" s="82">
        <f>[1]Расшир!E1245</f>
        <v>9221703.6600000001</v>
      </c>
      <c r="D108" s="82">
        <f>[1]Расшир!F1245</f>
        <v>2025000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31.5" x14ac:dyDescent="0.25">
      <c r="A109" s="12"/>
      <c r="B109" s="33" t="s">
        <v>154</v>
      </c>
      <c r="C109" s="82">
        <f>[1]Расшир!E1246</f>
        <v>-8425976.6600000001</v>
      </c>
      <c r="D109" s="82">
        <f>[1]Расшир!F1246</f>
        <v>-3415000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hidden="1" x14ac:dyDescent="0.25">
      <c r="A110" s="12"/>
      <c r="B110" s="33"/>
      <c r="C110" s="82"/>
      <c r="D110" s="82"/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1.5" hidden="1" x14ac:dyDescent="0.25">
      <c r="A111" s="12"/>
      <c r="B111" s="83" t="s">
        <v>155</v>
      </c>
      <c r="C111" s="84">
        <v>0</v>
      </c>
      <c r="D111" s="85">
        <f>D112</f>
        <v>768250.50009999995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63" hidden="1" x14ac:dyDescent="0.25">
      <c r="A112" s="12"/>
      <c r="B112" s="86" t="s">
        <v>156</v>
      </c>
      <c r="C112" s="87">
        <v>0</v>
      </c>
      <c r="D112" s="88">
        <f>[1]Расшир!F1252</f>
        <v>768250.50009999995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35" t="s">
        <v>157</v>
      </c>
      <c r="C113" s="18">
        <f>C114+C115</f>
        <v>366424.06000000238</v>
      </c>
      <c r="D113" s="18">
        <f>D114+D115</f>
        <v>-347760.43259000033</v>
      </c>
      <c r="E113" s="20"/>
      <c r="F113" s="89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26" t="s">
        <v>158</v>
      </c>
      <c r="C114" s="82">
        <f>[1]Расшир!E1256</f>
        <v>-44735436.71125</v>
      </c>
      <c r="D114" s="82">
        <f>[1]Расшир!F1256</f>
        <v>-22171420.466480002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.75" hidden="1" x14ac:dyDescent="0.25">
      <c r="A115" s="12"/>
      <c r="B115" s="26" t="s">
        <v>159</v>
      </c>
      <c r="C115" s="82">
        <f>[1]Расшир!E1257</f>
        <v>45101860.771250002</v>
      </c>
      <c r="D115" s="82">
        <f>[1]Расшир!F1257</f>
        <v>21823660.033890001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x14ac:dyDescent="0.25">
      <c r="A116" s="12"/>
      <c r="B116" s="33"/>
      <c r="C116" s="82"/>
      <c r="D116" s="82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31.5" x14ac:dyDescent="0.25">
      <c r="A117" s="12"/>
      <c r="B117" s="35" t="s">
        <v>160</v>
      </c>
      <c r="C117" s="18">
        <f>[1]Расшир!E1247</f>
        <v>38624</v>
      </c>
      <c r="D117" s="18">
        <f>D120+D122</f>
        <v>768250.50009999995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49.5" customHeight="1" x14ac:dyDescent="0.25">
      <c r="A118" s="12"/>
      <c r="B118" s="90" t="s">
        <v>161</v>
      </c>
      <c r="C118" s="91">
        <f>C119</f>
        <v>38624</v>
      </c>
      <c r="D118" s="92">
        <f>D119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47.25" x14ac:dyDescent="0.25">
      <c r="A119" s="12"/>
      <c r="B119" s="93" t="s">
        <v>162</v>
      </c>
      <c r="C119" s="27">
        <v>38624</v>
      </c>
      <c r="D119" s="82">
        <f>[1]Расшир!F1249</f>
        <v>0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31.5" x14ac:dyDescent="0.25">
      <c r="A120" s="12"/>
      <c r="B120" s="94" t="s">
        <v>155</v>
      </c>
      <c r="C120" s="95">
        <f>[1]Расшир!E1252</f>
        <v>0</v>
      </c>
      <c r="D120" s="96">
        <f>[1]Расшир!F1252</f>
        <v>768250.50009999995</v>
      </c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93"/>
      <c r="C121" s="82"/>
      <c r="D121" s="82"/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29.45" hidden="1" customHeight="1" x14ac:dyDescent="0.25">
      <c r="A122" s="12"/>
      <c r="B122" s="97" t="s">
        <v>163</v>
      </c>
      <c r="C122" s="92">
        <f>C123</f>
        <v>0</v>
      </c>
      <c r="D122" s="92">
        <f>D123</f>
        <v>0</v>
      </c>
      <c r="E122" s="20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hidden="1" x14ac:dyDescent="0.25">
      <c r="A123" s="12"/>
      <c r="B123" s="98" t="s">
        <v>164</v>
      </c>
      <c r="C123" s="99">
        <f>[1]Расшир!E1251</f>
        <v>0</v>
      </c>
      <c r="D123" s="100">
        <f>[1]Расшир!F1251</f>
        <v>0</v>
      </c>
      <c r="E123" s="20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hidden="1" x14ac:dyDescent="0.25">
      <c r="A124" s="12"/>
      <c r="B124" s="26"/>
      <c r="C124" s="82"/>
      <c r="D124" s="82"/>
      <c r="E124" s="20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hidden="1" x14ac:dyDescent="0.25">
      <c r="A125" s="12"/>
      <c r="B125" s="26"/>
      <c r="C125" s="82"/>
      <c r="D125" s="82"/>
      <c r="E125" s="20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63" x14ac:dyDescent="0.25">
      <c r="A126" s="12"/>
      <c r="B126" s="86" t="s">
        <v>156</v>
      </c>
      <c r="C126" s="82">
        <v>0</v>
      </c>
      <c r="D126" s="82">
        <f>D120</f>
        <v>768250.50009999995</v>
      </c>
      <c r="E126" s="20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32.25" hidden="1" customHeight="1" x14ac:dyDescent="0.25">
      <c r="A127" s="12"/>
      <c r="B127" s="35" t="s">
        <v>165</v>
      </c>
      <c r="C127" s="18">
        <f>C99+C103+C107+C113+C117</f>
        <v>955048.06000000238</v>
      </c>
      <c r="D127" s="18">
        <f>D99+D103+D107+D113+D117</f>
        <v>-190936.93249000038</v>
      </c>
      <c r="E127" s="20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32.25" customHeight="1" x14ac:dyDescent="0.25">
      <c r="A128" s="12"/>
      <c r="B128" s="35" t="s">
        <v>157</v>
      </c>
      <c r="C128" s="18">
        <f>[1]Расшир!E1255</f>
        <v>366424.06000000238</v>
      </c>
      <c r="D128" s="18">
        <f>[1]Расшир!F1255</f>
        <v>-347760.43259000033</v>
      </c>
      <c r="E128" s="20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29.25" customHeight="1" x14ac:dyDescent="0.25">
      <c r="A129" s="12"/>
      <c r="B129" s="26" t="s">
        <v>158</v>
      </c>
      <c r="C129" s="82">
        <f>[1]Расшир!E1256</f>
        <v>-44735436.71125</v>
      </c>
      <c r="D129" s="82">
        <f>[1]Расшир!F1256</f>
        <v>-22171420.466480002</v>
      </c>
      <c r="E129" s="20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7.75" customHeight="1" x14ac:dyDescent="0.25">
      <c r="A130" s="12"/>
      <c r="B130" s="26" t="s">
        <v>159</v>
      </c>
      <c r="C130" s="82">
        <f>[1]Расшир!E1257</f>
        <v>45101860.771250002</v>
      </c>
      <c r="D130" s="82">
        <f>[1]Расшир!F1257</f>
        <v>21823660.033890001</v>
      </c>
      <c r="E130" s="20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27.75" customHeight="1" x14ac:dyDescent="0.25">
      <c r="A131" s="12"/>
      <c r="B131" s="35" t="s">
        <v>165</v>
      </c>
      <c r="C131" s="18">
        <f>C103+C107+C117+C128</f>
        <v>955048.06000000238</v>
      </c>
      <c r="D131" s="18">
        <f>D103+D107+D117+D128</f>
        <v>-190936.93249000038</v>
      </c>
      <c r="E131" s="20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.75" x14ac:dyDescent="0.25">
      <c r="B224" s="9"/>
      <c r="C224" s="8"/>
      <c r="D224" s="10"/>
      <c r="E224" s="11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.75" x14ac:dyDescent="0.25">
      <c r="B225" s="9"/>
      <c r="C225" s="8"/>
      <c r="D225" s="10"/>
      <c r="E225" s="11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.75" x14ac:dyDescent="0.25">
      <c r="B226" s="9"/>
      <c r="C226" s="8"/>
      <c r="D226" s="10"/>
      <c r="E226" s="11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.75" x14ac:dyDescent="0.25">
      <c r="B227" s="9"/>
      <c r="C227" s="8"/>
      <c r="D227" s="10"/>
      <c r="E227" s="11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.75" x14ac:dyDescent="0.25">
      <c r="B228" s="9"/>
      <c r="C228" s="8"/>
      <c r="D228" s="10"/>
      <c r="E228" s="11"/>
      <c r="F228" s="8"/>
      <c r="G228" s="8"/>
      <c r="H228" s="8"/>
      <c r="I228" s="8"/>
      <c r="J228" s="8"/>
      <c r="K228" s="8"/>
      <c r="L228" s="8"/>
      <c r="M228" s="8"/>
      <c r="N228" s="8"/>
    </row>
    <row r="410" spans="6:6" x14ac:dyDescent="0.2">
      <c r="F410" s="101"/>
    </row>
    <row r="495" spans="1:4" s="5" customFormat="1" ht="18.75" x14ac:dyDescent="0.3">
      <c r="A495" s="1"/>
      <c r="B495" s="2"/>
      <c r="C495" s="3"/>
      <c r="D495" s="102"/>
    </row>
    <row r="496" spans="1:4" s="5" customFormat="1" ht="18.75" x14ac:dyDescent="0.3">
      <c r="A496" s="1"/>
      <c r="B496" s="2"/>
      <c r="C496" s="3"/>
      <c r="D496" s="102"/>
    </row>
    <row r="499" spans="1:4" s="5" customFormat="1" x14ac:dyDescent="0.2">
      <c r="A499" s="1"/>
      <c r="B499" s="2"/>
      <c r="C499" s="3"/>
      <c r="D499" s="103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6808E3-52C1-4E9A-AA6C-3D9416DC5F60}"/>
</file>

<file path=customXml/itemProps2.xml><?xml version="1.0" encoding="utf-8"?>
<ds:datastoreItem xmlns:ds="http://schemas.openxmlformats.org/officeDocument/2006/customXml" ds:itemID="{387E3F3B-E40F-4E62-9535-57AD1841976E}"/>
</file>

<file path=customXml/itemProps3.xml><?xml version="1.0" encoding="utf-8"?>
<ds:datastoreItem xmlns:ds="http://schemas.openxmlformats.org/officeDocument/2006/customXml" ds:itemID="{8D75353F-E229-45FF-9441-1F66F3BED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dcterms:created xsi:type="dcterms:W3CDTF">2019-07-18T08:33:06Z</dcterms:created>
  <dcterms:modified xsi:type="dcterms:W3CDTF">2019-07-18T08:35:09Z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