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/>
  </bookViews>
  <sheets>
    <sheet name="на 01.02.2019" sheetId="1" r:id="rId1"/>
  </sheets>
  <externalReferences>
    <externalReference r:id="rId2"/>
  </externalReferences>
  <definedNames>
    <definedName name="Z_3A62FDFE_B33F_4285_AF26_B946B57D89E5_.wvu.Rows" localSheetId="0" hidden="1">'на 01.02.2019'!$29:$29,'на 01.02.2019'!$39:$39,'на 01.02.2019'!$79:$80,'на 01.02.2019'!$96:$99,'на 01.02.2019'!$116:$116,'на 01.02.2019'!$120:$120,'на 01.02.2019'!#REF!</definedName>
    <definedName name="Z_5F4BDBB1_E645_4516_8FC8_7D1E2AFE448F_.wvu.Rows" localSheetId="0" hidden="1">'на 01.02.2019'!$29:$29,'на 01.02.2019'!$39:$39,'на 01.02.2019'!$63:$63,'на 01.02.2019'!$79:$80,'на 01.02.2019'!$96:$99,'на 01.02.2019'!$116:$116,'на 01.02.2019'!$120:$120</definedName>
    <definedName name="Z_791A6B44_A126_477F_8F66_87C81269CCAF_.wvu.Rows" localSheetId="0" hidden="1">'на 01.02.2019'!#REF!,'на 01.02.2019'!$114:$115,'на 01.02.2019'!$121:$121</definedName>
    <definedName name="Z_941B9BCB_D95B_4828_B060_DECC595C9511_.wvu.Rows" localSheetId="0" hidden="1">'на 01.02.2019'!$29:$29,'на 01.02.2019'!$32:$32,'на 01.02.2019'!$39:$39,'на 01.02.2019'!$47:$47,'на 01.02.2019'!$63:$63,'на 01.02.2019'!$68:$68,'на 01.02.2019'!$79:$80,'на 01.02.2019'!$96:$99,'на 01.02.2019'!$113:$121,'на 01.02.2019'!#REF!</definedName>
    <definedName name="Z_AD8B40E3_4B89_443C_9ACF_B6D22B3A77E7_.wvu.Rows" localSheetId="0" hidden="1">'на 01.02.2019'!$29:$29,'на 01.02.2019'!$32:$32,'на 01.02.2019'!$39:$39,'на 01.02.2019'!$47:$47,'на 01.02.2019'!$63:$63,'на 01.02.2019'!$68:$68,'на 01.02.2019'!$79:$80,'на 01.02.2019'!$96:$99,'на 01.02.2019'!$113:$121,'на 01.02.2019'!#REF!</definedName>
    <definedName name="Z_AFEF4DE1_67D6_48C6_A8C8_B9E9198BBD0E_.wvu.Rows" localSheetId="0" hidden="1">'на 01.02.2019'!#REF!,'на 01.02.2019'!$121:$121</definedName>
    <definedName name="Z_CAE69FAB_AFBE_4188_8F32_69E048226F14_.wvu.Rows" localSheetId="0" hidden="1">'на 01.02.2019'!$29:$29,'на 01.02.2019'!$32:$32,'на 01.02.2019'!$39:$39,'на 01.02.2019'!$47:$47,'на 01.02.2019'!$63:$63,'на 01.02.2019'!$68:$68,'на 01.02.2019'!$79:$80,'на 01.02.2019'!$96:$99,'на 01.02.2019'!$113:$121,'на 01.02.2019'!#REF!</definedName>
    <definedName name="Z_D2DF83CF_573E_4A86_A4BE_5A992E023C65_.wvu.Rows" localSheetId="0" hidden="1">'на 01.02.2019'!#REF!,'на 01.02.2019'!$114:$115,'на 01.02.2019'!$121:$121</definedName>
    <definedName name="Z_E2CE03E0_A708_4616_8DFD_0910D1C70A9E_.wvu.Rows" localSheetId="0" hidden="1">'на 01.02.2019'!#REF!,'на 01.02.2019'!$114:$115,'на 01.02.2019'!$121:$121</definedName>
    <definedName name="Z_E6F394BB_DB4B_47AB_A066_DC195B03AE3E_.wvu.Rows" localSheetId="0" hidden="1">'на 01.02.2019'!$29:$29,'на 01.02.2019'!$32:$32,'на 01.02.2019'!$39:$39,'на 01.02.2019'!$63:$63,'на 01.02.2019'!$66:$66,'на 01.02.2019'!$68:$68,'на 01.02.2019'!$79:$80,'на 01.02.2019'!$96:$99,'на 01.02.2019'!$113:$121,'на 01.02.2019'!#REF!</definedName>
    <definedName name="Z_E8991B2E_0E9F_48F3_A4D6_3B340ABE8C8E_.wvu.Rows" localSheetId="0" hidden="1">'на 01.02.2019'!$39:$40,'на 01.02.2019'!$121:$121</definedName>
    <definedName name="Z_F59D258D_974D_4B2B_B7CC_86B99245EC3C_.wvu.PrintArea" localSheetId="0" hidden="1">'на 01.02.2019'!$A$1:$E$122</definedName>
    <definedName name="Z_F59D258D_974D_4B2B_B7CC_86B99245EC3C_.wvu.Rows" localSheetId="0" hidden="1">'на 01.02.2019'!$29:$29,'на 01.02.2019'!$32:$32,'на 01.02.2019'!$39:$40,'на 01.02.2019'!$47:$47,'на 01.02.2019'!$63:$63,'на 01.02.2019'!$68:$68,'на 01.02.2019'!$79:$80,'на 01.02.2019'!$96:$99,'на 01.02.2019'!$116:$116,'на 01.02.2019'!$120:$120,'на 01.02.2019'!#REF!</definedName>
    <definedName name="Z_F8542D9D_A523_4F6F_8CFE_9BA4BA3D5B88_.wvu.Rows" localSheetId="0" hidden="1">'на 01.02.2019'!$39:$39,'на 01.02.2019'!$96:$99,'на 01.02.2019'!$114:$116,'на 01.02.2019'!$120:$120</definedName>
    <definedName name="Z_FAFBB87E_73E9_461E_A4E8_A0EB3259EED0_.wvu.PrintArea" localSheetId="0" hidden="1">'на 01.02.2019'!$A$1:$E$122</definedName>
    <definedName name="Z_FAFBB87E_73E9_461E_A4E8_A0EB3259EED0_.wvu.Rows" localSheetId="0" hidden="1">'на 01.02.2019'!$30:$30,'на 01.02.2019'!$39:$39,'на 01.02.2019'!$96:$99,'на 01.02.2019'!$114:$116,'на 01.02.2019'!$120:$120</definedName>
  </definedNames>
  <calcPr calcId="145621"/>
</workbook>
</file>

<file path=xl/calcChain.xml><?xml version="1.0" encoding="utf-8"?>
<calcChain xmlns="http://schemas.openxmlformats.org/spreadsheetml/2006/main">
  <c r="D119" i="1" l="1"/>
  <c r="C119" i="1"/>
  <c r="C118" i="1" s="1"/>
  <c r="D118" i="1"/>
  <c r="D113" i="1" s="1"/>
  <c r="D116" i="1"/>
  <c r="C116" i="1"/>
  <c r="D115" i="1"/>
  <c r="D114" i="1" s="1"/>
  <c r="C115" i="1"/>
  <c r="C114" i="1"/>
  <c r="C113" i="1"/>
  <c r="D111" i="1"/>
  <c r="C111" i="1"/>
  <c r="D110" i="1"/>
  <c r="D109" i="1" s="1"/>
  <c r="C110" i="1"/>
  <c r="C109" i="1"/>
  <c r="D107" i="1"/>
  <c r="C107" i="1"/>
  <c r="D106" i="1"/>
  <c r="C106" i="1"/>
  <c r="C105" i="1" s="1"/>
  <c r="D105" i="1"/>
  <c r="D103" i="1"/>
  <c r="C103" i="1"/>
  <c r="D102" i="1"/>
  <c r="D101" i="1" s="1"/>
  <c r="C102" i="1"/>
  <c r="C101" i="1"/>
  <c r="D99" i="1"/>
  <c r="C99" i="1"/>
  <c r="D98" i="1"/>
  <c r="C98" i="1"/>
  <c r="C97" i="1" s="1"/>
  <c r="C122" i="1" s="1"/>
  <c r="D97" i="1"/>
  <c r="D93" i="1"/>
  <c r="C93" i="1"/>
  <c r="D92" i="1"/>
  <c r="E92" i="1" s="1"/>
  <c r="C92" i="1"/>
  <c r="D91" i="1"/>
  <c r="C91" i="1"/>
  <c r="D90" i="1"/>
  <c r="E90" i="1" s="1"/>
  <c r="C90" i="1"/>
  <c r="D89" i="1"/>
  <c r="C89" i="1"/>
  <c r="D88" i="1"/>
  <c r="E88" i="1" s="1"/>
  <c r="C88" i="1"/>
  <c r="D87" i="1"/>
  <c r="C87" i="1"/>
  <c r="D86" i="1"/>
  <c r="E86" i="1" s="1"/>
  <c r="C86" i="1"/>
  <c r="D85" i="1"/>
  <c r="C85" i="1"/>
  <c r="D84" i="1"/>
  <c r="E84" i="1" s="1"/>
  <c r="C84" i="1"/>
  <c r="D83" i="1"/>
  <c r="C83" i="1"/>
  <c r="D82" i="1"/>
  <c r="E82" i="1" s="1"/>
  <c r="C82" i="1"/>
  <c r="D81" i="1"/>
  <c r="C81" i="1"/>
  <c r="D80" i="1"/>
  <c r="E80" i="1" s="1"/>
  <c r="C80" i="1"/>
  <c r="D79" i="1"/>
  <c r="C79" i="1"/>
  <c r="D78" i="1"/>
  <c r="E78" i="1" s="1"/>
  <c r="C78" i="1"/>
  <c r="D77" i="1"/>
  <c r="C77" i="1"/>
  <c r="D76" i="1"/>
  <c r="E76" i="1" s="1"/>
  <c r="C76" i="1"/>
  <c r="D75" i="1"/>
  <c r="C75" i="1"/>
  <c r="D74" i="1"/>
  <c r="E74" i="1" s="1"/>
  <c r="C74" i="1"/>
  <c r="D73" i="1"/>
  <c r="C73" i="1"/>
  <c r="D72" i="1"/>
  <c r="E72" i="1" s="1"/>
  <c r="C72" i="1"/>
  <c r="D71" i="1"/>
  <c r="C71" i="1"/>
  <c r="D70" i="1"/>
  <c r="E70" i="1" s="1"/>
  <c r="C70" i="1"/>
  <c r="D69" i="1"/>
  <c r="C69" i="1"/>
  <c r="D68" i="1"/>
  <c r="C68" i="1"/>
  <c r="D67" i="1"/>
  <c r="C67" i="1"/>
  <c r="D66" i="1"/>
  <c r="E66" i="1" s="1"/>
  <c r="C66" i="1"/>
  <c r="D65" i="1"/>
  <c r="C65" i="1"/>
  <c r="D64" i="1"/>
  <c r="E64" i="1" s="1"/>
  <c r="C64" i="1"/>
  <c r="D63" i="1"/>
  <c r="C63" i="1"/>
  <c r="D62" i="1"/>
  <c r="C62" i="1"/>
  <c r="D61" i="1"/>
  <c r="C61" i="1"/>
  <c r="D60" i="1"/>
  <c r="E60" i="1" s="1"/>
  <c r="C60" i="1"/>
  <c r="D59" i="1"/>
  <c r="C59" i="1"/>
  <c r="D58" i="1"/>
  <c r="E58" i="1" s="1"/>
  <c r="C58" i="1"/>
  <c r="D57" i="1"/>
  <c r="C57" i="1"/>
  <c r="D56" i="1"/>
  <c r="E56" i="1" s="1"/>
  <c r="C56" i="1"/>
  <c r="D55" i="1"/>
  <c r="C55" i="1"/>
  <c r="D54" i="1"/>
  <c r="E54" i="1" s="1"/>
  <c r="C54" i="1"/>
  <c r="D53" i="1"/>
  <c r="C53" i="1"/>
  <c r="D52" i="1"/>
  <c r="C52" i="1"/>
  <c r="D51" i="1"/>
  <c r="E51" i="1" s="1"/>
  <c r="C51" i="1"/>
  <c r="D50" i="1"/>
  <c r="C50" i="1"/>
  <c r="D49" i="1"/>
  <c r="C49" i="1"/>
  <c r="D48" i="1"/>
  <c r="E48" i="1" s="1"/>
  <c r="C48" i="1"/>
  <c r="D47" i="1"/>
  <c r="C47" i="1"/>
  <c r="D46" i="1"/>
  <c r="C46" i="1"/>
  <c r="D45" i="1"/>
  <c r="E45" i="1" s="1"/>
  <c r="C45" i="1"/>
  <c r="D44" i="1"/>
  <c r="C44" i="1"/>
  <c r="D43" i="1"/>
  <c r="E43" i="1" s="1"/>
  <c r="C43" i="1"/>
  <c r="E39" i="1"/>
  <c r="D38" i="1"/>
  <c r="C38" i="1"/>
  <c r="C95" i="1" s="1"/>
  <c r="D37" i="1"/>
  <c r="C37" i="1"/>
  <c r="D36" i="1"/>
  <c r="C36" i="1"/>
  <c r="E36" i="1" s="1"/>
  <c r="D35" i="1"/>
  <c r="C35" i="1"/>
  <c r="D34" i="1"/>
  <c r="C34" i="1"/>
  <c r="D33" i="1"/>
  <c r="C33" i="1"/>
  <c r="E33" i="1" s="1"/>
  <c r="D32" i="1"/>
  <c r="C32" i="1"/>
  <c r="D31" i="1"/>
  <c r="C31" i="1"/>
  <c r="E31" i="1" s="1"/>
  <c r="D30" i="1"/>
  <c r="C30" i="1"/>
  <c r="D29" i="1"/>
  <c r="C29" i="1"/>
  <c r="D28" i="1"/>
  <c r="C28" i="1"/>
  <c r="D27" i="1"/>
  <c r="C27" i="1"/>
  <c r="E27" i="1" s="1"/>
  <c r="D26" i="1"/>
  <c r="C26" i="1"/>
  <c r="D25" i="1"/>
  <c r="C25" i="1"/>
  <c r="E25" i="1" s="1"/>
  <c r="D24" i="1"/>
  <c r="C24" i="1"/>
  <c r="D23" i="1"/>
  <c r="C23" i="1"/>
  <c r="E23" i="1" s="1"/>
  <c r="D22" i="1"/>
  <c r="C22" i="1"/>
  <c r="D21" i="1"/>
  <c r="C21" i="1"/>
  <c r="E21" i="1" s="1"/>
  <c r="D20" i="1"/>
  <c r="C20" i="1"/>
  <c r="D19" i="1"/>
  <c r="C19" i="1"/>
  <c r="E19" i="1" s="1"/>
  <c r="D18" i="1"/>
  <c r="C18" i="1"/>
  <c r="D17" i="1"/>
  <c r="C17" i="1"/>
  <c r="E17" i="1" s="1"/>
  <c r="D16" i="1"/>
  <c r="C16" i="1"/>
  <c r="D14" i="1"/>
  <c r="C14" i="1"/>
  <c r="D13" i="1"/>
  <c r="C13" i="1"/>
  <c r="D12" i="1"/>
  <c r="C12" i="1"/>
  <c r="C11" i="1" s="1"/>
  <c r="D10" i="1"/>
  <c r="C10" i="1"/>
  <c r="D9" i="1"/>
  <c r="C9" i="1"/>
  <c r="D8" i="1"/>
  <c r="C8" i="1"/>
  <c r="C7" i="1" s="1"/>
  <c r="E12" i="1" l="1"/>
  <c r="C15" i="1"/>
  <c r="E9" i="1"/>
  <c r="C6" i="1"/>
  <c r="E14" i="1"/>
  <c r="D122" i="1"/>
  <c r="E8" i="1"/>
  <c r="E10" i="1"/>
  <c r="E13" i="1"/>
  <c r="E16" i="1"/>
  <c r="E18" i="1"/>
  <c r="E20" i="1"/>
  <c r="E22" i="1"/>
  <c r="E24" i="1"/>
  <c r="E26" i="1"/>
  <c r="E28" i="1"/>
  <c r="E32" i="1"/>
  <c r="E34" i="1"/>
  <c r="E38" i="1"/>
  <c r="E44" i="1"/>
  <c r="E46" i="1"/>
  <c r="E49" i="1"/>
  <c r="E52" i="1"/>
  <c r="E55" i="1"/>
  <c r="E57" i="1"/>
  <c r="E59" i="1"/>
  <c r="E62" i="1"/>
  <c r="E65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D95" i="1"/>
  <c r="D7" i="1"/>
  <c r="D11" i="1"/>
  <c r="E11" i="1" s="1"/>
  <c r="D15" i="1"/>
  <c r="E15" i="1" s="1"/>
  <c r="E7" i="1" l="1"/>
  <c r="D6" i="1"/>
  <c r="E6" i="1" s="1"/>
</calcChain>
</file>

<file path=xl/sharedStrings.xml><?xml version="1.0" encoding="utf-8"?>
<sst xmlns="http://schemas.openxmlformats.org/spreadsheetml/2006/main" count="169" uniqueCount="161">
  <si>
    <t xml:space="preserve">                           Сведения об исполнении бюджета г. Красноярска на 01.02.2019 г.</t>
  </si>
  <si>
    <t>тыс. руб.</t>
  </si>
  <si>
    <t>Наименование показателей</t>
  </si>
  <si>
    <t>Бюджет города   на 2019 год с учетом изменений</t>
  </si>
  <si>
    <t>Исполнено на 01.02.2019г.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</si>
  <si>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</si>
  <si>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</si>
  <si>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</si>
  <si>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</si>
  <si>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</si>
  <si>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</si>
  <si>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</si>
  <si>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</si>
  <si>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</si>
  <si>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</si>
  <si>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</si>
  <si>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</si>
  <si>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</si>
  <si>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</si>
  <si>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</si>
  <si>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</si>
  <si>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</si>
  <si>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</si>
  <si>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</si>
  <si>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</si>
  <si>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</si>
  <si>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</si>
  <si>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</si>
  <si>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</si>
  <si>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</si>
  <si>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</si>
  <si>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-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</si>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</sst>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8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9/I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1083199.51</v>
          </cell>
          <cell r="F9">
            <v>123526.19734</v>
          </cell>
        </row>
        <row r="13">
          <cell r="E13">
            <v>8638058.1300000008</v>
          </cell>
          <cell r="F13">
            <v>435231.32822999998</v>
          </cell>
        </row>
        <row r="32">
          <cell r="E32">
            <v>844447.52</v>
          </cell>
          <cell r="F32">
            <v>188194.47185</v>
          </cell>
        </row>
        <row r="35">
          <cell r="E35">
            <v>1563.33</v>
          </cell>
          <cell r="F35">
            <v>20.559000000000001</v>
          </cell>
        </row>
        <row r="41">
          <cell r="E41">
            <v>425009.16</v>
          </cell>
          <cell r="F41">
            <v>12733.777620000001</v>
          </cell>
        </row>
        <row r="42">
          <cell r="E42">
            <v>886984.87</v>
          </cell>
          <cell r="F42">
            <v>135757.61770999999</v>
          </cell>
        </row>
        <row r="51">
          <cell r="E51">
            <v>302771.8</v>
          </cell>
          <cell r="F51">
            <v>17055.259529999999</v>
          </cell>
        </row>
        <row r="59">
          <cell r="E59">
            <v>90.22</v>
          </cell>
          <cell r="F59">
            <v>1.15544</v>
          </cell>
        </row>
        <row r="76">
          <cell r="E76">
            <v>1948867.6300000001</v>
          </cell>
          <cell r="F76">
            <v>89842.675749999995</v>
          </cell>
        </row>
        <row r="107">
          <cell r="E107">
            <v>48564.57</v>
          </cell>
          <cell r="F107">
            <v>341.79705999999999</v>
          </cell>
        </row>
        <row r="117">
          <cell r="E117">
            <v>16582.710000000003</v>
          </cell>
          <cell r="F117">
            <v>826.88455999999996</v>
          </cell>
        </row>
        <row r="131">
          <cell r="E131">
            <v>523367.55000000005</v>
          </cell>
          <cell r="F131">
            <v>52905.373220000001</v>
          </cell>
        </row>
        <row r="154">
          <cell r="E154">
            <v>170.39</v>
          </cell>
          <cell r="F154">
            <v>9.75</v>
          </cell>
        </row>
        <row r="159">
          <cell r="E159">
            <v>245213.34639000002</v>
          </cell>
          <cell r="F159">
            <v>20953.394249999998</v>
          </cell>
        </row>
        <row r="212">
          <cell r="E212">
            <v>3207</v>
          </cell>
          <cell r="F212">
            <v>7970.9265999999998</v>
          </cell>
        </row>
        <row r="218">
          <cell r="E218">
            <v>14025232.002</v>
          </cell>
          <cell r="F218">
            <v>653187.62050000008</v>
          </cell>
        </row>
        <row r="219">
          <cell r="E219">
            <v>14023695.752</v>
          </cell>
          <cell r="F219">
            <v>714336.34868000005</v>
          </cell>
        </row>
        <row r="220">
          <cell r="E220">
            <v>63059.4</v>
          </cell>
          <cell r="F220">
            <v>0</v>
          </cell>
        </row>
        <row r="224">
          <cell r="E224">
            <v>10620385.699999999</v>
          </cell>
          <cell r="F224">
            <v>639303.21568000002</v>
          </cell>
        </row>
        <row r="276">
          <cell r="E276">
            <v>0</v>
          </cell>
          <cell r="F276">
            <v>0</v>
          </cell>
        </row>
        <row r="286">
          <cell r="E286">
            <v>3340250.6519999998</v>
          </cell>
          <cell r="F286">
            <v>75033.133000000002</v>
          </cell>
        </row>
        <row r="350">
          <cell r="E350">
            <v>978.24</v>
          </cell>
          <cell r="F350">
            <v>-63.362220000000001</v>
          </cell>
        </row>
        <row r="353">
          <cell r="E353">
            <v>558.01</v>
          </cell>
          <cell r="F353">
            <v>0</v>
          </cell>
        </row>
        <row r="355">
          <cell r="E355">
            <v>0</v>
          </cell>
          <cell r="F355">
            <v>3628.3727100000001</v>
          </cell>
        </row>
        <row r="361">
          <cell r="E361">
            <v>0</v>
          </cell>
          <cell r="F361">
            <v>-64713.738669999999</v>
          </cell>
        </row>
        <row r="382">
          <cell r="E382">
            <v>29574656.378390007</v>
          </cell>
          <cell r="F382">
            <v>1795726.2039999999</v>
          </cell>
        </row>
        <row r="385">
          <cell r="E385">
            <v>2428780.0750000002</v>
          </cell>
          <cell r="F385">
            <v>107386.27064000002</v>
          </cell>
        </row>
        <row r="424">
          <cell r="E424">
            <v>3488.23</v>
          </cell>
          <cell r="F424">
            <v>123.5852</v>
          </cell>
        </row>
        <row r="428">
          <cell r="E428">
            <v>71578.17</v>
          </cell>
          <cell r="F428">
            <v>1762.5905599999999</v>
          </cell>
        </row>
        <row r="437">
          <cell r="E437">
            <v>1018684.97</v>
          </cell>
          <cell r="F437">
            <v>49203.220610000004</v>
          </cell>
        </row>
        <row r="449">
          <cell r="E449">
            <v>176.5</v>
          </cell>
          <cell r="F449">
            <v>0</v>
          </cell>
        </row>
        <row r="452">
          <cell r="E452">
            <v>213133.41000000003</v>
          </cell>
          <cell r="F452">
            <v>13765.668029999999</v>
          </cell>
        </row>
        <row r="463">
          <cell r="E463">
            <v>17774.370000000003</v>
          </cell>
          <cell r="F463">
            <v>332.66827999999998</v>
          </cell>
        </row>
        <row r="471">
          <cell r="E471">
            <v>115017.09480000001</v>
          </cell>
          <cell r="F471">
            <v>0</v>
          </cell>
        </row>
        <row r="473">
          <cell r="E473">
            <v>988927.33020000008</v>
          </cell>
          <cell r="F473">
            <v>42198.537960000001</v>
          </cell>
        </row>
        <row r="500">
          <cell r="E500">
            <v>92587.869999999981</v>
          </cell>
          <cell r="F500">
            <v>8682.5182000000004</v>
          </cell>
        </row>
        <row r="512">
          <cell r="E512">
            <v>14500</v>
          </cell>
          <cell r="F512">
            <v>0</v>
          </cell>
        </row>
        <row r="513">
          <cell r="E513">
            <v>78087.87</v>
          </cell>
          <cell r="F513">
            <v>8682.5182000000004</v>
          </cell>
        </row>
        <row r="521">
          <cell r="E521">
            <v>3216874.1187000005</v>
          </cell>
          <cell r="F521">
            <v>47674.410530000008</v>
          </cell>
        </row>
        <row r="582">
          <cell r="E582">
            <v>818654.25899999996</v>
          </cell>
          <cell r="F582">
            <v>1544.3727299999998</v>
          </cell>
        </row>
        <row r="594">
          <cell r="E594">
            <v>2226888.1486999998</v>
          </cell>
          <cell r="F594">
            <v>42989.697500000002</v>
          </cell>
        </row>
        <row r="605">
          <cell r="E605">
            <v>171331.71100000001</v>
          </cell>
          <cell r="F605">
            <v>3140.3402999999998</v>
          </cell>
        </row>
        <row r="622">
          <cell r="E622">
            <v>1434678.4504</v>
          </cell>
          <cell r="F622">
            <v>30618.758370000003</v>
          </cell>
        </row>
        <row r="669">
          <cell r="E669">
            <v>235965.9</v>
          </cell>
          <cell r="F669">
            <v>2000</v>
          </cell>
        </row>
        <row r="681">
          <cell r="E681">
            <v>183301.7</v>
          </cell>
          <cell r="F681">
            <v>0</v>
          </cell>
        </row>
        <row r="688">
          <cell r="E688">
            <v>592188.5344</v>
          </cell>
          <cell r="F688">
            <v>1598.5785800000001</v>
          </cell>
        </row>
        <row r="698">
          <cell r="E698">
            <v>0</v>
          </cell>
          <cell r="F698">
            <v>0</v>
          </cell>
        </row>
        <row r="701">
          <cell r="E701">
            <v>423222.31600000005</v>
          </cell>
          <cell r="F701">
            <v>27020.179790000002</v>
          </cell>
        </row>
        <row r="723">
          <cell r="E723">
            <v>3700</v>
          </cell>
          <cell r="F723">
            <v>0</v>
          </cell>
        </row>
        <row r="731">
          <cell r="F731">
            <v>0</v>
          </cell>
        </row>
        <row r="732">
          <cell r="E732">
            <v>3700</v>
          </cell>
          <cell r="F732">
            <v>0</v>
          </cell>
        </row>
        <row r="735">
          <cell r="E735">
            <v>0</v>
          </cell>
          <cell r="F735">
            <v>0</v>
          </cell>
        </row>
        <row r="737">
          <cell r="E737">
            <v>15925077.77768</v>
          </cell>
          <cell r="F737">
            <v>489220.40368999995</v>
          </cell>
        </row>
        <row r="778">
          <cell r="E778">
            <v>6696045.9450000003</v>
          </cell>
          <cell r="F778">
            <v>245427.03865</v>
          </cell>
        </row>
        <row r="792">
          <cell r="E792">
            <v>7106861.2000000002</v>
          </cell>
          <cell r="F792">
            <v>153453.99625999999</v>
          </cell>
        </row>
        <row r="805">
          <cell r="E805">
            <v>970091.52300000004</v>
          </cell>
          <cell r="F805">
            <v>42369.617619999997</v>
          </cell>
        </row>
        <row r="812">
          <cell r="E812">
            <v>513141.34668000002</v>
          </cell>
          <cell r="F812">
            <v>20730.397779999999</v>
          </cell>
        </row>
        <row r="834">
          <cell r="E834">
            <v>638937.76300000004</v>
          </cell>
          <cell r="F834">
            <v>27239.35338</v>
          </cell>
        </row>
        <row r="855">
          <cell r="E855">
            <v>784336.63039999991</v>
          </cell>
          <cell r="F855">
            <v>56849.550969999997</v>
          </cell>
        </row>
        <row r="895">
          <cell r="E895">
            <v>689532.5564</v>
          </cell>
          <cell r="F895">
            <v>53322.272689999998</v>
          </cell>
        </row>
        <row r="904">
          <cell r="E904">
            <v>22129.366999999998</v>
          </cell>
          <cell r="F904">
            <v>1689.424</v>
          </cell>
        </row>
        <row r="908">
          <cell r="E908">
            <v>72674.706999999995</v>
          </cell>
          <cell r="F908">
            <v>1837.8542800000002</v>
          </cell>
        </row>
        <row r="1041">
          <cell r="E1041">
            <v>2696327.8220000002</v>
          </cell>
          <cell r="F1041">
            <v>146546.97146</v>
          </cell>
        </row>
        <row r="1087">
          <cell r="E1087">
            <v>35111.97</v>
          </cell>
          <cell r="F1087">
            <v>2357.7117899999998</v>
          </cell>
        </row>
        <row r="1091">
          <cell r="E1091">
            <v>798973.92</v>
          </cell>
          <cell r="F1091">
            <v>66951.471300000005</v>
          </cell>
        </row>
        <row r="1096">
          <cell r="E1096">
            <v>718767.7620000001</v>
          </cell>
          <cell r="F1096">
            <v>42798.000499999995</v>
          </cell>
        </row>
        <row r="1110">
          <cell r="E1110">
            <v>601003.9</v>
          </cell>
          <cell r="F1110">
            <v>14.19144</v>
          </cell>
        </row>
        <row r="1117">
          <cell r="E1117">
            <v>542470.27</v>
          </cell>
          <cell r="F1117">
            <v>34425.596430000005</v>
          </cell>
        </row>
        <row r="1129">
          <cell r="E1129">
            <v>1305270.9643199998</v>
          </cell>
          <cell r="F1129">
            <v>88875.6535</v>
          </cell>
        </row>
        <row r="1179">
          <cell r="E1179">
            <v>746676.27999999991</v>
          </cell>
          <cell r="F1179">
            <v>58032.307860000001</v>
          </cell>
        </row>
        <row r="1184">
          <cell r="E1184">
            <v>396937.44232000003</v>
          </cell>
          <cell r="F1184">
            <v>20869.75879</v>
          </cell>
        </row>
        <row r="1192">
          <cell r="E1192">
            <v>161657.242</v>
          </cell>
          <cell r="F1192">
            <v>9973.5868499999997</v>
          </cell>
        </row>
        <row r="1208">
          <cell r="E1208">
            <v>1287969.3198899999</v>
          </cell>
          <cell r="F1208">
            <v>74955.308199999999</v>
          </cell>
        </row>
        <row r="1211">
          <cell r="E1211">
            <v>1287969.3198899999</v>
          </cell>
          <cell r="F1211">
            <v>74955.308199999999</v>
          </cell>
        </row>
        <row r="1215">
          <cell r="E1215">
            <v>29175603.028390002</v>
          </cell>
          <cell r="F1215">
            <v>1050809.84556</v>
          </cell>
        </row>
        <row r="1221">
          <cell r="E1221">
            <v>0</v>
          </cell>
          <cell r="F1221">
            <v>0</v>
          </cell>
        </row>
        <row r="1222">
          <cell r="E1222">
            <v>0</v>
          </cell>
          <cell r="F1222">
            <v>0</v>
          </cell>
        </row>
        <row r="1225">
          <cell r="E1225">
            <v>1301168</v>
          </cell>
          <cell r="F1225">
            <v>0</v>
          </cell>
        </row>
        <row r="1226">
          <cell r="E1226">
            <v>-1822595</v>
          </cell>
          <cell r="F1226">
            <v>0</v>
          </cell>
        </row>
        <row r="1228">
          <cell r="F1228">
            <v>-400000</v>
          </cell>
        </row>
        <row r="1229">
          <cell r="E1229">
            <v>9469931</v>
          </cell>
          <cell r="F1229">
            <v>0</v>
          </cell>
        </row>
        <row r="1230">
          <cell r="E1230">
            <v>-8948504</v>
          </cell>
          <cell r="F1230">
            <v>-400000</v>
          </cell>
        </row>
        <row r="1231">
          <cell r="E1231">
            <v>0</v>
          </cell>
        </row>
        <row r="1236">
          <cell r="E1236">
            <v>0</v>
          </cell>
          <cell r="F1236">
            <v>0</v>
          </cell>
        </row>
        <row r="1240">
          <cell r="E1240">
            <v>-40345755.378389999</v>
          </cell>
          <cell r="F1240">
            <v>-1796221.1557700001</v>
          </cell>
        </row>
        <row r="1241">
          <cell r="E1241">
            <v>39946702.028389998</v>
          </cell>
          <cell r="F1241">
            <v>1451304.79733</v>
          </cell>
        </row>
      </sheetData>
      <sheetData sheetId="1"/>
      <sheetData sheetId="2">
        <row r="21">
          <cell r="D21">
            <v>510351.06000000006</v>
          </cell>
          <cell r="E21">
            <v>53283.15086999999</v>
          </cell>
        </row>
        <row r="29">
          <cell r="D29">
            <v>70975.58</v>
          </cell>
          <cell r="E29">
            <v>3884.2644700000001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91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60.8554687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6</v>
      </c>
      <c r="C6" s="18">
        <f>C7+C11+C15+C18+C19+C20+C21+C22+C23+C24+C25+C26+C10</f>
        <v>15549424.376390005</v>
      </c>
      <c r="D6" s="93">
        <f>D7+D11+D15+D18+D19+D20+D21+D22+D23+D24+D25+D26+D10+0.01</f>
        <v>1142538.5834999999</v>
      </c>
      <c r="E6" s="19">
        <f>D6/C6</f>
        <v>7.3477870038379828E-2</v>
      </c>
      <c r="F6" s="20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17" t="s">
        <v>7</v>
      </c>
      <c r="C7" s="21">
        <f>C8+C9</f>
        <v>9721257.6400000006</v>
      </c>
      <c r="D7" s="22">
        <f>D8+D9</f>
        <v>558757.52556999994</v>
      </c>
      <c r="E7" s="23">
        <f>D7/C7</f>
        <v>5.747790525280224E-2</v>
      </c>
      <c r="F7" s="20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4" t="s">
        <v>8</v>
      </c>
      <c r="C8" s="25">
        <f>[1]Расшир!E9</f>
        <v>1083199.51</v>
      </c>
      <c r="D8" s="26">
        <f>[1]Расшир!F9</f>
        <v>123526.19734</v>
      </c>
      <c r="E8" s="23">
        <f>D8/C8</f>
        <v>0.11403826921967496</v>
      </c>
      <c r="F8" s="20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4" t="s">
        <v>9</v>
      </c>
      <c r="C9" s="25">
        <f>[1]Расшир!E13</f>
        <v>8638058.1300000008</v>
      </c>
      <c r="D9" s="26">
        <f>[1]Расшир!F13</f>
        <v>435231.32822999998</v>
      </c>
      <c r="E9" s="27">
        <f>D9/C9</f>
        <v>5.0385320598670243E-2</v>
      </c>
      <c r="F9" s="20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28" t="s">
        <v>10</v>
      </c>
      <c r="C10" s="29">
        <f>[1]экономика!D21</f>
        <v>510351.06000000006</v>
      </c>
      <c r="D10" s="22">
        <f>[1]экономика!E21</f>
        <v>53283.15086999999</v>
      </c>
      <c r="E10" s="30">
        <f>D10/C10</f>
        <v>0.10440489899246998</v>
      </c>
      <c r="F10" s="20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17" t="s">
        <v>11</v>
      </c>
      <c r="C11" s="21">
        <f>C12+C13+C14</f>
        <v>916986.42999999993</v>
      </c>
      <c r="D11" s="21">
        <f>D12+D13+D14-0.01</f>
        <v>192099.28532</v>
      </c>
      <c r="E11" s="23">
        <f t="shared" ref="E11:E93" si="0">D11/C11</f>
        <v>0.20948977982149639</v>
      </c>
      <c r="F11" s="20"/>
      <c r="G11" s="8"/>
      <c r="H11" s="8"/>
      <c r="I11" s="8"/>
      <c r="J11" s="8"/>
      <c r="K11" s="8"/>
      <c r="L11" s="8"/>
      <c r="M11" s="8"/>
      <c r="N11" s="8"/>
    </row>
    <row r="12" spans="1:14" ht="30.75" customHeight="1" x14ac:dyDescent="0.25">
      <c r="A12" s="12"/>
      <c r="B12" s="31" t="s">
        <v>12</v>
      </c>
      <c r="C12" s="25">
        <f>[1]Расшир!E32</f>
        <v>844447.52</v>
      </c>
      <c r="D12" s="25">
        <f>[1]Расшир!F32</f>
        <v>188194.47185</v>
      </c>
      <c r="E12" s="27">
        <f t="shared" si="0"/>
        <v>0.22286106287576046</v>
      </c>
      <c r="F12" s="20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4" t="s">
        <v>13</v>
      </c>
      <c r="C13" s="25">
        <f>[1]Расшир!E35</f>
        <v>1563.33</v>
      </c>
      <c r="D13" s="25">
        <f>[1]Расшир!F35</f>
        <v>20.559000000000001</v>
      </c>
      <c r="E13" s="27">
        <f t="shared" si="0"/>
        <v>1.3150774308687227E-2</v>
      </c>
      <c r="F13" s="20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2" t="s">
        <v>14</v>
      </c>
      <c r="C14" s="25">
        <f>[1]экономика!D29</f>
        <v>70975.58</v>
      </c>
      <c r="D14" s="25">
        <f>[1]экономика!E29</f>
        <v>3884.2644700000001</v>
      </c>
      <c r="E14" s="23">
        <f t="shared" si="0"/>
        <v>5.4726773208475368E-2</v>
      </c>
      <c r="F14" s="20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17" t="s">
        <v>15</v>
      </c>
      <c r="C15" s="21">
        <f>C16+C17</f>
        <v>1311994.03</v>
      </c>
      <c r="D15" s="21">
        <f>D16+D17</f>
        <v>148491.39533</v>
      </c>
      <c r="E15" s="23">
        <f>D15/C15</f>
        <v>0.11317993217545357</v>
      </c>
      <c r="F15" s="20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4" t="s">
        <v>16</v>
      </c>
      <c r="C16" s="25">
        <f>[1]Расшир!E41</f>
        <v>425009.16</v>
      </c>
      <c r="D16" s="25">
        <f>[1]Расшир!F41</f>
        <v>12733.777620000001</v>
      </c>
      <c r="E16" s="27">
        <f>D16/C16</f>
        <v>2.996118394248256E-2</v>
      </c>
      <c r="F16" s="20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4" t="s">
        <v>17</v>
      </c>
      <c r="C17" s="25">
        <f>[1]Расшир!E42</f>
        <v>886984.87</v>
      </c>
      <c r="D17" s="25">
        <f>[1]Расшир!F42</f>
        <v>135757.61770999999</v>
      </c>
      <c r="E17" s="27">
        <f t="shared" si="0"/>
        <v>0.15305516734462449</v>
      </c>
      <c r="F17" s="20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17" t="s">
        <v>18</v>
      </c>
      <c r="C18" s="21">
        <f>[1]Расшир!E51</f>
        <v>302771.8</v>
      </c>
      <c r="D18" s="21">
        <f>[1]Расшир!F51</f>
        <v>17055.259529999999</v>
      </c>
      <c r="E18" s="23">
        <f t="shared" si="0"/>
        <v>5.6330409668271617E-2</v>
      </c>
      <c r="F18" s="20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3" t="s">
        <v>19</v>
      </c>
      <c r="C19" s="21">
        <f>[1]Расшир!E59</f>
        <v>90.22</v>
      </c>
      <c r="D19" s="21">
        <f>[1]Расшир!F59</f>
        <v>1.15544</v>
      </c>
      <c r="E19" s="23">
        <f>D19/C19</f>
        <v>1.2806916426512969E-2</v>
      </c>
      <c r="F19" s="20"/>
      <c r="G19" s="8"/>
      <c r="H19" s="8"/>
      <c r="I19" s="8"/>
      <c r="J19" s="8"/>
      <c r="K19" s="8"/>
      <c r="L19" s="8"/>
      <c r="M19" s="8"/>
      <c r="N19" s="8"/>
    </row>
    <row r="20" spans="1:14" ht="45.75" customHeight="1" x14ac:dyDescent="0.25">
      <c r="A20" s="12"/>
      <c r="B20" s="33" t="s">
        <v>20</v>
      </c>
      <c r="C20" s="21">
        <f>[1]Расшир!E76</f>
        <v>1948867.6300000001</v>
      </c>
      <c r="D20" s="21">
        <f>[1]Расшир!F76</f>
        <v>89842.675749999995</v>
      </c>
      <c r="E20" s="23">
        <f t="shared" si="0"/>
        <v>4.6099937403137017E-2</v>
      </c>
      <c r="F20" s="20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3" t="s">
        <v>21</v>
      </c>
      <c r="C21" s="21">
        <f>[1]Расшир!E107</f>
        <v>48564.57</v>
      </c>
      <c r="D21" s="21">
        <f>[1]Расшир!F107</f>
        <v>341.79705999999999</v>
      </c>
      <c r="E21" s="23">
        <f t="shared" si="0"/>
        <v>7.037992100002121E-3</v>
      </c>
      <c r="F21" s="20"/>
      <c r="G21" s="8"/>
      <c r="H21" s="8"/>
      <c r="I21" s="8"/>
      <c r="J21" s="8"/>
      <c r="K21" s="8"/>
      <c r="L21" s="8"/>
      <c r="M21" s="8"/>
      <c r="N21" s="8"/>
    </row>
    <row r="22" spans="1:14" ht="30.75" customHeight="1" x14ac:dyDescent="0.25">
      <c r="A22" s="12"/>
      <c r="B22" s="33" t="s">
        <v>22</v>
      </c>
      <c r="C22" s="21">
        <f>[1]Расшир!E117</f>
        <v>16582.710000000003</v>
      </c>
      <c r="D22" s="21">
        <f>[1]Расшир!F117</f>
        <v>826.88455999999996</v>
      </c>
      <c r="E22" s="23">
        <f t="shared" si="0"/>
        <v>4.9864259822429494E-2</v>
      </c>
      <c r="F22" s="20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3" t="s">
        <v>23</v>
      </c>
      <c r="C23" s="21">
        <f>[1]Расшир!E131</f>
        <v>523367.55000000005</v>
      </c>
      <c r="D23" s="21">
        <f>[1]Расшир!F131</f>
        <v>52905.373220000001</v>
      </c>
      <c r="E23" s="23">
        <f t="shared" si="0"/>
        <v>0.10108646059542667</v>
      </c>
      <c r="F23" s="20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17" t="s">
        <v>24</v>
      </c>
      <c r="C24" s="21">
        <f>[1]Расшир!E154</f>
        <v>170.39</v>
      </c>
      <c r="D24" s="21">
        <f>[1]Расшир!F154</f>
        <v>9.75</v>
      </c>
      <c r="E24" s="23">
        <f t="shared" si="0"/>
        <v>5.7221667938259294E-2</v>
      </c>
      <c r="F24" s="20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17" t="s">
        <v>25</v>
      </c>
      <c r="C25" s="21">
        <f>[1]Расшир!E159</f>
        <v>245213.34639000002</v>
      </c>
      <c r="D25" s="21">
        <f>[1]Расшир!F159</f>
        <v>20953.394249999998</v>
      </c>
      <c r="E25" s="23">
        <f t="shared" si="0"/>
        <v>8.5449648473352804E-2</v>
      </c>
      <c r="F25" s="20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4" t="s">
        <v>26</v>
      </c>
      <c r="C26" s="21">
        <f>[1]Расшир!E212</f>
        <v>3207</v>
      </c>
      <c r="D26" s="21">
        <f>[1]Расшир!F212</f>
        <v>7970.9265999999998</v>
      </c>
      <c r="E26" s="23">
        <f t="shared" si="0"/>
        <v>2.4854775802931086</v>
      </c>
      <c r="F26" s="20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17" t="s">
        <v>27</v>
      </c>
      <c r="C27" s="21">
        <f>[1]Расшир!E218</f>
        <v>14025232.002</v>
      </c>
      <c r="D27" s="21">
        <f>[1]Расшир!F218</f>
        <v>653187.62050000008</v>
      </c>
      <c r="E27" s="23">
        <f t="shared" si="0"/>
        <v>4.657232196992217E-2</v>
      </c>
      <c r="F27" s="20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4" t="s">
        <v>28</v>
      </c>
      <c r="C28" s="21">
        <f>[1]Расшир!E219</f>
        <v>14023695.752</v>
      </c>
      <c r="D28" s="21">
        <f>[1]Расшир!F219</f>
        <v>714336.34868000005</v>
      </c>
      <c r="E28" s="23">
        <f t="shared" si="0"/>
        <v>5.0937809926325905E-2</v>
      </c>
      <c r="F28" s="20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5" t="s">
        <v>29</v>
      </c>
      <c r="C29" s="21">
        <f>[1]Расшир!E350</f>
        <v>978.24</v>
      </c>
      <c r="D29" s="21">
        <f>[1]Расшир!F350</f>
        <v>-63.362220000000001</v>
      </c>
      <c r="E29" s="23">
        <v>0</v>
      </c>
      <c r="F29" s="20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6"/>
      <c r="B30" s="37" t="s">
        <v>30</v>
      </c>
      <c r="C30" s="25">
        <f>[1]Расшир!E220</f>
        <v>63059.4</v>
      </c>
      <c r="D30" s="25">
        <f>[1]Расшир!F220</f>
        <v>0</v>
      </c>
      <c r="E30" s="27" t="s">
        <v>31</v>
      </c>
      <c r="F30" s="20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38"/>
      <c r="B31" s="37" t="s">
        <v>32</v>
      </c>
      <c r="C31" s="25">
        <f>[1]Расшир!E224</f>
        <v>10620385.699999999</v>
      </c>
      <c r="D31" s="25">
        <f>[1]Расшир!F224</f>
        <v>639303.21568000002</v>
      </c>
      <c r="E31" s="27">
        <f>D31/C31</f>
        <v>6.0195856698500139E-2</v>
      </c>
      <c r="F31" s="20"/>
      <c r="G31" s="8"/>
      <c r="H31" s="8"/>
      <c r="I31" s="8"/>
      <c r="J31" s="8"/>
      <c r="K31" s="8"/>
      <c r="L31" s="8"/>
      <c r="M31" s="8"/>
      <c r="N31" s="8"/>
    </row>
    <row r="32" spans="1:14" ht="17.25" hidden="1" customHeight="1" x14ac:dyDescent="0.25">
      <c r="A32" s="38"/>
      <c r="B32" s="37" t="s">
        <v>33</v>
      </c>
      <c r="C32" s="25">
        <f>[1]Расшир!E276</f>
        <v>0</v>
      </c>
      <c r="D32" s="25">
        <f>[1]Расшир!F276</f>
        <v>0</v>
      </c>
      <c r="E32" s="27" t="e">
        <f>D32/C32</f>
        <v>#DIV/0!</v>
      </c>
      <c r="F32" s="20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38"/>
      <c r="B33" s="37" t="s">
        <v>34</v>
      </c>
      <c r="C33" s="25">
        <f>[1]Расшир!E286</f>
        <v>3340250.6519999998</v>
      </c>
      <c r="D33" s="25">
        <f>[1]Расшир!F286</f>
        <v>75033.133000000002</v>
      </c>
      <c r="E33" s="27">
        <f t="shared" si="0"/>
        <v>2.2463324108648361E-2</v>
      </c>
      <c r="F33" s="20"/>
      <c r="G33" s="8"/>
      <c r="H33" s="8"/>
      <c r="I33" s="8"/>
      <c r="J33" s="8"/>
      <c r="K33" s="8"/>
      <c r="L33" s="8"/>
      <c r="M33" s="8"/>
      <c r="N33" s="8"/>
    </row>
    <row r="34" spans="1:14" ht="33" customHeight="1" x14ac:dyDescent="0.25">
      <c r="A34" s="12"/>
      <c r="B34" s="35" t="s">
        <v>29</v>
      </c>
      <c r="C34" s="21">
        <f>[1]Расшир!E350</f>
        <v>978.24</v>
      </c>
      <c r="D34" s="21">
        <f>[1]Расшир!F350</f>
        <v>-63.362220000000001</v>
      </c>
      <c r="E34" s="27">
        <f t="shared" si="0"/>
        <v>-6.4771651128557414E-2</v>
      </c>
      <c r="F34" s="20"/>
      <c r="G34" s="8"/>
      <c r="H34" s="8"/>
      <c r="I34" s="8"/>
      <c r="J34" s="8"/>
      <c r="K34" s="8"/>
      <c r="L34" s="8"/>
      <c r="M34" s="8"/>
      <c r="N34" s="8"/>
    </row>
    <row r="35" spans="1:14" ht="32.450000000000003" customHeight="1" x14ac:dyDescent="0.25">
      <c r="A35" s="12"/>
      <c r="B35" s="35" t="s">
        <v>35</v>
      </c>
      <c r="C35" s="21">
        <f>[1]Расшир!E361</f>
        <v>0</v>
      </c>
      <c r="D35" s="21">
        <f>[1]Расшир!F361</f>
        <v>-64713.738669999999</v>
      </c>
      <c r="E35" s="27" t="s">
        <v>31</v>
      </c>
      <c r="F35" s="20"/>
      <c r="G35" s="8"/>
      <c r="H35" s="8"/>
      <c r="I35" s="8"/>
      <c r="J35" s="8"/>
      <c r="K35" s="8"/>
      <c r="L35" s="8"/>
      <c r="M35" s="8"/>
      <c r="N35" s="8"/>
    </row>
    <row r="36" spans="1:14" ht="16.899999999999999" customHeight="1" x14ac:dyDescent="0.25">
      <c r="A36" s="12"/>
      <c r="B36" s="35" t="s">
        <v>36</v>
      </c>
      <c r="C36" s="29">
        <f>[1]Расшир!E353</f>
        <v>558.01</v>
      </c>
      <c r="D36" s="29">
        <f>[1]Расшир!F353+0.01</f>
        <v>0.01</v>
      </c>
      <c r="E36" s="23">
        <f t="shared" si="0"/>
        <v>1.7920825791652481E-5</v>
      </c>
      <c r="F36" s="20"/>
      <c r="G36" s="8"/>
      <c r="H36" s="8"/>
      <c r="I36" s="8"/>
      <c r="J36" s="8"/>
      <c r="K36" s="8"/>
      <c r="L36" s="8"/>
      <c r="M36" s="8"/>
      <c r="N36" s="8"/>
    </row>
    <row r="37" spans="1:14" ht="50.25" customHeight="1" x14ac:dyDescent="0.25">
      <c r="A37" s="12"/>
      <c r="B37" s="39" t="s">
        <v>37</v>
      </c>
      <c r="C37" s="29">
        <f>[1]Расшир!E355</f>
        <v>0</v>
      </c>
      <c r="D37" s="29">
        <f>[1]Расшир!F355</f>
        <v>3628.3727100000001</v>
      </c>
      <c r="E37" s="23" t="s">
        <v>31</v>
      </c>
      <c r="F37" s="20"/>
      <c r="G37" s="8"/>
      <c r="H37" s="8"/>
      <c r="I37" s="8"/>
      <c r="J37" s="8"/>
      <c r="K37" s="8"/>
      <c r="L37" s="8"/>
      <c r="M37" s="8"/>
      <c r="N37" s="8"/>
    </row>
    <row r="38" spans="1:14" s="44" customFormat="1" ht="18.75" x14ac:dyDescent="0.3">
      <c r="A38" s="40"/>
      <c r="B38" s="41" t="s">
        <v>38</v>
      </c>
      <c r="C38" s="21">
        <f>[1]Расшир!E382</f>
        <v>29574656.378390007</v>
      </c>
      <c r="D38" s="21">
        <f>[1]Расшир!F382</f>
        <v>1795726.2039999999</v>
      </c>
      <c r="E38" s="23">
        <f t="shared" si="0"/>
        <v>6.0718413124560409E-2</v>
      </c>
      <c r="F38" s="42"/>
      <c r="G38" s="43"/>
      <c r="H38" s="43"/>
      <c r="I38" s="43"/>
      <c r="J38" s="43"/>
      <c r="K38" s="43"/>
      <c r="L38" s="43"/>
      <c r="M38" s="43"/>
      <c r="N38" s="43"/>
    </row>
    <row r="39" spans="1:14" ht="15.75" hidden="1" x14ac:dyDescent="0.25">
      <c r="A39" s="12"/>
      <c r="B39" s="24"/>
      <c r="C39" s="45"/>
      <c r="D39" s="45"/>
      <c r="E39" s="46" t="e">
        <f t="shared" si="0"/>
        <v>#DIV/0!</v>
      </c>
      <c r="F39" s="20"/>
      <c r="G39" s="8"/>
      <c r="H39" s="8"/>
      <c r="I39" s="8"/>
      <c r="J39" s="8"/>
      <c r="K39" s="8"/>
      <c r="L39" s="8"/>
      <c r="M39" s="8"/>
      <c r="N39" s="8"/>
    </row>
    <row r="40" spans="1:14" ht="9" customHeight="1" x14ac:dyDescent="0.2">
      <c r="A40" s="12"/>
      <c r="C40" s="47"/>
      <c r="D40" s="47"/>
      <c r="E40" s="48"/>
    </row>
    <row r="41" spans="1:14" ht="15.75" x14ac:dyDescent="0.25">
      <c r="A41" s="12"/>
      <c r="B41" s="17" t="s">
        <v>39</v>
      </c>
      <c r="C41" s="45"/>
      <c r="D41" s="45"/>
      <c r="E41" s="46"/>
      <c r="F41" s="20"/>
      <c r="G41" s="8"/>
      <c r="H41" s="8"/>
      <c r="I41" s="8"/>
      <c r="J41" s="8"/>
      <c r="K41" s="8"/>
      <c r="L41" s="8"/>
      <c r="M41" s="8"/>
      <c r="N41" s="8"/>
    </row>
    <row r="42" spans="1:14" ht="7.9" customHeight="1" x14ac:dyDescent="0.25">
      <c r="A42" s="49"/>
      <c r="B42" s="50"/>
      <c r="C42" s="51"/>
      <c r="D42" s="51"/>
      <c r="E42" s="52"/>
      <c r="F42" s="20"/>
      <c r="G42" s="8"/>
      <c r="H42" s="8"/>
      <c r="I42" s="8"/>
      <c r="J42" s="8"/>
      <c r="K42" s="8"/>
      <c r="L42" s="8"/>
      <c r="M42" s="8"/>
      <c r="N42" s="8"/>
    </row>
    <row r="43" spans="1:14" ht="15.75" x14ac:dyDescent="0.25">
      <c r="A43" s="53" t="s">
        <v>40</v>
      </c>
      <c r="B43" s="54" t="s">
        <v>41</v>
      </c>
      <c r="C43" s="55">
        <f>[1]Расшир!E385</f>
        <v>2428780.0750000002</v>
      </c>
      <c r="D43" s="55">
        <f>[1]Расшир!F385</f>
        <v>107386.27064000002</v>
      </c>
      <c r="E43" s="56">
        <f t="shared" si="0"/>
        <v>4.4214077571432649E-2</v>
      </c>
      <c r="F43" s="20"/>
      <c r="G43" s="8"/>
      <c r="H43" s="8"/>
      <c r="I43" s="8"/>
      <c r="J43" s="8"/>
      <c r="K43" s="8"/>
      <c r="L43" s="8"/>
      <c r="M43" s="8"/>
      <c r="N43" s="8"/>
    </row>
    <row r="44" spans="1:14" ht="31.5" x14ac:dyDescent="0.25">
      <c r="A44" s="57" t="s">
        <v>42</v>
      </c>
      <c r="B44" s="58" t="s">
        <v>43</v>
      </c>
      <c r="C44" s="25">
        <f>[1]Расшир!E424</f>
        <v>3488.23</v>
      </c>
      <c r="D44" s="25">
        <f>[1]Расшир!F424-0.01</f>
        <v>123.5752</v>
      </c>
      <c r="E44" s="27">
        <f t="shared" si="0"/>
        <v>3.5426333699326018E-2</v>
      </c>
      <c r="F44" s="20"/>
      <c r="G44" s="8"/>
      <c r="H44" s="8"/>
      <c r="I44" s="8"/>
      <c r="J44" s="8"/>
      <c r="K44" s="8"/>
      <c r="L44" s="8"/>
      <c r="M44" s="8"/>
      <c r="N44" s="8"/>
    </row>
    <row r="45" spans="1:14" ht="60" customHeight="1" x14ac:dyDescent="0.25">
      <c r="A45" s="57" t="s">
        <v>44</v>
      </c>
      <c r="B45" s="58" t="s">
        <v>45</v>
      </c>
      <c r="C45" s="25">
        <f>[1]Расшир!E428</f>
        <v>71578.17</v>
      </c>
      <c r="D45" s="25">
        <f>[1]Расшир!F428</f>
        <v>1762.5905599999999</v>
      </c>
      <c r="E45" s="27">
        <f t="shared" si="0"/>
        <v>2.4624694372599912E-2</v>
      </c>
      <c r="F45" s="20"/>
      <c r="G45" s="8"/>
      <c r="H45" s="8"/>
      <c r="I45" s="8"/>
      <c r="J45" s="8"/>
      <c r="K45" s="8"/>
      <c r="L45" s="8"/>
      <c r="M45" s="8"/>
      <c r="N45" s="8"/>
    </row>
    <row r="46" spans="1:14" ht="47.25" x14ac:dyDescent="0.25">
      <c r="A46" s="57" t="s">
        <v>46</v>
      </c>
      <c r="B46" s="58" t="s">
        <v>47</v>
      </c>
      <c r="C46" s="25">
        <f>[1]Расшир!E437</f>
        <v>1018684.97</v>
      </c>
      <c r="D46" s="25">
        <f>[1]Расшир!F437</f>
        <v>49203.220610000004</v>
      </c>
      <c r="E46" s="27">
        <f t="shared" si="0"/>
        <v>4.8300723048853862E-2</v>
      </c>
      <c r="F46" s="20"/>
      <c r="G46" s="8"/>
      <c r="H46" s="8"/>
      <c r="I46" s="8"/>
      <c r="J46" s="8"/>
      <c r="K46" s="8"/>
      <c r="L46" s="8"/>
      <c r="M46" s="8"/>
      <c r="N46" s="8"/>
    </row>
    <row r="47" spans="1:14" ht="15.75" x14ac:dyDescent="0.25">
      <c r="A47" s="57" t="s">
        <v>48</v>
      </c>
      <c r="B47" s="58" t="s">
        <v>49</v>
      </c>
      <c r="C47" s="25">
        <f>[1]Расшир!E449</f>
        <v>176.5</v>
      </c>
      <c r="D47" s="25">
        <f>[1]Расшир!F449</f>
        <v>0</v>
      </c>
      <c r="E47" s="27" t="s">
        <v>31</v>
      </c>
      <c r="F47" s="20"/>
      <c r="G47" s="8"/>
      <c r="H47" s="8"/>
      <c r="I47" s="8"/>
      <c r="J47" s="8"/>
      <c r="K47" s="8"/>
      <c r="L47" s="8"/>
      <c r="M47" s="8"/>
      <c r="N47" s="8"/>
    </row>
    <row r="48" spans="1:14" ht="47.25" x14ac:dyDescent="0.25">
      <c r="A48" s="57" t="s">
        <v>50</v>
      </c>
      <c r="B48" s="58" t="s">
        <v>51</v>
      </c>
      <c r="C48" s="25">
        <f>[1]Расшир!E452</f>
        <v>213133.41000000003</v>
      </c>
      <c r="D48" s="25">
        <f>[1]Расшир!F452</f>
        <v>13765.668029999999</v>
      </c>
      <c r="E48" s="27">
        <f t="shared" si="0"/>
        <v>6.4587096082214412E-2</v>
      </c>
      <c r="F48" s="20"/>
      <c r="G48" s="8"/>
      <c r="H48" s="8"/>
      <c r="I48" s="8"/>
      <c r="J48" s="8"/>
      <c r="K48" s="8"/>
      <c r="L48" s="8"/>
      <c r="M48" s="8"/>
      <c r="N48" s="8"/>
    </row>
    <row r="49" spans="1:14" ht="15.75" x14ac:dyDescent="0.25">
      <c r="A49" s="57" t="s">
        <v>52</v>
      </c>
      <c r="B49" s="58" t="s">
        <v>53</v>
      </c>
      <c r="C49" s="25">
        <f>[1]Расшир!E463</f>
        <v>17774.370000000003</v>
      </c>
      <c r="D49" s="25">
        <f>[1]Расшир!F463</f>
        <v>332.66827999999998</v>
      </c>
      <c r="E49" s="27">
        <f t="shared" si="0"/>
        <v>1.8716178407448474E-2</v>
      </c>
      <c r="F49" s="20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57" t="s">
        <v>54</v>
      </c>
      <c r="B50" s="58" t="s">
        <v>55</v>
      </c>
      <c r="C50" s="25">
        <f>[1]Расшир!E471+0.01</f>
        <v>115017.1048</v>
      </c>
      <c r="D50" s="25">
        <f>[1]Расшир!F471</f>
        <v>0</v>
      </c>
      <c r="E50" s="27" t="s">
        <v>31</v>
      </c>
      <c r="F50" s="20"/>
      <c r="G50" s="8"/>
      <c r="H50" s="8"/>
      <c r="I50" s="8"/>
      <c r="J50" s="8"/>
      <c r="K50" s="8"/>
      <c r="L50" s="8"/>
      <c r="M50" s="8"/>
      <c r="N50" s="8"/>
    </row>
    <row r="51" spans="1:14" ht="15.75" x14ac:dyDescent="0.25">
      <c r="A51" s="57" t="s">
        <v>56</v>
      </c>
      <c r="B51" s="58" t="s">
        <v>57</v>
      </c>
      <c r="C51" s="25">
        <f>[1]Расшир!E473</f>
        <v>988927.33020000008</v>
      </c>
      <c r="D51" s="25">
        <f>[1]Расшир!F473</f>
        <v>42198.537960000001</v>
      </c>
      <c r="E51" s="27">
        <f t="shared" si="0"/>
        <v>4.2671020075323224E-2</v>
      </c>
      <c r="F51" s="20"/>
      <c r="G51" s="8"/>
      <c r="H51" s="8"/>
      <c r="I51" s="8"/>
      <c r="J51" s="8"/>
      <c r="K51" s="8"/>
      <c r="L51" s="8"/>
      <c r="M51" s="8"/>
      <c r="N51" s="8"/>
    </row>
    <row r="52" spans="1:14" ht="35.25" customHeight="1" x14ac:dyDescent="0.25">
      <c r="A52" s="53" t="s">
        <v>58</v>
      </c>
      <c r="B52" s="59" t="s">
        <v>59</v>
      </c>
      <c r="C52" s="55">
        <f>[1]Расшир!E500</f>
        <v>92587.869999999981</v>
      </c>
      <c r="D52" s="55">
        <f>[1]Расшир!F500</f>
        <v>8682.5182000000004</v>
      </c>
      <c r="E52" s="56">
        <f t="shared" si="0"/>
        <v>9.3775979510058949E-2</v>
      </c>
      <c r="F52" s="20"/>
      <c r="G52" s="8"/>
      <c r="H52" s="8"/>
      <c r="I52" s="8"/>
      <c r="J52" s="8"/>
      <c r="K52" s="8"/>
      <c r="L52" s="8"/>
      <c r="M52" s="8"/>
      <c r="N52" s="8"/>
    </row>
    <row r="53" spans="1:14" ht="35.25" customHeight="1" x14ac:dyDescent="0.25">
      <c r="A53" s="57" t="s">
        <v>60</v>
      </c>
      <c r="B53" s="60" t="s">
        <v>61</v>
      </c>
      <c r="C53" s="25">
        <f>[1]Расшир!E512</f>
        <v>14500</v>
      </c>
      <c r="D53" s="25">
        <f>[1]Расшир!F512</f>
        <v>0</v>
      </c>
      <c r="E53" s="30" t="s">
        <v>31</v>
      </c>
      <c r="F53" s="20"/>
      <c r="G53" s="8"/>
      <c r="H53" s="8"/>
      <c r="I53" s="8"/>
      <c r="J53" s="8"/>
      <c r="K53" s="8"/>
      <c r="L53" s="8"/>
      <c r="M53" s="8"/>
      <c r="N53" s="8"/>
    </row>
    <row r="54" spans="1:14" ht="50.45" customHeight="1" x14ac:dyDescent="0.25">
      <c r="A54" s="61" t="s">
        <v>62</v>
      </c>
      <c r="B54" s="62" t="s">
        <v>63</v>
      </c>
      <c r="C54" s="25">
        <f>[1]Расшир!E513</f>
        <v>78087.87</v>
      </c>
      <c r="D54" s="25">
        <f>[1]Расшир!F513</f>
        <v>8682.5182000000004</v>
      </c>
      <c r="E54" s="27">
        <f>D54/C54</f>
        <v>0.11118907712555101</v>
      </c>
      <c r="F54" s="20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53" t="s">
        <v>64</v>
      </c>
      <c r="B55" s="54" t="s">
        <v>65</v>
      </c>
      <c r="C55" s="55">
        <f>[1]Расшир!E521</f>
        <v>3216874.1187000005</v>
      </c>
      <c r="D55" s="55">
        <f>[1]Расшир!F521</f>
        <v>47674.410530000008</v>
      </c>
      <c r="E55" s="56">
        <f t="shared" si="0"/>
        <v>1.4820104477468996E-2</v>
      </c>
      <c r="F55" s="20"/>
      <c r="G55" s="8"/>
      <c r="H55" s="8"/>
      <c r="I55" s="8"/>
      <c r="J55" s="8"/>
      <c r="K55" s="8"/>
      <c r="L55" s="8"/>
      <c r="M55" s="8"/>
      <c r="N55" s="8"/>
    </row>
    <row r="56" spans="1:14" ht="15.75" x14ac:dyDescent="0.25">
      <c r="A56" s="57" t="s">
        <v>66</v>
      </c>
      <c r="B56" s="58" t="s">
        <v>67</v>
      </c>
      <c r="C56" s="25">
        <f>[1]Расшир!E582</f>
        <v>818654.25899999996</v>
      </c>
      <c r="D56" s="25">
        <f>[1]Расшир!F582</f>
        <v>1544.3727299999998</v>
      </c>
      <c r="E56" s="27">
        <f t="shared" si="0"/>
        <v>1.88647736577646E-3</v>
      </c>
      <c r="F56" s="20"/>
      <c r="G56" s="8"/>
      <c r="H56" s="8"/>
      <c r="I56" s="8"/>
      <c r="J56" s="8"/>
      <c r="K56" s="8"/>
      <c r="L56" s="8"/>
      <c r="M56" s="8"/>
      <c r="N56" s="8"/>
    </row>
    <row r="57" spans="1:14" ht="15.75" x14ac:dyDescent="0.25">
      <c r="A57" s="57" t="s">
        <v>68</v>
      </c>
      <c r="B57" s="58" t="s">
        <v>69</v>
      </c>
      <c r="C57" s="25">
        <f>[1]Расшир!E594</f>
        <v>2226888.1486999998</v>
      </c>
      <c r="D57" s="25">
        <f>[1]Расшир!F594</f>
        <v>42989.697500000002</v>
      </c>
      <c r="E57" s="27">
        <f t="shared" si="0"/>
        <v>1.9304830161809557E-2</v>
      </c>
      <c r="F57" s="20"/>
      <c r="G57" s="8"/>
      <c r="H57" s="8"/>
      <c r="I57" s="8"/>
      <c r="J57" s="8"/>
      <c r="K57" s="8"/>
      <c r="L57" s="8"/>
      <c r="M57" s="8"/>
      <c r="N57" s="8"/>
    </row>
    <row r="58" spans="1:14" ht="18.75" customHeight="1" x14ac:dyDescent="0.25">
      <c r="A58" s="63" t="s">
        <v>70</v>
      </c>
      <c r="B58" s="64" t="s">
        <v>71</v>
      </c>
      <c r="C58" s="65">
        <f>[1]Расшир!E605</f>
        <v>171331.71100000001</v>
      </c>
      <c r="D58" s="66">
        <f>[1]Расшир!F605</f>
        <v>3140.3402999999998</v>
      </c>
      <c r="E58" s="27">
        <f t="shared" si="0"/>
        <v>1.8329007990820798E-2</v>
      </c>
      <c r="F58" s="20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67" t="s">
        <v>72</v>
      </c>
      <c r="B59" s="54" t="s">
        <v>73</v>
      </c>
      <c r="C59" s="55">
        <f>[1]Расшир!E622</f>
        <v>1434678.4504</v>
      </c>
      <c r="D59" s="55">
        <f>[1]Расшир!F622</f>
        <v>30618.758370000003</v>
      </c>
      <c r="E59" s="56">
        <f t="shared" si="0"/>
        <v>2.1341896061422855E-2</v>
      </c>
      <c r="F59" s="20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57" t="s">
        <v>74</v>
      </c>
      <c r="B60" s="58" t="s">
        <v>75</v>
      </c>
      <c r="C60" s="25">
        <f>[1]Расшир!E669</f>
        <v>235965.9</v>
      </c>
      <c r="D60" s="25">
        <f>[1]Расшир!F669</f>
        <v>2000</v>
      </c>
      <c r="E60" s="27">
        <f t="shared" si="0"/>
        <v>8.4758009525952686E-3</v>
      </c>
      <c r="F60" s="20"/>
      <c r="G60" s="8"/>
      <c r="H60" s="8"/>
      <c r="I60" s="8"/>
      <c r="J60" s="8"/>
      <c r="K60" s="8"/>
      <c r="L60" s="8"/>
      <c r="M60" s="8"/>
      <c r="N60" s="8"/>
    </row>
    <row r="61" spans="1:14" ht="15.75" x14ac:dyDescent="0.25">
      <c r="A61" s="57" t="s">
        <v>76</v>
      </c>
      <c r="B61" s="58" t="s">
        <v>77</v>
      </c>
      <c r="C61" s="25">
        <f>[1]Расшир!E681</f>
        <v>183301.7</v>
      </c>
      <c r="D61" s="25">
        <f>[1]Расшир!F681</f>
        <v>0</v>
      </c>
      <c r="E61" s="27" t="s">
        <v>31</v>
      </c>
      <c r="F61" s="20"/>
      <c r="G61" s="8"/>
      <c r="H61" s="8"/>
      <c r="I61" s="8"/>
      <c r="J61" s="8"/>
      <c r="K61" s="8"/>
      <c r="L61" s="8"/>
      <c r="M61" s="8"/>
      <c r="N61" s="8"/>
    </row>
    <row r="62" spans="1:14" ht="15.75" x14ac:dyDescent="0.25">
      <c r="A62" s="57" t="s">
        <v>78</v>
      </c>
      <c r="B62" s="58" t="s">
        <v>79</v>
      </c>
      <c r="C62" s="25">
        <f>[1]Расшир!E688</f>
        <v>592188.5344</v>
      </c>
      <c r="D62" s="25">
        <f>[1]Расшир!F688</f>
        <v>1598.5785800000001</v>
      </c>
      <c r="E62" s="27">
        <f t="shared" si="0"/>
        <v>2.6994419633937445E-3</v>
      </c>
      <c r="F62" s="20"/>
      <c r="G62" s="8"/>
      <c r="H62" s="8"/>
      <c r="I62" s="8"/>
      <c r="J62" s="8"/>
      <c r="K62" s="8"/>
      <c r="L62" s="8"/>
      <c r="M62" s="8"/>
      <c r="N62" s="8"/>
    </row>
    <row r="63" spans="1:14" ht="15.75" hidden="1" x14ac:dyDescent="0.25">
      <c r="A63" s="57" t="s">
        <v>80</v>
      </c>
      <c r="B63" s="58" t="s">
        <v>81</v>
      </c>
      <c r="C63" s="25">
        <f>[1]Расшир!E698</f>
        <v>0</v>
      </c>
      <c r="D63" s="25">
        <f>[1]Расшир!F698</f>
        <v>0</v>
      </c>
      <c r="E63" s="27">
        <v>0</v>
      </c>
      <c r="F63" s="20"/>
      <c r="G63" s="8"/>
      <c r="H63" s="8"/>
      <c r="I63" s="8"/>
      <c r="J63" s="8"/>
      <c r="K63" s="8"/>
      <c r="L63" s="8"/>
      <c r="M63" s="8"/>
      <c r="N63" s="8"/>
    </row>
    <row r="64" spans="1:14" ht="31.5" x14ac:dyDescent="0.25">
      <c r="A64" s="57" t="s">
        <v>82</v>
      </c>
      <c r="B64" s="58" t="s">
        <v>83</v>
      </c>
      <c r="C64" s="25">
        <f>[1]Расшир!E701</f>
        <v>423222.31600000005</v>
      </c>
      <c r="D64" s="25">
        <f>[1]Расшир!F701</f>
        <v>27020.179790000002</v>
      </c>
      <c r="E64" s="27">
        <f t="shared" si="0"/>
        <v>6.384393915088353E-2</v>
      </c>
      <c r="F64" s="20"/>
      <c r="G64" s="8"/>
      <c r="H64" s="8"/>
      <c r="I64" s="8"/>
      <c r="J64" s="8"/>
      <c r="K64" s="8"/>
      <c r="L64" s="8"/>
      <c r="M64" s="8"/>
      <c r="N64" s="8"/>
    </row>
    <row r="65" spans="1:14" ht="15.75" x14ac:dyDescent="0.25">
      <c r="A65" s="68" t="s">
        <v>84</v>
      </c>
      <c r="B65" s="54" t="s">
        <v>85</v>
      </c>
      <c r="C65" s="55">
        <f>[1]Расшир!E723</f>
        <v>3700</v>
      </c>
      <c r="D65" s="55">
        <f>[1]Расшир!F723</f>
        <v>0</v>
      </c>
      <c r="E65" s="69">
        <f>D65/C65</f>
        <v>0</v>
      </c>
      <c r="F65" s="20"/>
      <c r="G65" s="8"/>
      <c r="H65" s="8"/>
      <c r="I65" s="8"/>
      <c r="J65" s="8"/>
      <c r="K65" s="8"/>
      <c r="L65" s="8"/>
      <c r="M65" s="8"/>
      <c r="N65" s="8"/>
    </row>
    <row r="66" spans="1:14" ht="15.75" hidden="1" x14ac:dyDescent="0.25">
      <c r="A66" s="70" t="s">
        <v>86</v>
      </c>
      <c r="B66" s="71" t="s">
        <v>87</v>
      </c>
      <c r="C66" s="25">
        <f>[1]Расшир!E731</f>
        <v>0</v>
      </c>
      <c r="D66" s="25">
        <f>[1]Расшир!F731</f>
        <v>0</v>
      </c>
      <c r="E66" s="27" t="e">
        <f>D66/C66</f>
        <v>#DIV/0!</v>
      </c>
      <c r="F66" s="20"/>
      <c r="G66" s="8"/>
      <c r="H66" s="8"/>
      <c r="I66" s="8"/>
      <c r="J66" s="8"/>
      <c r="K66" s="8"/>
      <c r="L66" s="8"/>
      <c r="M66" s="8"/>
      <c r="N66" s="8"/>
    </row>
    <row r="67" spans="1:14" ht="30" x14ac:dyDescent="0.25">
      <c r="A67" s="57" t="s">
        <v>88</v>
      </c>
      <c r="B67" s="62" t="s">
        <v>89</v>
      </c>
      <c r="C67" s="25">
        <f>[1]Расшир!E732</f>
        <v>3700</v>
      </c>
      <c r="D67" s="25">
        <f>[1]Расшир!F732</f>
        <v>0</v>
      </c>
      <c r="E67" s="27" t="s">
        <v>31</v>
      </c>
      <c r="F67" s="20"/>
      <c r="G67" s="8"/>
      <c r="H67" s="8"/>
      <c r="I67" s="8"/>
      <c r="J67" s="8"/>
      <c r="K67" s="8"/>
      <c r="L67" s="8"/>
      <c r="M67" s="8"/>
      <c r="N67" s="8"/>
    </row>
    <row r="68" spans="1:14" ht="15.75" hidden="1" x14ac:dyDescent="0.25">
      <c r="A68" s="61" t="s">
        <v>90</v>
      </c>
      <c r="B68" s="62" t="s">
        <v>91</v>
      </c>
      <c r="C68" s="25">
        <f>[1]Расшир!$E$735</f>
        <v>0</v>
      </c>
      <c r="D68" s="25">
        <f>[1]Расшир!$F$735</f>
        <v>0</v>
      </c>
      <c r="E68" s="27"/>
      <c r="F68" s="20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68" t="s">
        <v>92</v>
      </c>
      <c r="B69" s="54" t="s">
        <v>93</v>
      </c>
      <c r="C69" s="55">
        <f>[1]Расшир!E737</f>
        <v>15925077.77768</v>
      </c>
      <c r="D69" s="55">
        <f>[1]Расшир!F737+0.01</f>
        <v>489220.41368999996</v>
      </c>
      <c r="E69" s="56">
        <f t="shared" si="0"/>
        <v>3.0720127117725805E-2</v>
      </c>
      <c r="F69" s="20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57" t="s">
        <v>94</v>
      </c>
      <c r="B70" s="58" t="s">
        <v>95</v>
      </c>
      <c r="C70" s="25">
        <f>[1]Расшир!E778</f>
        <v>6696045.9450000003</v>
      </c>
      <c r="D70" s="25">
        <f>[1]Расшир!F778</f>
        <v>245427.03865</v>
      </c>
      <c r="E70" s="27">
        <f t="shared" si="0"/>
        <v>3.66525320563642E-2</v>
      </c>
      <c r="F70" s="20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57" t="s">
        <v>96</v>
      </c>
      <c r="B71" s="58" t="s">
        <v>97</v>
      </c>
      <c r="C71" s="25">
        <f>[1]Расшир!E792</f>
        <v>7106861.2000000002</v>
      </c>
      <c r="D71" s="25">
        <f>[1]Расшир!F792</f>
        <v>153453.99625999999</v>
      </c>
      <c r="E71" s="27">
        <f t="shared" si="0"/>
        <v>2.1592372770696575E-2</v>
      </c>
      <c r="F71" s="20"/>
      <c r="G71" s="8"/>
      <c r="H71" s="8"/>
      <c r="I71" s="8"/>
      <c r="J71" s="8"/>
      <c r="K71" s="8"/>
      <c r="L71" s="8"/>
      <c r="M71" s="8"/>
      <c r="N71" s="8"/>
    </row>
    <row r="72" spans="1:14" ht="15.75" x14ac:dyDescent="0.25">
      <c r="A72" s="57" t="s">
        <v>98</v>
      </c>
      <c r="B72" s="72" t="s">
        <v>99</v>
      </c>
      <c r="C72" s="25">
        <f>[1]Расшир!E805</f>
        <v>970091.52300000004</v>
      </c>
      <c r="D72" s="25">
        <f>[1]Расшир!F805</f>
        <v>42369.617619999997</v>
      </c>
      <c r="E72" s="27">
        <f t="shared" si="0"/>
        <v>4.367589718645546E-2</v>
      </c>
      <c r="F72" s="20"/>
      <c r="G72" s="8"/>
      <c r="H72" s="8"/>
      <c r="I72" s="8"/>
      <c r="J72" s="8"/>
      <c r="K72" s="8"/>
      <c r="L72" s="8"/>
      <c r="M72" s="8"/>
      <c r="N72" s="8"/>
    </row>
    <row r="73" spans="1:14" ht="15.75" x14ac:dyDescent="0.25">
      <c r="A73" s="57" t="s">
        <v>100</v>
      </c>
      <c r="B73" s="58" t="s">
        <v>101</v>
      </c>
      <c r="C73" s="25">
        <f>[1]Расшир!E812</f>
        <v>513141.34668000002</v>
      </c>
      <c r="D73" s="25">
        <f>[1]Расшир!F812</f>
        <v>20730.397779999999</v>
      </c>
      <c r="E73" s="27">
        <f t="shared" si="0"/>
        <v>4.0399001004547151E-2</v>
      </c>
      <c r="F73" s="20"/>
      <c r="G73" s="8"/>
      <c r="H73" s="8"/>
      <c r="I73" s="8"/>
      <c r="J73" s="8"/>
      <c r="K73" s="8"/>
      <c r="L73" s="8"/>
      <c r="M73" s="8"/>
      <c r="N73" s="8"/>
    </row>
    <row r="74" spans="1:14" ht="15.75" x14ac:dyDescent="0.25">
      <c r="A74" s="57" t="s">
        <v>102</v>
      </c>
      <c r="B74" s="58" t="s">
        <v>103</v>
      </c>
      <c r="C74" s="25">
        <f>[1]Расшир!E834</f>
        <v>638937.76300000004</v>
      </c>
      <c r="D74" s="25">
        <f>[1]Расшир!F834</f>
        <v>27239.35338</v>
      </c>
      <c r="E74" s="27">
        <f t="shared" si="0"/>
        <v>4.2632248330578014E-2</v>
      </c>
      <c r="F74" s="20"/>
      <c r="G74" s="8"/>
      <c r="H74" s="8"/>
      <c r="I74" s="8"/>
      <c r="J74" s="8"/>
      <c r="K74" s="8"/>
      <c r="L74" s="8"/>
      <c r="M74" s="8"/>
      <c r="N74" s="8"/>
    </row>
    <row r="75" spans="1:14" ht="33.75" customHeight="1" x14ac:dyDescent="0.25">
      <c r="A75" s="68" t="s">
        <v>104</v>
      </c>
      <c r="B75" s="59" t="s">
        <v>105</v>
      </c>
      <c r="C75" s="55">
        <f>[1]Расшир!E855</f>
        <v>784336.63039999991</v>
      </c>
      <c r="D75" s="55">
        <f>[1]Расшир!F855</f>
        <v>56849.550969999997</v>
      </c>
      <c r="E75" s="56">
        <f t="shared" si="0"/>
        <v>7.2481060767246808E-2</v>
      </c>
      <c r="F75" s="20"/>
      <c r="G75" s="8"/>
      <c r="H75" s="8"/>
      <c r="I75" s="8"/>
      <c r="J75" s="8"/>
      <c r="K75" s="8"/>
      <c r="L75" s="8"/>
      <c r="M75" s="8"/>
      <c r="N75" s="8"/>
    </row>
    <row r="76" spans="1:14" ht="18.75" customHeight="1" x14ac:dyDescent="0.25">
      <c r="A76" s="57" t="s">
        <v>106</v>
      </c>
      <c r="B76" s="58" t="s">
        <v>107</v>
      </c>
      <c r="C76" s="25">
        <f>[1]Расшир!E895-0.01</f>
        <v>689532.54639999999</v>
      </c>
      <c r="D76" s="25">
        <f>[1]Расшир!F895</f>
        <v>53322.272689999998</v>
      </c>
      <c r="E76" s="27">
        <f t="shared" si="0"/>
        <v>7.7331045457377998E-2</v>
      </c>
      <c r="F76" s="20"/>
      <c r="G76" s="8"/>
      <c r="H76" s="8"/>
      <c r="I76" s="8"/>
      <c r="J76" s="8"/>
      <c r="K76" s="8"/>
      <c r="L76" s="8"/>
      <c r="M76" s="8"/>
      <c r="N76" s="8"/>
    </row>
    <row r="77" spans="1:14" ht="22.5" customHeight="1" x14ac:dyDescent="0.25">
      <c r="A77" s="57" t="s">
        <v>108</v>
      </c>
      <c r="B77" s="58" t="s">
        <v>109</v>
      </c>
      <c r="C77" s="25">
        <f>[1]Расшир!E904</f>
        <v>22129.366999999998</v>
      </c>
      <c r="D77" s="25">
        <f>[1]Расшир!F904</f>
        <v>1689.424</v>
      </c>
      <c r="E77" s="27">
        <f>D77/C77</f>
        <v>7.6343078407981574E-2</v>
      </c>
      <c r="F77" s="20"/>
      <c r="G77" s="8"/>
      <c r="H77" s="8"/>
      <c r="I77" s="8"/>
      <c r="J77" s="8"/>
      <c r="K77" s="8"/>
      <c r="L77" s="8"/>
      <c r="M77" s="8"/>
      <c r="N77" s="8"/>
    </row>
    <row r="78" spans="1:14" ht="32.25" customHeight="1" x14ac:dyDescent="0.25">
      <c r="A78" s="57" t="s">
        <v>110</v>
      </c>
      <c r="B78" s="58" t="s">
        <v>111</v>
      </c>
      <c r="C78" s="25">
        <f>[1]Расшир!E908</f>
        <v>72674.706999999995</v>
      </c>
      <c r="D78" s="25">
        <f>[1]Расшир!F908+0.01</f>
        <v>1837.8642800000002</v>
      </c>
      <c r="E78" s="27">
        <f t="shared" si="0"/>
        <v>2.5288912138304188E-2</v>
      </c>
      <c r="F78" s="20"/>
      <c r="G78" s="8"/>
      <c r="H78" s="8"/>
      <c r="I78" s="8"/>
      <c r="J78" s="8"/>
      <c r="K78" s="8"/>
      <c r="L78" s="8"/>
      <c r="M78" s="8"/>
      <c r="N78" s="8"/>
    </row>
    <row r="79" spans="1:14" ht="26.25" hidden="1" customHeight="1" x14ac:dyDescent="0.25">
      <c r="A79" s="68" t="s">
        <v>112</v>
      </c>
      <c r="B79" s="73" t="s">
        <v>113</v>
      </c>
      <c r="C79" s="55">
        <f>[1]Расшир!E920</f>
        <v>0</v>
      </c>
      <c r="D79" s="55">
        <f>[1]Расшир!F920</f>
        <v>0</v>
      </c>
      <c r="E79" s="69" t="e">
        <f t="shared" si="0"/>
        <v>#DIV/0!</v>
      </c>
      <c r="F79" s="20"/>
      <c r="G79" s="8"/>
      <c r="H79" s="8"/>
      <c r="I79" s="8"/>
      <c r="J79" s="8"/>
      <c r="K79" s="8"/>
      <c r="L79" s="8"/>
      <c r="M79" s="8"/>
      <c r="N79" s="8"/>
    </row>
    <row r="80" spans="1:14" ht="18" hidden="1" customHeight="1" x14ac:dyDescent="0.25">
      <c r="A80" s="61" t="s">
        <v>114</v>
      </c>
      <c r="B80" s="62" t="s">
        <v>115</v>
      </c>
      <c r="C80" s="25">
        <f>[1]Расшир!E941</f>
        <v>0</v>
      </c>
      <c r="D80" s="25">
        <f>[1]Расшир!F941</f>
        <v>0</v>
      </c>
      <c r="E80" s="27" t="e">
        <f t="shared" si="0"/>
        <v>#DIV/0!</v>
      </c>
      <c r="F80" s="20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68" t="s">
        <v>116</v>
      </c>
      <c r="B81" s="54" t="s">
        <v>117</v>
      </c>
      <c r="C81" s="55">
        <f>[1]Расшир!E1041</f>
        <v>2696327.8220000002</v>
      </c>
      <c r="D81" s="55">
        <f>[1]Расшир!F1041</f>
        <v>146546.97146</v>
      </c>
      <c r="E81" s="56">
        <f t="shared" si="0"/>
        <v>5.4350576463398595E-2</v>
      </c>
      <c r="F81" s="20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57" t="s">
        <v>118</v>
      </c>
      <c r="B82" s="58" t="s">
        <v>119</v>
      </c>
      <c r="C82" s="25">
        <f>[1]Расшир!E1087</f>
        <v>35111.97</v>
      </c>
      <c r="D82" s="25">
        <f>[1]Расшир!F1087</f>
        <v>2357.7117899999998</v>
      </c>
      <c r="E82" s="27">
        <f t="shared" si="0"/>
        <v>6.7148376750151006E-2</v>
      </c>
      <c r="F82" s="20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57" t="s">
        <v>120</v>
      </c>
      <c r="B83" s="58" t="s">
        <v>121</v>
      </c>
      <c r="C83" s="25">
        <f>[1]Расшир!E1091</f>
        <v>798973.92</v>
      </c>
      <c r="D83" s="25">
        <f>[1]Расшир!F1091</f>
        <v>66951.471300000005</v>
      </c>
      <c r="E83" s="27">
        <f t="shared" si="0"/>
        <v>8.3796816922384651E-2</v>
      </c>
      <c r="F83" s="20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57" t="s">
        <v>122</v>
      </c>
      <c r="B84" s="58" t="s">
        <v>123</v>
      </c>
      <c r="C84" s="25">
        <f>[1]Расшир!E1096</f>
        <v>718767.7620000001</v>
      </c>
      <c r="D84" s="25">
        <f>[1]Расшир!F1096</f>
        <v>42798.000499999995</v>
      </c>
      <c r="E84" s="27">
        <f t="shared" si="0"/>
        <v>5.9543572712433351E-2</v>
      </c>
      <c r="F84" s="20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57" t="s">
        <v>124</v>
      </c>
      <c r="B85" s="58" t="s">
        <v>125</v>
      </c>
      <c r="C85" s="25">
        <f>[1]Расшир!E1110</f>
        <v>601003.9</v>
      </c>
      <c r="D85" s="25">
        <f>[1]Расшир!F1110</f>
        <v>14.19144</v>
      </c>
      <c r="E85" s="27">
        <f>D85/C85</f>
        <v>2.3612891696709455E-5</v>
      </c>
      <c r="F85" s="20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57" t="s">
        <v>126</v>
      </c>
      <c r="B86" s="58" t="s">
        <v>127</v>
      </c>
      <c r="C86" s="25">
        <f>[1]Расшир!E1117</f>
        <v>542470.27</v>
      </c>
      <c r="D86" s="25">
        <f>[1]Расшир!F1117</f>
        <v>34425.596430000005</v>
      </c>
      <c r="E86" s="27">
        <f t="shared" si="0"/>
        <v>6.3460798377024424E-2</v>
      </c>
      <c r="F86" s="20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68" t="s">
        <v>128</v>
      </c>
      <c r="B87" s="54" t="s">
        <v>129</v>
      </c>
      <c r="C87" s="55">
        <f>[1]Расшир!E1129</f>
        <v>1305270.9643199998</v>
      </c>
      <c r="D87" s="55">
        <f>[1]Расшир!F1129</f>
        <v>88875.6535</v>
      </c>
      <c r="E87" s="56">
        <f t="shared" si="0"/>
        <v>6.8089811180547549E-2</v>
      </c>
      <c r="F87" s="20"/>
      <c r="G87" s="8"/>
      <c r="H87" s="8"/>
      <c r="I87" s="8"/>
      <c r="J87" s="8"/>
      <c r="K87" s="8"/>
      <c r="L87" s="8"/>
      <c r="M87" s="8"/>
      <c r="N87" s="8"/>
    </row>
    <row r="88" spans="1:14" ht="15.75" x14ac:dyDescent="0.25">
      <c r="A88" s="57" t="s">
        <v>130</v>
      </c>
      <c r="B88" s="58" t="s">
        <v>131</v>
      </c>
      <c r="C88" s="25">
        <f>[1]Расшир!E1179</f>
        <v>746676.27999999991</v>
      </c>
      <c r="D88" s="25">
        <f>[1]Расшир!F1179</f>
        <v>58032.307860000001</v>
      </c>
      <c r="E88" s="27">
        <f t="shared" si="0"/>
        <v>7.7720840228110641E-2</v>
      </c>
      <c r="F88" s="20"/>
      <c r="G88" s="8"/>
      <c r="H88" s="8"/>
      <c r="I88" s="8"/>
      <c r="J88" s="8"/>
      <c r="K88" s="8"/>
      <c r="L88" s="8"/>
      <c r="M88" s="8"/>
      <c r="N88" s="8"/>
    </row>
    <row r="89" spans="1:14" ht="15.75" x14ac:dyDescent="0.25">
      <c r="A89" s="57" t="s">
        <v>132</v>
      </c>
      <c r="B89" s="58" t="s">
        <v>133</v>
      </c>
      <c r="C89" s="25">
        <f>[1]Расшир!E1184</f>
        <v>396937.44232000003</v>
      </c>
      <c r="D89" s="25">
        <f>[1]Расшир!F1184</f>
        <v>20869.75879</v>
      </c>
      <c r="E89" s="27">
        <f t="shared" si="0"/>
        <v>5.2576946805575918E-2</v>
      </c>
      <c r="F89" s="20"/>
      <c r="G89" s="8"/>
      <c r="H89" s="8"/>
      <c r="I89" s="8"/>
      <c r="J89" s="8"/>
      <c r="K89" s="8"/>
      <c r="L89" s="8"/>
      <c r="M89" s="8"/>
      <c r="N89" s="8"/>
    </row>
    <row r="90" spans="1:14" ht="15.75" x14ac:dyDescent="0.25">
      <c r="A90" s="57" t="s">
        <v>134</v>
      </c>
      <c r="B90" s="58" t="s">
        <v>135</v>
      </c>
      <c r="C90" s="25">
        <f>[1]Расшир!E1192</f>
        <v>161657.242</v>
      </c>
      <c r="D90" s="25">
        <f>[1]Расшир!F1192-0.01</f>
        <v>9973.5768499999995</v>
      </c>
      <c r="E90" s="27">
        <f t="shared" si="0"/>
        <v>6.1695824613907491E-2</v>
      </c>
      <c r="F90" s="20"/>
      <c r="G90" s="8"/>
      <c r="H90" s="8"/>
      <c r="I90" s="8"/>
      <c r="J90" s="8"/>
      <c r="K90" s="8"/>
      <c r="L90" s="8"/>
      <c r="M90" s="8"/>
      <c r="N90" s="8"/>
    </row>
    <row r="91" spans="1:14" ht="33.6" customHeight="1" x14ac:dyDescent="0.25">
      <c r="A91" s="68" t="s">
        <v>136</v>
      </c>
      <c r="B91" s="59" t="s">
        <v>137</v>
      </c>
      <c r="C91" s="55">
        <f>[1]Расшир!E1208</f>
        <v>1287969.3198899999</v>
      </c>
      <c r="D91" s="55">
        <f>[1]Расшир!F1208</f>
        <v>74955.308199999999</v>
      </c>
      <c r="E91" s="56">
        <f t="shared" si="0"/>
        <v>5.8196501300513605E-2</v>
      </c>
      <c r="F91" s="20"/>
      <c r="G91" s="8"/>
      <c r="H91" s="8"/>
      <c r="I91" s="8"/>
      <c r="J91" s="8"/>
      <c r="K91" s="8"/>
      <c r="L91" s="8"/>
      <c r="M91" s="8"/>
      <c r="N91" s="8"/>
    </row>
    <row r="92" spans="1:14" ht="32.25" customHeight="1" x14ac:dyDescent="0.25">
      <c r="A92" s="57" t="s">
        <v>138</v>
      </c>
      <c r="B92" s="58" t="s">
        <v>139</v>
      </c>
      <c r="C92" s="25">
        <f>[1]Расшир!E1211</f>
        <v>1287969.3198899999</v>
      </c>
      <c r="D92" s="25">
        <f>[1]Расшир!F1211</f>
        <v>74955.308199999999</v>
      </c>
      <c r="E92" s="27">
        <f t="shared" si="0"/>
        <v>5.8196501300513605E-2</v>
      </c>
      <c r="F92" s="20"/>
      <c r="G92" s="8"/>
      <c r="H92" s="8"/>
      <c r="I92" s="8"/>
      <c r="J92" s="8"/>
      <c r="K92" s="8"/>
      <c r="L92" s="8"/>
      <c r="M92" s="8"/>
      <c r="N92" s="8"/>
    </row>
    <row r="93" spans="1:14" s="44" customFormat="1" ht="21" customHeight="1" x14ac:dyDescent="0.3">
      <c r="A93" s="40"/>
      <c r="B93" s="74" t="s">
        <v>140</v>
      </c>
      <c r="C93" s="75">
        <f>[1]Расшир!E1215</f>
        <v>29175603.028390002</v>
      </c>
      <c r="D93" s="75">
        <f>[1]Расшир!F1215</f>
        <v>1050809.84556</v>
      </c>
      <c r="E93" s="76">
        <f t="shared" si="0"/>
        <v>3.6016730983674444E-2</v>
      </c>
      <c r="F93" s="42"/>
      <c r="G93" s="43"/>
      <c r="H93" s="43"/>
      <c r="I93" s="43"/>
      <c r="J93" s="43"/>
      <c r="K93" s="43"/>
      <c r="L93" s="43"/>
      <c r="M93" s="43"/>
      <c r="N93" s="43"/>
    </row>
    <row r="94" spans="1:14" ht="15.75" x14ac:dyDescent="0.25">
      <c r="A94" s="12"/>
      <c r="B94" s="24"/>
      <c r="C94" s="77"/>
      <c r="D94" s="77"/>
      <c r="E94" s="19"/>
      <c r="F94" s="8"/>
      <c r="G94" s="8"/>
      <c r="H94" s="8"/>
      <c r="I94" s="8"/>
      <c r="J94" s="8"/>
      <c r="K94" s="8"/>
      <c r="L94" s="8"/>
      <c r="M94" s="8"/>
      <c r="N94" s="8"/>
    </row>
    <row r="95" spans="1:14" ht="31.5" x14ac:dyDescent="0.25">
      <c r="A95" s="12"/>
      <c r="B95" s="33" t="s">
        <v>141</v>
      </c>
      <c r="C95" s="18">
        <f>C38-C93</f>
        <v>399053.35000000522</v>
      </c>
      <c r="D95" s="18">
        <f>D38-D93</f>
        <v>744916.35843999987</v>
      </c>
      <c r="E95" s="19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hidden="1" x14ac:dyDescent="0.25">
      <c r="A96" s="12"/>
      <c r="B96" s="24"/>
      <c r="C96" s="77"/>
      <c r="D96" s="77"/>
      <c r="E96" s="19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hidden="1" x14ac:dyDescent="0.25">
      <c r="A97" s="12"/>
      <c r="B97" s="33" t="s">
        <v>142</v>
      </c>
      <c r="C97" s="18">
        <f>C98+C99</f>
        <v>0</v>
      </c>
      <c r="D97" s="18">
        <f>D98+D99</f>
        <v>0</v>
      </c>
      <c r="E97" s="19"/>
      <c r="F97" s="8"/>
      <c r="G97" s="8"/>
      <c r="H97" s="8"/>
      <c r="I97" s="8"/>
      <c r="J97" s="8"/>
      <c r="K97" s="8"/>
      <c r="L97" s="8"/>
      <c r="M97" s="8"/>
      <c r="N97" s="8"/>
    </row>
    <row r="98" spans="1:14" ht="15.75" hidden="1" x14ac:dyDescent="0.25">
      <c r="A98" s="12"/>
      <c r="B98" s="24" t="s">
        <v>143</v>
      </c>
      <c r="C98" s="77">
        <f>[1]Расшир!E1221</f>
        <v>0</v>
      </c>
      <c r="D98" s="77">
        <f>[1]Расшир!F1221</f>
        <v>0</v>
      </c>
      <c r="E98" s="19"/>
      <c r="F98" s="8"/>
      <c r="G98" s="8"/>
      <c r="H98" s="8"/>
      <c r="I98" s="8"/>
      <c r="J98" s="8"/>
      <c r="K98" s="8"/>
      <c r="L98" s="8"/>
      <c r="M98" s="8"/>
      <c r="N98" s="8"/>
    </row>
    <row r="99" spans="1:14" ht="15.75" hidden="1" x14ac:dyDescent="0.25">
      <c r="A99" s="12"/>
      <c r="B99" s="24" t="s">
        <v>144</v>
      </c>
      <c r="C99" s="77">
        <f>[1]Расшир!E1222</f>
        <v>0</v>
      </c>
      <c r="D99" s="77">
        <f>[1]Расшир!F1222</f>
        <v>0</v>
      </c>
      <c r="E99" s="19"/>
      <c r="F99" s="8"/>
      <c r="G99" s="8"/>
      <c r="H99" s="8"/>
      <c r="I99" s="8"/>
      <c r="J99" s="8"/>
      <c r="K99" s="8"/>
      <c r="L99" s="8"/>
      <c r="M99" s="8"/>
      <c r="N99" s="8"/>
    </row>
    <row r="100" spans="1:14" ht="15.75" x14ac:dyDescent="0.25">
      <c r="A100" s="12"/>
      <c r="B100" s="24"/>
      <c r="C100" s="77"/>
      <c r="D100" s="77"/>
      <c r="E100" s="19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47.25" x14ac:dyDescent="0.25">
      <c r="A101" s="12"/>
      <c r="B101" s="33" t="s">
        <v>145</v>
      </c>
      <c r="C101" s="18">
        <f>C102+C103</f>
        <v>-521427</v>
      </c>
      <c r="D101" s="18">
        <f>D102+D103</f>
        <v>0</v>
      </c>
      <c r="E101" s="19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31.5" x14ac:dyDescent="0.25">
      <c r="A102" s="12"/>
      <c r="B102" s="31" t="s">
        <v>146</v>
      </c>
      <c r="C102" s="77">
        <f>[1]Расшир!E1225</f>
        <v>1301168</v>
      </c>
      <c r="D102" s="77">
        <f>[1]Расшир!F1225</f>
        <v>0</v>
      </c>
      <c r="E102" s="19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31.5" x14ac:dyDescent="0.25">
      <c r="A103" s="12"/>
      <c r="B103" s="31" t="s">
        <v>147</v>
      </c>
      <c r="C103" s="77">
        <f>[1]Расшир!E1226</f>
        <v>-1822595</v>
      </c>
      <c r="D103" s="77">
        <f>[1]Расшир!F1226</f>
        <v>0</v>
      </c>
      <c r="E103" s="19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5.75" x14ac:dyDescent="0.25">
      <c r="A104" s="12"/>
      <c r="B104" s="24"/>
      <c r="C104" s="77"/>
      <c r="D104" s="77"/>
      <c r="E104" s="19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.75" x14ac:dyDescent="0.25">
      <c r="A105" s="12"/>
      <c r="B105" s="33" t="s">
        <v>148</v>
      </c>
      <c r="C105" s="18">
        <f>C106+C107</f>
        <v>521427</v>
      </c>
      <c r="D105" s="18">
        <f>[1]Расшир!F1228</f>
        <v>-400000</v>
      </c>
      <c r="E105" s="19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5.75" x14ac:dyDescent="0.25">
      <c r="A106" s="12"/>
      <c r="B106" s="24" t="s">
        <v>149</v>
      </c>
      <c r="C106" s="77">
        <f>[1]Расшир!E1229</f>
        <v>9469931</v>
      </c>
      <c r="D106" s="77">
        <f>[1]Расшир!F1229</f>
        <v>0</v>
      </c>
      <c r="E106" s="19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31.5" x14ac:dyDescent="0.25">
      <c r="A107" s="12"/>
      <c r="B107" s="31" t="s">
        <v>150</v>
      </c>
      <c r="C107" s="77">
        <f>[1]Расшир!E1230</f>
        <v>-8948504</v>
      </c>
      <c r="D107" s="77">
        <f>[1]Расшир!F1230</f>
        <v>-400000</v>
      </c>
      <c r="E107" s="19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5.75" x14ac:dyDescent="0.25">
      <c r="A108" s="12"/>
      <c r="B108" s="31"/>
      <c r="C108" s="77"/>
      <c r="D108" s="77"/>
      <c r="E108" s="19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31.5" x14ac:dyDescent="0.25">
      <c r="A109" s="12"/>
      <c r="B109" s="33" t="s">
        <v>151</v>
      </c>
      <c r="C109" s="18">
        <f>C110+C111</f>
        <v>-399053.35000000149</v>
      </c>
      <c r="D109" s="18">
        <f>D110+D111-0.01</f>
        <v>-344916.3584400001</v>
      </c>
      <c r="E109" s="19"/>
      <c r="F109" s="78"/>
      <c r="G109" s="8"/>
      <c r="H109" s="8"/>
      <c r="I109" s="8"/>
      <c r="J109" s="8"/>
      <c r="K109" s="8"/>
      <c r="L109" s="8"/>
      <c r="M109" s="8"/>
      <c r="N109" s="8"/>
    </row>
    <row r="110" spans="1:14" ht="15.75" x14ac:dyDescent="0.25">
      <c r="A110" s="12"/>
      <c r="B110" s="24" t="s">
        <v>152</v>
      </c>
      <c r="C110" s="77">
        <f>[1]Расшир!E1240</f>
        <v>-40345755.378389999</v>
      </c>
      <c r="D110" s="77">
        <f>[1]Расшир!F1240+0.01</f>
        <v>-1796221.1457700001</v>
      </c>
      <c r="E110" s="19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5.75" x14ac:dyDescent="0.25">
      <c r="A111" s="12"/>
      <c r="B111" s="24" t="s">
        <v>153</v>
      </c>
      <c r="C111" s="77">
        <f>[1]Расшир!E1241</f>
        <v>39946702.028389998</v>
      </c>
      <c r="D111" s="77">
        <f>[1]Расшир!F1241</f>
        <v>1451304.79733</v>
      </c>
      <c r="E111" s="19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5.75" x14ac:dyDescent="0.25">
      <c r="A112" s="12"/>
      <c r="B112" s="31"/>
      <c r="C112" s="77"/>
      <c r="D112" s="77"/>
      <c r="E112" s="19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31.5" hidden="1" x14ac:dyDescent="0.25">
      <c r="A113" s="12"/>
      <c r="B113" s="33" t="s">
        <v>154</v>
      </c>
      <c r="C113" s="18">
        <f>[1]Расшир!E1231</f>
        <v>0</v>
      </c>
      <c r="D113" s="18">
        <f>D116+D118</f>
        <v>0</v>
      </c>
      <c r="E113" s="19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49.5" hidden="1" customHeight="1" x14ac:dyDescent="0.25">
      <c r="A114" s="12"/>
      <c r="B114" s="79" t="s">
        <v>155</v>
      </c>
      <c r="C114" s="80">
        <f>[1]Расшир!E1232</f>
        <v>0</v>
      </c>
      <c r="D114" s="81">
        <f>D115</f>
        <v>0</v>
      </c>
      <c r="E114" s="19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47.25" hidden="1" x14ac:dyDescent="0.25">
      <c r="A115" s="12"/>
      <c r="B115" s="82" t="s">
        <v>156</v>
      </c>
      <c r="C115" s="25">
        <f>[1]Расшир!E1233</f>
        <v>0</v>
      </c>
      <c r="D115" s="77">
        <f>[1]Расшир!F1233</f>
        <v>0</v>
      </c>
      <c r="E115" s="19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31.5" hidden="1" x14ac:dyDescent="0.25">
      <c r="A116" s="12"/>
      <c r="B116" s="83" t="s">
        <v>157</v>
      </c>
      <c r="C116" s="84">
        <f>[1]Расшир!E1236</f>
        <v>0</v>
      </c>
      <c r="D116" s="85">
        <f>[1]Расшир!F1236</f>
        <v>0</v>
      </c>
      <c r="E116" s="19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5.75" hidden="1" x14ac:dyDescent="0.25">
      <c r="A117" s="12"/>
      <c r="B117" s="82"/>
      <c r="C117" s="77"/>
      <c r="D117" s="77"/>
      <c r="E117" s="19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29.45" hidden="1" customHeight="1" x14ac:dyDescent="0.25">
      <c r="A118" s="12"/>
      <c r="B118" s="86" t="s">
        <v>158</v>
      </c>
      <c r="C118" s="81">
        <f>C119</f>
        <v>0</v>
      </c>
      <c r="D118" s="81">
        <f>D119</f>
        <v>0</v>
      </c>
      <c r="E118" s="19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5.75" hidden="1" x14ac:dyDescent="0.25">
      <c r="A119" s="12"/>
      <c r="B119" s="87" t="s">
        <v>159</v>
      </c>
      <c r="C119" s="88">
        <f>[1]Расшир!E1235</f>
        <v>0</v>
      </c>
      <c r="D119" s="89">
        <f>[1]Расшир!F1235</f>
        <v>0</v>
      </c>
      <c r="E119" s="19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5.75" hidden="1" x14ac:dyDescent="0.25">
      <c r="A120" s="12"/>
      <c r="B120" s="24"/>
      <c r="C120" s="77"/>
      <c r="D120" s="77"/>
      <c r="E120" s="19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5.75" hidden="1" x14ac:dyDescent="0.25">
      <c r="A121" s="12"/>
      <c r="B121" s="24"/>
      <c r="C121" s="77"/>
      <c r="D121" s="77"/>
      <c r="E121" s="19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32.25" customHeight="1" x14ac:dyDescent="0.25">
      <c r="A122" s="12"/>
      <c r="B122" s="33" t="s">
        <v>160</v>
      </c>
      <c r="C122" s="18">
        <f>C97+C101+C105+C109+C113</f>
        <v>-399053.35000000149</v>
      </c>
      <c r="D122" s="18">
        <f>D97+D101+D105+D109+D113</f>
        <v>-744916.3584400001</v>
      </c>
      <c r="E122" s="19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219" spans="2:14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</row>
    <row r="220" spans="2:14" ht="15.75" x14ac:dyDescent="0.25">
      <c r="B220" s="9"/>
      <c r="C220" s="8"/>
      <c r="D220" s="10"/>
      <c r="E220" s="11"/>
      <c r="F220" s="8"/>
      <c r="G220" s="8"/>
      <c r="H220" s="8"/>
      <c r="I220" s="8"/>
      <c r="J220" s="8"/>
      <c r="K220" s="8"/>
      <c r="L220" s="8"/>
      <c r="M220" s="8"/>
      <c r="N220" s="8"/>
    </row>
    <row r="402" spans="6:6" x14ac:dyDescent="0.2">
      <c r="F402" s="90"/>
    </row>
    <row r="487" spans="1:4" s="5" customFormat="1" ht="18.75" x14ac:dyDescent="0.3">
      <c r="A487" s="1"/>
      <c r="B487" s="2"/>
      <c r="C487" s="3"/>
      <c r="D487" s="91"/>
    </row>
    <row r="488" spans="1:4" s="5" customFormat="1" ht="18.75" x14ac:dyDescent="0.3">
      <c r="A488" s="1"/>
      <c r="B488" s="2"/>
      <c r="C488" s="3"/>
      <c r="D488" s="91"/>
    </row>
    <row r="491" spans="1:4" s="5" customFormat="1" x14ac:dyDescent="0.2">
      <c r="A491" s="1"/>
      <c r="B491" s="2"/>
      <c r="C491" s="3"/>
      <c r="D491" s="92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0" max="16383" man="1"/>
    <brk id="9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E8B886-B577-4463-8788-907A5A6C0315}"/>
</file>

<file path=customXml/itemProps2.xml><?xml version="1.0" encoding="utf-8"?>
<ds:datastoreItem xmlns:ds="http://schemas.openxmlformats.org/officeDocument/2006/customXml" ds:itemID="{84DE7D8F-B84C-468E-BF06-92E63D055079}"/>
</file>

<file path=customXml/itemProps3.xml><?xml version="1.0" encoding="utf-8"?>
<ds:datastoreItem xmlns:ds="http://schemas.openxmlformats.org/officeDocument/2006/customXml" ds:itemID="{68903619-8235-4434-950D-46A066B6DD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dcterms:created xsi:type="dcterms:W3CDTF">2019-02-15T07:45:12Z</dcterms:created>
  <dcterms:modified xsi:type="dcterms:W3CDTF">2019-02-15T10:05:53Z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