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795" windowHeight="8250"/>
  </bookViews>
  <sheets>
    <sheet name="на 01.12.2017" sheetId="1" r:id="rId1"/>
  </sheets>
  <externalReferences>
    <externalReference r:id="rId2"/>
  </externalReferences>
  <definedNames>
    <definedName name="Z_3A62FDFE_B33F_4285_AF26_B946B57D89E5_.wvu.Rows" localSheetId="0" hidden="1">'на 01.12.2017'!$29:$29,'на 01.12.2017'!$38:$38,'на 01.12.2017'!$76:$77,'на 01.12.2017'!$93:$96,'на 01.12.2017'!$113:$113,'на 01.12.2017'!$117:$117,'на 01.12.2017'!$122:$122</definedName>
    <definedName name="Z_5F4BDBB1_E645_4516_8FC8_7D1E2AFE448F_.wvu.Rows" localSheetId="0" hidden="1">'на 01.12.2017'!$29:$29,'на 01.12.2017'!$38:$38,'на 01.12.2017'!$61:$61,'на 01.12.2017'!$76:$77,'на 01.12.2017'!$93:$96,'на 01.12.2017'!$113:$113,'на 01.12.2017'!$117:$117</definedName>
    <definedName name="Z_791A6B44_A126_477F_8F66_87C81269CCAF_.wvu.Rows" localSheetId="0" hidden="1">'на 01.12.2017'!#REF!,'на 01.12.2017'!$111:$112,'на 01.12.2017'!$118:$118</definedName>
    <definedName name="Z_941B9BCB_D95B_4828_B060_DECC595C9511_.wvu.Rows" localSheetId="0" hidden="1">'на 01.12.2017'!$29:$29,'на 01.12.2017'!$32:$32,'на 01.12.2017'!$38:$38,'на 01.12.2017'!$46:$46,'на 01.12.2017'!$61:$61,'на 01.12.2017'!$65:$65,'на 01.12.2017'!$76:$77,'на 01.12.2017'!$93:$96,'на 01.12.2017'!$110:$118,'на 01.12.2017'!$122:$122</definedName>
    <definedName name="Z_AD8B40E3_4B89_443C_9ACF_B6D22B3A77E7_.wvu.Rows" localSheetId="0" hidden="1">'на 01.12.2017'!$29:$29,'на 01.12.2017'!$32:$32,'на 01.12.2017'!$38:$38,'на 01.12.2017'!$46:$46,'на 01.12.2017'!$61:$61,'на 01.12.2017'!$65:$65,'на 01.12.2017'!$76:$77,'на 01.12.2017'!$93:$96,'на 01.12.2017'!$110:$118,'на 01.12.2017'!$122:$122</definedName>
    <definedName name="Z_AFEF4DE1_67D6_48C6_A8C8_B9E9198BBD0E_.wvu.Rows" localSheetId="0" hidden="1">'на 01.12.2017'!#REF!,'на 01.12.2017'!$118:$118</definedName>
    <definedName name="Z_D2DF83CF_573E_4A86_A4BE_5A992E023C65_.wvu.Rows" localSheetId="0" hidden="1">'на 01.12.2017'!#REF!,'на 01.12.2017'!$111:$112,'на 01.12.2017'!$118:$118</definedName>
    <definedName name="Z_E2CE03E0_A708_4616_8DFD_0910D1C70A9E_.wvu.Rows" localSheetId="0" hidden="1">'на 01.12.2017'!#REF!,'на 01.12.2017'!$111:$112,'на 01.12.2017'!$118:$118</definedName>
    <definedName name="Z_E6F394BB_DB4B_47AB_A066_DC195B03AE3E_.wvu.Rows" localSheetId="0" hidden="1">'на 01.12.2017'!$29:$29,'на 01.12.2017'!$32:$32,'на 01.12.2017'!$38:$38,'на 01.12.2017'!$46:$46,'на 01.12.2017'!$61:$61,'на 01.12.2017'!$65:$65,'на 01.12.2017'!$76:$77,'на 01.12.2017'!$93:$96,'на 01.12.2017'!$110:$118,'на 01.12.2017'!$122:$122</definedName>
    <definedName name="Z_E8991B2E_0E9F_48F3_A4D6_3B340ABE8C8E_.wvu.Rows" localSheetId="0" hidden="1">'на 01.12.2017'!$38:$39,'на 01.12.2017'!$118:$118</definedName>
    <definedName name="Z_F59D258D_974D_4B2B_B7CC_86B99245EC3C_.wvu.PrintArea" localSheetId="0" hidden="1">'на 01.12.2017'!$A$1:$E$125</definedName>
    <definedName name="Z_F59D258D_974D_4B2B_B7CC_86B99245EC3C_.wvu.Rows" localSheetId="0" hidden="1">'на 01.12.2017'!$29:$29,'на 01.12.2017'!$32:$32,'на 01.12.2017'!$38:$39,'на 01.12.2017'!$46:$46,'на 01.12.2017'!$61:$61,'на 01.12.2017'!$65:$65,'на 01.12.2017'!$76:$77,'на 01.12.2017'!$93:$96,'на 01.12.2017'!$113:$113,'на 01.12.2017'!$117:$117,'на 01.12.2017'!$122:$122</definedName>
    <definedName name="Z_F8542D9D_A523_4F6F_8CFE_9BA4BA3D5B88_.wvu.Rows" localSheetId="0" hidden="1">'на 01.12.2017'!$38:$38,'на 01.12.2017'!$93:$96,'на 01.12.2017'!$111:$113,'на 01.12.2017'!$117:$117</definedName>
    <definedName name="Z_FAFBB87E_73E9_461E_A4E8_A0EB3259EED0_.wvu.PrintArea" localSheetId="0" hidden="1">'на 01.12.2017'!$A$1:$E$125</definedName>
    <definedName name="Z_FAFBB87E_73E9_461E_A4E8_A0EB3259EED0_.wvu.Rows" localSheetId="0" hidden="1">'на 01.12.2017'!$30:$30,'на 01.12.2017'!$38:$38,'на 01.12.2017'!$93:$96,'на 01.12.2017'!$111:$113,'на 01.12.2017'!$117:$117</definedName>
    <definedName name="_xlnm.Print_Area" localSheetId="0">'на 01.12.2017'!$A$1:$E$119</definedName>
  </definedNames>
  <calcPr calcId="145621"/>
</workbook>
</file>

<file path=xl/calcChain.xml><?xml version="1.0" encoding="utf-8"?>
<calcChain xmlns="http://schemas.openxmlformats.org/spreadsheetml/2006/main">
  <c r="C31" i="1" l="1"/>
  <c r="D6" i="1" l="1"/>
  <c r="D7" i="1"/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E88" i="1" s="1"/>
  <c r="C88" i="1"/>
  <c r="D87" i="1"/>
  <c r="C87" i="1"/>
  <c r="D86" i="1"/>
  <c r="E86" i="1" s="1"/>
  <c r="C86" i="1"/>
  <c r="D85" i="1"/>
  <c r="C85" i="1"/>
  <c r="D84" i="1"/>
  <c r="E84" i="1" s="1"/>
  <c r="C84" i="1"/>
  <c r="D83" i="1"/>
  <c r="C83" i="1"/>
  <c r="D82" i="1"/>
  <c r="E82" i="1" s="1"/>
  <c r="C82" i="1"/>
  <c r="D81" i="1"/>
  <c r="C81" i="1"/>
  <c r="D80" i="1"/>
  <c r="E80" i="1" s="1"/>
  <c r="C80" i="1"/>
  <c r="D79" i="1"/>
  <c r="C79" i="1"/>
  <c r="D78" i="1"/>
  <c r="E78" i="1" s="1"/>
  <c r="C78" i="1"/>
  <c r="D77" i="1"/>
  <c r="C77" i="1"/>
  <c r="D76" i="1"/>
  <c r="E76" i="1" s="1"/>
  <c r="C76" i="1"/>
  <c r="D75" i="1"/>
  <c r="C75" i="1"/>
  <c r="D74" i="1"/>
  <c r="E74" i="1" s="1"/>
  <c r="C74" i="1"/>
  <c r="D73" i="1"/>
  <c r="C73" i="1"/>
  <c r="D72" i="1"/>
  <c r="E72" i="1" s="1"/>
  <c r="C72" i="1"/>
  <c r="D71" i="1"/>
  <c r="C71" i="1"/>
  <c r="D70" i="1"/>
  <c r="E70" i="1" s="1"/>
  <c r="C70" i="1"/>
  <c r="D69" i="1"/>
  <c r="C69" i="1"/>
  <c r="D68" i="1"/>
  <c r="E68" i="1" s="1"/>
  <c r="C68" i="1"/>
  <c r="D67" i="1"/>
  <c r="C67" i="1"/>
  <c r="D66" i="1"/>
  <c r="E66" i="1" s="1"/>
  <c r="C66" i="1"/>
  <c r="D65" i="1"/>
  <c r="C65" i="1"/>
  <c r="D64" i="1"/>
  <c r="C64" i="1"/>
  <c r="D63" i="1"/>
  <c r="E63" i="1" s="1"/>
  <c r="C63" i="1"/>
  <c r="D62" i="1"/>
  <c r="C62" i="1"/>
  <c r="D61" i="1"/>
  <c r="C61" i="1"/>
  <c r="D60" i="1"/>
  <c r="E60" i="1" s="1"/>
  <c r="C60" i="1"/>
  <c r="D59" i="1"/>
  <c r="C59" i="1"/>
  <c r="D58" i="1"/>
  <c r="E58" i="1" s="1"/>
  <c r="C58" i="1"/>
  <c r="D57" i="1"/>
  <c r="C57" i="1"/>
  <c r="D56" i="1"/>
  <c r="E56" i="1" s="1"/>
  <c r="C56" i="1"/>
  <c r="D55" i="1"/>
  <c r="C55" i="1"/>
  <c r="D54" i="1"/>
  <c r="E54" i="1" s="1"/>
  <c r="C54" i="1"/>
  <c r="D53" i="1"/>
  <c r="C53" i="1"/>
  <c r="D52" i="1"/>
  <c r="E52" i="1" s="1"/>
  <c r="C52" i="1"/>
  <c r="D51" i="1"/>
  <c r="C51" i="1"/>
  <c r="D50" i="1"/>
  <c r="E50" i="1" s="1"/>
  <c r="C50" i="1"/>
  <c r="D49" i="1"/>
  <c r="C49" i="1"/>
  <c r="D48" i="1"/>
  <c r="C48" i="1"/>
  <c r="D47" i="1"/>
  <c r="E47" i="1" s="1"/>
  <c r="C47" i="1"/>
  <c r="D46" i="1"/>
  <c r="C46" i="1"/>
  <c r="D45" i="1"/>
  <c r="C45" i="1"/>
  <c r="D44" i="1"/>
  <c r="E44" i="1" s="1"/>
  <c r="C44" i="1"/>
  <c r="D43" i="1"/>
  <c r="C43" i="1"/>
  <c r="D42" i="1"/>
  <c r="E42" i="1" s="1"/>
  <c r="C42" i="1"/>
  <c r="E38" i="1"/>
  <c r="D37" i="1"/>
  <c r="D92" i="1" s="1"/>
  <c r="C37" i="1"/>
  <c r="C92" i="1" s="1"/>
  <c r="D36" i="1"/>
  <c r="C36" i="1"/>
  <c r="E36" i="1" s="1"/>
  <c r="D35" i="1"/>
  <c r="C35" i="1"/>
  <c r="D34" i="1"/>
  <c r="C34" i="1"/>
  <c r="D33" i="1"/>
  <c r="C33" i="1"/>
  <c r="E33" i="1" s="1"/>
  <c r="D32" i="1"/>
  <c r="C32" i="1"/>
  <c r="D31" i="1"/>
  <c r="D30" i="1"/>
  <c r="C30" i="1"/>
  <c r="E30" i="1" s="1"/>
  <c r="D29" i="1"/>
  <c r="C29" i="1"/>
  <c r="D28" i="1"/>
  <c r="C28" i="1"/>
  <c r="D27" i="1"/>
  <c r="C27" i="1"/>
  <c r="E27" i="1" s="1"/>
  <c r="D26" i="1"/>
  <c r="C26" i="1"/>
  <c r="D25" i="1"/>
  <c r="C25" i="1"/>
  <c r="E25" i="1" s="1"/>
  <c r="D24" i="1"/>
  <c r="C24" i="1"/>
  <c r="D23" i="1"/>
  <c r="C23" i="1"/>
  <c r="E23" i="1" s="1"/>
  <c r="D22" i="1"/>
  <c r="C22" i="1"/>
  <c r="D21" i="1"/>
  <c r="C21" i="1"/>
  <c r="E21" i="1" s="1"/>
  <c r="D20" i="1"/>
  <c r="C20" i="1"/>
  <c r="D19" i="1"/>
  <c r="C19" i="1"/>
  <c r="E19" i="1" s="1"/>
  <c r="D18" i="1"/>
  <c r="C18" i="1"/>
  <c r="D17" i="1"/>
  <c r="C17" i="1"/>
  <c r="E17" i="1" s="1"/>
  <c r="D16" i="1"/>
  <c r="C16" i="1"/>
  <c r="C15" i="1" s="1"/>
  <c r="D14" i="1"/>
  <c r="E14" i="1" s="1"/>
  <c r="C14" i="1"/>
  <c r="D13" i="1"/>
  <c r="C13" i="1"/>
  <c r="D12" i="1"/>
  <c r="E12" i="1" s="1"/>
  <c r="C12" i="1"/>
  <c r="C11" i="1"/>
  <c r="D10" i="1"/>
  <c r="C10" i="1"/>
  <c r="D9" i="1"/>
  <c r="C9" i="1"/>
  <c r="E9" i="1" s="1"/>
  <c r="D8" i="1"/>
  <c r="C8" i="1"/>
  <c r="C7" i="1" s="1"/>
  <c r="C6" i="1" l="1"/>
  <c r="E90" i="1"/>
  <c r="E8" i="1"/>
  <c r="E10" i="1"/>
  <c r="E13" i="1"/>
  <c r="E16" i="1"/>
  <c r="E18" i="1"/>
  <c r="E20" i="1"/>
  <c r="E22" i="1"/>
  <c r="E24" i="1"/>
  <c r="E26" i="1"/>
  <c r="E28" i="1"/>
  <c r="E31" i="1"/>
  <c r="E35" i="1"/>
  <c r="E43" i="1"/>
  <c r="E45" i="1"/>
  <c r="E48" i="1"/>
  <c r="E51" i="1"/>
  <c r="E53" i="1"/>
  <c r="E55" i="1"/>
  <c r="E57" i="1"/>
  <c r="E59" i="1"/>
  <c r="E62" i="1"/>
  <c r="E64" i="1"/>
  <c r="E67" i="1"/>
  <c r="E69" i="1"/>
  <c r="E71" i="1"/>
  <c r="E73" i="1"/>
  <c r="E75" i="1"/>
  <c r="E77" i="1"/>
  <c r="E79" i="1"/>
  <c r="E81" i="1"/>
  <c r="E83" i="1"/>
  <c r="E85" i="1"/>
  <c r="E87" i="1"/>
  <c r="E89" i="1"/>
  <c r="D11" i="1"/>
  <c r="E11" i="1" s="1"/>
  <c r="D15" i="1"/>
  <c r="E15" i="1" s="1"/>
  <c r="E37" i="1"/>
  <c r="E7" i="1" l="1"/>
  <c r="E6" i="1"/>
</calcChain>
</file>

<file path=xl/sharedStrings.xml><?xml version="1.0" encoding="utf-8"?>
<sst xmlns="http://schemas.openxmlformats.org/spreadsheetml/2006/main" count="157" uniqueCount="157">
  <si>
    <t xml:space="preserve">                           Сведения об исполнении бюджета г. Красноярска на 01.12.2017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</si>
  <si>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</si>
  <si>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</si>
  <si>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</si>
  <si>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01.12.2017г.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</si>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</sst>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9" fontId="8" fillId="5" borderId="1" xfId="0" applyNumberFormat="1" applyFont="1" applyFill="1" applyBorder="1" applyAlignment="1" applyProtection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165" fontId="2" fillId="3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0" fontId="13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164" fontId="12" fillId="0" borderId="0" xfId="0" applyNumberFormat="1" applyFont="1"/>
    <xf numFmtId="3" fontId="17" fillId="2" borderId="1" xfId="0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5" fillId="3" borderId="0" xfId="0" applyNumberFormat="1" applyFont="1" applyFill="1"/>
    <xf numFmtId="4" fontId="12" fillId="3" borderId="3" xfId="0" applyNumberFormat="1" applyFont="1" applyFill="1" applyBorder="1"/>
    <xf numFmtId="4" fontId="20" fillId="4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166" fontId="12" fillId="0" borderId="0" xfId="0" applyNumberFormat="1" applyFont="1" applyBorder="1"/>
    <xf numFmtId="3" fontId="24" fillId="2" borderId="0" xfId="0" applyNumberFormat="1" applyFont="1" applyFill="1" applyBorder="1" applyAlignment="1" applyProtection="1">
      <alignment vertical="center"/>
    </xf>
    <xf numFmtId="3" fontId="19" fillId="2" borderId="0" xfId="0" applyNumberFormat="1" applyFont="1" applyFill="1" applyBorder="1" applyAlignment="1" applyProtection="1">
      <alignment horizontal="center" vertical="center"/>
    </xf>
    <xf numFmtId="164" fontId="25" fillId="0" borderId="0" xfId="0" applyNumberFormat="1" applyFont="1"/>
    <xf numFmtId="164" fontId="26" fillId="0" borderId="0" xfId="0" applyNumberFormat="1" applyFont="1"/>
    <xf numFmtId="0" fontId="15" fillId="0" borderId="0" xfId="0" applyFont="1"/>
    <xf numFmtId="0" fontId="12" fillId="0" borderId="0" xfId="0" applyFont="1"/>
    <xf numFmtId="0" fontId="26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center"/>
    </xf>
    <xf numFmtId="4" fontId="22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&#1061;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и банкам"/>
      <sheetName val="Лист1"/>
      <sheetName val="Лист2"/>
      <sheetName val="Лист3"/>
    </sheetNames>
    <sheetDataSet>
      <sheetData sheetId="0">
        <row r="9">
          <cell r="E9">
            <v>851213.09</v>
          </cell>
          <cell r="F9">
            <v>775731.39543999999</v>
          </cell>
        </row>
        <row r="13">
          <cell r="E13">
            <v>7267760.3300000001</v>
          </cell>
          <cell r="F13">
            <v>6090538.1861099992</v>
          </cell>
        </row>
        <row r="32">
          <cell r="E32">
            <v>985352.02</v>
          </cell>
          <cell r="F32">
            <v>933713.77101000003</v>
          </cell>
        </row>
        <row r="35">
          <cell r="E35">
            <v>1113.4100000000001</v>
          </cell>
          <cell r="F35">
            <v>1089.5877700000001</v>
          </cell>
        </row>
        <row r="41">
          <cell r="E41">
            <v>330892.03000000003</v>
          </cell>
          <cell r="F41">
            <v>274830.30922</v>
          </cell>
        </row>
        <row r="42">
          <cell r="E42">
            <v>937752.69</v>
          </cell>
          <cell r="F42">
            <v>873907.37945000001</v>
          </cell>
        </row>
        <row r="51">
          <cell r="E51">
            <v>258832.82</v>
          </cell>
          <cell r="F51">
            <v>225321.33925000002</v>
          </cell>
        </row>
        <row r="59">
          <cell r="E59">
            <v>121.4</v>
          </cell>
          <cell r="F59">
            <v>12.526490000000001</v>
          </cell>
        </row>
        <row r="76">
          <cell r="E76">
            <v>1918347.9600000002</v>
          </cell>
          <cell r="F76">
            <v>1234129.9814200001</v>
          </cell>
        </row>
        <row r="107">
          <cell r="E107">
            <v>77507.760000000009</v>
          </cell>
          <cell r="F107">
            <v>47265.374080000001</v>
          </cell>
        </row>
        <row r="115">
          <cell r="E115">
            <v>81648.42</v>
          </cell>
          <cell r="F115">
            <v>53950.907989999992</v>
          </cell>
        </row>
        <row r="129">
          <cell r="E129">
            <v>1254575.04</v>
          </cell>
          <cell r="F129">
            <v>865088.86736999999</v>
          </cell>
        </row>
        <row r="152">
          <cell r="E152">
            <v>362.57</v>
          </cell>
          <cell r="F152">
            <v>111.75</v>
          </cell>
        </row>
        <row r="157">
          <cell r="E157">
            <v>254603.90000000005</v>
          </cell>
          <cell r="F157">
            <v>232944.26995999995</v>
          </cell>
        </row>
        <row r="209">
          <cell r="E209">
            <v>36428.85</v>
          </cell>
          <cell r="F209">
            <v>33638.684209999999</v>
          </cell>
        </row>
        <row r="215">
          <cell r="E215">
            <v>15102220.112619998</v>
          </cell>
          <cell r="F215">
            <v>12986759.70504</v>
          </cell>
        </row>
        <row r="216">
          <cell r="E216">
            <v>15094703.764619999</v>
          </cell>
          <cell r="F216">
            <v>12980666.268540001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10297089.10262</v>
          </cell>
          <cell r="F221">
            <v>9319466.0237100013</v>
          </cell>
        </row>
        <row r="270">
          <cell r="E270">
            <v>0</v>
          </cell>
          <cell r="F270">
            <v>0</v>
          </cell>
        </row>
        <row r="280">
          <cell r="E280">
            <v>4699084.2619999992</v>
          </cell>
          <cell r="F280">
            <v>3562669.8448299994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19349.225999999999</v>
          </cell>
        </row>
        <row r="346">
          <cell r="E346">
            <v>64193.03</v>
          </cell>
          <cell r="F346">
            <v>73517.729200000002</v>
          </cell>
        </row>
        <row r="352">
          <cell r="E352">
            <v>-77951.212</v>
          </cell>
          <cell r="F352">
            <v>-86773.518700000001</v>
          </cell>
        </row>
        <row r="373">
          <cell r="E373">
            <v>29876669.242620002</v>
          </cell>
          <cell r="F373">
            <v>25088020.97902</v>
          </cell>
        </row>
        <row r="376">
          <cell r="E376">
            <v>3635597.3929300001</v>
          </cell>
          <cell r="F376">
            <v>2800890.8424399998</v>
          </cell>
        </row>
        <row r="413">
          <cell r="E413">
            <v>4348.07</v>
          </cell>
          <cell r="F413">
            <v>3963.7986500000002</v>
          </cell>
        </row>
        <row r="417">
          <cell r="E417">
            <v>64484.619999999995</v>
          </cell>
          <cell r="F417">
            <v>45216.650379999999</v>
          </cell>
        </row>
        <row r="426">
          <cell r="E426">
            <v>832851.20770000003</v>
          </cell>
          <cell r="F426">
            <v>706256.40324999986</v>
          </cell>
        </row>
        <row r="438">
          <cell r="E438">
            <v>0</v>
          </cell>
          <cell r="F438">
            <v>0</v>
          </cell>
        </row>
        <row r="441">
          <cell r="E441">
            <v>181948.76</v>
          </cell>
          <cell r="F441">
            <v>136773.97855</v>
          </cell>
        </row>
        <row r="451">
          <cell r="E451">
            <v>7553.4229300000006</v>
          </cell>
          <cell r="F451">
            <v>6602.7525500000011</v>
          </cell>
        </row>
        <row r="458">
          <cell r="E458">
            <v>49462.450270000001</v>
          </cell>
          <cell r="F458">
            <v>0</v>
          </cell>
        </row>
        <row r="460">
          <cell r="E460">
            <v>2494948.86203</v>
          </cell>
          <cell r="F460">
            <v>1902077.2590600001</v>
          </cell>
        </row>
        <row r="486">
          <cell r="E486">
            <v>73758.891000000003</v>
          </cell>
          <cell r="F486">
            <v>67996.929140000007</v>
          </cell>
        </row>
        <row r="497">
          <cell r="E497">
            <v>73758.891000000003</v>
          </cell>
          <cell r="F497">
            <v>67996.929140000007</v>
          </cell>
        </row>
        <row r="505">
          <cell r="E505">
            <v>4472908.8608599994</v>
          </cell>
          <cell r="F505">
            <v>2963811.4200299997</v>
          </cell>
        </row>
        <row r="561">
          <cell r="E561">
            <v>531523.48869999999</v>
          </cell>
          <cell r="F561">
            <v>456992.75274000003</v>
          </cell>
        </row>
        <row r="571">
          <cell r="E571">
            <v>3842982.0665099998</v>
          </cell>
          <cell r="F571">
            <v>2435284.6395799997</v>
          </cell>
        </row>
        <row r="580">
          <cell r="E580">
            <v>98403.305649999995</v>
          </cell>
          <cell r="F580">
            <v>71534.027710000009</v>
          </cell>
        </row>
        <row r="594">
          <cell r="E594">
            <v>2887811.3918000003</v>
          </cell>
          <cell r="F594">
            <v>2046619.0457600001</v>
          </cell>
        </row>
        <row r="639">
          <cell r="E639">
            <v>844543.64483999996</v>
          </cell>
          <cell r="F639">
            <v>768015.09499999997</v>
          </cell>
        </row>
        <row r="649">
          <cell r="E649">
            <v>383889.42457999999</v>
          </cell>
          <cell r="F649">
            <v>189538.32024999999</v>
          </cell>
        </row>
        <row r="656">
          <cell r="E656">
            <v>1069797.2833399998</v>
          </cell>
          <cell r="F656">
            <v>756386.27497999987</v>
          </cell>
        </row>
        <row r="664">
          <cell r="E664">
            <v>0</v>
          </cell>
          <cell r="F664">
            <v>0</v>
          </cell>
        </row>
        <row r="667">
          <cell r="E667">
            <v>589581.03903999995</v>
          </cell>
          <cell r="F667">
            <v>332679.35553</v>
          </cell>
        </row>
        <row r="688">
          <cell r="E688">
            <v>3792.3812699999999</v>
          </cell>
          <cell r="F688">
            <v>3682.49379</v>
          </cell>
        </row>
        <row r="697">
          <cell r="E697">
            <v>3693.7</v>
          </cell>
          <cell r="F697">
            <v>3583.8125199999999</v>
          </cell>
        </row>
        <row r="700">
          <cell r="E700">
            <v>0</v>
          </cell>
          <cell r="F700">
            <v>0</v>
          </cell>
        </row>
        <row r="702">
          <cell r="E702">
            <v>14736969.751879999</v>
          </cell>
          <cell r="F702">
            <v>12168615.709749999</v>
          </cell>
        </row>
        <row r="743">
          <cell r="E743">
            <v>5088628.7483900003</v>
          </cell>
          <cell r="F743">
            <v>4231064.6348599996</v>
          </cell>
        </row>
        <row r="757">
          <cell r="E757">
            <v>7407089.3105199989</v>
          </cell>
          <cell r="F757">
            <v>6035429.7403799994</v>
          </cell>
        </row>
        <row r="769">
          <cell r="E769">
            <v>1164205.1637100002</v>
          </cell>
          <cell r="F769">
            <v>964985.78700000001</v>
          </cell>
        </row>
        <row r="776">
          <cell r="E776">
            <v>571610.24332000001</v>
          </cell>
          <cell r="F776">
            <v>505537.46654000005</v>
          </cell>
        </row>
        <row r="797">
          <cell r="E797">
            <v>505436.28594000009</v>
          </cell>
          <cell r="F797">
            <v>431598.08096999995</v>
          </cell>
        </row>
        <row r="818">
          <cell r="E818">
            <v>840087.44316999998</v>
          </cell>
          <cell r="F818">
            <v>671095.64783000003</v>
          </cell>
        </row>
        <row r="858">
          <cell r="E858">
            <v>756833.42614999996</v>
          </cell>
          <cell r="F858">
            <v>606216.90984999994</v>
          </cell>
        </row>
        <row r="866">
          <cell r="E866">
            <v>22802.885999999999</v>
          </cell>
          <cell r="F866">
            <v>18302.757399999999</v>
          </cell>
        </row>
        <row r="870">
          <cell r="E870">
            <v>60451.131019999993</v>
          </cell>
          <cell r="F870">
            <v>46575.980579999996</v>
          </cell>
        </row>
        <row r="881">
          <cell r="E881">
            <v>0</v>
          </cell>
          <cell r="F881">
            <v>0</v>
          </cell>
        </row>
        <row r="902">
          <cell r="E902">
            <v>0</v>
          </cell>
          <cell r="F902">
            <v>0</v>
          </cell>
        </row>
        <row r="1002">
          <cell r="E1002">
            <v>1968978.2366899997</v>
          </cell>
          <cell r="F1002">
            <v>1600138.8442500001</v>
          </cell>
        </row>
        <row r="1047">
          <cell r="E1047">
            <v>27671.55</v>
          </cell>
          <cell r="F1047">
            <v>23410.179929999998</v>
          </cell>
        </row>
        <row r="1050">
          <cell r="E1050">
            <v>688997.90159999998</v>
          </cell>
          <cell r="F1050">
            <v>592452.68923000002</v>
          </cell>
        </row>
        <row r="1054">
          <cell r="E1054">
            <v>629940.82059000002</v>
          </cell>
          <cell r="F1054">
            <v>526067.13262000005</v>
          </cell>
        </row>
        <row r="1068">
          <cell r="E1068">
            <v>116435.1</v>
          </cell>
          <cell r="F1068">
            <v>88106.731390000001</v>
          </cell>
        </row>
        <row r="1072">
          <cell r="E1072">
            <v>505932.86450000003</v>
          </cell>
          <cell r="F1072">
            <v>370102.11107999994</v>
          </cell>
        </row>
        <row r="1084">
          <cell r="E1084">
            <v>732816.70840999996</v>
          </cell>
          <cell r="F1084">
            <v>650299.33938000002</v>
          </cell>
        </row>
        <row r="1132">
          <cell r="E1132">
            <v>339518.27393000002</v>
          </cell>
          <cell r="F1132">
            <v>310021.76845999999</v>
          </cell>
        </row>
        <row r="1135">
          <cell r="E1135">
            <v>269247.58996999997</v>
          </cell>
          <cell r="F1135">
            <v>223717.42011000001</v>
          </cell>
        </row>
        <row r="1143">
          <cell r="E1143">
            <v>124050.84451</v>
          </cell>
          <cell r="F1143">
            <v>116560.15080999999</v>
          </cell>
        </row>
        <row r="1155">
          <cell r="E1155">
            <v>1167788.05</v>
          </cell>
          <cell r="F1155">
            <v>971906.56591999996</v>
          </cell>
        </row>
        <row r="1158">
          <cell r="E1158">
            <v>1167788.05</v>
          </cell>
          <cell r="F1158">
            <v>971906.56591999996</v>
          </cell>
        </row>
        <row r="1162">
          <cell r="E1162">
            <v>30520509.108009998</v>
          </cell>
          <cell r="F1162">
            <v>23945056.838289995</v>
          </cell>
        </row>
        <row r="1168">
          <cell r="E1168">
            <v>0</v>
          </cell>
          <cell r="F1168">
            <v>0</v>
          </cell>
        </row>
        <row r="1169">
          <cell r="E1169">
            <v>0</v>
          </cell>
          <cell r="F1169">
            <v>0</v>
          </cell>
        </row>
        <row r="1172">
          <cell r="E1172">
            <v>1240246.02</v>
          </cell>
          <cell r="F1172">
            <v>2670000</v>
          </cell>
        </row>
        <row r="1173">
          <cell r="E1173">
            <v>-1810273.02</v>
          </cell>
          <cell r="F1173">
            <v>-2600000</v>
          </cell>
        </row>
        <row r="1175">
          <cell r="F1175">
            <v>83000</v>
          </cell>
        </row>
        <row r="1176">
          <cell r="E1176">
            <v>11610657.130000001</v>
          </cell>
          <cell r="F1176">
            <v>9079989.1600000001</v>
          </cell>
        </row>
        <row r="1177">
          <cell r="E1177">
            <v>-10540630.130000001</v>
          </cell>
          <cell r="F1177">
            <v>-8996989.1600000001</v>
          </cell>
        </row>
        <row r="1178">
          <cell r="E1178">
            <v>0</v>
          </cell>
        </row>
        <row r="1183">
          <cell r="E1183">
            <v>0</v>
          </cell>
          <cell r="F1183">
            <v>0</v>
          </cell>
        </row>
        <row r="1187">
          <cell r="E1187">
            <v>-42727572.392619997</v>
          </cell>
          <cell r="F1187">
            <v>-37028421.453089997</v>
          </cell>
        </row>
        <row r="1188">
          <cell r="E1188">
            <v>42871412.25801</v>
          </cell>
          <cell r="F1188">
            <v>35732457.312360004</v>
          </cell>
        </row>
      </sheetData>
      <sheetData sheetId="1"/>
      <sheetData sheetId="2">
        <row r="21">
          <cell r="D21">
            <v>463294.72000000003</v>
          </cell>
          <cell r="E21">
            <v>415974.08665000001</v>
          </cell>
        </row>
        <row r="29">
          <cell r="D29">
            <v>54642.12</v>
          </cell>
          <cell r="E29">
            <v>43012.857559999997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4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99" customWidth="1"/>
    <col min="4" max="4" width="17.85546875" style="73" customWidth="1"/>
    <col min="5" max="5" width="13.5703125" style="4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5" t="s">
        <v>0</v>
      </c>
      <c r="C2" s="74"/>
      <c r="D2" s="74"/>
      <c r="E2" s="6"/>
      <c r="F2" s="7"/>
      <c r="G2" s="7"/>
      <c r="H2" s="7"/>
      <c r="I2" s="7"/>
      <c r="J2" s="7"/>
      <c r="K2" s="7"/>
      <c r="L2" s="7"/>
      <c r="M2" s="7"/>
      <c r="N2" s="7"/>
    </row>
    <row r="3" spans="1:14" ht="17.45" customHeight="1" x14ac:dyDescent="0.25">
      <c r="B3" s="8"/>
      <c r="C3" s="100"/>
      <c r="D3" s="75"/>
      <c r="E3" s="9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B4" s="8"/>
      <c r="C4" s="100"/>
      <c r="D4" s="75"/>
      <c r="E4" s="9" t="s">
        <v>1</v>
      </c>
      <c r="F4" s="7"/>
      <c r="G4" s="7"/>
      <c r="H4" s="7"/>
      <c r="I4" s="7"/>
      <c r="J4" s="7"/>
      <c r="K4" s="7"/>
      <c r="L4" s="7"/>
      <c r="M4" s="7"/>
      <c r="N4" s="7"/>
    </row>
    <row r="5" spans="1:14" ht="38.25" x14ac:dyDescent="0.2">
      <c r="A5" s="10"/>
      <c r="B5" s="11" t="s">
        <v>2</v>
      </c>
      <c r="C5" s="101" t="s">
        <v>3</v>
      </c>
      <c r="D5" s="76" t="s">
        <v>4</v>
      </c>
      <c r="E5" s="12" t="s">
        <v>5</v>
      </c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10"/>
      <c r="B6" s="14" t="s">
        <v>6</v>
      </c>
      <c r="C6" s="90">
        <f>C7+C11+C15+C18+C19+C20+C21+C22+C23+C24+C25+C26+C10</f>
        <v>14774449.130000005</v>
      </c>
      <c r="D6" s="77">
        <f>D7+D11+D15+D18+D19+D20+D21+D22+D23+D24+D25+D26+D10+0.01</f>
        <v>12101261.273979997</v>
      </c>
      <c r="E6" s="15">
        <f>D6/C6</f>
        <v>0.8190668340661168</v>
      </c>
      <c r="F6" s="16"/>
      <c r="G6" s="7"/>
      <c r="H6" s="7"/>
      <c r="I6" s="7"/>
      <c r="J6" s="7"/>
      <c r="K6" s="7"/>
      <c r="L6" s="7"/>
      <c r="M6" s="7"/>
      <c r="N6" s="7"/>
    </row>
    <row r="7" spans="1:14" ht="15.75" x14ac:dyDescent="0.25">
      <c r="A7" s="10"/>
      <c r="B7" s="14" t="s">
        <v>7</v>
      </c>
      <c r="C7" s="80">
        <f>C8+C9</f>
        <v>8118973.4199999999</v>
      </c>
      <c r="D7" s="78">
        <f>D8+D9+0.01</f>
        <v>6866269.5815499993</v>
      </c>
      <c r="E7" s="17">
        <f>D7/C7</f>
        <v>0.84570662155831999</v>
      </c>
      <c r="F7" s="16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10"/>
      <c r="B8" s="18" t="s">
        <v>8</v>
      </c>
      <c r="C8" s="52">
        <f>[1]Расшир!E9</f>
        <v>851213.09</v>
      </c>
      <c r="D8" s="79">
        <f>[1]Расшир!F9-0.01</f>
        <v>775731.38543999998</v>
      </c>
      <c r="E8" s="17">
        <f>D8/C8</f>
        <v>0.91132454910908389</v>
      </c>
      <c r="F8" s="16"/>
      <c r="G8" s="7"/>
      <c r="H8" s="7"/>
      <c r="I8" s="7"/>
      <c r="J8" s="7"/>
      <c r="K8" s="7"/>
      <c r="L8" s="7"/>
      <c r="M8" s="7"/>
      <c r="N8" s="7"/>
    </row>
    <row r="9" spans="1:14" ht="15.75" x14ac:dyDescent="0.25">
      <c r="A9" s="10"/>
      <c r="B9" s="18" t="s">
        <v>9</v>
      </c>
      <c r="C9" s="52">
        <f>[1]Расшир!E13</f>
        <v>7267760.3300000001</v>
      </c>
      <c r="D9" s="79">
        <f>[1]Расшир!F13</f>
        <v>6090538.1861099992</v>
      </c>
      <c r="E9" s="19">
        <f>D9/C9</f>
        <v>0.83802133113407151</v>
      </c>
      <c r="F9" s="16"/>
      <c r="G9" s="7"/>
      <c r="H9" s="7"/>
      <c r="I9" s="7"/>
      <c r="J9" s="7"/>
      <c r="K9" s="7"/>
      <c r="L9" s="7"/>
      <c r="M9" s="7"/>
      <c r="N9" s="7"/>
    </row>
    <row r="10" spans="1:14" ht="17.45" customHeight="1" x14ac:dyDescent="0.25">
      <c r="A10" s="10"/>
      <c r="B10" s="20" t="s">
        <v>10</v>
      </c>
      <c r="C10" s="81">
        <f>[1]экономика!D21</f>
        <v>463294.72000000003</v>
      </c>
      <c r="D10" s="78">
        <f>[1]экономика!E21</f>
        <v>415974.08665000001</v>
      </c>
      <c r="E10" s="21">
        <f>D10/C10</f>
        <v>0.89786062455017834</v>
      </c>
      <c r="F10" s="16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A11" s="10"/>
      <c r="B11" s="14" t="s">
        <v>11</v>
      </c>
      <c r="C11" s="80">
        <f>C12+C13+C14</f>
        <v>1041107.55</v>
      </c>
      <c r="D11" s="80">
        <f>D12+D13+D14</f>
        <v>977816.21634000004</v>
      </c>
      <c r="E11" s="17">
        <f t="shared" ref="E11:E90" si="0">D11/C11</f>
        <v>0.9392076892920429</v>
      </c>
      <c r="F11" s="16"/>
      <c r="G11" s="7"/>
      <c r="H11" s="7"/>
      <c r="I11" s="7"/>
      <c r="J11" s="7"/>
      <c r="K11" s="7"/>
      <c r="L11" s="7"/>
      <c r="M11" s="7"/>
      <c r="N11" s="7"/>
    </row>
    <row r="12" spans="1:14" ht="30.75" customHeight="1" x14ac:dyDescent="0.25">
      <c r="A12" s="10"/>
      <c r="B12" s="22" t="s">
        <v>12</v>
      </c>
      <c r="C12" s="52">
        <f>[1]Расшир!E32</f>
        <v>985352.02</v>
      </c>
      <c r="D12" s="52">
        <f>[1]Расшир!F32</f>
        <v>933713.77101000003</v>
      </c>
      <c r="E12" s="19">
        <f t="shared" si="0"/>
        <v>0.94759411059004073</v>
      </c>
      <c r="F12" s="16"/>
      <c r="G12" s="7"/>
      <c r="H12" s="7"/>
      <c r="I12" s="7"/>
      <c r="J12" s="7"/>
      <c r="K12" s="7"/>
      <c r="L12" s="7"/>
      <c r="M12" s="7"/>
      <c r="N12" s="7"/>
    </row>
    <row r="13" spans="1:14" ht="15.75" x14ac:dyDescent="0.25">
      <c r="A13" s="10"/>
      <c r="B13" s="18" t="s">
        <v>13</v>
      </c>
      <c r="C13" s="52">
        <f>[1]Расшир!E35</f>
        <v>1113.4100000000001</v>
      </c>
      <c r="D13" s="52">
        <f>[1]Расшир!F35</f>
        <v>1089.5877700000001</v>
      </c>
      <c r="E13" s="19">
        <f t="shared" si="0"/>
        <v>0.97860426078443696</v>
      </c>
      <c r="F13" s="16"/>
      <c r="G13" s="7"/>
      <c r="H13" s="7"/>
      <c r="I13" s="7"/>
      <c r="J13" s="7"/>
      <c r="K13" s="7"/>
      <c r="L13" s="7"/>
      <c r="M13" s="7"/>
      <c r="N13" s="7"/>
    </row>
    <row r="14" spans="1:14" ht="46.15" customHeight="1" x14ac:dyDescent="0.25">
      <c r="A14" s="10"/>
      <c r="B14" s="23" t="s">
        <v>14</v>
      </c>
      <c r="C14" s="52">
        <f>[1]экономика!D29</f>
        <v>54642.12</v>
      </c>
      <c r="D14" s="52">
        <f>[1]экономика!E29</f>
        <v>43012.857559999997</v>
      </c>
      <c r="E14" s="17">
        <f t="shared" si="0"/>
        <v>0.78717402545874859</v>
      </c>
      <c r="F14" s="16"/>
      <c r="G14" s="7"/>
      <c r="H14" s="7"/>
      <c r="I14" s="7"/>
      <c r="J14" s="7"/>
      <c r="K14" s="7"/>
      <c r="L14" s="7"/>
      <c r="M14" s="7"/>
      <c r="N14" s="7"/>
    </row>
    <row r="15" spans="1:14" ht="15.75" x14ac:dyDescent="0.25">
      <c r="A15" s="10"/>
      <c r="B15" s="14" t="s">
        <v>15</v>
      </c>
      <c r="C15" s="80">
        <f>C16+C17</f>
        <v>1268644.72</v>
      </c>
      <c r="D15" s="80">
        <f>D16+D17</f>
        <v>1148737.6886700001</v>
      </c>
      <c r="E15" s="17">
        <f>D15/C15</f>
        <v>0.90548415215096634</v>
      </c>
      <c r="F15" s="16"/>
      <c r="G15" s="7"/>
      <c r="H15" s="7"/>
      <c r="I15" s="7"/>
      <c r="J15" s="7"/>
      <c r="K15" s="7"/>
      <c r="L15" s="7"/>
      <c r="M15" s="7"/>
      <c r="N15" s="7"/>
    </row>
    <row r="16" spans="1:14" ht="15.75" x14ac:dyDescent="0.25">
      <c r="A16" s="10"/>
      <c r="B16" s="18" t="s">
        <v>16</v>
      </c>
      <c r="C16" s="52">
        <f>[1]Расшир!E41</f>
        <v>330892.03000000003</v>
      </c>
      <c r="D16" s="52">
        <f>[1]Расшир!F41</f>
        <v>274830.30922</v>
      </c>
      <c r="E16" s="19">
        <f>D16/C16</f>
        <v>0.83057397671379385</v>
      </c>
      <c r="F16" s="16"/>
      <c r="G16" s="7"/>
      <c r="H16" s="7"/>
      <c r="I16" s="7"/>
      <c r="J16" s="7"/>
      <c r="K16" s="7"/>
      <c r="L16" s="7"/>
      <c r="M16" s="7"/>
      <c r="N16" s="7"/>
    </row>
    <row r="17" spans="1:14" ht="15.75" x14ac:dyDescent="0.25">
      <c r="A17" s="10"/>
      <c r="B17" s="18" t="s">
        <v>17</v>
      </c>
      <c r="C17" s="52">
        <f>[1]Расшир!E42</f>
        <v>937752.69</v>
      </c>
      <c r="D17" s="52">
        <f>[1]Расшир!F42</f>
        <v>873907.37945000001</v>
      </c>
      <c r="E17" s="19">
        <f t="shared" si="0"/>
        <v>0.93191668631737012</v>
      </c>
      <c r="F17" s="16"/>
      <c r="G17" s="7"/>
      <c r="H17" s="7"/>
      <c r="I17" s="7"/>
      <c r="J17" s="7"/>
      <c r="K17" s="7"/>
      <c r="L17" s="7"/>
      <c r="M17" s="7"/>
      <c r="N17" s="7"/>
    </row>
    <row r="18" spans="1:14" ht="15.75" x14ac:dyDescent="0.25">
      <c r="A18" s="10"/>
      <c r="B18" s="14" t="s">
        <v>18</v>
      </c>
      <c r="C18" s="80">
        <f>[1]Расшир!E51</f>
        <v>258832.82</v>
      </c>
      <c r="D18" s="80">
        <f>[1]Расшир!F51</f>
        <v>225321.33925000002</v>
      </c>
      <c r="E18" s="17">
        <f t="shared" si="0"/>
        <v>0.870528471814355</v>
      </c>
      <c r="F18" s="16"/>
      <c r="G18" s="7"/>
      <c r="H18" s="7"/>
      <c r="I18" s="7"/>
      <c r="J18" s="7"/>
      <c r="K18" s="7"/>
      <c r="L18" s="7"/>
      <c r="M18" s="7"/>
      <c r="N18" s="7"/>
    </row>
    <row r="19" spans="1:14" ht="31.15" customHeight="1" x14ac:dyDescent="0.25">
      <c r="A19" s="10"/>
      <c r="B19" s="24" t="s">
        <v>19</v>
      </c>
      <c r="C19" s="80">
        <f>[1]Расшир!E59</f>
        <v>121.4</v>
      </c>
      <c r="D19" s="80">
        <f>[1]Расшир!F59-0.01</f>
        <v>12.516490000000001</v>
      </c>
      <c r="E19" s="17">
        <f>D19/C19</f>
        <v>0.10310123558484349</v>
      </c>
      <c r="F19" s="16"/>
      <c r="G19" s="7"/>
      <c r="H19" s="7"/>
      <c r="I19" s="7"/>
      <c r="J19" s="7"/>
      <c r="K19" s="7"/>
      <c r="L19" s="7"/>
      <c r="M19" s="7"/>
      <c r="N19" s="7"/>
    </row>
    <row r="20" spans="1:14" ht="45.75" customHeight="1" x14ac:dyDescent="0.25">
      <c r="A20" s="10"/>
      <c r="B20" s="24" t="s">
        <v>20</v>
      </c>
      <c r="C20" s="80">
        <f>[1]Расшир!E76</f>
        <v>1918347.9600000002</v>
      </c>
      <c r="D20" s="80">
        <f>[1]Расшир!F76</f>
        <v>1234129.9814200001</v>
      </c>
      <c r="E20" s="17">
        <f t="shared" si="0"/>
        <v>0.64332957688239201</v>
      </c>
      <c r="F20" s="16"/>
      <c r="G20" s="7"/>
      <c r="H20" s="7"/>
      <c r="I20" s="7"/>
      <c r="J20" s="7"/>
      <c r="K20" s="7"/>
      <c r="L20" s="7"/>
      <c r="M20" s="7"/>
      <c r="N20" s="7"/>
    </row>
    <row r="21" spans="1:14" ht="13.9" customHeight="1" x14ac:dyDescent="0.25">
      <c r="A21" s="10"/>
      <c r="B21" s="24" t="s">
        <v>21</v>
      </c>
      <c r="C21" s="80">
        <f>[1]Расшир!E107</f>
        <v>77507.760000000009</v>
      </c>
      <c r="D21" s="80">
        <f>[1]Расшир!F107</f>
        <v>47265.374080000001</v>
      </c>
      <c r="E21" s="17">
        <f t="shared" si="0"/>
        <v>0.60981473442143075</v>
      </c>
      <c r="F21" s="16"/>
      <c r="G21" s="7"/>
      <c r="H21" s="7"/>
      <c r="I21" s="7"/>
      <c r="J21" s="7"/>
      <c r="K21" s="7"/>
      <c r="L21" s="7"/>
      <c r="M21" s="7"/>
      <c r="N21" s="7"/>
    </row>
    <row r="22" spans="1:14" ht="30.75" customHeight="1" x14ac:dyDescent="0.25">
      <c r="A22" s="10"/>
      <c r="B22" s="24" t="s">
        <v>22</v>
      </c>
      <c r="C22" s="80">
        <f>[1]Расшир!E115</f>
        <v>81648.42</v>
      </c>
      <c r="D22" s="80">
        <f>[1]Расшир!F115</f>
        <v>53950.907989999992</v>
      </c>
      <c r="E22" s="17">
        <f t="shared" si="0"/>
        <v>0.66077099826304042</v>
      </c>
      <c r="F22" s="16"/>
      <c r="G22" s="7"/>
      <c r="H22" s="7"/>
      <c r="I22" s="7"/>
      <c r="J22" s="7"/>
      <c r="K22" s="7"/>
      <c r="L22" s="7"/>
      <c r="M22" s="7"/>
      <c r="N22" s="7"/>
    </row>
    <row r="23" spans="1:14" ht="29.45" customHeight="1" x14ac:dyDescent="0.25">
      <c r="A23" s="10"/>
      <c r="B23" s="24" t="s">
        <v>23</v>
      </c>
      <c r="C23" s="80">
        <f>[1]Расшир!E129</f>
        <v>1254575.04</v>
      </c>
      <c r="D23" s="80">
        <f>[1]Расшир!F129</f>
        <v>865088.86736999999</v>
      </c>
      <c r="E23" s="17">
        <f t="shared" si="0"/>
        <v>0.68954732860778101</v>
      </c>
      <c r="F23" s="16"/>
      <c r="G23" s="7"/>
      <c r="H23" s="7"/>
      <c r="I23" s="7"/>
      <c r="J23" s="7"/>
      <c r="K23" s="7"/>
      <c r="L23" s="7"/>
      <c r="M23" s="7"/>
      <c r="N23" s="7"/>
    </row>
    <row r="24" spans="1:14" ht="15.75" customHeight="1" x14ac:dyDescent="0.25">
      <c r="A24" s="10"/>
      <c r="B24" s="14" t="s">
        <v>24</v>
      </c>
      <c r="C24" s="80">
        <f>[1]Расшир!E152</f>
        <v>362.57</v>
      </c>
      <c r="D24" s="80">
        <f>[1]Расшир!F152</f>
        <v>111.75</v>
      </c>
      <c r="E24" s="17">
        <f t="shared" si="0"/>
        <v>0.30821634443004109</v>
      </c>
      <c r="F24" s="16"/>
      <c r="G24" s="7"/>
      <c r="H24" s="7"/>
      <c r="I24" s="7"/>
      <c r="J24" s="7"/>
      <c r="K24" s="7"/>
      <c r="L24" s="7"/>
      <c r="M24" s="7"/>
      <c r="N24" s="7"/>
    </row>
    <row r="25" spans="1:14" ht="15.75" x14ac:dyDescent="0.25">
      <c r="A25" s="10"/>
      <c r="B25" s="14" t="s">
        <v>25</v>
      </c>
      <c r="C25" s="80">
        <f>[1]Расшир!E157</f>
        <v>254603.90000000005</v>
      </c>
      <c r="D25" s="80">
        <f>[1]Расшир!F157</f>
        <v>232944.26995999995</v>
      </c>
      <c r="E25" s="17">
        <f t="shared" si="0"/>
        <v>0.91492812938057866</v>
      </c>
      <c r="F25" s="16"/>
      <c r="G25" s="7"/>
      <c r="H25" s="7"/>
      <c r="I25" s="7"/>
      <c r="J25" s="7"/>
      <c r="K25" s="7"/>
      <c r="L25" s="7"/>
      <c r="M25" s="7"/>
      <c r="N25" s="7"/>
    </row>
    <row r="26" spans="1:14" ht="18.600000000000001" customHeight="1" x14ac:dyDescent="0.25">
      <c r="A26" s="10"/>
      <c r="B26" s="25" t="s">
        <v>26</v>
      </c>
      <c r="C26" s="80">
        <f>[1]Расшир!E209</f>
        <v>36428.85</v>
      </c>
      <c r="D26" s="80">
        <f>[1]Расшир!F209</f>
        <v>33638.684209999999</v>
      </c>
      <c r="E26" s="17">
        <f t="shared" si="0"/>
        <v>0.92340779931290728</v>
      </c>
      <c r="F26" s="16"/>
      <c r="G26" s="7"/>
      <c r="H26" s="7"/>
      <c r="I26" s="7"/>
      <c r="J26" s="7"/>
      <c r="K26" s="7"/>
      <c r="L26" s="7"/>
      <c r="M26" s="7"/>
      <c r="N26" s="7"/>
    </row>
    <row r="27" spans="1:14" ht="15.75" x14ac:dyDescent="0.25">
      <c r="A27" s="10"/>
      <c r="B27" s="14" t="s">
        <v>27</v>
      </c>
      <c r="C27" s="80">
        <f>[1]Расшир!E215</f>
        <v>15102220.112619998</v>
      </c>
      <c r="D27" s="80">
        <f>[1]Расшир!F215</f>
        <v>12986759.70504</v>
      </c>
      <c r="E27" s="17">
        <f t="shared" si="0"/>
        <v>0.85992387928366654</v>
      </c>
      <c r="F27" s="16"/>
      <c r="G27" s="7"/>
      <c r="H27" s="7"/>
      <c r="I27" s="7"/>
      <c r="J27" s="7"/>
      <c r="K27" s="7"/>
      <c r="L27" s="7"/>
      <c r="M27" s="7"/>
      <c r="N27" s="7"/>
    </row>
    <row r="28" spans="1:14" ht="31.9" customHeight="1" x14ac:dyDescent="0.25">
      <c r="A28" s="10"/>
      <c r="B28" s="25" t="s">
        <v>28</v>
      </c>
      <c r="C28" s="80">
        <f>[1]Расшир!E216</f>
        <v>15094703.764619999</v>
      </c>
      <c r="D28" s="80">
        <f>[1]Расшир!F216</f>
        <v>12980666.268540001</v>
      </c>
      <c r="E28" s="17">
        <f t="shared" si="0"/>
        <v>0.85994839454650152</v>
      </c>
      <c r="F28" s="16"/>
      <c r="G28" s="7"/>
      <c r="H28" s="7"/>
      <c r="I28" s="7"/>
      <c r="J28" s="7"/>
      <c r="K28" s="7"/>
      <c r="L28" s="7"/>
      <c r="M28" s="7"/>
      <c r="N28" s="7"/>
    </row>
    <row r="29" spans="1:14" ht="44.25" hidden="1" customHeight="1" x14ac:dyDescent="0.25">
      <c r="A29" s="10"/>
      <c r="B29" s="26" t="s">
        <v>29</v>
      </c>
      <c r="C29" s="80">
        <f>[1]Расшир!E341</f>
        <v>0</v>
      </c>
      <c r="D29" s="80">
        <f>[1]Расшир!F341</f>
        <v>0</v>
      </c>
      <c r="E29" s="17">
        <v>0</v>
      </c>
      <c r="F29" s="16"/>
      <c r="G29" s="7"/>
      <c r="H29" s="7"/>
      <c r="I29" s="7"/>
      <c r="J29" s="7"/>
      <c r="K29" s="7"/>
      <c r="L29" s="7"/>
      <c r="M29" s="7"/>
      <c r="N29" s="7"/>
    </row>
    <row r="30" spans="1:14" ht="33" customHeight="1" x14ac:dyDescent="0.25">
      <c r="A30" s="27"/>
      <c r="B30" s="28" t="s">
        <v>30</v>
      </c>
      <c r="C30" s="52">
        <f>[1]Расшир!E217</f>
        <v>98530.4</v>
      </c>
      <c r="D30" s="52">
        <f>[1]Расшир!F217</f>
        <v>98530.4</v>
      </c>
      <c r="E30" s="19">
        <f t="shared" si="0"/>
        <v>1</v>
      </c>
      <c r="F30" s="16"/>
      <c r="G30" s="7"/>
      <c r="H30" s="7"/>
      <c r="I30" s="7"/>
      <c r="J30" s="7"/>
      <c r="K30" s="7"/>
      <c r="L30" s="7"/>
      <c r="M30" s="7"/>
      <c r="N30" s="7"/>
    </row>
    <row r="31" spans="1:14" ht="33" customHeight="1" x14ac:dyDescent="0.25">
      <c r="A31" s="29"/>
      <c r="B31" s="28" t="s">
        <v>31</v>
      </c>
      <c r="C31" s="52">
        <f>[1]Расшир!E221</f>
        <v>10297089.10262</v>
      </c>
      <c r="D31" s="52">
        <f>[1]Расшир!F221</f>
        <v>9319466.0237100013</v>
      </c>
      <c r="E31" s="19">
        <f t="shared" si="0"/>
        <v>0.90505830636531526</v>
      </c>
      <c r="F31" s="16"/>
      <c r="G31" s="7"/>
      <c r="H31" s="7"/>
      <c r="I31" s="7"/>
      <c r="J31" s="7"/>
      <c r="K31" s="7"/>
      <c r="L31" s="7"/>
      <c r="M31" s="7"/>
      <c r="N31" s="7"/>
    </row>
    <row r="32" spans="1:14" ht="17.25" hidden="1" customHeight="1" x14ac:dyDescent="0.25">
      <c r="A32" s="29"/>
      <c r="B32" s="28" t="s">
        <v>32</v>
      </c>
      <c r="C32" s="52">
        <f>[1]Расшир!E270</f>
        <v>0</v>
      </c>
      <c r="D32" s="52">
        <f>[1]Расшир!F270</f>
        <v>0</v>
      </c>
      <c r="E32" s="19">
        <v>0</v>
      </c>
      <c r="F32" s="16"/>
      <c r="G32" s="7"/>
      <c r="H32" s="7"/>
      <c r="I32" s="7"/>
      <c r="J32" s="7"/>
      <c r="K32" s="7"/>
      <c r="L32" s="7"/>
      <c r="M32" s="7"/>
      <c r="N32" s="7"/>
    </row>
    <row r="33" spans="1:14" ht="33" customHeight="1" x14ac:dyDescent="0.25">
      <c r="A33" s="29"/>
      <c r="B33" s="28" t="s">
        <v>33</v>
      </c>
      <c r="C33" s="52">
        <f>[1]Расшир!E280</f>
        <v>4699084.2619999992</v>
      </c>
      <c r="D33" s="52">
        <f>[1]Расшир!F280</f>
        <v>3562669.8448299994</v>
      </c>
      <c r="E33" s="19">
        <f t="shared" si="0"/>
        <v>0.7581625793859833</v>
      </c>
      <c r="F33" s="16"/>
      <c r="G33" s="7"/>
      <c r="H33" s="7"/>
      <c r="I33" s="7"/>
      <c r="J33" s="7"/>
      <c r="K33" s="7"/>
      <c r="L33" s="7"/>
      <c r="M33" s="7"/>
      <c r="N33" s="7"/>
    </row>
    <row r="34" spans="1:14" ht="27.6" customHeight="1" x14ac:dyDescent="0.25">
      <c r="A34" s="10"/>
      <c r="B34" s="26" t="s">
        <v>34</v>
      </c>
      <c r="C34" s="80">
        <f>[1]Расшир!E352</f>
        <v>-77951.212</v>
      </c>
      <c r="D34" s="80">
        <f>[1]Расшир!F352</f>
        <v>-86773.518700000001</v>
      </c>
      <c r="E34" s="19" t="s">
        <v>35</v>
      </c>
      <c r="F34" s="16"/>
      <c r="G34" s="7"/>
      <c r="H34" s="7"/>
      <c r="I34" s="7"/>
      <c r="J34" s="7"/>
      <c r="K34" s="7"/>
      <c r="L34" s="7"/>
      <c r="M34" s="7"/>
      <c r="N34" s="7"/>
    </row>
    <row r="35" spans="1:14" ht="16.899999999999999" customHeight="1" x14ac:dyDescent="0.25">
      <c r="A35" s="10"/>
      <c r="B35" s="26" t="s">
        <v>36</v>
      </c>
      <c r="C35" s="81">
        <f>[1]Расшир!E344</f>
        <v>21274.53</v>
      </c>
      <c r="D35" s="81">
        <f>[1]Расшир!F344</f>
        <v>19349.225999999999</v>
      </c>
      <c r="E35" s="17">
        <f t="shared" si="0"/>
        <v>0.90950192554195086</v>
      </c>
      <c r="F35" s="16"/>
      <c r="G35" s="7"/>
      <c r="H35" s="7"/>
      <c r="I35" s="7"/>
      <c r="J35" s="7"/>
      <c r="K35" s="7"/>
      <c r="L35" s="7"/>
      <c r="M35" s="7"/>
      <c r="N35" s="7"/>
    </row>
    <row r="36" spans="1:14" ht="50.25" customHeight="1" x14ac:dyDescent="0.25">
      <c r="A36" s="10"/>
      <c r="B36" s="30" t="s">
        <v>37</v>
      </c>
      <c r="C36" s="81">
        <f>[1]Расшир!E346</f>
        <v>64193.03</v>
      </c>
      <c r="D36" s="81">
        <f>[1]Расшир!F346</f>
        <v>73517.729200000002</v>
      </c>
      <c r="E36" s="17">
        <f t="shared" si="0"/>
        <v>1.1452603062980513</v>
      </c>
      <c r="F36" s="16"/>
      <c r="G36" s="7"/>
      <c r="H36" s="7"/>
      <c r="I36" s="7"/>
      <c r="J36" s="7"/>
      <c r="K36" s="7"/>
      <c r="L36" s="7"/>
      <c r="M36" s="7"/>
      <c r="N36" s="7"/>
    </row>
    <row r="37" spans="1:14" s="35" customFormat="1" ht="18.75" x14ac:dyDescent="0.3">
      <c r="A37" s="31"/>
      <c r="B37" s="32" t="s">
        <v>38</v>
      </c>
      <c r="C37" s="80">
        <f>[1]Расшир!E373</f>
        <v>29876669.242620002</v>
      </c>
      <c r="D37" s="80">
        <f>[1]Расшир!F373</f>
        <v>25088020.97902</v>
      </c>
      <c r="E37" s="17">
        <f t="shared" si="0"/>
        <v>0.83971947392419344</v>
      </c>
      <c r="F37" s="33"/>
      <c r="G37" s="34"/>
      <c r="H37" s="34"/>
      <c r="I37" s="34"/>
      <c r="J37" s="34"/>
      <c r="K37" s="34"/>
      <c r="L37" s="34"/>
      <c r="M37" s="34"/>
      <c r="N37" s="34"/>
    </row>
    <row r="38" spans="1:14" ht="15.75" hidden="1" x14ac:dyDescent="0.25">
      <c r="A38" s="10"/>
      <c r="B38" s="18"/>
      <c r="C38" s="82"/>
      <c r="D38" s="82"/>
      <c r="E38" s="36" t="e">
        <f t="shared" si="0"/>
        <v>#DIV/0!</v>
      </c>
      <c r="F38" s="16"/>
      <c r="G38" s="7"/>
      <c r="H38" s="7"/>
      <c r="I38" s="7"/>
      <c r="J38" s="7"/>
      <c r="K38" s="7"/>
      <c r="L38" s="7"/>
      <c r="M38" s="7"/>
      <c r="N38" s="7"/>
    </row>
    <row r="39" spans="1:14" ht="9" customHeight="1" x14ac:dyDescent="0.2">
      <c r="A39" s="10"/>
      <c r="C39" s="83"/>
      <c r="D39" s="83"/>
      <c r="E39" s="37"/>
    </row>
    <row r="40" spans="1:14" ht="15.75" x14ac:dyDescent="0.25">
      <c r="A40" s="10"/>
      <c r="B40" s="14" t="s">
        <v>39</v>
      </c>
      <c r="C40" s="82"/>
      <c r="D40" s="82"/>
      <c r="E40" s="36"/>
      <c r="F40" s="16"/>
      <c r="G40" s="7"/>
      <c r="H40" s="7"/>
      <c r="I40" s="7"/>
      <c r="J40" s="7"/>
      <c r="K40" s="7"/>
      <c r="L40" s="7"/>
      <c r="M40" s="7"/>
      <c r="N40" s="7"/>
    </row>
    <row r="41" spans="1:14" ht="7.9" customHeight="1" x14ac:dyDescent="0.25">
      <c r="A41" s="38"/>
      <c r="B41" s="39"/>
      <c r="C41" s="84"/>
      <c r="D41" s="84"/>
      <c r="E41" s="40"/>
      <c r="F41" s="16"/>
      <c r="G41" s="7"/>
      <c r="H41" s="7"/>
      <c r="I41" s="7"/>
      <c r="J41" s="7"/>
      <c r="K41" s="7"/>
      <c r="L41" s="7"/>
      <c r="M41" s="7"/>
      <c r="N41" s="7"/>
    </row>
    <row r="42" spans="1:14" ht="15.75" x14ac:dyDescent="0.25">
      <c r="A42" s="41" t="s">
        <v>40</v>
      </c>
      <c r="B42" s="42" t="s">
        <v>41</v>
      </c>
      <c r="C42" s="85">
        <f>[1]Расшир!E376</f>
        <v>3635597.3929300001</v>
      </c>
      <c r="D42" s="85">
        <f>[1]Расшир!F376</f>
        <v>2800890.8424399998</v>
      </c>
      <c r="E42" s="43">
        <f t="shared" si="0"/>
        <v>0.77040731954720276</v>
      </c>
      <c r="F42" s="16"/>
      <c r="G42" s="7"/>
      <c r="H42" s="7"/>
      <c r="I42" s="7"/>
      <c r="J42" s="7"/>
      <c r="K42" s="7"/>
      <c r="L42" s="7"/>
      <c r="M42" s="7"/>
      <c r="N42" s="7"/>
    </row>
    <row r="43" spans="1:14" ht="31.5" x14ac:dyDescent="0.25">
      <c r="A43" s="44" t="s">
        <v>42</v>
      </c>
      <c r="B43" s="45" t="s">
        <v>43</v>
      </c>
      <c r="C43" s="52">
        <f>[1]Расшир!E413</f>
        <v>4348.07</v>
      </c>
      <c r="D43" s="52">
        <f>[1]Расшир!F413</f>
        <v>3963.7986500000002</v>
      </c>
      <c r="E43" s="19">
        <f t="shared" si="0"/>
        <v>0.91162254747508675</v>
      </c>
      <c r="F43" s="16"/>
      <c r="G43" s="7"/>
      <c r="H43" s="7"/>
      <c r="I43" s="7"/>
      <c r="J43" s="7"/>
      <c r="K43" s="7"/>
      <c r="L43" s="7"/>
      <c r="M43" s="7"/>
      <c r="N43" s="7"/>
    </row>
    <row r="44" spans="1:14" ht="60" customHeight="1" x14ac:dyDescent="0.25">
      <c r="A44" s="44" t="s">
        <v>44</v>
      </c>
      <c r="B44" s="45" t="s">
        <v>45</v>
      </c>
      <c r="C44" s="52">
        <f>[1]Расшир!E417</f>
        <v>64484.619999999995</v>
      </c>
      <c r="D44" s="52">
        <f>[1]Расшир!F417</f>
        <v>45216.650379999999</v>
      </c>
      <c r="E44" s="19">
        <f t="shared" si="0"/>
        <v>0.70120054022183897</v>
      </c>
      <c r="F44" s="16"/>
      <c r="G44" s="7"/>
      <c r="H44" s="7"/>
      <c r="I44" s="7"/>
      <c r="J44" s="7"/>
      <c r="K44" s="7"/>
      <c r="L44" s="7"/>
      <c r="M44" s="7"/>
      <c r="N44" s="7"/>
    </row>
    <row r="45" spans="1:14" ht="47.25" x14ac:dyDescent="0.25">
      <c r="A45" s="44" t="s">
        <v>46</v>
      </c>
      <c r="B45" s="45" t="s">
        <v>47</v>
      </c>
      <c r="C45" s="52">
        <f>[1]Расшир!E426</f>
        <v>832851.20770000003</v>
      </c>
      <c r="D45" s="52">
        <f>[1]Расшир!F426</f>
        <v>706256.40324999986</v>
      </c>
      <c r="E45" s="19">
        <f t="shared" si="0"/>
        <v>0.84799829395744764</v>
      </c>
      <c r="F45" s="16"/>
      <c r="G45" s="7"/>
      <c r="H45" s="7"/>
      <c r="I45" s="7"/>
      <c r="J45" s="7"/>
      <c r="K45" s="7"/>
      <c r="L45" s="7"/>
      <c r="M45" s="7"/>
      <c r="N45" s="7"/>
    </row>
    <row r="46" spans="1:14" ht="15.75" hidden="1" x14ac:dyDescent="0.25">
      <c r="A46" s="44" t="s">
        <v>48</v>
      </c>
      <c r="B46" s="45" t="s">
        <v>49</v>
      </c>
      <c r="C46" s="52">
        <f>[1]Расшир!E438</f>
        <v>0</v>
      </c>
      <c r="D46" s="52">
        <f>[1]Расшир!F438</f>
        <v>0</v>
      </c>
      <c r="E46" s="19">
        <v>0</v>
      </c>
      <c r="F46" s="16"/>
      <c r="G46" s="7"/>
      <c r="H46" s="7"/>
      <c r="I46" s="7"/>
      <c r="J46" s="7"/>
      <c r="K46" s="7"/>
      <c r="L46" s="7"/>
      <c r="M46" s="7"/>
      <c r="N46" s="7"/>
    </row>
    <row r="47" spans="1:14" ht="47.25" x14ac:dyDescent="0.25">
      <c r="A47" s="44" t="s">
        <v>50</v>
      </c>
      <c r="B47" s="45" t="s">
        <v>51</v>
      </c>
      <c r="C47" s="52">
        <f>[1]Расшир!E441</f>
        <v>181948.76</v>
      </c>
      <c r="D47" s="52">
        <f>[1]Расшир!F441</f>
        <v>136773.97855</v>
      </c>
      <c r="E47" s="19">
        <f t="shared" si="0"/>
        <v>0.75171701389995726</v>
      </c>
      <c r="F47" s="16"/>
      <c r="G47" s="7"/>
      <c r="H47" s="7"/>
      <c r="I47" s="7"/>
      <c r="J47" s="7"/>
      <c r="K47" s="7"/>
      <c r="L47" s="7"/>
      <c r="M47" s="7"/>
      <c r="N47" s="7"/>
    </row>
    <row r="48" spans="1:14" ht="15.75" x14ac:dyDescent="0.25">
      <c r="A48" s="44" t="s">
        <v>52</v>
      </c>
      <c r="B48" s="45" t="s">
        <v>53</v>
      </c>
      <c r="C48" s="52">
        <f>[1]Расшир!E451</f>
        <v>7553.4229300000006</v>
      </c>
      <c r="D48" s="52">
        <f>[1]Расшир!F451</f>
        <v>6602.7525500000011</v>
      </c>
      <c r="E48" s="19">
        <f t="shared" si="0"/>
        <v>0.87414045409476371</v>
      </c>
      <c r="F48" s="16"/>
      <c r="G48" s="7"/>
      <c r="H48" s="7"/>
      <c r="I48" s="7"/>
      <c r="J48" s="7"/>
      <c r="K48" s="7"/>
      <c r="L48" s="7"/>
      <c r="M48" s="7"/>
      <c r="N48" s="7"/>
    </row>
    <row r="49" spans="1:14" ht="15.75" x14ac:dyDescent="0.25">
      <c r="A49" s="44" t="s">
        <v>54</v>
      </c>
      <c r="B49" s="45" t="s">
        <v>55</v>
      </c>
      <c r="C49" s="52">
        <f>[1]Расшир!E458</f>
        <v>49462.450270000001</v>
      </c>
      <c r="D49" s="52">
        <f>[1]Расшир!F458</f>
        <v>0</v>
      </c>
      <c r="E49" s="19">
        <v>0</v>
      </c>
      <c r="F49" s="16"/>
      <c r="G49" s="7"/>
      <c r="H49" s="7"/>
      <c r="I49" s="7"/>
      <c r="J49" s="7"/>
      <c r="K49" s="7"/>
      <c r="L49" s="7"/>
      <c r="M49" s="7"/>
      <c r="N49" s="7"/>
    </row>
    <row r="50" spans="1:14" ht="15.75" x14ac:dyDescent="0.25">
      <c r="A50" s="44" t="s">
        <v>56</v>
      </c>
      <c r="B50" s="45" t="s">
        <v>57</v>
      </c>
      <c r="C50" s="52">
        <f>[1]Расшир!E460</f>
        <v>2494948.86203</v>
      </c>
      <c r="D50" s="52">
        <f>[1]Расшир!F460</f>
        <v>1902077.2590600001</v>
      </c>
      <c r="E50" s="19">
        <f t="shared" si="0"/>
        <v>0.76237124055215566</v>
      </c>
      <c r="F50" s="16"/>
      <c r="G50" s="7"/>
      <c r="H50" s="7"/>
      <c r="I50" s="7"/>
      <c r="J50" s="7"/>
      <c r="K50" s="7"/>
      <c r="L50" s="7"/>
      <c r="M50" s="7"/>
      <c r="N50" s="7"/>
    </row>
    <row r="51" spans="1:14" ht="35.25" customHeight="1" x14ac:dyDescent="0.25">
      <c r="A51" s="41" t="s">
        <v>58</v>
      </c>
      <c r="B51" s="46" t="s">
        <v>59</v>
      </c>
      <c r="C51" s="85">
        <f>[1]Расшир!E486</f>
        <v>73758.891000000003</v>
      </c>
      <c r="D51" s="85">
        <f>[1]Расшир!F486</f>
        <v>67996.929140000007</v>
      </c>
      <c r="E51" s="43">
        <f t="shared" si="0"/>
        <v>0.92188112128746624</v>
      </c>
      <c r="F51" s="16"/>
      <c r="G51" s="7"/>
      <c r="H51" s="7"/>
      <c r="I51" s="7"/>
      <c r="J51" s="7"/>
      <c r="K51" s="7"/>
      <c r="L51" s="7"/>
      <c r="M51" s="7"/>
      <c r="N51" s="7"/>
    </row>
    <row r="52" spans="1:14" ht="50.45" customHeight="1" x14ac:dyDescent="0.25">
      <c r="A52" s="47" t="s">
        <v>60</v>
      </c>
      <c r="B52" s="48" t="s">
        <v>61</v>
      </c>
      <c r="C52" s="52">
        <f>[1]Расшир!E497</f>
        <v>73758.891000000003</v>
      </c>
      <c r="D52" s="52">
        <f>[1]Расшир!F497</f>
        <v>67996.929140000007</v>
      </c>
      <c r="E52" s="19">
        <f>D52/C52</f>
        <v>0.92188112128746624</v>
      </c>
      <c r="F52" s="16"/>
      <c r="G52" s="7"/>
      <c r="H52" s="7"/>
      <c r="I52" s="7"/>
      <c r="J52" s="7"/>
      <c r="K52" s="7"/>
      <c r="L52" s="7"/>
      <c r="M52" s="7"/>
      <c r="N52" s="7"/>
    </row>
    <row r="53" spans="1:14" ht="15.75" x14ac:dyDescent="0.25">
      <c r="A53" s="41" t="s">
        <v>62</v>
      </c>
      <c r="B53" s="42" t="s">
        <v>63</v>
      </c>
      <c r="C53" s="85">
        <f>[1]Расшир!E505</f>
        <v>4472908.8608599994</v>
      </c>
      <c r="D53" s="85">
        <f>[1]Расшир!F505</f>
        <v>2963811.4200299997</v>
      </c>
      <c r="E53" s="43">
        <f t="shared" si="0"/>
        <v>0.66261386319866844</v>
      </c>
      <c r="F53" s="16"/>
      <c r="G53" s="7"/>
      <c r="H53" s="7"/>
      <c r="I53" s="7"/>
      <c r="J53" s="7"/>
      <c r="K53" s="7"/>
      <c r="L53" s="7"/>
      <c r="M53" s="7"/>
      <c r="N53" s="7"/>
    </row>
    <row r="54" spans="1:14" ht="15.75" x14ac:dyDescent="0.25">
      <c r="A54" s="44" t="s">
        <v>64</v>
      </c>
      <c r="B54" s="45" t="s">
        <v>65</v>
      </c>
      <c r="C54" s="52">
        <f>[1]Расшир!E561</f>
        <v>531523.48869999999</v>
      </c>
      <c r="D54" s="52">
        <f>[1]Расшир!F561</f>
        <v>456992.75274000003</v>
      </c>
      <c r="E54" s="19">
        <f t="shared" si="0"/>
        <v>0.85977903602663508</v>
      </c>
      <c r="F54" s="16"/>
      <c r="G54" s="7"/>
      <c r="H54" s="7"/>
      <c r="I54" s="7"/>
      <c r="J54" s="7"/>
      <c r="K54" s="7"/>
      <c r="L54" s="7"/>
      <c r="M54" s="7"/>
      <c r="N54" s="7"/>
    </row>
    <row r="55" spans="1:14" ht="15.75" x14ac:dyDescent="0.25">
      <c r="A55" s="44" t="s">
        <v>66</v>
      </c>
      <c r="B55" s="45" t="s">
        <v>67</v>
      </c>
      <c r="C55" s="52">
        <f>[1]Расшир!E571</f>
        <v>3842982.0665099998</v>
      </c>
      <c r="D55" s="52">
        <f>[1]Расшир!F571</f>
        <v>2435284.6395799997</v>
      </c>
      <c r="E55" s="19">
        <f t="shared" si="0"/>
        <v>0.63369659223822528</v>
      </c>
      <c r="F55" s="16"/>
      <c r="G55" s="7"/>
      <c r="H55" s="7"/>
      <c r="I55" s="7"/>
      <c r="J55" s="7"/>
      <c r="K55" s="7"/>
      <c r="L55" s="7"/>
      <c r="M55" s="7"/>
      <c r="N55" s="7"/>
    </row>
    <row r="56" spans="1:14" ht="18.75" customHeight="1" x14ac:dyDescent="0.25">
      <c r="A56" s="49" t="s">
        <v>68</v>
      </c>
      <c r="B56" s="50" t="s">
        <v>69</v>
      </c>
      <c r="C56" s="102">
        <f>[1]Расшир!E580-0.01</f>
        <v>98403.29565</v>
      </c>
      <c r="D56" s="86">
        <f>[1]Расшир!F580</f>
        <v>71534.027710000009</v>
      </c>
      <c r="E56" s="19">
        <f t="shared" si="0"/>
        <v>0.72694747912134594</v>
      </c>
      <c r="F56" s="16"/>
      <c r="G56" s="7"/>
      <c r="H56" s="7"/>
      <c r="I56" s="7"/>
      <c r="J56" s="7"/>
      <c r="K56" s="7"/>
      <c r="L56" s="7"/>
      <c r="M56" s="7"/>
      <c r="N56" s="7"/>
    </row>
    <row r="57" spans="1:14" ht="15.75" x14ac:dyDescent="0.25">
      <c r="A57" s="51" t="s">
        <v>70</v>
      </c>
      <c r="B57" s="42" t="s">
        <v>71</v>
      </c>
      <c r="C57" s="85">
        <f>[1]Расшир!E594</f>
        <v>2887811.3918000003</v>
      </c>
      <c r="D57" s="85">
        <f>[1]Расшир!F594</f>
        <v>2046619.0457600001</v>
      </c>
      <c r="E57" s="43">
        <f t="shared" si="0"/>
        <v>0.70870938856028376</v>
      </c>
      <c r="F57" s="16"/>
      <c r="G57" s="7"/>
      <c r="H57" s="7"/>
      <c r="I57" s="7"/>
      <c r="J57" s="7"/>
      <c r="K57" s="7"/>
      <c r="L57" s="7"/>
      <c r="M57" s="7"/>
      <c r="N57" s="7"/>
    </row>
    <row r="58" spans="1:14" ht="15.75" x14ac:dyDescent="0.25">
      <c r="A58" s="44" t="s">
        <v>72</v>
      </c>
      <c r="B58" s="45" t="s">
        <v>73</v>
      </c>
      <c r="C58" s="52">
        <f>[1]Расшир!E639+0.01</f>
        <v>844543.65483999997</v>
      </c>
      <c r="D58" s="52">
        <f>[1]Расшир!F639</f>
        <v>768015.09499999997</v>
      </c>
      <c r="E58" s="19">
        <f t="shared" si="0"/>
        <v>0.90938471990000513</v>
      </c>
      <c r="F58" s="16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44" t="s">
        <v>74</v>
      </c>
      <c r="B59" s="45" t="s">
        <v>75</v>
      </c>
      <c r="C59" s="52">
        <f>[1]Расшир!E649</f>
        <v>383889.42457999999</v>
      </c>
      <c r="D59" s="52">
        <f>[1]Расшир!F649</f>
        <v>189538.32024999999</v>
      </c>
      <c r="E59" s="19">
        <f t="shared" si="0"/>
        <v>0.49373154901927097</v>
      </c>
      <c r="F59" s="16"/>
      <c r="G59" s="7"/>
      <c r="H59" s="7"/>
      <c r="I59" s="7"/>
      <c r="J59" s="7"/>
      <c r="K59" s="7"/>
      <c r="L59" s="7"/>
      <c r="M59" s="7"/>
      <c r="N59" s="7"/>
    </row>
    <row r="60" spans="1:14" ht="15.75" x14ac:dyDescent="0.25">
      <c r="A60" s="44" t="s">
        <v>76</v>
      </c>
      <c r="B60" s="45" t="s">
        <v>77</v>
      </c>
      <c r="C60" s="52">
        <f>[1]Расшир!E656</f>
        <v>1069797.2833399998</v>
      </c>
      <c r="D60" s="52">
        <f>[1]Расшир!F656</f>
        <v>756386.27497999987</v>
      </c>
      <c r="E60" s="19">
        <f t="shared" si="0"/>
        <v>0.70703701230058869</v>
      </c>
      <c r="F60" s="16"/>
      <c r="G60" s="7"/>
      <c r="H60" s="7"/>
      <c r="I60" s="7"/>
      <c r="J60" s="7"/>
      <c r="K60" s="7"/>
      <c r="L60" s="7"/>
      <c r="M60" s="7"/>
      <c r="N60" s="7"/>
    </row>
    <row r="61" spans="1:14" ht="15.75" hidden="1" x14ac:dyDescent="0.25">
      <c r="A61" s="44" t="s">
        <v>78</v>
      </c>
      <c r="B61" s="45" t="s">
        <v>79</v>
      </c>
      <c r="C61" s="52">
        <f>[1]Расшир!E664</f>
        <v>0</v>
      </c>
      <c r="D61" s="52">
        <f>[1]Расшир!F664</f>
        <v>0</v>
      </c>
      <c r="E61" s="19">
        <v>0</v>
      </c>
      <c r="F61" s="16"/>
      <c r="G61" s="7"/>
      <c r="H61" s="7"/>
      <c r="I61" s="7"/>
      <c r="J61" s="7"/>
      <c r="K61" s="7"/>
      <c r="L61" s="7"/>
      <c r="M61" s="7"/>
      <c r="N61" s="7"/>
    </row>
    <row r="62" spans="1:14" ht="31.5" x14ac:dyDescent="0.25">
      <c r="A62" s="44" t="s">
        <v>80</v>
      </c>
      <c r="B62" s="45" t="s">
        <v>81</v>
      </c>
      <c r="C62" s="52">
        <f>[1]Расшир!E667</f>
        <v>589581.03903999995</v>
      </c>
      <c r="D62" s="52">
        <f>[1]Расшир!F667</f>
        <v>332679.35553</v>
      </c>
      <c r="E62" s="19">
        <f t="shared" si="0"/>
        <v>0.5642640001986724</v>
      </c>
      <c r="F62" s="16"/>
      <c r="G62" s="7"/>
      <c r="H62" s="7"/>
      <c r="I62" s="7"/>
      <c r="J62" s="7"/>
      <c r="K62" s="7"/>
      <c r="L62" s="7"/>
      <c r="M62" s="7"/>
      <c r="N62" s="7"/>
    </row>
    <row r="63" spans="1:14" ht="15.75" x14ac:dyDescent="0.25">
      <c r="A63" s="53" t="s">
        <v>82</v>
      </c>
      <c r="B63" s="42" t="s">
        <v>83</v>
      </c>
      <c r="C63" s="85">
        <f>[1]Расшир!E688</f>
        <v>3792.3812699999999</v>
      </c>
      <c r="D63" s="85">
        <f>[1]Расшир!F688</f>
        <v>3682.49379</v>
      </c>
      <c r="E63" s="54">
        <f>D63/C63</f>
        <v>0.97102414757997157</v>
      </c>
      <c r="F63" s="16"/>
      <c r="G63" s="7"/>
      <c r="H63" s="7"/>
      <c r="I63" s="7"/>
      <c r="J63" s="7"/>
      <c r="K63" s="7"/>
      <c r="L63" s="7"/>
      <c r="M63" s="7"/>
      <c r="N63" s="7"/>
    </row>
    <row r="64" spans="1:14" ht="30" x14ac:dyDescent="0.25">
      <c r="A64" s="47" t="s">
        <v>84</v>
      </c>
      <c r="B64" s="48" t="s">
        <v>85</v>
      </c>
      <c r="C64" s="52">
        <f>[1]Расшир!E697</f>
        <v>3693.7</v>
      </c>
      <c r="D64" s="52">
        <f>[1]Расшир!F697</f>
        <v>3583.8125199999999</v>
      </c>
      <c r="E64" s="19">
        <f>D64/C64</f>
        <v>0.97025002571946828</v>
      </c>
      <c r="F64" s="16"/>
      <c r="G64" s="7"/>
      <c r="H64" s="7"/>
      <c r="I64" s="7"/>
      <c r="J64" s="7"/>
      <c r="K64" s="7"/>
      <c r="L64" s="7"/>
      <c r="M64" s="7"/>
      <c r="N64" s="7"/>
    </row>
    <row r="65" spans="1:14" ht="15.75" hidden="1" x14ac:dyDescent="0.25">
      <c r="A65" s="47" t="s">
        <v>86</v>
      </c>
      <c r="B65" s="48" t="s">
        <v>87</v>
      </c>
      <c r="C65" s="52">
        <f>[1]Расшир!$E$700</f>
        <v>0</v>
      </c>
      <c r="D65" s="52">
        <f>[1]Расшир!$F$700</f>
        <v>0</v>
      </c>
      <c r="E65" s="19"/>
      <c r="F65" s="16"/>
      <c r="G65" s="7"/>
      <c r="H65" s="7"/>
      <c r="I65" s="7"/>
      <c r="J65" s="7"/>
      <c r="K65" s="7"/>
      <c r="L65" s="7"/>
      <c r="M65" s="7"/>
      <c r="N65" s="7"/>
    </row>
    <row r="66" spans="1:14" ht="15.75" x14ac:dyDescent="0.25">
      <c r="A66" s="53" t="s">
        <v>88</v>
      </c>
      <c r="B66" s="42" t="s">
        <v>89</v>
      </c>
      <c r="C66" s="85">
        <f>[1]Расшир!E702</f>
        <v>14736969.751879999</v>
      </c>
      <c r="D66" s="85">
        <f>[1]Расшир!F702</f>
        <v>12168615.709749999</v>
      </c>
      <c r="E66" s="43">
        <f t="shared" si="0"/>
        <v>0.82572034241962433</v>
      </c>
      <c r="F66" s="16"/>
      <c r="G66" s="7"/>
      <c r="H66" s="7"/>
      <c r="I66" s="7"/>
      <c r="J66" s="7"/>
      <c r="K66" s="7"/>
      <c r="L66" s="7"/>
      <c r="M66" s="7"/>
      <c r="N66" s="7"/>
    </row>
    <row r="67" spans="1:14" ht="15.75" x14ac:dyDescent="0.25">
      <c r="A67" s="44" t="s">
        <v>90</v>
      </c>
      <c r="B67" s="45" t="s">
        <v>91</v>
      </c>
      <c r="C67" s="52">
        <f>[1]Расшир!E743</f>
        <v>5088628.7483900003</v>
      </c>
      <c r="D67" s="52">
        <f>[1]Расшир!F743</f>
        <v>4231064.6348599996</v>
      </c>
      <c r="E67" s="19">
        <f t="shared" si="0"/>
        <v>0.83147441954744161</v>
      </c>
      <c r="F67" s="16"/>
      <c r="G67" s="7"/>
      <c r="H67" s="7"/>
      <c r="I67" s="7"/>
      <c r="J67" s="7"/>
      <c r="K67" s="7"/>
      <c r="L67" s="7"/>
      <c r="M67" s="7"/>
      <c r="N67" s="7"/>
    </row>
    <row r="68" spans="1:14" ht="15.75" x14ac:dyDescent="0.25">
      <c r="A68" s="44" t="s">
        <v>92</v>
      </c>
      <c r="B68" s="45" t="s">
        <v>93</v>
      </c>
      <c r="C68" s="52">
        <f>[1]Расшир!E757</f>
        <v>7407089.3105199989</v>
      </c>
      <c r="D68" s="52">
        <f>[1]Расшир!F757</f>
        <v>6035429.7403799994</v>
      </c>
      <c r="E68" s="19">
        <f t="shared" si="0"/>
        <v>0.81481800574594332</v>
      </c>
      <c r="F68" s="16"/>
      <c r="G68" s="7"/>
      <c r="H68" s="7"/>
      <c r="I68" s="7"/>
      <c r="J68" s="7"/>
      <c r="K68" s="7"/>
      <c r="L68" s="7"/>
      <c r="M68" s="7"/>
      <c r="N68" s="7"/>
    </row>
    <row r="69" spans="1:14" ht="15.75" x14ac:dyDescent="0.25">
      <c r="A69" s="44" t="s">
        <v>94</v>
      </c>
      <c r="B69" s="55" t="s">
        <v>95</v>
      </c>
      <c r="C69" s="52">
        <f>[1]Расшир!E769</f>
        <v>1164205.1637100002</v>
      </c>
      <c r="D69" s="52">
        <f>[1]Расшир!F769</f>
        <v>964985.78700000001</v>
      </c>
      <c r="E69" s="19">
        <f t="shared" si="0"/>
        <v>0.82887949399301486</v>
      </c>
      <c r="F69" s="16"/>
      <c r="G69" s="7"/>
      <c r="H69" s="7"/>
      <c r="I69" s="7"/>
      <c r="J69" s="7"/>
      <c r="K69" s="7"/>
      <c r="L69" s="7"/>
      <c r="M69" s="7"/>
      <c r="N69" s="7"/>
    </row>
    <row r="70" spans="1:14" ht="15.75" x14ac:dyDescent="0.25">
      <c r="A70" s="44" t="s">
        <v>96</v>
      </c>
      <c r="B70" s="45" t="s">
        <v>97</v>
      </c>
      <c r="C70" s="52">
        <f>[1]Расшир!E776</f>
        <v>571610.24332000001</v>
      </c>
      <c r="D70" s="52">
        <f>[1]Расшир!F776</f>
        <v>505537.46654000005</v>
      </c>
      <c r="E70" s="19">
        <f t="shared" si="0"/>
        <v>0.88440938987335294</v>
      </c>
      <c r="F70" s="16"/>
      <c r="G70" s="7"/>
      <c r="H70" s="7"/>
      <c r="I70" s="7"/>
      <c r="J70" s="7"/>
      <c r="K70" s="7"/>
      <c r="L70" s="7"/>
      <c r="M70" s="7"/>
      <c r="N70" s="7"/>
    </row>
    <row r="71" spans="1:14" ht="15.75" x14ac:dyDescent="0.25">
      <c r="A71" s="44" t="s">
        <v>98</v>
      </c>
      <c r="B71" s="45" t="s">
        <v>99</v>
      </c>
      <c r="C71" s="52">
        <f>[1]Расшир!E797</f>
        <v>505436.28594000009</v>
      </c>
      <c r="D71" s="52">
        <f>[1]Расшир!F797</f>
        <v>431598.08096999995</v>
      </c>
      <c r="E71" s="19">
        <f t="shared" si="0"/>
        <v>0.85391194296096617</v>
      </c>
      <c r="F71" s="16"/>
      <c r="G71" s="7"/>
      <c r="H71" s="7"/>
      <c r="I71" s="7"/>
      <c r="J71" s="7"/>
      <c r="K71" s="7"/>
      <c r="L71" s="7"/>
      <c r="M71" s="7"/>
      <c r="N71" s="7"/>
    </row>
    <row r="72" spans="1:14" ht="33.75" customHeight="1" x14ac:dyDescent="0.25">
      <c r="A72" s="53" t="s">
        <v>100</v>
      </c>
      <c r="B72" s="46" t="s">
        <v>101</v>
      </c>
      <c r="C72" s="85">
        <f>[1]Расшир!E818+0.01</f>
        <v>840087.45316999999</v>
      </c>
      <c r="D72" s="85">
        <f>[1]Расшир!F818</f>
        <v>671095.64783000003</v>
      </c>
      <c r="E72" s="43">
        <f t="shared" si="0"/>
        <v>0.79884022228599716</v>
      </c>
      <c r="F72" s="16"/>
      <c r="G72" s="7"/>
      <c r="H72" s="7"/>
      <c r="I72" s="7"/>
      <c r="J72" s="7"/>
      <c r="K72" s="7"/>
      <c r="L72" s="7"/>
      <c r="M72" s="7"/>
      <c r="N72" s="7"/>
    </row>
    <row r="73" spans="1:14" ht="18.75" customHeight="1" x14ac:dyDescent="0.25">
      <c r="A73" s="44" t="s">
        <v>102</v>
      </c>
      <c r="B73" s="45" t="s">
        <v>103</v>
      </c>
      <c r="C73" s="52">
        <f>[1]Расшир!E858</f>
        <v>756833.42614999996</v>
      </c>
      <c r="D73" s="52">
        <f>[1]Расшир!F858</f>
        <v>606216.90984999994</v>
      </c>
      <c r="E73" s="19">
        <f t="shared" si="0"/>
        <v>0.80099119423651266</v>
      </c>
      <c r="F73" s="16"/>
      <c r="G73" s="7"/>
      <c r="H73" s="7"/>
      <c r="I73" s="7"/>
      <c r="J73" s="7"/>
      <c r="K73" s="7"/>
      <c r="L73" s="7"/>
      <c r="M73" s="7"/>
      <c r="N73" s="7"/>
    </row>
    <row r="74" spans="1:14" ht="22.5" customHeight="1" x14ac:dyDescent="0.25">
      <c r="A74" s="44" t="s">
        <v>104</v>
      </c>
      <c r="B74" s="45" t="s">
        <v>105</v>
      </c>
      <c r="C74" s="52">
        <f>[1]Расшир!E866</f>
        <v>22802.885999999999</v>
      </c>
      <c r="D74" s="52">
        <f>[1]Расшир!F866</f>
        <v>18302.757399999999</v>
      </c>
      <c r="E74" s="19">
        <f>D74/C74</f>
        <v>0.80265091883544915</v>
      </c>
      <c r="F74" s="16"/>
      <c r="G74" s="7"/>
      <c r="H74" s="7"/>
      <c r="I74" s="7"/>
      <c r="J74" s="7"/>
      <c r="K74" s="7"/>
      <c r="L74" s="7"/>
      <c r="M74" s="7"/>
      <c r="N74" s="7"/>
    </row>
    <row r="75" spans="1:14" ht="32.25" customHeight="1" x14ac:dyDescent="0.25">
      <c r="A75" s="44" t="s">
        <v>106</v>
      </c>
      <c r="B75" s="45" t="s">
        <v>107</v>
      </c>
      <c r="C75" s="52">
        <f>[1]Расшир!E870</f>
        <v>60451.131019999993</v>
      </c>
      <c r="D75" s="52">
        <f>[1]Расшир!F870</f>
        <v>46575.980579999996</v>
      </c>
      <c r="E75" s="19">
        <f t="shared" si="0"/>
        <v>0.7704732697985508</v>
      </c>
      <c r="F75" s="16"/>
      <c r="G75" s="7"/>
      <c r="H75" s="7"/>
      <c r="I75" s="7"/>
      <c r="J75" s="7"/>
      <c r="K75" s="7"/>
      <c r="L75" s="7"/>
      <c r="M75" s="7"/>
      <c r="N75" s="7"/>
    </row>
    <row r="76" spans="1:14" ht="26.25" hidden="1" customHeight="1" x14ac:dyDescent="0.25">
      <c r="A76" s="53" t="s">
        <v>108</v>
      </c>
      <c r="B76" s="56" t="s">
        <v>109</v>
      </c>
      <c r="C76" s="85">
        <f>[1]Расшир!E881</f>
        <v>0</v>
      </c>
      <c r="D76" s="85">
        <f>[1]Расшир!F881</f>
        <v>0</v>
      </c>
      <c r="E76" s="54" t="e">
        <f t="shared" si="0"/>
        <v>#DIV/0!</v>
      </c>
      <c r="F76" s="16"/>
      <c r="G76" s="7"/>
      <c r="H76" s="7"/>
      <c r="I76" s="7"/>
      <c r="J76" s="7"/>
      <c r="K76" s="7"/>
      <c r="L76" s="7"/>
      <c r="M76" s="7"/>
      <c r="N76" s="7"/>
    </row>
    <row r="77" spans="1:14" ht="18" hidden="1" customHeight="1" x14ac:dyDescent="0.25">
      <c r="A77" s="47" t="s">
        <v>110</v>
      </c>
      <c r="B77" s="48" t="s">
        <v>111</v>
      </c>
      <c r="C77" s="52">
        <f>[1]Расшир!E902</f>
        <v>0</v>
      </c>
      <c r="D77" s="52">
        <f>[1]Расшир!F902</f>
        <v>0</v>
      </c>
      <c r="E77" s="19" t="e">
        <f t="shared" si="0"/>
        <v>#DIV/0!</v>
      </c>
      <c r="F77" s="16"/>
      <c r="G77" s="7"/>
      <c r="H77" s="7"/>
      <c r="I77" s="7"/>
      <c r="J77" s="7"/>
      <c r="K77" s="7"/>
      <c r="L77" s="7"/>
      <c r="M77" s="7"/>
      <c r="N77" s="7"/>
    </row>
    <row r="78" spans="1:14" ht="15.75" x14ac:dyDescent="0.25">
      <c r="A78" s="53" t="s">
        <v>112</v>
      </c>
      <c r="B78" s="42" t="s">
        <v>113</v>
      </c>
      <c r="C78" s="85">
        <f>[1]Расшир!E1002</f>
        <v>1968978.2366899997</v>
      </c>
      <c r="D78" s="85">
        <f>[1]Расшир!F1002</f>
        <v>1600138.8442500001</v>
      </c>
      <c r="E78" s="43">
        <f t="shared" si="0"/>
        <v>0.81267472358656112</v>
      </c>
      <c r="F78" s="16"/>
      <c r="G78" s="7"/>
      <c r="H78" s="7"/>
      <c r="I78" s="7"/>
      <c r="J78" s="7"/>
      <c r="K78" s="7"/>
      <c r="L78" s="7"/>
      <c r="M78" s="7"/>
      <c r="N78" s="7"/>
    </row>
    <row r="79" spans="1:14" ht="15.75" x14ac:dyDescent="0.25">
      <c r="A79" s="44" t="s">
        <v>114</v>
      </c>
      <c r="B79" s="45" t="s">
        <v>115</v>
      </c>
      <c r="C79" s="52">
        <f>[1]Расшир!E1047</f>
        <v>27671.55</v>
      </c>
      <c r="D79" s="52">
        <f>[1]Расшир!F1047</f>
        <v>23410.179929999998</v>
      </c>
      <c r="E79" s="19">
        <f t="shared" si="0"/>
        <v>0.84600175740065153</v>
      </c>
      <c r="F79" s="16"/>
      <c r="G79" s="7"/>
      <c r="H79" s="7"/>
      <c r="I79" s="7"/>
      <c r="J79" s="7"/>
      <c r="K79" s="7"/>
      <c r="L79" s="7"/>
      <c r="M79" s="7"/>
      <c r="N79" s="7"/>
    </row>
    <row r="80" spans="1:14" ht="15.75" x14ac:dyDescent="0.25">
      <c r="A80" s="44" t="s">
        <v>116</v>
      </c>
      <c r="B80" s="45" t="s">
        <v>117</v>
      </c>
      <c r="C80" s="52">
        <f>[1]Расшир!E1050</f>
        <v>688997.90159999998</v>
      </c>
      <c r="D80" s="52">
        <f>[1]Расшир!F1050</f>
        <v>592452.68923000002</v>
      </c>
      <c r="E80" s="19">
        <f t="shared" si="0"/>
        <v>0.85987589781361973</v>
      </c>
      <c r="F80" s="16"/>
      <c r="G80" s="7"/>
      <c r="H80" s="7"/>
      <c r="I80" s="7"/>
      <c r="J80" s="7"/>
      <c r="K80" s="7"/>
      <c r="L80" s="7"/>
      <c r="M80" s="7"/>
      <c r="N80" s="7"/>
    </row>
    <row r="81" spans="1:14" ht="15.75" x14ac:dyDescent="0.25">
      <c r="A81" s="44" t="s">
        <v>118</v>
      </c>
      <c r="B81" s="45" t="s">
        <v>119</v>
      </c>
      <c r="C81" s="52">
        <f>[1]Расшир!E1054</f>
        <v>629940.82059000002</v>
      </c>
      <c r="D81" s="52">
        <f>[1]Расшир!F1054</f>
        <v>526067.13262000005</v>
      </c>
      <c r="E81" s="19">
        <f t="shared" si="0"/>
        <v>0.83510564076048877</v>
      </c>
      <c r="F81" s="16"/>
      <c r="G81" s="7"/>
      <c r="H81" s="7"/>
      <c r="I81" s="7"/>
      <c r="J81" s="7"/>
      <c r="K81" s="7"/>
      <c r="L81" s="7"/>
      <c r="M81" s="7"/>
      <c r="N81" s="7"/>
    </row>
    <row r="82" spans="1:14" ht="15.75" x14ac:dyDescent="0.25">
      <c r="A82" s="44" t="s">
        <v>120</v>
      </c>
      <c r="B82" s="45" t="s">
        <v>121</v>
      </c>
      <c r="C82" s="52">
        <f>[1]Расшир!E1068</f>
        <v>116435.1</v>
      </c>
      <c r="D82" s="52">
        <f>[1]Расшир!F1068</f>
        <v>88106.731390000001</v>
      </c>
      <c r="E82" s="19">
        <f>D82/C82</f>
        <v>0.75670250113582582</v>
      </c>
      <c r="F82" s="16"/>
      <c r="G82" s="7"/>
      <c r="H82" s="7"/>
      <c r="I82" s="7"/>
      <c r="J82" s="7"/>
      <c r="K82" s="7"/>
      <c r="L82" s="7"/>
      <c r="M82" s="7"/>
      <c r="N82" s="7"/>
    </row>
    <row r="83" spans="1:14" ht="15.75" x14ac:dyDescent="0.25">
      <c r="A83" s="44" t="s">
        <v>122</v>
      </c>
      <c r="B83" s="45" t="s">
        <v>123</v>
      </c>
      <c r="C83" s="52">
        <f>[1]Расшир!E1072+0.01</f>
        <v>505932.87450000003</v>
      </c>
      <c r="D83" s="52">
        <f>[1]Расшир!F1072</f>
        <v>370102.11107999994</v>
      </c>
      <c r="E83" s="19">
        <f t="shared" si="0"/>
        <v>0.73152414032348068</v>
      </c>
      <c r="F83" s="16"/>
      <c r="G83" s="7"/>
      <c r="H83" s="7"/>
      <c r="I83" s="7"/>
      <c r="J83" s="7"/>
      <c r="K83" s="7"/>
      <c r="L83" s="7"/>
      <c r="M83" s="7"/>
      <c r="N83" s="7"/>
    </row>
    <row r="84" spans="1:14" ht="15.75" x14ac:dyDescent="0.25">
      <c r="A84" s="53" t="s">
        <v>124</v>
      </c>
      <c r="B84" s="42" t="s">
        <v>125</v>
      </c>
      <c r="C84" s="85">
        <f>[1]Расшир!E1084</f>
        <v>732816.70840999996</v>
      </c>
      <c r="D84" s="85">
        <f>[1]Расшир!F1084</f>
        <v>650299.33938000002</v>
      </c>
      <c r="E84" s="43">
        <f t="shared" si="0"/>
        <v>0.88739698742808593</v>
      </c>
      <c r="F84" s="16"/>
      <c r="G84" s="7"/>
      <c r="H84" s="7"/>
      <c r="I84" s="7"/>
      <c r="J84" s="7"/>
      <c r="K84" s="7"/>
      <c r="L84" s="7"/>
      <c r="M84" s="7"/>
      <c r="N84" s="7"/>
    </row>
    <row r="85" spans="1:14" ht="15.75" x14ac:dyDescent="0.25">
      <c r="A85" s="44" t="s">
        <v>126</v>
      </c>
      <c r="B85" s="45" t="s">
        <v>127</v>
      </c>
      <c r="C85" s="52">
        <f>[1]Расшир!E1132</f>
        <v>339518.27393000002</v>
      </c>
      <c r="D85" s="52">
        <f>[1]Расшир!F1132</f>
        <v>310021.76845999999</v>
      </c>
      <c r="E85" s="19">
        <f t="shared" si="0"/>
        <v>0.91312248048220979</v>
      </c>
      <c r="F85" s="16"/>
      <c r="G85" s="7"/>
      <c r="H85" s="7"/>
      <c r="I85" s="7"/>
      <c r="J85" s="7"/>
      <c r="K85" s="7"/>
      <c r="L85" s="7"/>
      <c r="M85" s="7"/>
      <c r="N85" s="7"/>
    </row>
    <row r="86" spans="1:14" ht="15.75" x14ac:dyDescent="0.25">
      <c r="A86" s="44" t="s">
        <v>128</v>
      </c>
      <c r="B86" s="45" t="s">
        <v>129</v>
      </c>
      <c r="C86" s="52">
        <f>[1]Расшир!E1135</f>
        <v>269247.58996999997</v>
      </c>
      <c r="D86" s="52">
        <f>[1]Расшир!F1135</f>
        <v>223717.42011000001</v>
      </c>
      <c r="E86" s="19">
        <f t="shared" si="0"/>
        <v>0.83089850547938793</v>
      </c>
      <c r="F86" s="16"/>
      <c r="G86" s="7"/>
      <c r="H86" s="7"/>
      <c r="I86" s="7"/>
      <c r="J86" s="7"/>
      <c r="K86" s="7"/>
      <c r="L86" s="7"/>
      <c r="M86" s="7"/>
      <c r="N86" s="7"/>
    </row>
    <row r="87" spans="1:14" ht="15.75" x14ac:dyDescent="0.25">
      <c r="A87" s="44" t="s">
        <v>130</v>
      </c>
      <c r="B87" s="45" t="s">
        <v>131</v>
      </c>
      <c r="C87" s="52">
        <f>[1]Расшир!E1143+0.01</f>
        <v>124050.85450999999</v>
      </c>
      <c r="D87" s="52">
        <f>[1]Расшир!F1143</f>
        <v>116560.15080999999</v>
      </c>
      <c r="E87" s="19">
        <f t="shared" si="0"/>
        <v>0.93961586375532657</v>
      </c>
      <c r="F87" s="16"/>
      <c r="G87" s="7"/>
      <c r="H87" s="7"/>
      <c r="I87" s="7"/>
      <c r="J87" s="7"/>
      <c r="K87" s="7"/>
      <c r="L87" s="7"/>
      <c r="M87" s="7"/>
      <c r="N87" s="7"/>
    </row>
    <row r="88" spans="1:14" ht="33.6" customHeight="1" x14ac:dyDescent="0.25">
      <c r="A88" s="53" t="s">
        <v>132</v>
      </c>
      <c r="B88" s="46" t="s">
        <v>133</v>
      </c>
      <c r="C88" s="85">
        <f>[1]Расшир!E1155</f>
        <v>1167788.05</v>
      </c>
      <c r="D88" s="87">
        <f>[1]Расшир!F1155</f>
        <v>971906.56591999996</v>
      </c>
      <c r="E88" s="43">
        <f t="shared" si="0"/>
        <v>0.83226281166346916</v>
      </c>
      <c r="F88" s="16"/>
      <c r="G88" s="7"/>
      <c r="H88" s="7"/>
      <c r="I88" s="7"/>
      <c r="J88" s="7"/>
      <c r="K88" s="7"/>
      <c r="L88" s="7"/>
      <c r="M88" s="7"/>
      <c r="N88" s="7"/>
    </row>
    <row r="89" spans="1:14" ht="32.25" customHeight="1" x14ac:dyDescent="0.25">
      <c r="A89" s="44" t="s">
        <v>134</v>
      </c>
      <c r="B89" s="45" t="s">
        <v>135</v>
      </c>
      <c r="C89" s="52">
        <f>[1]Расшир!E1158</f>
        <v>1167788.05</v>
      </c>
      <c r="D89" s="52">
        <f>[1]Расшир!F1158</f>
        <v>971906.56591999996</v>
      </c>
      <c r="E89" s="19">
        <f t="shared" si="0"/>
        <v>0.83226281166346916</v>
      </c>
      <c r="F89" s="16"/>
      <c r="G89" s="7"/>
      <c r="H89" s="7"/>
      <c r="I89" s="7"/>
      <c r="J89" s="7"/>
      <c r="K89" s="7"/>
      <c r="L89" s="7"/>
      <c r="M89" s="7"/>
      <c r="N89" s="7"/>
    </row>
    <row r="90" spans="1:14" s="35" customFormat="1" ht="21" customHeight="1" x14ac:dyDescent="0.3">
      <c r="A90" s="31"/>
      <c r="B90" s="57" t="s">
        <v>136</v>
      </c>
      <c r="C90" s="88">
        <f>[1]Расшир!E1162</f>
        <v>30520509.108009998</v>
      </c>
      <c r="D90" s="88">
        <f>[1]Расшир!F1162</f>
        <v>23945056.838289995</v>
      </c>
      <c r="E90" s="58">
        <f t="shared" si="0"/>
        <v>0.78455627176958531</v>
      </c>
      <c r="F90" s="33"/>
      <c r="G90" s="34"/>
      <c r="H90" s="34"/>
      <c r="I90" s="34"/>
      <c r="J90" s="34"/>
      <c r="K90" s="34"/>
      <c r="L90" s="34"/>
      <c r="M90" s="34"/>
      <c r="N90" s="34"/>
    </row>
    <row r="91" spans="1:14" ht="15.75" x14ac:dyDescent="0.25">
      <c r="A91" s="10"/>
      <c r="B91" s="18"/>
      <c r="C91" s="89"/>
      <c r="D91" s="89"/>
      <c r="E91" s="15"/>
      <c r="F91" s="7"/>
      <c r="G91" s="7"/>
      <c r="H91" s="7"/>
      <c r="I91" s="7"/>
      <c r="J91" s="7"/>
      <c r="K91" s="7"/>
      <c r="L91" s="7"/>
      <c r="M91" s="7"/>
      <c r="N91" s="7"/>
    </row>
    <row r="92" spans="1:14" ht="31.5" x14ac:dyDescent="0.25">
      <c r="A92" s="10"/>
      <c r="B92" s="24" t="s">
        <v>137</v>
      </c>
      <c r="C92" s="90">
        <f>C37-C90</f>
        <v>-643839.86538999528</v>
      </c>
      <c r="D92" s="90">
        <f>D37-D90</f>
        <v>1142964.1407300048</v>
      </c>
      <c r="E92" s="15"/>
      <c r="F92" s="7"/>
      <c r="G92" s="7"/>
      <c r="H92" s="7"/>
      <c r="I92" s="7"/>
      <c r="J92" s="7"/>
      <c r="K92" s="7"/>
      <c r="L92" s="7"/>
      <c r="M92" s="7"/>
      <c r="N92" s="7"/>
    </row>
    <row r="93" spans="1:14" ht="15.75" hidden="1" x14ac:dyDescent="0.25">
      <c r="A93" s="10"/>
      <c r="B93" s="18"/>
      <c r="C93" s="89"/>
      <c r="D93" s="89"/>
      <c r="E93" s="15"/>
      <c r="F93" s="7"/>
      <c r="G93" s="7"/>
      <c r="H93" s="7"/>
      <c r="I93" s="7"/>
      <c r="J93" s="7"/>
      <c r="K93" s="7"/>
      <c r="L93" s="7"/>
      <c r="M93" s="7"/>
      <c r="N93" s="7"/>
    </row>
    <row r="94" spans="1:14" ht="15.75" hidden="1" x14ac:dyDescent="0.25">
      <c r="A94" s="10"/>
      <c r="B94" s="24" t="s">
        <v>138</v>
      </c>
      <c r="C94" s="90">
        <f>C95+C96</f>
        <v>0</v>
      </c>
      <c r="D94" s="90">
        <f>D95+D96</f>
        <v>0</v>
      </c>
      <c r="E94" s="15"/>
      <c r="F94" s="7"/>
      <c r="G94" s="7"/>
      <c r="H94" s="7"/>
      <c r="I94" s="7"/>
      <c r="J94" s="7"/>
      <c r="K94" s="7"/>
      <c r="L94" s="7"/>
      <c r="M94" s="7"/>
      <c r="N94" s="7"/>
    </row>
    <row r="95" spans="1:14" ht="15.75" hidden="1" x14ac:dyDescent="0.25">
      <c r="A95" s="10"/>
      <c r="B95" s="18" t="s">
        <v>139</v>
      </c>
      <c r="C95" s="89">
        <f>[1]Расшир!E1168</f>
        <v>0</v>
      </c>
      <c r="D95" s="89">
        <f>[1]Расшир!F1168</f>
        <v>0</v>
      </c>
      <c r="E95" s="15"/>
      <c r="F95" s="7"/>
      <c r="G95" s="7"/>
      <c r="H95" s="7"/>
      <c r="I95" s="7"/>
      <c r="J95" s="7"/>
      <c r="K95" s="7"/>
      <c r="L95" s="7"/>
      <c r="M95" s="7"/>
      <c r="N95" s="7"/>
    </row>
    <row r="96" spans="1:14" ht="15.75" hidden="1" x14ac:dyDescent="0.25">
      <c r="A96" s="10"/>
      <c r="B96" s="18" t="s">
        <v>140</v>
      </c>
      <c r="C96" s="89">
        <f>[1]Расшир!E1169</f>
        <v>0</v>
      </c>
      <c r="D96" s="89">
        <f>[1]Расшир!F1169</f>
        <v>0</v>
      </c>
      <c r="E96" s="15"/>
      <c r="F96" s="7"/>
      <c r="G96" s="7"/>
      <c r="H96" s="7"/>
      <c r="I96" s="7"/>
      <c r="J96" s="7"/>
      <c r="K96" s="7"/>
      <c r="L96" s="7"/>
      <c r="M96" s="7"/>
      <c r="N96" s="7"/>
    </row>
    <row r="97" spans="1:14" ht="15.75" x14ac:dyDescent="0.25">
      <c r="A97" s="10"/>
      <c r="B97" s="18"/>
      <c r="C97" s="89"/>
      <c r="D97" s="89"/>
      <c r="E97" s="15"/>
      <c r="F97" s="7"/>
      <c r="G97" s="7"/>
      <c r="H97" s="7"/>
      <c r="I97" s="7"/>
      <c r="J97" s="7"/>
      <c r="K97" s="7"/>
      <c r="L97" s="7"/>
      <c r="M97" s="7"/>
      <c r="N97" s="7"/>
    </row>
    <row r="98" spans="1:14" ht="47.25" x14ac:dyDescent="0.25">
      <c r="A98" s="10"/>
      <c r="B98" s="24" t="s">
        <v>141</v>
      </c>
      <c r="C98" s="90">
        <f>C99+C100</f>
        <v>-570027</v>
      </c>
      <c r="D98" s="90">
        <f>D99+D100</f>
        <v>70000</v>
      </c>
      <c r="E98" s="15"/>
      <c r="F98" s="7"/>
      <c r="G98" s="7"/>
      <c r="H98" s="7"/>
      <c r="I98" s="7"/>
      <c r="J98" s="7"/>
      <c r="K98" s="7"/>
      <c r="L98" s="7"/>
      <c r="M98" s="7"/>
      <c r="N98" s="7"/>
    </row>
    <row r="99" spans="1:14" ht="31.5" x14ac:dyDescent="0.25">
      <c r="A99" s="10"/>
      <c r="B99" s="22" t="s">
        <v>142</v>
      </c>
      <c r="C99" s="89">
        <f>[1]Расшир!E1172</f>
        <v>1240246.02</v>
      </c>
      <c r="D99" s="89">
        <f>[1]Расшир!F1172</f>
        <v>2670000</v>
      </c>
      <c r="E99" s="15"/>
      <c r="F99" s="7"/>
      <c r="G99" s="7"/>
      <c r="H99" s="7"/>
      <c r="I99" s="7"/>
      <c r="J99" s="7"/>
      <c r="K99" s="7"/>
      <c r="L99" s="7"/>
      <c r="M99" s="7"/>
      <c r="N99" s="7"/>
    </row>
    <row r="100" spans="1:14" ht="31.5" x14ac:dyDescent="0.25">
      <c r="A100" s="10"/>
      <c r="B100" s="22" t="s">
        <v>143</v>
      </c>
      <c r="C100" s="89">
        <f>[1]Расшир!E1173</f>
        <v>-1810273.02</v>
      </c>
      <c r="D100" s="89">
        <f>[1]Расшир!F1173</f>
        <v>-2600000</v>
      </c>
      <c r="E100" s="15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 x14ac:dyDescent="0.25">
      <c r="A101" s="10"/>
      <c r="B101" s="18"/>
      <c r="C101" s="89"/>
      <c r="D101" s="89"/>
      <c r="E101" s="15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 x14ac:dyDescent="0.25">
      <c r="A102" s="10"/>
      <c r="B102" s="24" t="s">
        <v>144</v>
      </c>
      <c r="C102" s="90">
        <f>C103+C104</f>
        <v>1070027</v>
      </c>
      <c r="D102" s="90">
        <f>[1]Расшир!F1175</f>
        <v>83000</v>
      </c>
      <c r="E102" s="15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.75" x14ac:dyDescent="0.25">
      <c r="A103" s="10"/>
      <c r="B103" s="18" t="s">
        <v>145</v>
      </c>
      <c r="C103" s="89">
        <f>[1]Расшир!E1176</f>
        <v>11610657.130000001</v>
      </c>
      <c r="D103" s="89">
        <f>[1]Расшир!F1176</f>
        <v>9079989.1600000001</v>
      </c>
      <c r="E103" s="15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31.5" x14ac:dyDescent="0.25">
      <c r="A104" s="10"/>
      <c r="B104" s="22" t="s">
        <v>146</v>
      </c>
      <c r="C104" s="89">
        <f>[1]Расшир!E1177</f>
        <v>-10540630.130000001</v>
      </c>
      <c r="D104" s="89">
        <f>[1]Расшир!F1177</f>
        <v>-8996989.1600000001</v>
      </c>
      <c r="E104" s="15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.75" x14ac:dyDescent="0.25">
      <c r="A105" s="10"/>
      <c r="B105" s="22"/>
      <c r="C105" s="89"/>
      <c r="D105" s="89"/>
      <c r="E105" s="15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31.5" x14ac:dyDescent="0.25">
      <c r="A106" s="10"/>
      <c r="B106" s="24" t="s">
        <v>147</v>
      </c>
      <c r="C106" s="90">
        <f>C107+C108</f>
        <v>143839.86539000273</v>
      </c>
      <c r="D106" s="90">
        <f>D107+D108</f>
        <v>-1295964.1407299936</v>
      </c>
      <c r="E106" s="15"/>
      <c r="F106" s="59"/>
      <c r="G106" s="7"/>
      <c r="H106" s="7"/>
      <c r="I106" s="7"/>
      <c r="J106" s="7"/>
      <c r="K106" s="7"/>
      <c r="L106" s="7"/>
      <c r="M106" s="7"/>
      <c r="N106" s="7"/>
    </row>
    <row r="107" spans="1:14" ht="15.75" x14ac:dyDescent="0.25">
      <c r="A107" s="10"/>
      <c r="B107" s="18" t="s">
        <v>148</v>
      </c>
      <c r="C107" s="89">
        <f>[1]Расшир!E1187</f>
        <v>-42727572.392619997</v>
      </c>
      <c r="D107" s="89">
        <f>[1]Расшир!F1187</f>
        <v>-37028421.453089997</v>
      </c>
      <c r="E107" s="15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.75" x14ac:dyDescent="0.25">
      <c r="A108" s="10"/>
      <c r="B108" s="18" t="s">
        <v>149</v>
      </c>
      <c r="C108" s="89">
        <f>[1]Расшир!E1188</f>
        <v>42871412.25801</v>
      </c>
      <c r="D108" s="89">
        <f>[1]Расшир!F1188</f>
        <v>35732457.312360004</v>
      </c>
      <c r="E108" s="15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.75" x14ac:dyDescent="0.25">
      <c r="A109" s="10"/>
      <c r="B109" s="22"/>
      <c r="C109" s="89"/>
      <c r="D109" s="89"/>
      <c r="E109" s="15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31.5" hidden="1" x14ac:dyDescent="0.25">
      <c r="A110" s="10"/>
      <c r="B110" s="24" t="s">
        <v>150</v>
      </c>
      <c r="C110" s="90">
        <f>[1]Расшир!E1178</f>
        <v>0</v>
      </c>
      <c r="D110" s="90">
        <f>D113+D115</f>
        <v>0</v>
      </c>
      <c r="E110" s="15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49.5" hidden="1" customHeight="1" x14ac:dyDescent="0.25">
      <c r="A111" s="10"/>
      <c r="B111" s="60" t="s">
        <v>151</v>
      </c>
      <c r="C111" s="103">
        <f>[1]Расшир!E1179</f>
        <v>0</v>
      </c>
      <c r="D111" s="91">
        <f>D112</f>
        <v>0</v>
      </c>
      <c r="E111" s="15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47.25" hidden="1" x14ac:dyDescent="0.25">
      <c r="A112" s="10"/>
      <c r="B112" s="61" t="s">
        <v>152</v>
      </c>
      <c r="C112" s="52">
        <f>[1]Расшир!E1180</f>
        <v>0</v>
      </c>
      <c r="D112" s="89">
        <f>[1]Расшир!F1180</f>
        <v>0</v>
      </c>
      <c r="E112" s="15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31.5" hidden="1" x14ac:dyDescent="0.25">
      <c r="A113" s="10"/>
      <c r="B113" s="62" t="s">
        <v>153</v>
      </c>
      <c r="C113" s="104">
        <f>[1]Расшир!E1183</f>
        <v>0</v>
      </c>
      <c r="D113" s="92">
        <f>[1]Расшир!F1183</f>
        <v>0</v>
      </c>
      <c r="E113" s="15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.75" hidden="1" x14ac:dyDescent="0.25">
      <c r="A114" s="10"/>
      <c r="B114" s="61"/>
      <c r="C114" s="89"/>
      <c r="D114" s="89"/>
      <c r="E114" s="15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29.45" hidden="1" customHeight="1" x14ac:dyDescent="0.25">
      <c r="A115" s="10"/>
      <c r="B115" s="63" t="s">
        <v>154</v>
      </c>
      <c r="C115" s="91">
        <f>C116</f>
        <v>0</v>
      </c>
      <c r="D115" s="91">
        <f>D116</f>
        <v>0</v>
      </c>
      <c r="E115" s="15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30" hidden="1" x14ac:dyDescent="0.25">
      <c r="A116" s="10"/>
      <c r="B116" s="64" t="s">
        <v>155</v>
      </c>
      <c r="C116" s="105">
        <f>[1]Расшир!E1182</f>
        <v>0</v>
      </c>
      <c r="D116" s="93">
        <f>[1]Расшир!F1182</f>
        <v>0</v>
      </c>
      <c r="E116" s="15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.75" hidden="1" x14ac:dyDescent="0.25">
      <c r="A117" s="10"/>
      <c r="B117" s="18"/>
      <c r="C117" s="89"/>
      <c r="D117" s="89"/>
      <c r="E117" s="15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.75" hidden="1" x14ac:dyDescent="0.25">
      <c r="A118" s="10"/>
      <c r="B118" s="18"/>
      <c r="C118" s="89"/>
      <c r="D118" s="89"/>
      <c r="E118" s="15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32.25" customHeight="1" x14ac:dyDescent="0.25">
      <c r="A119" s="10"/>
      <c r="B119" s="24" t="s">
        <v>156</v>
      </c>
      <c r="C119" s="90">
        <f>C94+C98+C102+C106+C110</f>
        <v>643839.86539000273</v>
      </c>
      <c r="D119" s="90">
        <f>D94+D98+D102+D106+D110</f>
        <v>-1142964.1407299936</v>
      </c>
      <c r="E119" s="15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" customHeight="1" x14ac:dyDescent="0.25">
      <c r="B120" s="65"/>
      <c r="C120" s="94"/>
      <c r="D120" s="94"/>
      <c r="E120" s="66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.75" x14ac:dyDescent="0.25">
      <c r="A121" s="67"/>
      <c r="B121" s="68"/>
      <c r="C121" s="95"/>
      <c r="D121" s="95"/>
      <c r="E121" s="9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0.5" hidden="1" customHeight="1" x14ac:dyDescent="0.25">
      <c r="A122" s="67"/>
      <c r="B122" s="68"/>
      <c r="C122" s="106"/>
      <c r="D122" s="96"/>
      <c r="E122" s="9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23.25" customHeight="1" x14ac:dyDescent="0.25">
      <c r="A123" s="69"/>
      <c r="B123" s="68"/>
      <c r="C123" s="106"/>
      <c r="D123" s="96"/>
      <c r="E123" s="9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9" customHeight="1" x14ac:dyDescent="0.25">
      <c r="A124" s="70"/>
      <c r="B124" s="68"/>
      <c r="C124" s="106"/>
      <c r="D124" s="96"/>
      <c r="E124" s="9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 customHeight="1" x14ac:dyDescent="0.25">
      <c r="A125" s="71"/>
      <c r="B125" s="68"/>
      <c r="C125" s="106"/>
      <c r="D125" s="96"/>
      <c r="E125" s="9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.75" x14ac:dyDescent="0.25">
      <c r="B126" s="8"/>
      <c r="C126" s="100"/>
      <c r="D126" s="75"/>
      <c r="E126" s="9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.75" x14ac:dyDescent="0.25">
      <c r="B127" s="8"/>
      <c r="C127" s="100"/>
      <c r="D127" s="75"/>
      <c r="E127" s="9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.75" x14ac:dyDescent="0.25">
      <c r="B128" s="8"/>
      <c r="C128" s="100"/>
      <c r="D128" s="75"/>
      <c r="E128" s="9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5.75" x14ac:dyDescent="0.25">
      <c r="B129" s="8"/>
      <c r="C129" s="100"/>
      <c r="D129" s="75"/>
      <c r="E129" s="9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5.75" x14ac:dyDescent="0.25">
      <c r="B130" s="8"/>
      <c r="C130" s="100"/>
      <c r="D130" s="75"/>
      <c r="E130" s="9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5.75" x14ac:dyDescent="0.25">
      <c r="B131" s="8"/>
      <c r="C131" s="100"/>
      <c r="D131" s="75"/>
      <c r="E131" s="9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5.75" x14ac:dyDescent="0.25">
      <c r="B132" s="8"/>
      <c r="C132" s="100"/>
      <c r="D132" s="75"/>
      <c r="E132" s="9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5.75" x14ac:dyDescent="0.25">
      <c r="B133" s="8"/>
      <c r="C133" s="100"/>
      <c r="D133" s="75"/>
      <c r="E133" s="9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5.75" x14ac:dyDescent="0.25">
      <c r="B134" s="8"/>
      <c r="C134" s="100"/>
      <c r="D134" s="75"/>
      <c r="E134" s="9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5.75" x14ac:dyDescent="0.25">
      <c r="B135" s="8"/>
      <c r="C135" s="100"/>
      <c r="D135" s="75"/>
      <c r="E135" s="9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5.75" x14ac:dyDescent="0.25">
      <c r="B136" s="8"/>
      <c r="C136" s="100"/>
      <c r="D136" s="75"/>
      <c r="E136" s="9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5.75" x14ac:dyDescent="0.25">
      <c r="B137" s="8"/>
      <c r="C137" s="100"/>
      <c r="D137" s="75"/>
      <c r="E137" s="9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5.75" x14ac:dyDescent="0.25">
      <c r="B138" s="8"/>
      <c r="C138" s="100"/>
      <c r="D138" s="75"/>
      <c r="E138" s="9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5.75" x14ac:dyDescent="0.25">
      <c r="B139" s="8"/>
      <c r="C139" s="100"/>
      <c r="D139" s="75"/>
      <c r="E139" s="9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5.75" x14ac:dyDescent="0.25">
      <c r="B140" s="8"/>
      <c r="C140" s="100"/>
      <c r="D140" s="75"/>
      <c r="E140" s="9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5.75" x14ac:dyDescent="0.25">
      <c r="B141" s="8"/>
      <c r="C141" s="100"/>
      <c r="D141" s="75"/>
      <c r="E141" s="9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5.75" x14ac:dyDescent="0.25">
      <c r="B142" s="8"/>
      <c r="C142" s="100"/>
      <c r="D142" s="75"/>
      <c r="E142" s="9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5.75" x14ac:dyDescent="0.25">
      <c r="B143" s="8"/>
      <c r="C143" s="100"/>
      <c r="D143" s="75"/>
      <c r="E143" s="9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5.75" x14ac:dyDescent="0.25">
      <c r="B144" s="8"/>
      <c r="C144" s="100"/>
      <c r="D144" s="75"/>
      <c r="E144" s="9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5.75" x14ac:dyDescent="0.25">
      <c r="B145" s="8"/>
      <c r="C145" s="100"/>
      <c r="D145" s="75"/>
      <c r="E145" s="9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5.75" x14ac:dyDescent="0.25">
      <c r="B146" s="8"/>
      <c r="C146" s="100"/>
      <c r="D146" s="75"/>
      <c r="E146" s="9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5.75" x14ac:dyDescent="0.25">
      <c r="B147" s="8"/>
      <c r="C147" s="100"/>
      <c r="D147" s="75"/>
      <c r="E147" s="9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5.75" x14ac:dyDescent="0.25">
      <c r="B148" s="8"/>
      <c r="C148" s="100"/>
      <c r="D148" s="75"/>
      <c r="E148" s="9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5.75" x14ac:dyDescent="0.25">
      <c r="B149" s="8"/>
      <c r="C149" s="100"/>
      <c r="D149" s="75"/>
      <c r="E149" s="9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5.75" x14ac:dyDescent="0.25">
      <c r="B150" s="8"/>
      <c r="C150" s="100"/>
      <c r="D150" s="75"/>
      <c r="E150" s="9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5.75" x14ac:dyDescent="0.25">
      <c r="B151" s="8"/>
      <c r="C151" s="100"/>
      <c r="D151" s="75"/>
      <c r="E151" s="9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5.75" x14ac:dyDescent="0.25">
      <c r="B152" s="8"/>
      <c r="C152" s="100"/>
      <c r="D152" s="75"/>
      <c r="E152" s="9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5.75" x14ac:dyDescent="0.25">
      <c r="B153" s="8"/>
      <c r="C153" s="100"/>
      <c r="D153" s="75"/>
      <c r="E153" s="9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5.75" x14ac:dyDescent="0.25">
      <c r="B154" s="8"/>
      <c r="C154" s="100"/>
      <c r="D154" s="75"/>
      <c r="E154" s="9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5.75" x14ac:dyDescent="0.25">
      <c r="B155" s="8"/>
      <c r="C155" s="100"/>
      <c r="D155" s="75"/>
      <c r="E155" s="9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5.75" x14ac:dyDescent="0.25">
      <c r="B156" s="8"/>
      <c r="C156" s="100"/>
      <c r="D156" s="75"/>
      <c r="E156" s="9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5.75" x14ac:dyDescent="0.25">
      <c r="B157" s="8"/>
      <c r="C157" s="100"/>
      <c r="D157" s="75"/>
      <c r="E157" s="9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5.75" x14ac:dyDescent="0.25">
      <c r="B158" s="8"/>
      <c r="C158" s="100"/>
      <c r="D158" s="75"/>
      <c r="E158" s="9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5.75" x14ac:dyDescent="0.25">
      <c r="B159" s="8"/>
      <c r="C159" s="100"/>
      <c r="D159" s="75"/>
      <c r="E159" s="9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5.75" x14ac:dyDescent="0.25">
      <c r="B160" s="8"/>
      <c r="C160" s="100"/>
      <c r="D160" s="75"/>
      <c r="E160" s="9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5.75" x14ac:dyDescent="0.25">
      <c r="B161" s="8"/>
      <c r="C161" s="100"/>
      <c r="D161" s="75"/>
      <c r="E161" s="9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5.75" x14ac:dyDescent="0.25">
      <c r="B162" s="8"/>
      <c r="C162" s="100"/>
      <c r="D162" s="75"/>
      <c r="E162" s="9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5.75" x14ac:dyDescent="0.25">
      <c r="B163" s="8"/>
      <c r="C163" s="100"/>
      <c r="D163" s="75"/>
      <c r="E163" s="9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5.75" x14ac:dyDescent="0.25">
      <c r="B164" s="8"/>
      <c r="C164" s="100"/>
      <c r="D164" s="75"/>
      <c r="E164" s="9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5.75" x14ac:dyDescent="0.25">
      <c r="B165" s="8"/>
      <c r="C165" s="100"/>
      <c r="D165" s="75"/>
      <c r="E165" s="9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5.75" x14ac:dyDescent="0.25">
      <c r="B166" s="8"/>
      <c r="C166" s="100"/>
      <c r="D166" s="75"/>
      <c r="E166" s="9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5.75" x14ac:dyDescent="0.25">
      <c r="B167" s="8"/>
      <c r="C167" s="100"/>
      <c r="D167" s="75"/>
      <c r="E167" s="9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5.75" x14ac:dyDescent="0.25">
      <c r="B168" s="8"/>
      <c r="C168" s="100"/>
      <c r="D168" s="75"/>
      <c r="E168" s="9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5.75" x14ac:dyDescent="0.25">
      <c r="B169" s="8"/>
      <c r="C169" s="100"/>
      <c r="D169" s="75"/>
      <c r="E169" s="9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5.75" x14ac:dyDescent="0.25">
      <c r="B170" s="8"/>
      <c r="C170" s="100"/>
      <c r="D170" s="75"/>
      <c r="E170" s="9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5.75" x14ac:dyDescent="0.25">
      <c r="B171" s="8"/>
      <c r="C171" s="100"/>
      <c r="D171" s="75"/>
      <c r="E171" s="9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5.75" x14ac:dyDescent="0.25">
      <c r="B172" s="8"/>
      <c r="C172" s="100"/>
      <c r="D172" s="75"/>
      <c r="E172" s="9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5.75" x14ac:dyDescent="0.25">
      <c r="B173" s="8"/>
      <c r="C173" s="100"/>
      <c r="D173" s="75"/>
      <c r="E173" s="9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5.75" x14ac:dyDescent="0.25">
      <c r="B174" s="8"/>
      <c r="C174" s="100"/>
      <c r="D174" s="75"/>
      <c r="E174" s="9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5.75" x14ac:dyDescent="0.25">
      <c r="B175" s="8"/>
      <c r="C175" s="100"/>
      <c r="D175" s="75"/>
      <c r="E175" s="9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5.75" x14ac:dyDescent="0.25">
      <c r="B176" s="8"/>
      <c r="C176" s="100"/>
      <c r="D176" s="75"/>
      <c r="E176" s="9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5.75" x14ac:dyDescent="0.25">
      <c r="B177" s="8"/>
      <c r="C177" s="100"/>
      <c r="D177" s="75"/>
      <c r="E177" s="9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5.75" x14ac:dyDescent="0.25">
      <c r="B178" s="8"/>
      <c r="C178" s="100"/>
      <c r="D178" s="75"/>
      <c r="E178" s="9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5.75" x14ac:dyDescent="0.25">
      <c r="B179" s="8"/>
      <c r="C179" s="100"/>
      <c r="D179" s="75"/>
      <c r="E179" s="9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5.75" x14ac:dyDescent="0.25">
      <c r="B180" s="8"/>
      <c r="C180" s="100"/>
      <c r="D180" s="75"/>
      <c r="E180" s="9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5.75" x14ac:dyDescent="0.25">
      <c r="B181" s="8"/>
      <c r="C181" s="100"/>
      <c r="D181" s="75"/>
      <c r="E181" s="9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5.75" x14ac:dyDescent="0.25">
      <c r="B182" s="8"/>
      <c r="C182" s="100"/>
      <c r="D182" s="75"/>
      <c r="E182" s="9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5.75" x14ac:dyDescent="0.25">
      <c r="B183" s="8"/>
      <c r="C183" s="100"/>
      <c r="D183" s="75"/>
      <c r="E183" s="9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5.75" x14ac:dyDescent="0.25">
      <c r="B184" s="8"/>
      <c r="C184" s="100"/>
      <c r="D184" s="75"/>
      <c r="E184" s="9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5.75" x14ac:dyDescent="0.25">
      <c r="B185" s="8"/>
      <c r="C185" s="100"/>
      <c r="D185" s="75"/>
      <c r="E185" s="9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5.75" x14ac:dyDescent="0.25">
      <c r="B186" s="8"/>
      <c r="C186" s="100"/>
      <c r="D186" s="75"/>
      <c r="E186" s="9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5.75" x14ac:dyDescent="0.25">
      <c r="B187" s="8"/>
      <c r="C187" s="100"/>
      <c r="D187" s="75"/>
      <c r="E187" s="9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5.75" x14ac:dyDescent="0.25">
      <c r="B188" s="8"/>
      <c r="C188" s="100"/>
      <c r="D188" s="75"/>
      <c r="E188" s="9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5.75" x14ac:dyDescent="0.25">
      <c r="B189" s="8"/>
      <c r="C189" s="100"/>
      <c r="D189" s="75"/>
      <c r="E189" s="9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5.75" x14ac:dyDescent="0.25">
      <c r="B190" s="8"/>
      <c r="C190" s="100"/>
      <c r="D190" s="75"/>
      <c r="E190" s="9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5.75" x14ac:dyDescent="0.25">
      <c r="B191" s="8"/>
      <c r="C191" s="100"/>
      <c r="D191" s="75"/>
      <c r="E191" s="9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5.75" x14ac:dyDescent="0.25">
      <c r="B192" s="8"/>
      <c r="C192" s="100"/>
      <c r="D192" s="75"/>
      <c r="E192" s="9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5.75" x14ac:dyDescent="0.25">
      <c r="B193" s="8"/>
      <c r="C193" s="100"/>
      <c r="D193" s="75"/>
      <c r="E193" s="9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5.75" x14ac:dyDescent="0.25">
      <c r="B194" s="8"/>
      <c r="C194" s="100"/>
      <c r="D194" s="75"/>
      <c r="E194" s="9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5.75" x14ac:dyDescent="0.25">
      <c r="B195" s="8"/>
      <c r="C195" s="100"/>
      <c r="D195" s="75"/>
      <c r="E195" s="9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5.75" x14ac:dyDescent="0.25">
      <c r="B196" s="8"/>
      <c r="C196" s="100"/>
      <c r="D196" s="75"/>
      <c r="E196" s="9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5.75" x14ac:dyDescent="0.25">
      <c r="B197" s="8"/>
      <c r="C197" s="100"/>
      <c r="D197" s="75"/>
      <c r="E197" s="9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5.75" x14ac:dyDescent="0.25">
      <c r="B198" s="8"/>
      <c r="C198" s="100"/>
      <c r="D198" s="75"/>
      <c r="E198" s="9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5.75" x14ac:dyDescent="0.25">
      <c r="B199" s="8"/>
      <c r="C199" s="100"/>
      <c r="D199" s="75"/>
      <c r="E199" s="9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5.75" x14ac:dyDescent="0.25">
      <c r="B200" s="8"/>
      <c r="C200" s="100"/>
      <c r="D200" s="75"/>
      <c r="E200" s="9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5.75" x14ac:dyDescent="0.25">
      <c r="B201" s="8"/>
      <c r="C201" s="100"/>
      <c r="D201" s="75"/>
      <c r="E201" s="9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5.75" x14ac:dyDescent="0.25">
      <c r="B202" s="8"/>
      <c r="C202" s="100"/>
      <c r="D202" s="75"/>
      <c r="E202" s="9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5.75" x14ac:dyDescent="0.25">
      <c r="B203" s="8"/>
      <c r="C203" s="100"/>
      <c r="D203" s="75"/>
      <c r="E203" s="9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5.75" x14ac:dyDescent="0.25">
      <c r="B204" s="8"/>
      <c r="C204" s="100"/>
      <c r="D204" s="75"/>
      <c r="E204" s="9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5.75" x14ac:dyDescent="0.25">
      <c r="B205" s="8"/>
      <c r="C205" s="100"/>
      <c r="D205" s="75"/>
      <c r="E205" s="9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5.75" x14ac:dyDescent="0.25">
      <c r="B206" s="8"/>
      <c r="C206" s="100"/>
      <c r="D206" s="75"/>
      <c r="E206" s="9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5.75" x14ac:dyDescent="0.25">
      <c r="B207" s="8"/>
      <c r="C207" s="100"/>
      <c r="D207" s="75"/>
      <c r="E207" s="9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5.75" x14ac:dyDescent="0.25">
      <c r="B208" s="8"/>
      <c r="C208" s="100"/>
      <c r="D208" s="75"/>
      <c r="E208" s="9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5.75" x14ac:dyDescent="0.25">
      <c r="B209" s="8"/>
      <c r="C209" s="100"/>
      <c r="D209" s="75"/>
      <c r="E209" s="9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5.75" x14ac:dyDescent="0.25">
      <c r="B210" s="8"/>
      <c r="C210" s="100"/>
      <c r="D210" s="75"/>
      <c r="E210" s="9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5.75" x14ac:dyDescent="0.25">
      <c r="B211" s="8"/>
      <c r="C211" s="100"/>
      <c r="D211" s="75"/>
      <c r="E211" s="9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5.75" x14ac:dyDescent="0.25">
      <c r="B212" s="8"/>
      <c r="C212" s="100"/>
      <c r="D212" s="75"/>
      <c r="E212" s="9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5.75" x14ac:dyDescent="0.25">
      <c r="B213" s="8"/>
      <c r="C213" s="100"/>
      <c r="D213" s="75"/>
      <c r="E213" s="9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5.75" x14ac:dyDescent="0.25">
      <c r="B214" s="8"/>
      <c r="C214" s="100"/>
      <c r="D214" s="75"/>
      <c r="E214" s="9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5.75" x14ac:dyDescent="0.25">
      <c r="B215" s="8"/>
      <c r="C215" s="100"/>
      <c r="D215" s="75"/>
      <c r="E215" s="9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5.75" x14ac:dyDescent="0.25">
      <c r="B216" s="8"/>
      <c r="C216" s="100"/>
      <c r="D216" s="75"/>
      <c r="E216" s="9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5.75" x14ac:dyDescent="0.25">
      <c r="B217" s="8"/>
      <c r="C217" s="100"/>
      <c r="D217" s="75"/>
      <c r="E217" s="9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5.75" x14ac:dyDescent="0.25">
      <c r="B218" s="8"/>
      <c r="C218" s="100"/>
      <c r="D218" s="75"/>
      <c r="E218" s="9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5.75" x14ac:dyDescent="0.25">
      <c r="B219" s="8"/>
      <c r="C219" s="100"/>
      <c r="D219" s="75"/>
      <c r="E219" s="9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5.75" x14ac:dyDescent="0.25">
      <c r="B220" s="8"/>
      <c r="C220" s="100"/>
      <c r="D220" s="75"/>
      <c r="E220" s="9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5.75" x14ac:dyDescent="0.25">
      <c r="B221" s="8"/>
      <c r="C221" s="100"/>
      <c r="D221" s="75"/>
      <c r="E221" s="9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5.75" x14ac:dyDescent="0.25">
      <c r="B222" s="8"/>
      <c r="C222" s="100"/>
      <c r="D222" s="75"/>
      <c r="E222" s="9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5.75" x14ac:dyDescent="0.25">
      <c r="B223" s="8"/>
      <c r="C223" s="100"/>
      <c r="D223" s="75"/>
      <c r="E223" s="9"/>
      <c r="F223" s="7"/>
      <c r="G223" s="7"/>
      <c r="H223" s="7"/>
      <c r="I223" s="7"/>
      <c r="J223" s="7"/>
      <c r="K223" s="7"/>
      <c r="L223" s="7"/>
      <c r="M223" s="7"/>
      <c r="N223" s="7"/>
    </row>
    <row r="405" spans="6:6" x14ac:dyDescent="0.2">
      <c r="F405" s="72"/>
    </row>
    <row r="490" spans="4:4" ht="18.75" x14ac:dyDescent="0.3">
      <c r="D490" s="97"/>
    </row>
    <row r="491" spans="4:4" ht="18.75" x14ac:dyDescent="0.3">
      <c r="D491" s="97"/>
    </row>
    <row r="494" spans="4:4" x14ac:dyDescent="0.2">
      <c r="D494" s="98"/>
    </row>
  </sheetData>
  <pageMargins left="0.15748031496062992" right="0.15748031496062992" top="0.15748031496062992" bottom="0.23622047244094491" header="0.15748031496062992" footer="0.1968503937007874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830499-C543-42BA-8281-0E9D78868D0A}"/>
</file>

<file path=customXml/itemProps2.xml><?xml version="1.0" encoding="utf-8"?>
<ds:datastoreItem xmlns:ds="http://schemas.openxmlformats.org/officeDocument/2006/customXml" ds:itemID="{8B2276E8-28BF-4147-B16B-D49C9F5E4FBA}"/>
</file>

<file path=customXml/itemProps3.xml><?xml version="1.0" encoding="utf-8"?>
<ds:datastoreItem xmlns:ds="http://schemas.openxmlformats.org/officeDocument/2006/customXml" ds:itemID="{0ADBE3C8-186C-46D3-BD94-4E8090C9D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01.12.2017</vt:lpstr>
      <vt:lpstr>'на 01.12.2017'!Область_печати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Груздева Ольга Геннадьевна</dc:creator>
  <cp:lastModifiedBy>Богданов Филипп Владимирович</cp:lastModifiedBy>
  <cp:lastPrinted>2017-12-13T10:31:25Z</cp:lastPrinted>
  <dcterms:created xsi:type="dcterms:W3CDTF">2017-12-13T09:48:06Z</dcterms:created>
  <dcterms:modified xsi:type="dcterms:W3CDTF">2017-12-18T10:14:53Z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