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на 01.03.2017" sheetId="1" r:id="rId1"/>
  </sheets>
  <externalReferences>
    <externalReference r:id="rId2"/>
  </externalReferences>
  <definedNames>
    <definedName name="Z_3A62FDFE_B33F_4285_AF26_B946B57D89E5_.wvu.Rows" localSheetId="0" hidden="1">'на 01.03.2017'!$29:$29,'на 01.03.2017'!$38:$38,'на 01.03.2017'!$76:$77,'на 01.03.2017'!$93:$96,'на 01.03.2017'!$113:$113,'на 01.03.2017'!$117:$117,'на 01.03.2017'!$122:$122</definedName>
    <definedName name="Z_5F4BDBB1_E645_4516_8FC8_7D1E2AFE448F_.wvu.Rows" localSheetId="0" hidden="1">'на 01.03.2017'!$29:$29,'на 01.03.2017'!$38:$38,'на 01.03.2017'!$61:$61,'на 01.03.2017'!$76:$77,'на 01.03.2017'!$93:$96,'на 01.03.2017'!$113:$113,'на 01.03.2017'!$117:$117</definedName>
    <definedName name="Z_791A6B44_A126_477F_8F66_87C81269CCAF_.wvu.Rows" localSheetId="0" hidden="1">'на 01.03.2017'!#REF!,'на 01.03.2017'!$111:$112,'на 01.03.2017'!$118:$118</definedName>
    <definedName name="Z_AFEF4DE1_67D6_48C6_A8C8_B9E9198BBD0E_.wvu.Rows" localSheetId="0" hidden="1">'на 01.03.2017'!#REF!,'на 01.03.2017'!$118:$118</definedName>
    <definedName name="Z_CAE69FAB_AFBE_4188_8F32_69E048226F14_.wvu.Rows" localSheetId="0" hidden="1">'на 01.03.2017'!$29:$29,'на 01.03.2017'!$38:$38,'на 01.03.2017'!$76:$77,'на 01.03.2017'!$93:$96,'на 01.03.2017'!$113:$113,'на 01.03.2017'!$117:$117,'на 01.03.2017'!$122:$122</definedName>
    <definedName name="Z_D2DF83CF_573E_4A86_A4BE_5A992E023C65_.wvu.Rows" localSheetId="0" hidden="1">'на 01.03.2017'!#REF!,'на 01.03.2017'!$111:$112,'на 01.03.2017'!$118:$118</definedName>
    <definedName name="Z_E2CE03E0_A708_4616_8DFD_0910D1C70A9E_.wvu.Rows" localSheetId="0" hidden="1">'на 01.03.2017'!#REF!,'на 01.03.2017'!$111:$112,'на 01.03.2017'!$118:$118</definedName>
    <definedName name="Z_E6F394BB_DB4B_47AB_A066_DC195B03AE3E_.wvu.Rows" localSheetId="0" hidden="1">'на 01.03.2017'!$29:$29,'на 01.03.2017'!$38:$38,'на 01.03.2017'!$46:$46,'на 01.03.2017'!$61:$61,'на 01.03.2017'!$65:$65,'на 01.03.2017'!$76:$77,'на 01.03.2017'!$93:$96,'на 01.03.2017'!$113:$113,'на 01.03.2017'!$117:$117,'на 01.03.2017'!$122:$122</definedName>
    <definedName name="Z_E8991B2E_0E9F_48F3_A4D6_3B340ABE8C8E_.wvu.Rows" localSheetId="0" hidden="1">'на 01.03.2017'!$38:$39,'на 01.03.2017'!$118:$118</definedName>
    <definedName name="Z_F8542D9D_A523_4F6F_8CFE_9BA4BA3D5B88_.wvu.Rows" localSheetId="0" hidden="1">'на 01.03.2017'!$38:$38,'на 01.03.2017'!$93:$96,'на 01.03.2017'!$111:$113,'на 01.03.2017'!$117:$117</definedName>
    <definedName name="Z_FAFBB87E_73E9_461E_A4E8_A0EB3259EED0_.wvu.PrintArea" localSheetId="0" hidden="1">'на 01.03.2017'!$A$1:$E$125</definedName>
    <definedName name="Z_FAFBB87E_73E9_461E_A4E8_A0EB3259EED0_.wvu.Rows" localSheetId="0" hidden="1">'на 01.03.2017'!$30:$30,'на 01.03.2017'!$38:$38,'на 01.03.2017'!$93:$96,'на 01.03.2017'!$111:$113,'на 01.03.2017'!$117:$117</definedName>
    <definedName name="_xlnm.Print_Area" localSheetId="0">'на 01.03.2017'!$A$1:$E$119</definedName>
  </definedNames>
  <calcPr calcId="145621"/>
</workbook>
</file>

<file path=xl/calcChain.xml><?xml version="1.0" encoding="utf-8"?>
<calcChain xmlns="http://schemas.openxmlformats.org/spreadsheetml/2006/main">
  <c r="D116" i="1" l="1"/>
  <c r="D115" i="1" s="1"/>
  <c r="D110" i="1" s="1"/>
  <c r="C116" i="1"/>
  <c r="C115" i="1" s="1"/>
  <c r="D113" i="1"/>
  <c r="C113" i="1"/>
  <c r="D112" i="1"/>
  <c r="C112" i="1"/>
  <c r="D111" i="1"/>
  <c r="C111" i="1"/>
  <c r="C110" i="1"/>
  <c r="D108" i="1"/>
  <c r="C108" i="1"/>
  <c r="D107" i="1"/>
  <c r="D106" i="1" s="1"/>
  <c r="C107" i="1"/>
  <c r="C106" i="1" s="1"/>
  <c r="D104" i="1"/>
  <c r="C104" i="1"/>
  <c r="D103" i="1"/>
  <c r="C103" i="1"/>
  <c r="D102" i="1"/>
  <c r="C102" i="1"/>
  <c r="D100" i="1"/>
  <c r="C100" i="1"/>
  <c r="D99" i="1"/>
  <c r="D98" i="1" s="1"/>
  <c r="C99" i="1"/>
  <c r="C98" i="1" s="1"/>
  <c r="D96" i="1"/>
  <c r="C96" i="1"/>
  <c r="C94" i="1" s="1"/>
  <c r="D95" i="1"/>
  <c r="C95" i="1"/>
  <c r="D94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2" i="1" s="1"/>
  <c r="C37" i="1"/>
  <c r="D36" i="1"/>
  <c r="C36" i="1"/>
  <c r="D35" i="1"/>
  <c r="E35" i="1" s="1"/>
  <c r="C35" i="1"/>
  <c r="D34" i="1"/>
  <c r="C34" i="1"/>
  <c r="D33" i="1"/>
  <c r="E33" i="1" s="1"/>
  <c r="C33" i="1"/>
  <c r="D32" i="1"/>
  <c r="C32" i="1"/>
  <c r="D31" i="1"/>
  <c r="E31" i="1" s="1"/>
  <c r="C31" i="1"/>
  <c r="D30" i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D13" i="1"/>
  <c r="E13" i="1" s="1"/>
  <c r="C13" i="1"/>
  <c r="D12" i="1"/>
  <c r="C12" i="1"/>
  <c r="C11" i="1" s="1"/>
  <c r="D11" i="1"/>
  <c r="D10" i="1"/>
  <c r="C10" i="1"/>
  <c r="D9" i="1"/>
  <c r="E9" i="1" s="1"/>
  <c r="C9" i="1"/>
  <c r="D8" i="1"/>
  <c r="C8" i="1"/>
  <c r="C7" i="1" s="1"/>
  <c r="C6" i="1" s="1"/>
  <c r="D7" i="1"/>
  <c r="C119" i="1" l="1"/>
  <c r="E11" i="1"/>
  <c r="E43" i="1"/>
  <c r="E45" i="1"/>
  <c r="E47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7" i="1"/>
  <c r="E89" i="1"/>
  <c r="D119" i="1"/>
  <c r="E15" i="1"/>
  <c r="E26" i="1"/>
  <c r="E7" i="1"/>
  <c r="D6" i="1"/>
  <c r="E6" i="1" s="1"/>
  <c r="E8" i="1"/>
  <c r="E10" i="1"/>
  <c r="E12" i="1"/>
  <c r="E14" i="1"/>
  <c r="E16" i="1"/>
  <c r="E18" i="1"/>
  <c r="E20" i="1"/>
  <c r="E22" i="1"/>
  <c r="E24" i="1"/>
  <c r="E28" i="1"/>
  <c r="E30" i="1"/>
  <c r="E32" i="1"/>
  <c r="C92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37" i="1"/>
</calcChain>
</file>

<file path=xl/sharedStrings.xml><?xml version="1.0" encoding="utf-8"?>
<sst xmlns="http://schemas.openxmlformats.org/spreadsheetml/2006/main" count="158" uniqueCount="157">
  <si>
    <t xml:space="preserve">                           Сведения об исполнении бюджета г. Красноярска на 01. 03.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</si>
  <si>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</si>
  <si>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</si>
  <si>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</si>
  <si>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01.03.2017г.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</si>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</sst>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562514.51</v>
          </cell>
          <cell r="F9">
            <v>12844.778910000001</v>
          </cell>
        </row>
        <row r="13">
          <cell r="E13">
            <v>7098703.2799999993</v>
          </cell>
          <cell r="F13">
            <v>885505.11045999988</v>
          </cell>
        </row>
        <row r="32">
          <cell r="E32">
            <v>985352.02</v>
          </cell>
          <cell r="F32">
            <v>222282.94783999998</v>
          </cell>
        </row>
        <row r="35">
          <cell r="E35">
            <v>686.85</v>
          </cell>
          <cell r="F35">
            <v>154.12655000000001</v>
          </cell>
        </row>
        <row r="41">
          <cell r="E41">
            <v>330892.03000000003</v>
          </cell>
          <cell r="F41">
            <v>20371.410500000002</v>
          </cell>
        </row>
        <row r="42">
          <cell r="E42">
            <v>941221.76</v>
          </cell>
          <cell r="F42">
            <v>175917.84463000001</v>
          </cell>
        </row>
        <row r="51">
          <cell r="E51">
            <v>258832.82</v>
          </cell>
          <cell r="F51">
            <v>28818.568759999998</v>
          </cell>
        </row>
        <row r="59">
          <cell r="E59">
            <v>121.4</v>
          </cell>
          <cell r="F59">
            <v>0.66782999999999992</v>
          </cell>
        </row>
        <row r="76">
          <cell r="E76">
            <v>2014442.8100000005</v>
          </cell>
          <cell r="F76">
            <v>176384.95918000001</v>
          </cell>
        </row>
        <row r="107">
          <cell r="E107">
            <v>77507.760000000009</v>
          </cell>
          <cell r="F107">
            <v>2792.6237500000002</v>
          </cell>
        </row>
        <row r="115">
          <cell r="E115">
            <v>55889.1</v>
          </cell>
          <cell r="F115">
            <v>1915.5174700000002</v>
          </cell>
        </row>
        <row r="129">
          <cell r="E129">
            <v>794992.7</v>
          </cell>
          <cell r="F129">
            <v>85081.845359999992</v>
          </cell>
        </row>
        <row r="152">
          <cell r="E152">
            <v>362.57</v>
          </cell>
          <cell r="F152">
            <v>18</v>
          </cell>
        </row>
        <row r="157">
          <cell r="E157">
            <v>233986.86000000004</v>
          </cell>
          <cell r="F157">
            <v>48015.832069999997</v>
          </cell>
        </row>
        <row r="209">
          <cell r="E209">
            <v>11904</v>
          </cell>
          <cell r="F209">
            <v>1204.41857</v>
          </cell>
        </row>
        <row r="215">
          <cell r="E215">
            <v>12570878.130000001</v>
          </cell>
          <cell r="F215">
            <v>1332048.4029300001</v>
          </cell>
        </row>
        <row r="216">
          <cell r="E216">
            <v>12549603.600000001</v>
          </cell>
          <cell r="F216">
            <v>1333926.50575</v>
          </cell>
        </row>
        <row r="217">
          <cell r="E217">
            <v>98530.4</v>
          </cell>
          <cell r="F217">
            <v>0</v>
          </cell>
        </row>
        <row r="221">
          <cell r="E221">
            <v>9846005.7000000011</v>
          </cell>
          <cell r="F221">
            <v>1267511.87519</v>
          </cell>
        </row>
        <row r="270">
          <cell r="E270">
            <v>36.9</v>
          </cell>
          <cell r="F270">
            <v>0</v>
          </cell>
        </row>
        <row r="280">
          <cell r="E280">
            <v>2605030.6</v>
          </cell>
          <cell r="F280">
            <v>66414.630560000005</v>
          </cell>
        </row>
        <row r="339">
          <cell r="E339">
            <v>0</v>
          </cell>
          <cell r="F339">
            <v>0</v>
          </cell>
        </row>
        <row r="342">
          <cell r="E342">
            <v>21274.53</v>
          </cell>
          <cell r="F342">
            <v>0</v>
          </cell>
        </row>
        <row r="344">
          <cell r="E344">
            <v>0</v>
          </cell>
          <cell r="F344">
            <v>36978.912499999999</v>
          </cell>
        </row>
        <row r="350">
          <cell r="E350">
            <v>0</v>
          </cell>
          <cell r="F350">
            <v>-38857.015319999999</v>
          </cell>
        </row>
        <row r="369">
          <cell r="E369">
            <v>26494025.469999999</v>
          </cell>
          <cell r="F369">
            <v>3041171.5323599996</v>
          </cell>
        </row>
        <row r="372">
          <cell r="E372">
            <v>2746386.6575300004</v>
          </cell>
          <cell r="F372">
            <v>348486.28602999996</v>
          </cell>
        </row>
        <row r="407">
          <cell r="E407">
            <v>2794.07</v>
          </cell>
          <cell r="F407">
            <v>332.11412999999999</v>
          </cell>
        </row>
        <row r="411">
          <cell r="E411">
            <v>63495.619999999995</v>
          </cell>
          <cell r="F411">
            <v>5220.5577599999997</v>
          </cell>
        </row>
        <row r="418">
          <cell r="E418">
            <v>838917.07500000019</v>
          </cell>
          <cell r="F418">
            <v>102022.16728000001</v>
          </cell>
        </row>
        <row r="430">
          <cell r="E430">
            <v>0</v>
          </cell>
          <cell r="F430">
            <v>0</v>
          </cell>
        </row>
        <row r="433">
          <cell r="E433">
            <v>181900.6</v>
          </cell>
          <cell r="F433">
            <v>18724.569179999999</v>
          </cell>
        </row>
        <row r="443">
          <cell r="E443">
            <v>7504.15</v>
          </cell>
          <cell r="F443">
            <v>850.13249000000008</v>
          </cell>
        </row>
        <row r="450">
          <cell r="E450">
            <v>128375</v>
          </cell>
          <cell r="F450">
            <v>0</v>
          </cell>
        </row>
        <row r="452">
          <cell r="E452">
            <v>1523400.1425299998</v>
          </cell>
          <cell r="F452">
            <v>221336.74519000002</v>
          </cell>
        </row>
        <row r="476">
          <cell r="E476">
            <v>74406.490000000005</v>
          </cell>
          <cell r="F476">
            <v>11625.377840000001</v>
          </cell>
        </row>
        <row r="487">
          <cell r="E487">
            <v>74406.490000000005</v>
          </cell>
          <cell r="F487">
            <v>11625.377840000001</v>
          </cell>
        </row>
        <row r="495">
          <cell r="E495">
            <v>4055967.0580500001</v>
          </cell>
          <cell r="F495">
            <v>348551.96609</v>
          </cell>
        </row>
        <row r="551">
          <cell r="E551">
            <v>522708.42</v>
          </cell>
          <cell r="F551">
            <v>62305.884469999997</v>
          </cell>
        </row>
        <row r="561">
          <cell r="E561">
            <v>3446755.1280499999</v>
          </cell>
          <cell r="F561">
            <v>279120.21081000002</v>
          </cell>
        </row>
        <row r="568">
          <cell r="E568">
            <v>86503.51</v>
          </cell>
          <cell r="F568">
            <v>7125.8708100000003</v>
          </cell>
        </row>
        <row r="582">
          <cell r="E582">
            <v>2318572.0616199998</v>
          </cell>
          <cell r="F582">
            <v>147373.79128</v>
          </cell>
        </row>
        <row r="624">
          <cell r="E624">
            <v>316785.86483999999</v>
          </cell>
          <cell r="F624">
            <v>0</v>
          </cell>
        </row>
        <row r="634">
          <cell r="E634">
            <v>964126.3899999999</v>
          </cell>
          <cell r="F634">
            <v>5619.33176</v>
          </cell>
        </row>
        <row r="640">
          <cell r="E640">
            <v>646176.48669000005</v>
          </cell>
          <cell r="F640">
            <v>52716.709540000003</v>
          </cell>
        </row>
        <row r="644">
          <cell r="E644">
            <v>0</v>
          </cell>
          <cell r="F644">
            <v>0</v>
          </cell>
        </row>
        <row r="647">
          <cell r="E647">
            <v>391483.32008999999</v>
          </cell>
          <cell r="F647">
            <v>89037.749979999993</v>
          </cell>
        </row>
        <row r="667">
          <cell r="E667">
            <v>3700</v>
          </cell>
          <cell r="F667">
            <v>0</v>
          </cell>
        </row>
        <row r="674">
          <cell r="E674">
            <v>3700</v>
          </cell>
          <cell r="F674">
            <v>0</v>
          </cell>
        </row>
        <row r="677">
          <cell r="E677">
            <v>0</v>
          </cell>
          <cell r="F677">
            <v>0</v>
          </cell>
        </row>
        <row r="679">
          <cell r="E679">
            <v>13522565.83117</v>
          </cell>
          <cell r="F679">
            <v>1516368.7194299998</v>
          </cell>
        </row>
        <row r="720">
          <cell r="E720">
            <v>4786092.3574600006</v>
          </cell>
          <cell r="F720">
            <v>509795.48479000002</v>
          </cell>
        </row>
        <row r="734">
          <cell r="E734">
            <v>6377603.2838199995</v>
          </cell>
          <cell r="F734">
            <v>699860.37469999993</v>
          </cell>
        </row>
        <row r="746">
          <cell r="E746">
            <v>1333261.0769999998</v>
          </cell>
          <cell r="F746">
            <v>200227.86801000001</v>
          </cell>
        </row>
        <row r="753">
          <cell r="E753">
            <v>523591.08288999996</v>
          </cell>
          <cell r="F753">
            <v>43501.260870000006</v>
          </cell>
        </row>
        <row r="774">
          <cell r="E774">
            <v>502018.03</v>
          </cell>
          <cell r="F774">
            <v>62983.731060000006</v>
          </cell>
        </row>
        <row r="793">
          <cell r="E793">
            <v>694847.12312000012</v>
          </cell>
          <cell r="F793">
            <v>101355.96617</v>
          </cell>
        </row>
        <row r="833">
          <cell r="E833">
            <v>629720.16311999992</v>
          </cell>
          <cell r="F833">
            <v>92995.376459999999</v>
          </cell>
        </row>
        <row r="841">
          <cell r="E841">
            <v>20481.78</v>
          </cell>
          <cell r="F841">
            <v>2991.6082200000001</v>
          </cell>
        </row>
        <row r="845">
          <cell r="E845">
            <v>44645.179999999993</v>
          </cell>
          <cell r="F845">
            <v>5368.9814900000001</v>
          </cell>
        </row>
        <row r="856">
          <cell r="E856">
            <v>0</v>
          </cell>
          <cell r="F856">
            <v>0</v>
          </cell>
        </row>
        <row r="877">
          <cell r="E877">
            <v>0</v>
          </cell>
          <cell r="F877">
            <v>0</v>
          </cell>
        </row>
        <row r="976">
          <cell r="E976">
            <v>1818864.6450000003</v>
          </cell>
          <cell r="F976">
            <v>232753.47289</v>
          </cell>
        </row>
        <row r="1021">
          <cell r="E1021">
            <v>27671.55</v>
          </cell>
          <cell r="F1021">
            <v>4183.37122</v>
          </cell>
        </row>
        <row r="1024">
          <cell r="E1024">
            <v>612608.4800000001</v>
          </cell>
          <cell r="F1024">
            <v>98931.777400000006</v>
          </cell>
        </row>
        <row r="1028">
          <cell r="E1028">
            <v>557299.89500000002</v>
          </cell>
          <cell r="F1028">
            <v>74814.596919999996</v>
          </cell>
        </row>
        <row r="1042">
          <cell r="E1042">
            <v>116435.1</v>
          </cell>
          <cell r="F1042">
            <v>10482.76175</v>
          </cell>
        </row>
        <row r="1046">
          <cell r="E1046">
            <v>504849.62</v>
          </cell>
          <cell r="F1046">
            <v>44340.965600000003</v>
          </cell>
        </row>
        <row r="1058">
          <cell r="E1058">
            <v>371833.81</v>
          </cell>
          <cell r="F1058">
            <v>42961.911599999992</v>
          </cell>
        </row>
        <row r="1106">
          <cell r="E1106">
            <v>247124</v>
          </cell>
          <cell r="F1106">
            <v>33549.742319999998</v>
          </cell>
        </row>
        <row r="1114">
          <cell r="E1114">
            <v>124709.81</v>
          </cell>
          <cell r="F1114">
            <v>9412.1692800000001</v>
          </cell>
        </row>
        <row r="1126">
          <cell r="E1126">
            <v>1507788.05</v>
          </cell>
          <cell r="F1126">
            <v>193298.77142999999</v>
          </cell>
        </row>
        <row r="1129">
          <cell r="E1129">
            <v>1507788.05</v>
          </cell>
          <cell r="F1129">
            <v>193298.77142999999</v>
          </cell>
        </row>
        <row r="1133">
          <cell r="E1133">
            <v>27114931.726489998</v>
          </cell>
          <cell r="F1133">
            <v>2942776.2627599998</v>
          </cell>
        </row>
        <row r="1139">
          <cell r="E1139">
            <v>0</v>
          </cell>
          <cell r="F1139">
            <v>0</v>
          </cell>
        </row>
        <row r="1140">
          <cell r="E1140">
            <v>0</v>
          </cell>
          <cell r="F1140">
            <v>0</v>
          </cell>
        </row>
        <row r="1143">
          <cell r="E1143">
            <v>1170246.02</v>
          </cell>
          <cell r="F1143">
            <v>250000</v>
          </cell>
        </row>
        <row r="1144">
          <cell r="E1144">
            <v>-1840273.02</v>
          </cell>
          <cell r="F1144">
            <v>0</v>
          </cell>
        </row>
        <row r="1146">
          <cell r="F1146">
            <v>0</v>
          </cell>
        </row>
        <row r="1147">
          <cell r="E1147">
            <v>11710657.130000001</v>
          </cell>
          <cell r="F1147">
            <v>500000</v>
          </cell>
        </row>
        <row r="1148">
          <cell r="E1148">
            <v>-10540630.130000001</v>
          </cell>
          <cell r="F1148">
            <v>-500000</v>
          </cell>
        </row>
        <row r="1149">
          <cell r="E1149">
            <v>0</v>
          </cell>
        </row>
        <row r="1154">
          <cell r="E1154">
            <v>0</v>
          </cell>
          <cell r="F1154">
            <v>0</v>
          </cell>
        </row>
        <row r="1158">
          <cell r="E1158">
            <v>-39374928.619999997</v>
          </cell>
          <cell r="F1158">
            <v>-3873100.6712400001</v>
          </cell>
        </row>
        <row r="1159">
          <cell r="E1159">
            <v>39495834.876489997</v>
          </cell>
          <cell r="F1159">
            <v>3524705.4016399998</v>
          </cell>
        </row>
      </sheetData>
      <sheetData sheetId="1"/>
      <sheetData sheetId="2">
        <row r="21">
          <cell r="D21">
            <v>505661.42</v>
          </cell>
          <cell r="E21">
            <v>38912.259969999999</v>
          </cell>
        </row>
        <row r="29">
          <cell r="D29">
            <v>50075.45</v>
          </cell>
          <cell r="E29">
            <v>8902.2175800000005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4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13923147.339999998</v>
      </c>
      <c r="D6" s="101">
        <f>D7+D11+D15+D18+D19+D20+D21+D22+D23+D24+D25+D26+D10+0.01</f>
        <v>1709123.1294299997</v>
      </c>
      <c r="E6" s="19">
        <f>D6/C6</f>
        <v>0.12275407906657979</v>
      </c>
      <c r="F6" s="20"/>
      <c r="G6" s="20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1">
        <f>C8+C9</f>
        <v>7661217.7899999991</v>
      </c>
      <c r="D7" s="22">
        <f>D8+D9</f>
        <v>898349.89936999988</v>
      </c>
      <c r="E7" s="23">
        <f>D7/C7</f>
        <v>0.11725941279760956</v>
      </c>
      <c r="F7" s="20"/>
      <c r="G7" s="20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4" t="s">
        <v>8</v>
      </c>
      <c r="C8" s="25">
        <f>[1]Расшир!E9</f>
        <v>562514.51</v>
      </c>
      <c r="D8" s="26">
        <f>[1]Расшир!F9</f>
        <v>12844.778910000001</v>
      </c>
      <c r="E8" s="23">
        <f>D8/C8</f>
        <v>2.2834573476157975E-2</v>
      </c>
      <c r="F8" s="20"/>
      <c r="G8" s="20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4" t="s">
        <v>9</v>
      </c>
      <c r="C9" s="25">
        <f>[1]Расшир!E13</f>
        <v>7098703.2799999993</v>
      </c>
      <c r="D9" s="26">
        <f>[1]Расшир!F13+0.01</f>
        <v>885505.12045999989</v>
      </c>
      <c r="E9" s="27">
        <f>D9/C9</f>
        <v>0.12474181347385462</v>
      </c>
      <c r="F9" s="20"/>
      <c r="G9" s="20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8" t="s">
        <v>10</v>
      </c>
      <c r="C10" s="29">
        <f>[1]экономика!D21</f>
        <v>505661.42</v>
      </c>
      <c r="D10" s="22">
        <f>[1]экономика!E21</f>
        <v>38912.259969999999</v>
      </c>
      <c r="E10" s="30">
        <f>D10/C10</f>
        <v>7.6953191267785465E-2</v>
      </c>
      <c r="F10" s="20"/>
      <c r="G10" s="20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1">
        <f>C12+C13+C14</f>
        <v>1036114.32</v>
      </c>
      <c r="D11" s="21">
        <f>D12+D13+D14+0.01</f>
        <v>231339.29196999999</v>
      </c>
      <c r="E11" s="23">
        <f t="shared" ref="E11:E90" si="0">D11/C11</f>
        <v>0.22327583694625514</v>
      </c>
      <c r="F11" s="20"/>
      <c r="G11" s="20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1" t="s">
        <v>12</v>
      </c>
      <c r="C12" s="25">
        <f>[1]Расшир!E32</f>
        <v>985352.02</v>
      </c>
      <c r="D12" s="25">
        <f>[1]Расшир!F32</f>
        <v>222282.94783999998</v>
      </c>
      <c r="E12" s="27">
        <f t="shared" si="0"/>
        <v>0.22558734678394426</v>
      </c>
      <c r="F12" s="20"/>
      <c r="G12" s="20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4" t="s">
        <v>13</v>
      </c>
      <c r="C13" s="25">
        <f>[1]Расшир!E35</f>
        <v>686.85</v>
      </c>
      <c r="D13" s="25">
        <f>[1]Расшир!F35-0.01</f>
        <v>154.11655000000002</v>
      </c>
      <c r="E13" s="27">
        <f t="shared" si="0"/>
        <v>0.22438166994249109</v>
      </c>
      <c r="F13" s="20"/>
      <c r="G13" s="20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2" t="s">
        <v>14</v>
      </c>
      <c r="C14" s="25">
        <f>[1]экономика!D29</f>
        <v>50075.45</v>
      </c>
      <c r="D14" s="25">
        <f>[1]экономика!E29</f>
        <v>8902.2175800000005</v>
      </c>
      <c r="E14" s="23">
        <f t="shared" si="0"/>
        <v>0.17777608748398668</v>
      </c>
      <c r="F14" s="20"/>
      <c r="G14" s="20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1">
        <f>C16+C17</f>
        <v>1272113.79</v>
      </c>
      <c r="D15" s="21">
        <f>D16+D17-0.01</f>
        <v>196289.24513</v>
      </c>
      <c r="E15" s="23">
        <f>D15/C15</f>
        <v>0.15430164083827752</v>
      </c>
      <c r="F15" s="20"/>
      <c r="G15" s="20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4" t="s">
        <v>16</v>
      </c>
      <c r="C16" s="25">
        <f>[1]Расшир!E41</f>
        <v>330892.03000000003</v>
      </c>
      <c r="D16" s="25">
        <f>[1]Расшир!F41</f>
        <v>20371.410500000002</v>
      </c>
      <c r="E16" s="27">
        <f>D16/C16</f>
        <v>6.1565128963668302E-2</v>
      </c>
      <c r="F16" s="20"/>
      <c r="G16" s="20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4" t="s">
        <v>17</v>
      </c>
      <c r="C17" s="25">
        <f>[1]Расшир!E42</f>
        <v>941221.76</v>
      </c>
      <c r="D17" s="25">
        <f>[1]Расшир!F42</f>
        <v>175917.84463000001</v>
      </c>
      <c r="E17" s="27">
        <f t="shared" si="0"/>
        <v>0.18690371611255566</v>
      </c>
      <c r="F17" s="20"/>
      <c r="G17" s="20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1">
        <f>[1]Расшир!E51</f>
        <v>258832.82</v>
      </c>
      <c r="D18" s="21">
        <f>[1]Расшир!F51</f>
        <v>28818.568759999998</v>
      </c>
      <c r="E18" s="23">
        <f t="shared" si="0"/>
        <v>0.11134047359218201</v>
      </c>
      <c r="F18" s="20"/>
      <c r="G18" s="20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3" t="s">
        <v>19</v>
      </c>
      <c r="C19" s="21">
        <f>[1]Расшир!E59</f>
        <v>121.4</v>
      </c>
      <c r="D19" s="21">
        <f>[1]Расшир!F59-0.01</f>
        <v>0.65782999999999991</v>
      </c>
      <c r="E19" s="23">
        <f>D19/C19</f>
        <v>5.4186985172981865E-3</v>
      </c>
      <c r="F19" s="20"/>
      <c r="G19" s="20"/>
      <c r="H19" s="8"/>
      <c r="I19" s="8"/>
      <c r="J19" s="8"/>
      <c r="K19" s="8"/>
      <c r="L19" s="8"/>
      <c r="M19" s="8"/>
      <c r="N19" s="8"/>
      <c r="O19" s="8"/>
    </row>
    <row r="20" spans="1:15" ht="45" customHeight="1" x14ac:dyDescent="0.25">
      <c r="A20" s="12"/>
      <c r="B20" s="33" t="s">
        <v>20</v>
      </c>
      <c r="C20" s="21">
        <f>[1]Расшир!E76</f>
        <v>2014442.8100000005</v>
      </c>
      <c r="D20" s="21">
        <f>[1]Расшир!F76</f>
        <v>176384.95918000001</v>
      </c>
      <c r="E20" s="23">
        <f t="shared" si="0"/>
        <v>8.7560172125214095E-2</v>
      </c>
      <c r="F20" s="20"/>
      <c r="G20" s="20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3" t="s">
        <v>21</v>
      </c>
      <c r="C21" s="21">
        <f>[1]Расшир!E107</f>
        <v>77507.760000000009</v>
      </c>
      <c r="D21" s="21">
        <f>[1]Расшир!F107</f>
        <v>2792.6237500000002</v>
      </c>
      <c r="E21" s="23">
        <f t="shared" si="0"/>
        <v>3.603024716492903E-2</v>
      </c>
      <c r="F21" s="20"/>
      <c r="G21" s="20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3" t="s">
        <v>22</v>
      </c>
      <c r="C22" s="21">
        <f>[1]Расшир!E115</f>
        <v>55889.1</v>
      </c>
      <c r="D22" s="21">
        <f>[1]Расшир!F115</f>
        <v>1915.5174700000002</v>
      </c>
      <c r="E22" s="23">
        <f t="shared" si="0"/>
        <v>3.4273542962760188E-2</v>
      </c>
      <c r="F22" s="20"/>
      <c r="G22" s="20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3" t="s">
        <v>23</v>
      </c>
      <c r="C23" s="21">
        <f>[1]Расшир!E129</f>
        <v>794992.7</v>
      </c>
      <c r="D23" s="21">
        <f>[1]Расшир!F129</f>
        <v>85081.845359999992</v>
      </c>
      <c r="E23" s="23">
        <f t="shared" si="0"/>
        <v>0.10702217185138932</v>
      </c>
      <c r="F23" s="20"/>
      <c r="G23" s="20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1">
        <f>[1]Расшир!E152</f>
        <v>362.57</v>
      </c>
      <c r="D24" s="21">
        <f>[1]Расшир!F152</f>
        <v>18</v>
      </c>
      <c r="E24" s="23">
        <f t="shared" si="0"/>
        <v>4.9645585680006619E-2</v>
      </c>
      <c r="F24" s="20"/>
      <c r="G24" s="20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1">
        <f>[1]Расшир!E157</f>
        <v>233986.86000000004</v>
      </c>
      <c r="D25" s="21">
        <f>[1]Расшир!F157</f>
        <v>48015.832069999997</v>
      </c>
      <c r="E25" s="23">
        <f t="shared" si="0"/>
        <v>0.20520738673103261</v>
      </c>
      <c r="F25" s="20"/>
      <c r="G25" s="20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4" t="s">
        <v>26</v>
      </c>
      <c r="C26" s="21">
        <f>[1]Расшир!E209</f>
        <v>11904</v>
      </c>
      <c r="D26" s="21">
        <f>[1]Расшир!F209</f>
        <v>1204.41857</v>
      </c>
      <c r="E26" s="23">
        <f t="shared" si="0"/>
        <v>0.10117763524865592</v>
      </c>
      <c r="F26" s="20"/>
      <c r="G26" s="20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1">
        <f>[1]Расшир!E215</f>
        <v>12570878.130000001</v>
      </c>
      <c r="D27" s="21">
        <f>[1]Расшир!F215</f>
        <v>1332048.4029300001</v>
      </c>
      <c r="E27" s="23">
        <f t="shared" si="0"/>
        <v>0.10596303529115511</v>
      </c>
      <c r="F27" s="20"/>
      <c r="G27" s="20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4" t="s">
        <v>28</v>
      </c>
      <c r="C28" s="21">
        <f>[1]Расшир!E216</f>
        <v>12549603.600000001</v>
      </c>
      <c r="D28" s="21">
        <f>[1]Расшир!F216</f>
        <v>1333926.50575</v>
      </c>
      <c r="E28" s="23">
        <f t="shared" si="0"/>
        <v>0.10629232191445472</v>
      </c>
      <c r="F28" s="20"/>
      <c r="G28" s="20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5" t="s">
        <v>29</v>
      </c>
      <c r="C29" s="21">
        <f>[1]Расшир!E339</f>
        <v>0</v>
      </c>
      <c r="D29" s="21">
        <f>[1]Расшир!F339</f>
        <v>0</v>
      </c>
      <c r="E29" s="23">
        <v>0</v>
      </c>
      <c r="F29" s="20"/>
      <c r="G29" s="20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6"/>
      <c r="B30" s="37" t="s">
        <v>30</v>
      </c>
      <c r="C30" s="25">
        <f>[1]Расшир!E217</f>
        <v>98530.4</v>
      </c>
      <c r="D30" s="25">
        <f>[1]Расшир!F217</f>
        <v>0</v>
      </c>
      <c r="E30" s="27">
        <f t="shared" si="0"/>
        <v>0</v>
      </c>
      <c r="F30" s="20"/>
      <c r="G30" s="20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8"/>
      <c r="B31" s="37" t="s">
        <v>31</v>
      </c>
      <c r="C31" s="25">
        <f>[1]Расшир!E221</f>
        <v>9846005.7000000011</v>
      </c>
      <c r="D31" s="25">
        <f>[1]Расшир!F221</f>
        <v>1267511.87519</v>
      </c>
      <c r="E31" s="27">
        <f t="shared" si="0"/>
        <v>0.1287336117619757</v>
      </c>
      <c r="F31" s="20"/>
      <c r="G31" s="20"/>
      <c r="H31" s="8"/>
      <c r="I31" s="8"/>
      <c r="J31" s="8"/>
      <c r="K31" s="8"/>
      <c r="L31" s="8"/>
      <c r="M31" s="8"/>
      <c r="N31" s="8"/>
      <c r="O31" s="8"/>
    </row>
    <row r="32" spans="1:15" ht="17.25" customHeight="1" x14ac:dyDescent="0.25">
      <c r="A32" s="38"/>
      <c r="B32" s="37" t="s">
        <v>32</v>
      </c>
      <c r="C32" s="25">
        <f>[1]Расшир!E270</f>
        <v>36.9</v>
      </c>
      <c r="D32" s="25">
        <f>[1]Расшир!F270</f>
        <v>0</v>
      </c>
      <c r="E32" s="27">
        <f t="shared" si="0"/>
        <v>0</v>
      </c>
      <c r="F32" s="20"/>
      <c r="G32" s="20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8"/>
      <c r="B33" s="37" t="s">
        <v>33</v>
      </c>
      <c r="C33" s="25">
        <f>[1]Расшир!E280</f>
        <v>2605030.6</v>
      </c>
      <c r="D33" s="25">
        <f>[1]Расшир!F280</f>
        <v>66414.630560000005</v>
      </c>
      <c r="E33" s="27">
        <f t="shared" si="0"/>
        <v>2.5494760238133095E-2</v>
      </c>
      <c r="F33" s="20"/>
      <c r="G33" s="20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5" t="s">
        <v>34</v>
      </c>
      <c r="C34" s="21">
        <f>[1]Расшир!E350</f>
        <v>0</v>
      </c>
      <c r="D34" s="21">
        <f>[1]Расшир!F350</f>
        <v>-38857.015319999999</v>
      </c>
      <c r="E34" s="23" t="s">
        <v>35</v>
      </c>
      <c r="F34" s="20"/>
      <c r="G34" s="20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5" t="s">
        <v>36</v>
      </c>
      <c r="C35" s="29">
        <f>[1]Расшир!E342</f>
        <v>21274.53</v>
      </c>
      <c r="D35" s="29">
        <f>[1]Расшир!F342</f>
        <v>0</v>
      </c>
      <c r="E35" s="23">
        <f t="shared" si="0"/>
        <v>0</v>
      </c>
      <c r="F35" s="20"/>
      <c r="G35" s="20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39" t="s">
        <v>37</v>
      </c>
      <c r="C36" s="29">
        <f>[1]Расшир!E344</f>
        <v>0</v>
      </c>
      <c r="D36" s="29">
        <f>[1]Расшир!F344</f>
        <v>36978.912499999999</v>
      </c>
      <c r="E36" s="23" t="s">
        <v>35</v>
      </c>
      <c r="F36" s="20"/>
      <c r="G36" s="20"/>
      <c r="H36" s="8"/>
      <c r="I36" s="8"/>
      <c r="J36" s="8"/>
      <c r="K36" s="8"/>
      <c r="L36" s="8"/>
      <c r="M36" s="8"/>
      <c r="N36" s="8"/>
      <c r="O36" s="8"/>
    </row>
    <row r="37" spans="1:15" s="44" customFormat="1" ht="18.75" x14ac:dyDescent="0.3">
      <c r="A37" s="40"/>
      <c r="B37" s="41" t="s">
        <v>38</v>
      </c>
      <c r="C37" s="21">
        <f>[1]Расшир!E369</f>
        <v>26494025.469999999</v>
      </c>
      <c r="D37" s="21">
        <f>[1]Расшир!F369</f>
        <v>3041171.5323599996</v>
      </c>
      <c r="E37" s="23">
        <f t="shared" si="0"/>
        <v>0.11478706909992262</v>
      </c>
      <c r="F37" s="42"/>
      <c r="G37" s="42"/>
      <c r="H37" s="43"/>
      <c r="I37" s="43"/>
      <c r="J37" s="43"/>
      <c r="K37" s="43"/>
      <c r="L37" s="43"/>
      <c r="M37" s="43"/>
      <c r="N37" s="43"/>
      <c r="O37" s="43"/>
    </row>
    <row r="38" spans="1:15" ht="15.75" hidden="1" x14ac:dyDescent="0.25">
      <c r="A38" s="12"/>
      <c r="B38" s="24"/>
      <c r="C38" s="45"/>
      <c r="D38" s="45"/>
      <c r="E38" s="46" t="e">
        <f t="shared" si="0"/>
        <v>#DIV/0!</v>
      </c>
      <c r="F38" s="20"/>
      <c r="G38" s="20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12"/>
      <c r="C39" s="47"/>
      <c r="D39" s="47"/>
      <c r="E39" s="48"/>
    </row>
    <row r="40" spans="1:15" ht="15.75" x14ac:dyDescent="0.25">
      <c r="A40" s="12"/>
      <c r="B40" s="17" t="s">
        <v>39</v>
      </c>
      <c r="C40" s="45"/>
      <c r="D40" s="45"/>
      <c r="E40" s="46"/>
      <c r="F40" s="20"/>
      <c r="G40" s="20"/>
      <c r="H40" s="8"/>
      <c r="I40" s="8"/>
      <c r="J40" s="8"/>
      <c r="K40" s="8"/>
      <c r="L40" s="8"/>
      <c r="M40" s="8"/>
      <c r="N40" s="8"/>
      <c r="O40" s="8"/>
    </row>
    <row r="41" spans="1:15" ht="15.75" x14ac:dyDescent="0.25">
      <c r="A41" s="49"/>
      <c r="B41" s="50"/>
      <c r="C41" s="51"/>
      <c r="D41" s="51"/>
      <c r="E41" s="52"/>
      <c r="F41" s="20"/>
      <c r="G41" s="20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3" t="s">
        <v>40</v>
      </c>
      <c r="B42" s="54" t="s">
        <v>41</v>
      </c>
      <c r="C42" s="55">
        <f>[1]Расшир!E372</f>
        <v>2746386.6575300004</v>
      </c>
      <c r="D42" s="55">
        <f>[1]Расшир!F372-0.01</f>
        <v>348486.27602999995</v>
      </c>
      <c r="E42" s="56">
        <f t="shared" si="0"/>
        <v>0.12688900707936579</v>
      </c>
      <c r="F42" s="20"/>
      <c r="G42" s="20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7" t="s">
        <v>42</v>
      </c>
      <c r="B43" s="58" t="s">
        <v>43</v>
      </c>
      <c r="C43" s="25">
        <f>[1]Расшир!E407</f>
        <v>2794.07</v>
      </c>
      <c r="D43" s="25">
        <f>[1]Расшир!F407</f>
        <v>332.11412999999999</v>
      </c>
      <c r="E43" s="27">
        <f t="shared" si="0"/>
        <v>0.11886392610063455</v>
      </c>
      <c r="F43" s="20"/>
      <c r="G43" s="20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7" t="s">
        <v>44</v>
      </c>
      <c r="B44" s="58" t="s">
        <v>45</v>
      </c>
      <c r="C44" s="25">
        <f>[1]Расшир!E411</f>
        <v>63495.619999999995</v>
      </c>
      <c r="D44" s="25">
        <f>[1]Расшир!F411</f>
        <v>5220.5577599999997</v>
      </c>
      <c r="E44" s="27">
        <f t="shared" si="0"/>
        <v>8.2219179212676408E-2</v>
      </c>
      <c r="F44" s="20"/>
      <c r="G44" s="20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7" t="s">
        <v>46</v>
      </c>
      <c r="B45" s="58" t="s">
        <v>47</v>
      </c>
      <c r="C45" s="25">
        <f>[1]Расшир!E418</f>
        <v>838917.07500000019</v>
      </c>
      <c r="D45" s="25">
        <f>[1]Расшир!F418</f>
        <v>102022.16728000001</v>
      </c>
      <c r="E45" s="27">
        <f t="shared" si="0"/>
        <v>0.12161174247168588</v>
      </c>
      <c r="F45" s="20"/>
      <c r="G45" s="20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7" t="s">
        <v>48</v>
      </c>
      <c r="B46" s="58" t="s">
        <v>49</v>
      </c>
      <c r="C46" s="25">
        <f>[1]Расшир!E430</f>
        <v>0</v>
      </c>
      <c r="D46" s="25">
        <f>[1]Расшир!F430</f>
        <v>0</v>
      </c>
      <c r="E46" s="27" t="e">
        <f t="shared" si="0"/>
        <v>#DIV/0!</v>
      </c>
      <c r="F46" s="20"/>
      <c r="G46" s="20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7" t="s">
        <v>50</v>
      </c>
      <c r="B47" s="58" t="s">
        <v>51</v>
      </c>
      <c r="C47" s="25">
        <f>[1]Расшир!E433</f>
        <v>181900.6</v>
      </c>
      <c r="D47" s="25">
        <f>[1]Расшир!F433</f>
        <v>18724.569179999999</v>
      </c>
      <c r="E47" s="27">
        <f t="shared" si="0"/>
        <v>0.10293846848223699</v>
      </c>
      <c r="F47" s="20"/>
      <c r="G47" s="20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7" t="s">
        <v>52</v>
      </c>
      <c r="B48" s="58" t="s">
        <v>53</v>
      </c>
      <c r="C48" s="25">
        <f>[1]Расшир!E443</f>
        <v>7504.15</v>
      </c>
      <c r="D48" s="25">
        <f>[1]Расшир!F443</f>
        <v>850.13249000000008</v>
      </c>
      <c r="E48" s="27">
        <f t="shared" si="0"/>
        <v>0.11328831246710155</v>
      </c>
      <c r="F48" s="20"/>
      <c r="G48" s="20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7" t="s">
        <v>54</v>
      </c>
      <c r="B49" s="58" t="s">
        <v>55</v>
      </c>
      <c r="C49" s="25">
        <f>[1]Расшир!E450</f>
        <v>128375</v>
      </c>
      <c r="D49" s="25">
        <f>[1]Расшир!F450</f>
        <v>0</v>
      </c>
      <c r="E49" s="27">
        <v>0</v>
      </c>
      <c r="F49" s="20"/>
      <c r="G49" s="20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7" t="s">
        <v>56</v>
      </c>
      <c r="B50" s="58" t="s">
        <v>57</v>
      </c>
      <c r="C50" s="25">
        <f>[1]Расшир!E452</f>
        <v>1523400.1425299998</v>
      </c>
      <c r="D50" s="25">
        <f>[1]Расшир!F452-0.01</f>
        <v>221336.73519000001</v>
      </c>
      <c r="E50" s="27">
        <f t="shared" si="0"/>
        <v>0.14529126590628588</v>
      </c>
      <c r="F50" s="20"/>
      <c r="G50" s="20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3" t="s">
        <v>58</v>
      </c>
      <c r="B51" s="59" t="s">
        <v>59</v>
      </c>
      <c r="C51" s="55">
        <f>[1]Расшир!E476</f>
        <v>74406.490000000005</v>
      </c>
      <c r="D51" s="55">
        <f>[1]Расшир!F476</f>
        <v>11625.377840000001</v>
      </c>
      <c r="E51" s="56">
        <f t="shared" si="0"/>
        <v>0.15624144936819356</v>
      </c>
      <c r="F51" s="20"/>
      <c r="G51" s="20"/>
      <c r="H51" s="8"/>
      <c r="I51" s="8"/>
      <c r="J51" s="8"/>
      <c r="K51" s="8"/>
      <c r="L51" s="8"/>
      <c r="M51" s="8"/>
      <c r="N51" s="8"/>
      <c r="O51" s="8"/>
    </row>
    <row r="52" spans="1:15" ht="52.5" customHeight="1" x14ac:dyDescent="0.25">
      <c r="A52" s="60" t="s">
        <v>60</v>
      </c>
      <c r="B52" s="61" t="s">
        <v>61</v>
      </c>
      <c r="C52" s="25">
        <f>[1]Расшир!E487</f>
        <v>74406.490000000005</v>
      </c>
      <c r="D52" s="25">
        <f>[1]Расшир!F487</f>
        <v>11625.377840000001</v>
      </c>
      <c r="E52" s="27">
        <f>D52/C52</f>
        <v>0.15624144936819356</v>
      </c>
      <c r="F52" s="20"/>
      <c r="G52" s="20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3" t="s">
        <v>62</v>
      </c>
      <c r="B53" s="54" t="s">
        <v>63</v>
      </c>
      <c r="C53" s="55">
        <f>[1]Расшир!E495</f>
        <v>4055967.0580500001</v>
      </c>
      <c r="D53" s="55">
        <f>[1]Расшир!F495</f>
        <v>348551.96609</v>
      </c>
      <c r="E53" s="56">
        <f t="shared" si="0"/>
        <v>8.5935600832412681E-2</v>
      </c>
      <c r="F53" s="20"/>
      <c r="G53" s="20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7" t="s">
        <v>64</v>
      </c>
      <c r="B54" s="58" t="s">
        <v>65</v>
      </c>
      <c r="C54" s="25">
        <f>[1]Расшир!E551</f>
        <v>522708.42</v>
      </c>
      <c r="D54" s="25">
        <f>[1]Расшир!F551+0.01</f>
        <v>62305.894469999999</v>
      </c>
      <c r="E54" s="27">
        <f t="shared" si="0"/>
        <v>0.11919818408511576</v>
      </c>
      <c r="F54" s="20"/>
      <c r="G54" s="20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7" t="s">
        <v>66</v>
      </c>
      <c r="B55" s="58" t="s">
        <v>67</v>
      </c>
      <c r="C55" s="25">
        <f>[1]Расшир!E561</f>
        <v>3446755.1280499999</v>
      </c>
      <c r="D55" s="25">
        <f>[1]Расшир!F561</f>
        <v>279120.21081000002</v>
      </c>
      <c r="E55" s="27">
        <f t="shared" si="0"/>
        <v>8.0980574610158673E-2</v>
      </c>
      <c r="F55" s="20"/>
      <c r="G55" s="20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2" t="s">
        <v>68</v>
      </c>
      <c r="B56" s="63" t="s">
        <v>69</v>
      </c>
      <c r="C56" s="64">
        <f>[1]Расшир!E568</f>
        <v>86503.51</v>
      </c>
      <c r="D56" s="65">
        <f>[1]Расшир!F568</f>
        <v>7125.8708100000003</v>
      </c>
      <c r="E56" s="27">
        <f t="shared" si="0"/>
        <v>8.237666668092429E-2</v>
      </c>
      <c r="F56" s="20"/>
      <c r="G56" s="20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6" t="s">
        <v>70</v>
      </c>
      <c r="B57" s="54" t="s">
        <v>71</v>
      </c>
      <c r="C57" s="55">
        <f>[1]Расшир!E582</f>
        <v>2318572.0616199998</v>
      </c>
      <c r="D57" s="55">
        <f>[1]Расшир!F582</f>
        <v>147373.79128</v>
      </c>
      <c r="E57" s="56">
        <f t="shared" si="0"/>
        <v>6.3562307904732135E-2</v>
      </c>
      <c r="F57" s="20"/>
      <c r="G57" s="20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7" t="s">
        <v>72</v>
      </c>
      <c r="B58" s="58" t="s">
        <v>73</v>
      </c>
      <c r="C58" s="25">
        <f>[1]Расшир!E624</f>
        <v>316785.86483999999</v>
      </c>
      <c r="D58" s="25">
        <f>[1]Расшир!F624</f>
        <v>0</v>
      </c>
      <c r="E58" s="27">
        <f t="shared" si="0"/>
        <v>0</v>
      </c>
      <c r="F58" s="20"/>
      <c r="G58" s="20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7" t="s">
        <v>74</v>
      </c>
      <c r="B59" s="58" t="s">
        <v>75</v>
      </c>
      <c r="C59" s="25">
        <f>[1]Расшир!E634</f>
        <v>964126.3899999999</v>
      </c>
      <c r="D59" s="25">
        <f>[1]Расшир!F634</f>
        <v>5619.33176</v>
      </c>
      <c r="E59" s="27">
        <f t="shared" si="0"/>
        <v>5.8284181599883396E-3</v>
      </c>
      <c r="F59" s="20"/>
      <c r="G59" s="20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7" t="s">
        <v>76</v>
      </c>
      <c r="B60" s="58" t="s">
        <v>77</v>
      </c>
      <c r="C60" s="25">
        <f>[1]Расшир!E640</f>
        <v>646176.48669000005</v>
      </c>
      <c r="D60" s="25">
        <f>[1]Расшир!F640</f>
        <v>52716.709540000003</v>
      </c>
      <c r="E60" s="27">
        <f t="shared" si="0"/>
        <v>8.1582525247921284E-2</v>
      </c>
      <c r="F60" s="20"/>
      <c r="G60" s="20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7" t="s">
        <v>78</v>
      </c>
      <c r="B61" s="58" t="s">
        <v>79</v>
      </c>
      <c r="C61" s="25">
        <f>[1]Расшир!E644</f>
        <v>0</v>
      </c>
      <c r="D61" s="25">
        <f>[1]Расшир!F644</f>
        <v>0</v>
      </c>
      <c r="E61" s="27" t="e">
        <f t="shared" si="0"/>
        <v>#DIV/0!</v>
      </c>
      <c r="F61" s="20"/>
      <c r="G61" s="20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7" t="s">
        <v>80</v>
      </c>
      <c r="B62" s="58" t="s">
        <v>81</v>
      </c>
      <c r="C62" s="25">
        <f>[1]Расшир!E647</f>
        <v>391483.32008999999</v>
      </c>
      <c r="D62" s="25">
        <f>[1]Расшир!F647</f>
        <v>89037.749979999993</v>
      </c>
      <c r="E62" s="27">
        <f t="shared" si="0"/>
        <v>0.22743689299337369</v>
      </c>
      <c r="F62" s="20"/>
      <c r="G62" s="20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7" t="s">
        <v>82</v>
      </c>
      <c r="B63" s="54" t="s">
        <v>83</v>
      </c>
      <c r="C63" s="55">
        <f>[1]Расшир!E667</f>
        <v>3700</v>
      </c>
      <c r="D63" s="55">
        <f>[1]Расшир!F667</f>
        <v>0</v>
      </c>
      <c r="E63" s="68">
        <f>D63/C63</f>
        <v>0</v>
      </c>
      <c r="F63" s="20"/>
      <c r="G63" s="20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0" t="s">
        <v>84</v>
      </c>
      <c r="B64" s="61" t="s">
        <v>85</v>
      </c>
      <c r="C64" s="25">
        <f>[1]Расшир!E674</f>
        <v>3700</v>
      </c>
      <c r="D64" s="25">
        <f>[1]Расшир!F674</f>
        <v>0</v>
      </c>
      <c r="E64" s="27">
        <f>D64/C64</f>
        <v>0</v>
      </c>
      <c r="F64" s="20"/>
      <c r="G64" s="20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0" t="s">
        <v>86</v>
      </c>
      <c r="B65" s="61" t="s">
        <v>87</v>
      </c>
      <c r="C65" s="25">
        <f>[1]Расшир!$E$677</f>
        <v>0</v>
      </c>
      <c r="D65" s="25">
        <f>[1]Расшир!$F$677</f>
        <v>0</v>
      </c>
      <c r="E65" s="27" t="e">
        <f>D65/C65</f>
        <v>#DIV/0!</v>
      </c>
      <c r="F65" s="20"/>
      <c r="G65" s="20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7" t="s">
        <v>88</v>
      </c>
      <c r="B66" s="54" t="s">
        <v>89</v>
      </c>
      <c r="C66" s="55">
        <f>[1]Расшир!E679</f>
        <v>13522565.83117</v>
      </c>
      <c r="D66" s="55">
        <f>[1]Расшир!F679</f>
        <v>1516368.7194299998</v>
      </c>
      <c r="E66" s="56">
        <f t="shared" si="0"/>
        <v>0.11213616841374256</v>
      </c>
      <c r="F66" s="20"/>
      <c r="G66" s="20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7" t="s">
        <v>90</v>
      </c>
      <c r="B67" s="58" t="s">
        <v>91</v>
      </c>
      <c r="C67" s="25">
        <f>[1]Расшир!E720</f>
        <v>4786092.3574600006</v>
      </c>
      <c r="D67" s="25">
        <f>[1]Расшир!F720+0.01</f>
        <v>509795.49479000003</v>
      </c>
      <c r="E67" s="27">
        <f t="shared" si="0"/>
        <v>0.1065160169747645</v>
      </c>
      <c r="F67" s="20"/>
      <c r="G67" s="20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7" t="s">
        <v>92</v>
      </c>
      <c r="B68" s="58" t="s">
        <v>93</v>
      </c>
      <c r="C68" s="25">
        <f>[1]Расшир!E734</f>
        <v>6377603.2838199995</v>
      </c>
      <c r="D68" s="25">
        <f>[1]Расшир!F734</f>
        <v>699860.37469999993</v>
      </c>
      <c r="E68" s="27">
        <f t="shared" si="0"/>
        <v>0.10973720746719194</v>
      </c>
      <c r="F68" s="20"/>
      <c r="G68" s="20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7" t="s">
        <v>94</v>
      </c>
      <c r="B69" s="69" t="s">
        <v>95</v>
      </c>
      <c r="C69" s="25">
        <f>[1]Расшир!E746</f>
        <v>1333261.0769999998</v>
      </c>
      <c r="D69" s="25">
        <f>[1]Расшир!F746</f>
        <v>200227.86801000001</v>
      </c>
      <c r="E69" s="27">
        <f t="shared" si="0"/>
        <v>0.15017903954755596</v>
      </c>
      <c r="F69" s="20"/>
      <c r="G69" s="20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7" t="s">
        <v>96</v>
      </c>
      <c r="B70" s="58" t="s">
        <v>97</v>
      </c>
      <c r="C70" s="25">
        <f>[1]Расшир!E753</f>
        <v>523591.08288999996</v>
      </c>
      <c r="D70" s="25">
        <f>[1]Расшир!F753</f>
        <v>43501.260870000006</v>
      </c>
      <c r="E70" s="27">
        <f t="shared" si="0"/>
        <v>8.3082509025729695E-2</v>
      </c>
      <c r="F70" s="20"/>
      <c r="G70" s="20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7" t="s">
        <v>98</v>
      </c>
      <c r="B71" s="58" t="s">
        <v>99</v>
      </c>
      <c r="C71" s="25">
        <f>[1]Расшир!E774</f>
        <v>502018.03</v>
      </c>
      <c r="D71" s="25">
        <f>[1]Расшир!F774</f>
        <v>62983.731060000006</v>
      </c>
      <c r="E71" s="27">
        <f t="shared" si="0"/>
        <v>0.12546109361849017</v>
      </c>
      <c r="F71" s="20"/>
      <c r="G71" s="20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7" t="s">
        <v>100</v>
      </c>
      <c r="B72" s="59" t="s">
        <v>101</v>
      </c>
      <c r="C72" s="55">
        <f>[1]Расшир!E793</f>
        <v>694847.12312000012</v>
      </c>
      <c r="D72" s="55">
        <f>[1]Расшир!F793</f>
        <v>101355.96617</v>
      </c>
      <c r="E72" s="56">
        <f t="shared" si="0"/>
        <v>0.14586800865619445</v>
      </c>
      <c r="F72" s="20"/>
      <c r="G72" s="20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7" t="s">
        <v>102</v>
      </c>
      <c r="B73" s="58" t="s">
        <v>103</v>
      </c>
      <c r="C73" s="25">
        <f>[1]Расшир!E833</f>
        <v>629720.16311999992</v>
      </c>
      <c r="D73" s="25">
        <f>[1]Расшир!F833</f>
        <v>92995.376459999999</v>
      </c>
      <c r="E73" s="27">
        <f t="shared" si="0"/>
        <v>0.14767730478764857</v>
      </c>
      <c r="F73" s="20"/>
      <c r="G73" s="20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7" t="s">
        <v>104</v>
      </c>
      <c r="B74" s="58" t="s">
        <v>105</v>
      </c>
      <c r="C74" s="25">
        <f>[1]Расшир!E841</f>
        <v>20481.78</v>
      </c>
      <c r="D74" s="25">
        <f>[1]Расшир!F841</f>
        <v>2991.6082200000001</v>
      </c>
      <c r="E74" s="27">
        <f>D74/C74</f>
        <v>0.14606192528188469</v>
      </c>
      <c r="F74" s="20"/>
      <c r="G74" s="20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7" t="s">
        <v>106</v>
      </c>
      <c r="B75" s="58" t="s">
        <v>107</v>
      </c>
      <c r="C75" s="25">
        <f>[1]Расшир!E845</f>
        <v>44645.179999999993</v>
      </c>
      <c r="D75" s="25">
        <f>[1]Расшир!F845</f>
        <v>5368.9814900000001</v>
      </c>
      <c r="E75" s="27">
        <f t="shared" si="0"/>
        <v>0.12025892806345502</v>
      </c>
      <c r="F75" s="20"/>
      <c r="G75" s="20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7" t="s">
        <v>108</v>
      </c>
      <c r="B76" s="70" t="s">
        <v>109</v>
      </c>
      <c r="C76" s="55">
        <f>[1]Расшир!E856</f>
        <v>0</v>
      </c>
      <c r="D76" s="55">
        <f>[1]Расшир!F856</f>
        <v>0</v>
      </c>
      <c r="E76" s="68" t="e">
        <f t="shared" si="0"/>
        <v>#DIV/0!</v>
      </c>
      <c r="F76" s="20"/>
      <c r="G76" s="20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0" t="s">
        <v>110</v>
      </c>
      <c r="B77" s="61" t="s">
        <v>111</v>
      </c>
      <c r="C77" s="25">
        <f>[1]Расшир!E877</f>
        <v>0</v>
      </c>
      <c r="D77" s="25">
        <f>[1]Расшир!F877</f>
        <v>0</v>
      </c>
      <c r="E77" s="27" t="e">
        <f t="shared" si="0"/>
        <v>#DIV/0!</v>
      </c>
      <c r="F77" s="20"/>
      <c r="G77" s="20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7" t="s">
        <v>112</v>
      </c>
      <c r="B78" s="54" t="s">
        <v>113</v>
      </c>
      <c r="C78" s="55">
        <f>[1]Расшир!E976</f>
        <v>1818864.6450000003</v>
      </c>
      <c r="D78" s="55">
        <f>[1]Расшир!F976</f>
        <v>232753.47289</v>
      </c>
      <c r="E78" s="56">
        <f t="shared" si="0"/>
        <v>0.127966351718272</v>
      </c>
      <c r="F78" s="20"/>
      <c r="G78" s="20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7" t="s">
        <v>114</v>
      </c>
      <c r="B79" s="58" t="s">
        <v>115</v>
      </c>
      <c r="C79" s="25">
        <f>[1]Расшир!E1021</f>
        <v>27671.55</v>
      </c>
      <c r="D79" s="25">
        <f>[1]Расшир!F1021</f>
        <v>4183.37122</v>
      </c>
      <c r="E79" s="27">
        <f t="shared" si="0"/>
        <v>0.15117950458142027</v>
      </c>
      <c r="F79" s="20"/>
      <c r="G79" s="20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7" t="s">
        <v>116</v>
      </c>
      <c r="B80" s="58" t="s">
        <v>117</v>
      </c>
      <c r="C80" s="25">
        <f>[1]Расшир!E1024</f>
        <v>612608.4800000001</v>
      </c>
      <c r="D80" s="25">
        <f>[1]Расшир!F1024</f>
        <v>98931.777400000006</v>
      </c>
      <c r="E80" s="27">
        <f t="shared" si="0"/>
        <v>0.16149266722523983</v>
      </c>
      <c r="F80" s="20"/>
      <c r="G80" s="20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7" t="s">
        <v>118</v>
      </c>
      <c r="B81" s="58" t="s">
        <v>119</v>
      </c>
      <c r="C81" s="25">
        <f>[1]Расшир!E1028</f>
        <v>557299.89500000002</v>
      </c>
      <c r="D81" s="25">
        <f>[1]Расшир!F1028</f>
        <v>74814.596919999996</v>
      </c>
      <c r="E81" s="27">
        <f t="shared" si="0"/>
        <v>0.1342447712465476</v>
      </c>
      <c r="F81" s="20"/>
      <c r="G81" s="20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7" t="s">
        <v>120</v>
      </c>
      <c r="B82" s="58" t="s">
        <v>121</v>
      </c>
      <c r="C82" s="25">
        <f>[1]Расшир!E1042</f>
        <v>116435.1</v>
      </c>
      <c r="D82" s="25">
        <f>[1]Расшир!F1042</f>
        <v>10482.76175</v>
      </c>
      <c r="E82" s="27">
        <f>D82/C82</f>
        <v>9.0030942129993435E-2</v>
      </c>
      <c r="F82" s="20"/>
      <c r="G82" s="20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7" t="s">
        <v>122</v>
      </c>
      <c r="B83" s="58" t="s">
        <v>123</v>
      </c>
      <c r="C83" s="25">
        <f>[1]Расшир!E1046</f>
        <v>504849.62</v>
      </c>
      <c r="D83" s="25">
        <f>[1]Расшир!F1046-0.01</f>
        <v>44340.955600000001</v>
      </c>
      <c r="E83" s="27">
        <f t="shared" si="0"/>
        <v>8.7830026691908772E-2</v>
      </c>
      <c r="F83" s="20"/>
      <c r="G83" s="20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7" t="s">
        <v>124</v>
      </c>
      <c r="B84" s="54" t="s">
        <v>125</v>
      </c>
      <c r="C84" s="55">
        <f>[1]Расшир!E1058</f>
        <v>371833.81</v>
      </c>
      <c r="D84" s="55">
        <f>[1]Расшир!F1058</f>
        <v>42961.911599999992</v>
      </c>
      <c r="E84" s="56">
        <f t="shared" si="0"/>
        <v>0.11554062714200194</v>
      </c>
      <c r="F84" s="20"/>
      <c r="G84" s="20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7" t="s">
        <v>126</v>
      </c>
      <c r="B85" s="58" t="s">
        <v>127</v>
      </c>
      <c r="C85" s="25">
        <f>[1]Расшир!E1099</f>
        <v>0</v>
      </c>
      <c r="D85" s="25">
        <f>[1]Расшир!F1099</f>
        <v>0</v>
      </c>
      <c r="E85" s="27">
        <v>0</v>
      </c>
      <c r="F85" s="20"/>
      <c r="G85" s="20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7" t="s">
        <v>128</v>
      </c>
      <c r="B86" s="58" t="s">
        <v>129</v>
      </c>
      <c r="C86" s="25">
        <f>[1]Расшир!E1106</f>
        <v>247124</v>
      </c>
      <c r="D86" s="25">
        <f>[1]Расшир!F1106</f>
        <v>33549.742319999998</v>
      </c>
      <c r="E86" s="27">
        <f t="shared" si="0"/>
        <v>0.13576076107541152</v>
      </c>
      <c r="F86" s="20"/>
      <c r="G86" s="20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7" t="s">
        <v>130</v>
      </c>
      <c r="B87" s="58" t="s">
        <v>131</v>
      </c>
      <c r="C87" s="25">
        <f>[1]Расшир!E1114</f>
        <v>124709.81</v>
      </c>
      <c r="D87" s="25">
        <f>[1]Расшир!F1114</f>
        <v>9412.1692800000001</v>
      </c>
      <c r="E87" s="27">
        <f t="shared" si="0"/>
        <v>7.5472565309818052E-2</v>
      </c>
      <c r="F87" s="20"/>
      <c r="G87" s="20"/>
      <c r="H87" s="8"/>
      <c r="I87" s="8"/>
      <c r="J87" s="8"/>
      <c r="K87" s="8"/>
      <c r="L87" s="8"/>
      <c r="M87" s="8"/>
      <c r="N87" s="8"/>
      <c r="O87" s="8"/>
    </row>
    <row r="88" spans="1:15" ht="38.25" customHeight="1" x14ac:dyDescent="0.25">
      <c r="A88" s="67" t="s">
        <v>132</v>
      </c>
      <c r="B88" s="59" t="s">
        <v>133</v>
      </c>
      <c r="C88" s="55">
        <f>[1]Расшир!E1126</f>
        <v>1507788.05</v>
      </c>
      <c r="D88" s="55">
        <f>[1]Расшир!F1126</f>
        <v>193298.77142999999</v>
      </c>
      <c r="E88" s="56">
        <f t="shared" si="0"/>
        <v>0.1282002277641078</v>
      </c>
      <c r="F88" s="20"/>
      <c r="G88" s="20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7" t="s">
        <v>134</v>
      </c>
      <c r="B89" s="58" t="s">
        <v>135</v>
      </c>
      <c r="C89" s="25">
        <f>[1]Расшир!E1129</f>
        <v>1507788.05</v>
      </c>
      <c r="D89" s="25">
        <f>[1]Расшир!F1129</f>
        <v>193298.77142999999</v>
      </c>
      <c r="E89" s="27">
        <f t="shared" si="0"/>
        <v>0.1282002277641078</v>
      </c>
      <c r="F89" s="20"/>
      <c r="G89" s="20"/>
      <c r="H89" s="8"/>
      <c r="I89" s="8"/>
      <c r="J89" s="8"/>
      <c r="K89" s="8"/>
      <c r="L89" s="8"/>
      <c r="M89" s="8"/>
      <c r="N89" s="8"/>
      <c r="O89" s="8"/>
    </row>
    <row r="90" spans="1:15" s="44" customFormat="1" ht="18.75" customHeight="1" x14ac:dyDescent="0.3">
      <c r="A90" s="40"/>
      <c r="B90" s="71" t="s">
        <v>136</v>
      </c>
      <c r="C90" s="72">
        <f>[1]Расшир!E1133</f>
        <v>27114931.726489998</v>
      </c>
      <c r="D90" s="72">
        <f>[1]Расшир!F1133</f>
        <v>2942776.2627599998</v>
      </c>
      <c r="E90" s="73">
        <f t="shared" si="0"/>
        <v>0.10852973160485768</v>
      </c>
      <c r="F90" s="42"/>
      <c r="G90" s="42"/>
      <c r="H90" s="43"/>
      <c r="I90" s="43"/>
      <c r="J90" s="43"/>
      <c r="K90" s="43"/>
      <c r="L90" s="43"/>
      <c r="M90" s="43"/>
      <c r="N90" s="43"/>
      <c r="O90" s="43"/>
    </row>
    <row r="91" spans="1:15" ht="15.75" x14ac:dyDescent="0.25">
      <c r="A91" s="12"/>
      <c r="B91" s="24"/>
      <c r="C91" s="74"/>
      <c r="D91" s="74"/>
      <c r="E91" s="19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3" t="s">
        <v>137</v>
      </c>
      <c r="C92" s="18">
        <f>C37-C90</f>
        <v>-620906.25648999959</v>
      </c>
      <c r="D92" s="18">
        <f>D37-D90</f>
        <v>98395.269599999767</v>
      </c>
      <c r="E92" s="19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4"/>
      <c r="C93" s="74"/>
      <c r="D93" s="74"/>
      <c r="E93" s="19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3" t="s">
        <v>138</v>
      </c>
      <c r="C94" s="18">
        <f>C95+C96</f>
        <v>0</v>
      </c>
      <c r="D94" s="18">
        <f>D95+D96</f>
        <v>0</v>
      </c>
      <c r="E94" s="19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4" t="s">
        <v>139</v>
      </c>
      <c r="C95" s="74">
        <f>[1]Расшир!E1139</f>
        <v>0</v>
      </c>
      <c r="D95" s="74">
        <f>[1]Расшир!F1139</f>
        <v>0</v>
      </c>
      <c r="E95" s="19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4" t="s">
        <v>140</v>
      </c>
      <c r="C96" s="74">
        <f>[1]Расшир!E1140</f>
        <v>0</v>
      </c>
      <c r="D96" s="74">
        <f>[1]Расшир!F1140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4"/>
      <c r="C97" s="74"/>
      <c r="D97" s="74"/>
      <c r="E97" s="19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3" t="s">
        <v>141</v>
      </c>
      <c r="C98" s="18">
        <f>C99+C100</f>
        <v>-670027</v>
      </c>
      <c r="D98" s="18">
        <f>D99+D100</f>
        <v>250000</v>
      </c>
      <c r="E98" s="1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1" t="s">
        <v>142</v>
      </c>
      <c r="C99" s="74">
        <f>[1]Расшир!E1143</f>
        <v>1170246.02</v>
      </c>
      <c r="D99" s="74">
        <f>[1]Расшир!F1143</f>
        <v>250000</v>
      </c>
      <c r="E99" s="1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1" t="s">
        <v>143</v>
      </c>
      <c r="C100" s="74">
        <f>[1]Расшир!E1144</f>
        <v>-1840273.02</v>
      </c>
      <c r="D100" s="74">
        <f>[1]Расшир!F1144</f>
        <v>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4"/>
      <c r="C101" s="74"/>
      <c r="D101" s="74"/>
      <c r="E101" s="19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3" t="s">
        <v>144</v>
      </c>
      <c r="C102" s="18">
        <f>C103+C104</f>
        <v>1170027</v>
      </c>
      <c r="D102" s="18">
        <f>[1]Расшир!F1146</f>
        <v>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4" t="s">
        <v>145</v>
      </c>
      <c r="C103" s="74">
        <f>[1]Расшир!E1147</f>
        <v>11710657.130000001</v>
      </c>
      <c r="D103" s="74">
        <f>[1]Расшир!F1147</f>
        <v>500000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1" t="s">
        <v>146</v>
      </c>
      <c r="C104" s="74">
        <f>[1]Расшир!E1148</f>
        <v>-10540630.130000001</v>
      </c>
      <c r="D104" s="74">
        <f>[1]Расшир!F1148</f>
        <v>-500000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1"/>
      <c r="C105" s="74"/>
      <c r="D105" s="74"/>
      <c r="E105" s="19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3" t="s">
        <v>147</v>
      </c>
      <c r="C106" s="18">
        <f>C107+C108</f>
        <v>120906.25648999959</v>
      </c>
      <c r="D106" s="18">
        <f>D107+D108</f>
        <v>-348395.26960000023</v>
      </c>
      <c r="E106" s="19"/>
      <c r="F106" s="8"/>
      <c r="G106" s="75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4" t="s">
        <v>148</v>
      </c>
      <c r="C107" s="74">
        <f>[1]Расшир!E1158</f>
        <v>-39374928.619999997</v>
      </c>
      <c r="D107" s="74">
        <f>[1]Расшир!F1158</f>
        <v>-3873100.6712400001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4" t="s">
        <v>149</v>
      </c>
      <c r="C108" s="74">
        <f>[1]Расшир!E1159</f>
        <v>39495834.876489997</v>
      </c>
      <c r="D108" s="74">
        <f>[1]Расшир!F1159</f>
        <v>3524705.4016399998</v>
      </c>
      <c r="E108" s="19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1"/>
      <c r="C109" s="74"/>
      <c r="D109" s="74"/>
      <c r="E109" s="19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x14ac:dyDescent="0.25">
      <c r="A110" s="12"/>
      <c r="B110" s="33" t="s">
        <v>150</v>
      </c>
      <c r="C110" s="18">
        <f>[1]Расшир!E1149</f>
        <v>0</v>
      </c>
      <c r="D110" s="18">
        <f>D113+D115</f>
        <v>0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customHeight="1" x14ac:dyDescent="0.25">
      <c r="A111" s="12"/>
      <c r="B111" s="76" t="s">
        <v>151</v>
      </c>
      <c r="C111" s="77">
        <f>[1]Расшир!E1150</f>
        <v>0</v>
      </c>
      <c r="D111" s="78">
        <f>D112</f>
        <v>0</v>
      </c>
      <c r="E111" s="19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x14ac:dyDescent="0.25">
      <c r="A112" s="12"/>
      <c r="B112" s="79" t="s">
        <v>152</v>
      </c>
      <c r="C112" s="25">
        <f>[1]Расшир!E1151</f>
        <v>0</v>
      </c>
      <c r="D112" s="74">
        <f>[1]Расшир!F1151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0" t="s">
        <v>153</v>
      </c>
      <c r="C113" s="81">
        <f>[1]Расшир!E1154</f>
        <v>0</v>
      </c>
      <c r="D113" s="82">
        <f>[1]Расшир!F1154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x14ac:dyDescent="0.25">
      <c r="A114" s="12"/>
      <c r="B114" s="79"/>
      <c r="C114" s="74"/>
      <c r="D114" s="74"/>
      <c r="E114" s="19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x14ac:dyDescent="0.25">
      <c r="A115" s="12"/>
      <c r="B115" s="83" t="s">
        <v>154</v>
      </c>
      <c r="C115" s="78">
        <f>C116</f>
        <v>0</v>
      </c>
      <c r="D115" s="78">
        <f>D116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x14ac:dyDescent="0.25">
      <c r="A116" s="12"/>
      <c r="B116" s="84" t="s">
        <v>155</v>
      </c>
      <c r="C116" s="85">
        <f>[1]Расшир!E1153</f>
        <v>0</v>
      </c>
      <c r="D116" s="86">
        <f>[1]Расшир!F1153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4"/>
      <c r="C117" s="74"/>
      <c r="D117" s="74"/>
      <c r="E117" s="19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x14ac:dyDescent="0.25">
      <c r="A118" s="12"/>
      <c r="B118" s="24"/>
      <c r="C118" s="74"/>
      <c r="D118" s="74"/>
      <c r="E118" s="19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3" t="s">
        <v>156</v>
      </c>
      <c r="C119" s="18">
        <f>C94+C98+C102+C106+C110</f>
        <v>620906.25648999959</v>
      </c>
      <c r="D119" s="18">
        <f>D94+D98+D102+D106+D110</f>
        <v>-98395.269600000232</v>
      </c>
      <c r="E119" s="19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2" customHeight="1" x14ac:dyDescent="0.25">
      <c r="B120" s="87"/>
      <c r="C120" s="88"/>
      <c r="D120" s="88"/>
      <c r="E120" s="89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8.75" x14ac:dyDescent="0.25">
      <c r="A121" s="90"/>
      <c r="B121" s="91"/>
      <c r="C121" s="92"/>
      <c r="D121" s="93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0.5" hidden="1" customHeight="1" x14ac:dyDescent="0.25">
      <c r="A122" s="90"/>
      <c r="B122" s="91"/>
      <c r="C122" s="94"/>
      <c r="D122" s="93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23.25" customHeight="1" x14ac:dyDescent="0.25">
      <c r="A123" s="95"/>
      <c r="B123" s="91"/>
      <c r="C123" s="94"/>
      <c r="D123" s="93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9" customHeight="1" x14ac:dyDescent="0.25">
      <c r="A124" s="96"/>
      <c r="B124" s="91"/>
      <c r="C124" s="94"/>
      <c r="D124" s="93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2.75" customHeight="1" x14ac:dyDescent="0.25">
      <c r="A125" s="97"/>
      <c r="B125" s="91"/>
      <c r="C125" s="94"/>
      <c r="D125" s="93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405" spans="7:7" x14ac:dyDescent="0.2">
      <c r="G405" s="98"/>
    </row>
    <row r="490" spans="1:4" s="5" customFormat="1" ht="18.75" x14ac:dyDescent="0.3">
      <c r="A490" s="1"/>
      <c r="B490" s="2"/>
      <c r="C490" s="3"/>
      <c r="D490" s="99"/>
    </row>
    <row r="491" spans="1:4" s="5" customFormat="1" ht="18.75" x14ac:dyDescent="0.3">
      <c r="A491" s="1"/>
      <c r="B491" s="2"/>
      <c r="C491" s="3"/>
      <c r="D491" s="99"/>
    </row>
    <row r="494" spans="1:4" s="5" customFormat="1" x14ac:dyDescent="0.2">
      <c r="A494" s="1"/>
      <c r="B494" s="2"/>
      <c r="C494" s="3"/>
      <c r="D494" s="100"/>
    </row>
  </sheetData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8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86665F-BD54-4C7F-91EC-998010DEBC75}"/>
</file>

<file path=customXml/itemProps2.xml><?xml version="1.0" encoding="utf-8"?>
<ds:datastoreItem xmlns:ds="http://schemas.openxmlformats.org/officeDocument/2006/customXml" ds:itemID="{09E7089A-079E-4B7E-A18A-95B219813103}"/>
</file>

<file path=customXml/itemProps3.xml><?xml version="1.0" encoding="utf-8"?>
<ds:datastoreItem xmlns:ds="http://schemas.openxmlformats.org/officeDocument/2006/customXml" ds:itemID="{97DDEBA7-5204-4AF5-BB1C-64373ADAA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01.03.2017</vt:lpstr>
      <vt:lpstr>'на 01.03.2017'!Область_печати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2017-03-16T09:47:49Z</dcterms:created>
  <dcterms:modified xsi:type="dcterms:W3CDTF">2017-03-17T03:59:19Z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