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30" windowHeight="8880"/>
  </bookViews>
  <sheets>
    <sheet name="на 01.12.2016" sheetId="1" r:id="rId1"/>
  </sheets>
  <externalReferences>
    <externalReference r:id="rId2"/>
  </externalReferences>
  <definedNames>
    <definedName name="Z_3A62FDFE_B33F_4285_AF26_B946B57D89E5_.wvu.Rows" localSheetId="0" hidden="1">'на 01.12.2016'!$29:$29,'на 01.12.2016'!$38:$38,'на 01.12.2016'!$75:$76,'на 01.12.2016'!$92:$95,'на 01.12.2016'!$112:$112,'на 01.12.2016'!$116:$116,'на 01.12.2016'!#REF!</definedName>
    <definedName name="Z_5F4BDBB1_E645_4516_8FC8_7D1E2AFE448F_.wvu.Rows" localSheetId="0" hidden="1">'на 01.12.2016'!$29:$29,'на 01.12.2016'!$38:$38,'на 01.12.2016'!$61:$61,'на 01.12.2016'!$75:$76,'на 01.12.2016'!$92:$95,'на 01.12.2016'!$112:$112,'на 01.12.2016'!$116:$116</definedName>
    <definedName name="Z_791A6B44_A126_477F_8F66_87C81269CCAF_.wvu.Rows" localSheetId="0" hidden="1">'на 01.12.2016'!#REF!,'на 01.12.2016'!$110:$111,'на 01.12.2016'!$117:$117</definedName>
    <definedName name="Z_AFEF4DE1_67D6_48C6_A8C8_B9E9198BBD0E_.wvu.Rows" localSheetId="0" hidden="1">'на 01.12.2016'!#REF!,'на 01.12.2016'!$117:$117</definedName>
    <definedName name="Z_CAE69FAB_AFBE_4188_8F32_69E048226F14_.wvu.Rows" localSheetId="0" hidden="1">'на 01.12.2016'!$29:$29,'на 01.12.2016'!$38:$38,'на 01.12.2016'!$75:$76,'на 01.12.2016'!$92:$95,'на 01.12.2016'!$112:$112,'на 01.12.2016'!$116:$116,'на 01.12.2016'!#REF!</definedName>
    <definedName name="Z_D2DF83CF_573E_4A86_A4BE_5A992E023C65_.wvu.Rows" localSheetId="0" hidden="1">'на 01.12.2016'!#REF!,'на 01.12.2016'!$110:$111,'на 01.12.2016'!$117:$117</definedName>
    <definedName name="Z_E2CE03E0_A708_4616_8DFD_0910D1C70A9E_.wvu.Rows" localSheetId="0" hidden="1">'на 01.12.2016'!#REF!,'на 01.12.2016'!$110:$111,'на 01.12.2016'!$117:$117</definedName>
    <definedName name="Z_E8991B2E_0E9F_48F3_A4D6_3B340ABE8C8E_.wvu.Rows" localSheetId="0" hidden="1">'на 01.12.2016'!$38:$39,'на 01.12.2016'!$117:$117</definedName>
    <definedName name="Z_F8542D9D_A523_4F6F_8CFE_9BA4BA3D5B88_.wvu.Rows" localSheetId="0" hidden="1">'на 01.12.2016'!$38:$38,'на 01.12.2016'!$92:$95,'на 01.12.2016'!$110:$112,'на 01.12.2016'!$116:$116</definedName>
    <definedName name="Z_FAFBB87E_73E9_461E_A4E8_A0EB3259EED0_.wvu.PrintArea" localSheetId="0" hidden="1">'на 01.12.2016'!$A$1:$E$118</definedName>
    <definedName name="Z_FAFBB87E_73E9_461E_A4E8_A0EB3259EED0_.wvu.Rows" localSheetId="0" hidden="1">'на 01.12.2016'!$30:$30,'на 01.12.2016'!$38:$38,'на 01.12.2016'!$92:$95,'на 01.12.2016'!$110:$112,'на 01.12.2016'!$116:$116</definedName>
  </definedNames>
  <calcPr calcId="145621" fullCalcOnLoad="1"/>
</workbook>
</file>

<file path=xl/calcChain.xml><?xml version="1.0" encoding="utf-8"?>
<calcChain xmlns="http://schemas.openxmlformats.org/spreadsheetml/2006/main">
  <c r="D115" i="1" l="1"/>
  <c r="C115" i="1"/>
  <c r="D114" i="1"/>
  <c r="C114" i="1"/>
  <c r="D112" i="1"/>
  <c r="C112" i="1"/>
  <c r="D111" i="1"/>
  <c r="D110" i="1" s="1"/>
  <c r="C111" i="1"/>
  <c r="C110" i="1"/>
  <c r="D109" i="1"/>
  <c r="C109" i="1"/>
  <c r="D107" i="1"/>
  <c r="C107" i="1"/>
  <c r="D106" i="1"/>
  <c r="D105" i="1" s="1"/>
  <c r="C106" i="1"/>
  <c r="C105" i="1" s="1"/>
  <c r="D103" i="1"/>
  <c r="C103" i="1"/>
  <c r="D102" i="1"/>
  <c r="C102" i="1"/>
  <c r="D101" i="1"/>
  <c r="C101" i="1"/>
  <c r="D99" i="1"/>
  <c r="C99" i="1"/>
  <c r="D98" i="1"/>
  <c r="D97" i="1" s="1"/>
  <c r="C98" i="1"/>
  <c r="C97" i="1" s="1"/>
  <c r="D95" i="1"/>
  <c r="C95" i="1"/>
  <c r="C93" i="1" s="1"/>
  <c r="D94" i="1"/>
  <c r="C94" i="1"/>
  <c r="D93" i="1"/>
  <c r="D118" i="1" s="1"/>
  <c r="D89" i="1"/>
  <c r="E89" i="1" s="1"/>
  <c r="C89" i="1"/>
  <c r="D88" i="1"/>
  <c r="E88" i="1"/>
  <c r="C88" i="1"/>
  <c r="D87" i="1"/>
  <c r="E87" i="1" s="1"/>
  <c r="C87" i="1"/>
  <c r="D86" i="1"/>
  <c r="E86" i="1" s="1"/>
  <c r="C86" i="1"/>
  <c r="D85" i="1"/>
  <c r="E85" i="1" s="1"/>
  <c r="C85" i="1"/>
  <c r="D84" i="1"/>
  <c r="C84" i="1"/>
  <c r="D83" i="1"/>
  <c r="E83" i="1" s="1"/>
  <c r="C83" i="1"/>
  <c r="D82" i="1"/>
  <c r="E82" i="1" s="1"/>
  <c r="C82" i="1"/>
  <c r="D81" i="1"/>
  <c r="E81" i="1"/>
  <c r="C81" i="1"/>
  <c r="D80" i="1"/>
  <c r="E80" i="1" s="1"/>
  <c r="C80" i="1"/>
  <c r="D79" i="1"/>
  <c r="E79" i="1" s="1"/>
  <c r="C79" i="1"/>
  <c r="D78" i="1"/>
  <c r="E78" i="1" s="1"/>
  <c r="C78" i="1"/>
  <c r="D77" i="1"/>
  <c r="C77" i="1"/>
  <c r="E77" i="1"/>
  <c r="D76" i="1"/>
  <c r="E76" i="1" s="1"/>
  <c r="C76" i="1"/>
  <c r="D75" i="1"/>
  <c r="E75" i="1" s="1"/>
  <c r="C75" i="1"/>
  <c r="D74" i="1"/>
  <c r="E74" i="1"/>
  <c r="C74" i="1"/>
  <c r="D73" i="1"/>
  <c r="C73" i="1"/>
  <c r="D72" i="1"/>
  <c r="E72" i="1" s="1"/>
  <c r="C72" i="1"/>
  <c r="D71" i="1"/>
  <c r="E71" i="1"/>
  <c r="C71" i="1"/>
  <c r="D70" i="1"/>
  <c r="E70" i="1" s="1"/>
  <c r="C70" i="1"/>
  <c r="D69" i="1"/>
  <c r="C69" i="1"/>
  <c r="D68" i="1"/>
  <c r="C68" i="1"/>
  <c r="E68" i="1" s="1"/>
  <c r="D67" i="1"/>
  <c r="E67" i="1" s="1"/>
  <c r="C67" i="1"/>
  <c r="D66" i="1"/>
  <c r="E66" i="1" s="1"/>
  <c r="C66" i="1"/>
  <c r="D65" i="1"/>
  <c r="C65" i="1"/>
  <c r="D64" i="1"/>
  <c r="C64" i="1"/>
  <c r="E64" i="1"/>
  <c r="D63" i="1"/>
  <c r="E63" i="1" s="1"/>
  <c r="C63" i="1"/>
  <c r="D62" i="1"/>
  <c r="E62" i="1" s="1"/>
  <c r="C62" i="1"/>
  <c r="D61" i="1"/>
  <c r="C61" i="1"/>
  <c r="E61" i="1" s="1"/>
  <c r="D60" i="1"/>
  <c r="E60" i="1" s="1"/>
  <c r="C60" i="1"/>
  <c r="D59" i="1"/>
  <c r="E59" i="1" s="1"/>
  <c r="C59" i="1"/>
  <c r="D58" i="1"/>
  <c r="E58" i="1"/>
  <c r="C58" i="1"/>
  <c r="D57" i="1"/>
  <c r="C57" i="1"/>
  <c r="D56" i="1"/>
  <c r="E56" i="1" s="1"/>
  <c r="C56" i="1"/>
  <c r="D55" i="1"/>
  <c r="E55" i="1"/>
  <c r="C55" i="1"/>
  <c r="D54" i="1"/>
  <c r="C54" i="1"/>
  <c r="E54" i="1"/>
  <c r="D53" i="1"/>
  <c r="E53" i="1" s="1"/>
  <c r="C53" i="1"/>
  <c r="D52" i="1"/>
  <c r="E52" i="1" s="1"/>
  <c r="C52" i="1"/>
  <c r="D51" i="1"/>
  <c r="E51" i="1"/>
  <c r="C51" i="1"/>
  <c r="D50" i="1"/>
  <c r="E50" i="1" s="1"/>
  <c r="C50" i="1"/>
  <c r="D49" i="1"/>
  <c r="C49" i="1"/>
  <c r="D48" i="1"/>
  <c r="E48" i="1"/>
  <c r="C48" i="1"/>
  <c r="D47" i="1"/>
  <c r="E47" i="1" s="1"/>
  <c r="C47" i="1"/>
  <c r="D46" i="1"/>
  <c r="E46" i="1" s="1"/>
  <c r="C46" i="1"/>
  <c r="D45" i="1"/>
  <c r="E45" i="1" s="1"/>
  <c r="C45" i="1"/>
  <c r="D44" i="1"/>
  <c r="C44" i="1"/>
  <c r="E44" i="1" s="1"/>
  <c r="D43" i="1"/>
  <c r="E43" i="1" s="1"/>
  <c r="C43" i="1"/>
  <c r="D42" i="1"/>
  <c r="E42" i="1" s="1"/>
  <c r="C42" i="1"/>
  <c r="E38" i="1"/>
  <c r="D37" i="1"/>
  <c r="E37" i="1" s="1"/>
  <c r="C37" i="1"/>
  <c r="C91" i="1"/>
  <c r="D36" i="1"/>
  <c r="C36" i="1"/>
  <c r="D35" i="1"/>
  <c r="C35" i="1"/>
  <c r="E35" i="1" s="1"/>
  <c r="D34" i="1"/>
  <c r="C34" i="1"/>
  <c r="D33" i="1"/>
  <c r="E33" i="1"/>
  <c r="C33" i="1"/>
  <c r="D32" i="1"/>
  <c r="C32" i="1"/>
  <c r="E32" i="1" s="1"/>
  <c r="D31" i="1"/>
  <c r="E31" i="1" s="1"/>
  <c r="C31" i="1"/>
  <c r="D30" i="1"/>
  <c r="C30" i="1"/>
  <c r="D29" i="1"/>
  <c r="C29" i="1"/>
  <c r="D28" i="1"/>
  <c r="E28" i="1" s="1"/>
  <c r="C28" i="1"/>
  <c r="D27" i="1"/>
  <c r="C27" i="1"/>
  <c r="D26" i="1"/>
  <c r="E26" i="1" s="1"/>
  <c r="C26" i="1"/>
  <c r="D25" i="1"/>
  <c r="E25" i="1" s="1"/>
  <c r="C25" i="1"/>
  <c r="D24" i="1"/>
  <c r="E24" i="1"/>
  <c r="C24" i="1"/>
  <c r="D23" i="1"/>
  <c r="C23" i="1"/>
  <c r="E23" i="1" s="1"/>
  <c r="D22" i="1"/>
  <c r="E22" i="1" s="1"/>
  <c r="C22" i="1"/>
  <c r="D21" i="1"/>
  <c r="C21" i="1"/>
  <c r="D20" i="1"/>
  <c r="C20" i="1"/>
  <c r="E20" i="1"/>
  <c r="D19" i="1"/>
  <c r="E19" i="1" s="1"/>
  <c r="C19" i="1"/>
  <c r="D18" i="1"/>
  <c r="E18" i="1" s="1"/>
  <c r="C18" i="1"/>
  <c r="D17" i="1"/>
  <c r="C17" i="1"/>
  <c r="E17" i="1" s="1"/>
  <c r="D16" i="1"/>
  <c r="E16" i="1" s="1"/>
  <c r="C16" i="1"/>
  <c r="C15" i="1" s="1"/>
  <c r="D15" i="1"/>
  <c r="D14" i="1"/>
  <c r="E14" i="1"/>
  <c r="C14" i="1"/>
  <c r="D13" i="1"/>
  <c r="C13" i="1"/>
  <c r="E13" i="1" s="1"/>
  <c r="D12" i="1"/>
  <c r="E12" i="1" s="1"/>
  <c r="C12" i="1"/>
  <c r="C11" i="1"/>
  <c r="D10" i="1"/>
  <c r="E10" i="1" s="1"/>
  <c r="C10" i="1"/>
  <c r="D9" i="1"/>
  <c r="D7" i="1" s="1"/>
  <c r="C9" i="1"/>
  <c r="D8" i="1"/>
  <c r="C8" i="1"/>
  <c r="E8" i="1" s="1"/>
  <c r="E27" i="1"/>
  <c r="E69" i="1"/>
  <c r="E73" i="1"/>
  <c r="E21" i="1"/>
  <c r="E57" i="1"/>
  <c r="E65" i="1"/>
  <c r="D11" i="1"/>
  <c r="E11" i="1" s="1"/>
  <c r="D6" i="1" l="1"/>
  <c r="E15" i="1"/>
  <c r="C118" i="1"/>
  <c r="C7" i="1"/>
  <c r="C6" i="1" s="1"/>
  <c r="E9" i="1"/>
  <c r="D91" i="1"/>
  <c r="E6" i="1" l="1"/>
  <c r="E7" i="1"/>
</calcChain>
</file>

<file path=xl/sharedStrings.xml><?xml version="1.0" encoding="utf-8"?>
<sst xmlns="http://schemas.openxmlformats.org/spreadsheetml/2006/main" count="156" uniqueCount="155">
  <si>
    <t>Сведения об исполнении бюджета г. Красноярска на 01.12.2016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</si>
  <si>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</si>
  <si>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</si>
  <si>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</si>
  <si>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01.12.2016г.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</si>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</sst>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3" borderId="3" xfId="0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4" fontId="0" fillId="2" borderId="0" xfId="0" applyNumberFormat="1" applyFont="1" applyFill="1"/>
    <xf numFmtId="0" fontId="0" fillId="2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2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left" wrapText="1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&#1061;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</sheetNames>
    <sheetDataSet>
      <sheetData sheetId="0">
        <row r="9">
          <cell r="E9">
            <v>488065.95</v>
          </cell>
          <cell r="F9">
            <v>599856.08282999997</v>
          </cell>
        </row>
        <row r="13">
          <cell r="E13">
            <v>6754771.8499999987</v>
          </cell>
          <cell r="F13">
            <v>5794969.2155400002</v>
          </cell>
        </row>
        <row r="32">
          <cell r="E32">
            <v>985558.32000000007</v>
          </cell>
          <cell r="F32">
            <v>976806.53492000001</v>
          </cell>
        </row>
        <row r="35">
          <cell r="E35">
            <v>649.80999999999995</v>
          </cell>
          <cell r="F35">
            <v>659.77589999999998</v>
          </cell>
        </row>
        <row r="41">
          <cell r="E41">
            <v>278016.89</v>
          </cell>
          <cell r="F41">
            <v>191681.44232999999</v>
          </cell>
        </row>
        <row r="42">
          <cell r="E42">
            <v>823477.16</v>
          </cell>
          <cell r="F42">
            <v>667012.11433999997</v>
          </cell>
        </row>
        <row r="51">
          <cell r="E51">
            <v>259596.48</v>
          </cell>
          <cell r="F51">
            <v>220775.59167999998</v>
          </cell>
        </row>
        <row r="59">
          <cell r="E59">
            <v>104.52</v>
          </cell>
          <cell r="F59">
            <v>83.70544000000001</v>
          </cell>
        </row>
        <row r="76">
          <cell r="E76">
            <v>2180577.6300000004</v>
          </cell>
          <cell r="F76">
            <v>1345050.8790599999</v>
          </cell>
        </row>
        <row r="107">
          <cell r="E107">
            <v>84156.239999999991</v>
          </cell>
          <cell r="F107">
            <v>84028.867720000009</v>
          </cell>
        </row>
        <row r="115">
          <cell r="E115">
            <v>26537.35</v>
          </cell>
          <cell r="F115">
            <v>37493.786779999995</v>
          </cell>
        </row>
        <row r="129">
          <cell r="E129">
            <v>1666377.83</v>
          </cell>
          <cell r="F129">
            <v>1152795.1680100001</v>
          </cell>
        </row>
        <row r="152">
          <cell r="E152">
            <v>53.83</v>
          </cell>
          <cell r="F152">
            <v>259.41000000000003</v>
          </cell>
        </row>
        <row r="157">
          <cell r="E157">
            <v>237051.2</v>
          </cell>
          <cell r="F157">
            <v>223741.59205000004</v>
          </cell>
        </row>
        <row r="209">
          <cell r="E209">
            <v>169020.41</v>
          </cell>
          <cell r="F209">
            <v>188469.52823</v>
          </cell>
        </row>
        <row r="215">
          <cell r="E215">
            <v>12735528.387419999</v>
          </cell>
          <cell r="F215">
            <v>10232993.022910001</v>
          </cell>
        </row>
        <row r="216">
          <cell r="E216">
            <v>12727989.487649998</v>
          </cell>
          <cell r="F216">
            <v>10387419.01585</v>
          </cell>
        </row>
        <row r="217">
          <cell r="E217">
            <v>89608.2</v>
          </cell>
          <cell r="F217">
            <v>0</v>
          </cell>
        </row>
        <row r="221">
          <cell r="E221">
            <v>10370484.129209999</v>
          </cell>
          <cell r="F221">
            <v>8269864.67117</v>
          </cell>
        </row>
        <row r="270">
          <cell r="E270">
            <v>32.200000000000003</v>
          </cell>
          <cell r="F270">
            <v>32.200000000000003</v>
          </cell>
        </row>
        <row r="280">
          <cell r="E280">
            <v>2267864.9584399997</v>
          </cell>
          <cell r="F280">
            <v>2117522.1446799999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21460.896000000001</v>
          </cell>
        </row>
        <row r="342">
          <cell r="E342">
            <v>0</v>
          </cell>
          <cell r="F342">
            <v>3166.4030899999998</v>
          </cell>
        </row>
        <row r="348">
          <cell r="E348">
            <v>-13931.089830000001</v>
          </cell>
          <cell r="F348">
            <v>-179053.29203000001</v>
          </cell>
        </row>
        <row r="367">
          <cell r="E367">
            <v>27337577.30742</v>
          </cell>
          <cell r="F367">
            <v>22323337.659529999</v>
          </cell>
        </row>
        <row r="370">
          <cell r="E370">
            <v>3412765.6594299995</v>
          </cell>
          <cell r="F370">
            <v>1930029.7115000002</v>
          </cell>
        </row>
        <row r="404">
          <cell r="E404">
            <v>2585.5600000000004</v>
          </cell>
          <cell r="F404">
            <v>2256.4159099999997</v>
          </cell>
        </row>
        <row r="408">
          <cell r="E408">
            <v>63855.734499999999</v>
          </cell>
          <cell r="F408">
            <v>48958.902289999998</v>
          </cell>
        </row>
        <row r="415">
          <cell r="E415">
            <v>888197.71745999972</v>
          </cell>
          <cell r="F415">
            <v>726545.50164999987</v>
          </cell>
        </row>
        <row r="427">
          <cell r="E427">
            <v>195.8</v>
          </cell>
          <cell r="F427">
            <v>60.338200000000001</v>
          </cell>
        </row>
        <row r="430">
          <cell r="E430">
            <v>183264.75</v>
          </cell>
          <cell r="F430">
            <v>134850.25109000001</v>
          </cell>
        </row>
        <row r="440">
          <cell r="E440">
            <v>7307.3099999999995</v>
          </cell>
          <cell r="F440">
            <v>6433.7779</v>
          </cell>
        </row>
        <row r="447">
          <cell r="E447">
            <v>72016.580369999996</v>
          </cell>
          <cell r="F447">
            <v>0</v>
          </cell>
        </row>
        <row r="449">
          <cell r="E449">
            <v>2195342.2070999998</v>
          </cell>
          <cell r="F449">
            <v>1010924.5244600002</v>
          </cell>
        </row>
        <row r="473">
          <cell r="E473">
            <v>74533.567670000004</v>
          </cell>
          <cell r="F473">
            <v>65347.382269999995</v>
          </cell>
        </row>
        <row r="483">
          <cell r="E483">
            <v>74533.567670000004</v>
          </cell>
          <cell r="F483">
            <v>65347.382269999995</v>
          </cell>
        </row>
        <row r="490">
          <cell r="E490">
            <v>3765959.9624200002</v>
          </cell>
          <cell r="F490">
            <v>3203248.0287000006</v>
          </cell>
        </row>
        <row r="544">
          <cell r="E544">
            <v>522605.21792999998</v>
          </cell>
          <cell r="F544">
            <v>448486.81183000002</v>
          </cell>
        </row>
        <row r="553">
          <cell r="E553">
            <v>3101759.5350100002</v>
          </cell>
          <cell r="F553">
            <v>2647321.8569299998</v>
          </cell>
        </row>
        <row r="559">
          <cell r="E559">
            <v>141595.20947999999</v>
          </cell>
          <cell r="F559">
            <v>107439.35994000001</v>
          </cell>
        </row>
        <row r="571">
          <cell r="E571">
            <v>3539291.0930599999</v>
          </cell>
          <cell r="F571">
            <v>2665044.4959699996</v>
          </cell>
        </row>
        <row r="611">
          <cell r="E611">
            <v>1452006.7496400001</v>
          </cell>
          <cell r="F611">
            <v>1263859.2344099998</v>
          </cell>
        </row>
        <row r="620">
          <cell r="E620">
            <v>584831.56615000009</v>
          </cell>
          <cell r="F620">
            <v>315602.38099999999</v>
          </cell>
        </row>
        <row r="625">
          <cell r="E625">
            <v>599575.07619999989</v>
          </cell>
          <cell r="F625">
            <v>478536.07115000003</v>
          </cell>
        </row>
        <row r="629">
          <cell r="E629">
            <v>7600</v>
          </cell>
          <cell r="F629">
            <v>7600</v>
          </cell>
        </row>
        <row r="632">
          <cell r="E632">
            <v>895277.70106999984</v>
          </cell>
          <cell r="F632">
            <v>599446.80940999987</v>
          </cell>
        </row>
        <row r="651">
          <cell r="E651">
            <v>24229.82056</v>
          </cell>
          <cell r="F651">
            <v>24196.051230000001</v>
          </cell>
        </row>
        <row r="658">
          <cell r="E658">
            <v>3700</v>
          </cell>
          <cell r="F658">
            <v>3666.2306699999999</v>
          </cell>
        </row>
        <row r="661">
          <cell r="E661">
            <v>20529.82056</v>
          </cell>
          <cell r="F661">
            <v>20529.82056</v>
          </cell>
        </row>
        <row r="663">
          <cell r="E663">
            <v>14035099.281880001</v>
          </cell>
          <cell r="F663">
            <v>11862762.911429999</v>
          </cell>
        </row>
        <row r="703">
          <cell r="E703">
            <v>5590919.3400499998</v>
          </cell>
          <cell r="F703">
            <v>4786662.1148700006</v>
          </cell>
        </row>
        <row r="717">
          <cell r="E717">
            <v>7326181.2335399995</v>
          </cell>
          <cell r="F717">
            <v>6104452.0182400001</v>
          </cell>
        </row>
        <row r="729">
          <cell r="E729">
            <v>551210.57030999998</v>
          </cell>
          <cell r="F729">
            <v>489682.92210000008</v>
          </cell>
        </row>
        <row r="749">
          <cell r="E749">
            <v>566788.13798000012</v>
          </cell>
          <cell r="F749">
            <v>481965.85621999996</v>
          </cell>
        </row>
        <row r="768">
          <cell r="E768">
            <v>711343.78448999999</v>
          </cell>
          <cell r="F768">
            <v>599070.92746999988</v>
          </cell>
        </row>
        <row r="808">
          <cell r="E808">
            <v>646435.71828999999</v>
          </cell>
          <cell r="F808">
            <v>543761.50281999994</v>
          </cell>
        </row>
        <row r="816">
          <cell r="E816">
            <v>19962.2582</v>
          </cell>
          <cell r="F816">
            <v>16899.462780000002</v>
          </cell>
        </row>
        <row r="820">
          <cell r="E820">
            <v>44945.807999999997</v>
          </cell>
          <cell r="F820">
            <v>38409.961869999999</v>
          </cell>
        </row>
        <row r="831">
          <cell r="E831">
            <v>0</v>
          </cell>
          <cell r="F831">
            <v>0</v>
          </cell>
        </row>
        <row r="852">
          <cell r="E852">
            <v>0</v>
          </cell>
          <cell r="F852">
            <v>0</v>
          </cell>
        </row>
        <row r="951">
          <cell r="E951">
            <v>1891617.06669</v>
          </cell>
          <cell r="F951">
            <v>1525332.0607500002</v>
          </cell>
        </row>
        <row r="995">
          <cell r="E995">
            <v>26855.42</v>
          </cell>
          <cell r="F995">
            <v>24348.889719999999</v>
          </cell>
        </row>
        <row r="998">
          <cell r="E998">
            <v>625109.47282000002</v>
          </cell>
          <cell r="F998">
            <v>553647.01691999997</v>
          </cell>
        </row>
        <row r="1002">
          <cell r="E1002">
            <v>667772.17187000008</v>
          </cell>
          <cell r="F1002">
            <v>481537.72782999999</v>
          </cell>
        </row>
        <row r="1015">
          <cell r="E1015">
            <v>131431.20000000001</v>
          </cell>
          <cell r="F1015">
            <v>96948.620360000001</v>
          </cell>
        </row>
        <row r="1019">
          <cell r="E1019">
            <v>440448.80200000003</v>
          </cell>
          <cell r="F1019">
            <v>368849.80591999996</v>
          </cell>
        </row>
        <row r="1030">
          <cell r="E1030">
            <v>464558.73223999998</v>
          </cell>
          <cell r="F1030">
            <v>421333.38790999999</v>
          </cell>
        </row>
        <row r="1077">
          <cell r="E1077">
            <v>350972.02377999999</v>
          </cell>
          <cell r="F1077">
            <v>319931.28477000003</v>
          </cell>
        </row>
        <row r="1085">
          <cell r="E1085">
            <v>113586.70845999999</v>
          </cell>
          <cell r="F1085">
            <v>101402.10313999999</v>
          </cell>
        </row>
        <row r="1094">
          <cell r="E1094">
            <v>1203848.83</v>
          </cell>
          <cell r="F1094">
            <v>1036863.17924</v>
          </cell>
        </row>
        <row r="1097">
          <cell r="E1097">
            <v>1203848.83</v>
          </cell>
          <cell r="F1097">
            <v>1036863.17924</v>
          </cell>
        </row>
        <row r="1101">
          <cell r="E1101">
            <v>29123247.798440002</v>
          </cell>
          <cell r="F1101">
            <v>23333228.136469997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11">
          <cell r="E1111">
            <v>1774786.02</v>
          </cell>
          <cell r="F1111">
            <v>4511427</v>
          </cell>
        </row>
        <row r="1112">
          <cell r="E1112">
            <v>-1644786.54</v>
          </cell>
          <cell r="F1112">
            <v>-4411427.5212500002</v>
          </cell>
        </row>
        <row r="1114">
          <cell r="F1114">
            <v>1332000</v>
          </cell>
        </row>
        <row r="1115">
          <cell r="E1115">
            <v>7131674.8799999999</v>
          </cell>
          <cell r="F1115">
            <v>5698179.29</v>
          </cell>
        </row>
        <row r="1116">
          <cell r="E1116">
            <v>-5722790.1299999999</v>
          </cell>
          <cell r="F1116">
            <v>-4366179.29</v>
          </cell>
        </row>
        <row r="1117">
          <cell r="E1117">
            <v>46961.288820000002</v>
          </cell>
        </row>
        <row r="1118">
          <cell r="E1118">
            <v>46937</v>
          </cell>
        </row>
        <row r="1119">
          <cell r="E1119">
            <v>46937</v>
          </cell>
          <cell r="F1119">
            <v>0</v>
          </cell>
        </row>
        <row r="1121">
          <cell r="E1121">
            <v>24.288820000000001</v>
          </cell>
          <cell r="F1121">
            <v>24.288820000000001</v>
          </cell>
        </row>
        <row r="1122">
          <cell r="E1122">
            <v>0</v>
          </cell>
          <cell r="F1122">
            <v>0</v>
          </cell>
        </row>
        <row r="1126">
          <cell r="E1126">
            <v>-36290999.496239997</v>
          </cell>
          <cell r="F1126">
            <v>-32724247.90089</v>
          </cell>
        </row>
        <row r="1127">
          <cell r="E1127">
            <v>-36490824.468440004</v>
          </cell>
          <cell r="F1127">
            <v>-32302114.610259999</v>
          </cell>
        </row>
      </sheetData>
      <sheetData sheetId="1"/>
      <sheetData sheetId="2">
        <row r="21">
          <cell r="D21">
            <v>601331.5</v>
          </cell>
          <cell r="E21">
            <v>571499.8861</v>
          </cell>
        </row>
        <row r="29">
          <cell r="D29">
            <v>46701.95</v>
          </cell>
          <cell r="E29">
            <v>35161.055690000001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6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8" t="s">
        <v>0</v>
      </c>
      <c r="C2" s="89"/>
      <c r="D2" s="89"/>
      <c r="E2" s="89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14602048.92</v>
      </c>
      <c r="D6" s="17">
        <f>D7+D11+D15+D18+D19+D20+D21+D22+D23+D24+D25+D26+D10+0.02</f>
        <v>12090344.63662</v>
      </c>
      <c r="E6" s="18">
        <f>D6/C6</f>
        <v>0.82798959946368955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7242837.7999999989</v>
      </c>
      <c r="D7" s="21">
        <f>D8+D9</f>
        <v>6394825.29837</v>
      </c>
      <c r="E7" s="22">
        <f>D7/C7</f>
        <v>0.88291709340363811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488065.95</v>
      </c>
      <c r="D8" s="25">
        <f>[1]Расшир!F9</f>
        <v>599856.08282999997</v>
      </c>
      <c r="E8" s="22">
        <f>D8/C8</f>
        <v>1.2290471868197319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6754771.8499999987</v>
      </c>
      <c r="D9" s="25">
        <f>[1]Расшир!F13</f>
        <v>5794969.2155400002</v>
      </c>
      <c r="E9" s="26">
        <f>D9/C9</f>
        <v>0.85790746811678054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571499.8861</v>
      </c>
      <c r="E10" s="29">
        <f>D10/C10</f>
        <v>0.95039073472784974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1032910.0800000001</v>
      </c>
      <c r="D11" s="20">
        <f>D12+D13+D14</f>
        <v>1012627.36651</v>
      </c>
      <c r="E11" s="22">
        <f t="shared" ref="E11:E89" si="0">D11/C11</f>
        <v>0.98036352448995356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985558.32000000007</v>
      </c>
      <c r="D12" s="24">
        <f>[1]Расшир!F32</f>
        <v>976806.53492000001</v>
      </c>
      <c r="E12" s="26">
        <f t="shared" si="0"/>
        <v>0.99111997240305372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659.77589999999998</v>
      </c>
      <c r="E13" s="26">
        <f t="shared" si="0"/>
        <v>1.0153366368630832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35161.055690000001</v>
      </c>
      <c r="E14" s="22">
        <f t="shared" si="0"/>
        <v>0.75288196081748204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1101494.05</v>
      </c>
      <c r="D15" s="20">
        <f>D16+D17-0.01</f>
        <v>858693.54666999995</v>
      </c>
      <c r="E15" s="22">
        <f>D15/C15</f>
        <v>0.77957166148105828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191681.44232999999</v>
      </c>
      <c r="E16" s="26">
        <f>D16/C16</f>
        <v>0.68945970271806145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823477.16</v>
      </c>
      <c r="D17" s="24">
        <f>[1]Расшир!F42</f>
        <v>667012.11433999997</v>
      </c>
      <c r="E17" s="26">
        <f t="shared" si="0"/>
        <v>0.80999467470354602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259596.48</v>
      </c>
      <c r="D18" s="20">
        <f>[1]Расшир!F51</f>
        <v>220775.59167999998</v>
      </c>
      <c r="E18" s="22">
        <f t="shared" si="0"/>
        <v>0.85045680003057045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[1]Расшир!F59-0.01</f>
        <v>83.695440000000005</v>
      </c>
      <c r="E19" s="22">
        <f>D19/C19</f>
        <v>0.80076004592422512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2180577.6300000004</v>
      </c>
      <c r="D20" s="20">
        <f>[1]Расшир!F76</f>
        <v>1345050.8790599999</v>
      </c>
      <c r="E20" s="22">
        <f t="shared" si="0"/>
        <v>0.61683237530965573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[1]Расшир!E107</f>
        <v>84156.239999999991</v>
      </c>
      <c r="D21" s="20">
        <f>[1]Расшир!F107</f>
        <v>84028.867720000009</v>
      </c>
      <c r="E21" s="22">
        <f t="shared" si="0"/>
        <v>0.99848647848335448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[1]Расшир!E115</f>
        <v>26537.35</v>
      </c>
      <c r="D22" s="20">
        <f>[1]Расшир!F115</f>
        <v>37493.786779999995</v>
      </c>
      <c r="E22" s="22">
        <f t="shared" si="0"/>
        <v>1.4128685335951026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[1]Расшир!E129</f>
        <v>1666377.83</v>
      </c>
      <c r="D23" s="20">
        <f>[1]Расшир!F129</f>
        <v>1152795.1680100001</v>
      </c>
      <c r="E23" s="22">
        <f t="shared" si="0"/>
        <v>0.69179699060806643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[1]Расшир!E152</f>
        <v>53.83</v>
      </c>
      <c r="D24" s="20">
        <f>[1]Расшир!F152</f>
        <v>259.41000000000003</v>
      </c>
      <c r="E24" s="22">
        <f t="shared" si="0"/>
        <v>4.8190600037154008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[1]Расшир!E157</f>
        <v>237051.2</v>
      </c>
      <c r="D25" s="20">
        <f>[1]Расшир!F157</f>
        <v>223741.59205000004</v>
      </c>
      <c r="E25" s="22">
        <f t="shared" si="0"/>
        <v>0.94385344621752609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[1]Расшир!E209</f>
        <v>169020.41</v>
      </c>
      <c r="D26" s="20">
        <f>[1]Расшир!F209</f>
        <v>188469.52823</v>
      </c>
      <c r="E26" s="22">
        <f t="shared" si="0"/>
        <v>1.1150696429502212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f>[1]Расшир!E215</f>
        <v>12735528.387419999</v>
      </c>
      <c r="D27" s="20">
        <f>[1]Расшир!F215</f>
        <v>10232993.022910001</v>
      </c>
      <c r="E27" s="22">
        <f t="shared" si="0"/>
        <v>0.80349968306128761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f>[1]Расшир!E216</f>
        <v>12727989.487649998</v>
      </c>
      <c r="D28" s="20">
        <f>[1]Расшир!F216</f>
        <v>10387419.01585</v>
      </c>
      <c r="E28" s="22">
        <f t="shared" si="0"/>
        <v>0.81610839056152118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29</v>
      </c>
      <c r="C29" s="20">
        <f>[1]Расшир!E337</f>
        <v>0</v>
      </c>
      <c r="D29" s="20">
        <f>[1]Расшир!F337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30</v>
      </c>
      <c r="C30" s="24">
        <f>[1]Расшир!E217</f>
        <v>89608.2</v>
      </c>
      <c r="D30" s="24">
        <f>[1]Расшир!F217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31</v>
      </c>
      <c r="C31" s="24">
        <f>[1]Расшир!E221</f>
        <v>10370484.129209999</v>
      </c>
      <c r="D31" s="24">
        <f>[1]Расшир!F221</f>
        <v>8269864.67117</v>
      </c>
      <c r="E31" s="26">
        <f t="shared" si="0"/>
        <v>0.79744248852150557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32</v>
      </c>
      <c r="C32" s="24">
        <f>[1]Расшир!E270</f>
        <v>32.200000000000003</v>
      </c>
      <c r="D32" s="24">
        <f>[1]Расшир!F270</f>
        <v>32.200000000000003</v>
      </c>
      <c r="E32" s="26">
        <f t="shared" si="0"/>
        <v>1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33</v>
      </c>
      <c r="C33" s="24">
        <f>[1]Расшир!E280</f>
        <v>2267864.9584399997</v>
      </c>
      <c r="D33" s="24">
        <f>[1]Расшир!F280</f>
        <v>2117522.1446799999</v>
      </c>
      <c r="E33" s="26">
        <f t="shared" si="0"/>
        <v>0.9337073342041422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34</v>
      </c>
      <c r="C34" s="20">
        <f>[1]Расшир!E348</f>
        <v>-13931.089830000001</v>
      </c>
      <c r="D34" s="20">
        <f>[1]Расшир!F348</f>
        <v>-179053.29203000001</v>
      </c>
      <c r="E34" s="22" t="s">
        <v>35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[1]Расшир!E340</f>
        <v>21469.989600000001</v>
      </c>
      <c r="D35" s="28">
        <f>[1]Расшир!F340-0.01</f>
        <v>21460.886000000002</v>
      </c>
      <c r="E35" s="22">
        <f t="shared" si="0"/>
        <v>0.99957598489009059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[1]Расшир!E342</f>
        <v>0</v>
      </c>
      <c r="D36" s="28">
        <f>[1]Расшир!F342</f>
        <v>3166.4030899999998</v>
      </c>
      <c r="E36" s="22" t="s">
        <v>35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[1]Расшир!E367</f>
        <v>27337577.30742</v>
      </c>
      <c r="D37" s="20">
        <f>[1]Расшир!F367</f>
        <v>22323337.659529999</v>
      </c>
      <c r="E37" s="22">
        <f t="shared" si="0"/>
        <v>0.81658068703370323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[1]Расшир!E370</f>
        <v>3412765.6594299995</v>
      </c>
      <c r="D42" s="54">
        <f>[1]Расшир!F370</f>
        <v>1930029.7115000002</v>
      </c>
      <c r="E42" s="55">
        <f t="shared" si="0"/>
        <v>0.5655324461458493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[1]Расшир!E404</f>
        <v>2585.5600000000004</v>
      </c>
      <c r="D43" s="24">
        <f>[1]Расшир!F404</f>
        <v>2256.4159099999997</v>
      </c>
      <c r="E43" s="26">
        <f t="shared" si="0"/>
        <v>0.87269910967063202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[1]Расшир!E408</f>
        <v>63855.734499999999</v>
      </c>
      <c r="D44" s="24">
        <f>[1]Расшир!F408</f>
        <v>48958.902289999998</v>
      </c>
      <c r="E44" s="26">
        <f t="shared" si="0"/>
        <v>0.766711128974642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[1]Расшир!E415</f>
        <v>888197.71745999972</v>
      </c>
      <c r="D45" s="24">
        <f>[1]Расшир!F415</f>
        <v>726545.50164999987</v>
      </c>
      <c r="E45" s="26">
        <f t="shared" si="0"/>
        <v>0.81799973966125406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[1]Расшир!E427</f>
        <v>195.8</v>
      </c>
      <c r="D46" s="24">
        <f>[1]Расшир!F427</f>
        <v>60.338200000000001</v>
      </c>
      <c r="E46" s="26">
        <f t="shared" si="0"/>
        <v>0.30816241062308475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[1]Расшир!E430</f>
        <v>183264.75</v>
      </c>
      <c r="D47" s="24">
        <f>[1]Расшир!F430</f>
        <v>134850.25109000001</v>
      </c>
      <c r="E47" s="26">
        <f t="shared" si="0"/>
        <v>0.73582208848128194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[1]Расшир!E440</f>
        <v>7307.3099999999995</v>
      </c>
      <c r="D48" s="24">
        <f>[1]Расшир!F440</f>
        <v>6433.7779</v>
      </c>
      <c r="E48" s="26">
        <f t="shared" si="0"/>
        <v>0.88045777447514895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[1]Расшир!E447</f>
        <v>72016.580369999996</v>
      </c>
      <c r="D49" s="24">
        <f>[1]Расшир!F447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[1]Расшир!E449</f>
        <v>2195342.2070999998</v>
      </c>
      <c r="D50" s="24">
        <f>[1]Расшир!F449</f>
        <v>1010924.5244600002</v>
      </c>
      <c r="E50" s="26">
        <f t="shared" si="0"/>
        <v>0.4604860787491577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[1]Расшир!E473</f>
        <v>74533.567670000004</v>
      </c>
      <c r="D51" s="54">
        <f>[1]Расшир!F473</f>
        <v>65347.382269999995</v>
      </c>
      <c r="E51" s="55">
        <f t="shared" si="0"/>
        <v>0.87675103061385484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[1]Расшир!E483</f>
        <v>74533.567670000004</v>
      </c>
      <c r="D52" s="24">
        <f>[1]Расшир!F483</f>
        <v>65347.382269999995</v>
      </c>
      <c r="E52" s="26">
        <f>D52/C52</f>
        <v>0.87675103061385484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[1]Расшир!E490</f>
        <v>3765959.9624200002</v>
      </c>
      <c r="D53" s="54">
        <f>[1]Расшир!F490</f>
        <v>3203248.0287000006</v>
      </c>
      <c r="E53" s="55">
        <f t="shared" si="0"/>
        <v>0.85057941684584404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[1]Расшир!E544</f>
        <v>522605.21792999998</v>
      </c>
      <c r="D54" s="24">
        <f>[1]Расшир!F544</f>
        <v>448486.81183000002</v>
      </c>
      <c r="E54" s="26">
        <f t="shared" si="0"/>
        <v>0.85817515103737885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[1]Расшир!E553-0.01</f>
        <v>3101759.5250100004</v>
      </c>
      <c r="D55" s="24">
        <f>[1]Расшир!F553</f>
        <v>2647321.8569299998</v>
      </c>
      <c r="E55" s="26">
        <f t="shared" si="0"/>
        <v>0.85349036106255349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[1]Расшир!E559</f>
        <v>141595.20947999999</v>
      </c>
      <c r="D56" s="64">
        <f>[1]Расшир!F559</f>
        <v>107439.35994000001</v>
      </c>
      <c r="E56" s="26">
        <f t="shared" si="0"/>
        <v>0.75877821244493149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5" t="s">
        <v>70</v>
      </c>
      <c r="B57" s="53" t="s">
        <v>71</v>
      </c>
      <c r="C57" s="54">
        <f>[1]Расшир!E571</f>
        <v>3539291.0930599999</v>
      </c>
      <c r="D57" s="54">
        <f>[1]Расшир!F571</f>
        <v>2665044.4959699996</v>
      </c>
      <c r="E57" s="55">
        <f t="shared" si="0"/>
        <v>0.75298821879775246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[1]Расшир!E611</f>
        <v>1452006.7496400001</v>
      </c>
      <c r="D58" s="24">
        <f>[1]Расшир!F611+0.01</f>
        <v>1263859.2444099998</v>
      </c>
      <c r="E58" s="26">
        <f t="shared" si="0"/>
        <v>0.87042243069693159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[1]Расшир!E620-0.01</f>
        <v>584831.55615000008</v>
      </c>
      <c r="D59" s="24">
        <f>[1]Расшир!F620</f>
        <v>315602.38099999999</v>
      </c>
      <c r="E59" s="26">
        <f t="shared" si="0"/>
        <v>0.53964663445597827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[1]Расшир!E625</f>
        <v>599575.07619999989</v>
      </c>
      <c r="D60" s="24">
        <f>[1]Расшир!F625</f>
        <v>478536.07115000003</v>
      </c>
      <c r="E60" s="26">
        <f t="shared" si="0"/>
        <v>0.79812535601525747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6" t="s">
        <v>78</v>
      </c>
      <c r="B61" s="57" t="s">
        <v>79</v>
      </c>
      <c r="C61" s="24">
        <f>[1]Расшир!E629</f>
        <v>7600</v>
      </c>
      <c r="D61" s="24">
        <f>[1]Расшир!F629</f>
        <v>7600</v>
      </c>
      <c r="E61" s="26">
        <f t="shared" si="0"/>
        <v>1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[1]Расшир!E632</f>
        <v>895277.70106999984</v>
      </c>
      <c r="D62" s="24">
        <f>[1]Расшир!F632</f>
        <v>599446.80940999987</v>
      </c>
      <c r="E62" s="26">
        <f t="shared" si="0"/>
        <v>0.66956521836025318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6" t="s">
        <v>82</v>
      </c>
      <c r="B63" s="53" t="s">
        <v>83</v>
      </c>
      <c r="C63" s="54">
        <f>[1]Расшир!E651</f>
        <v>24229.82056</v>
      </c>
      <c r="D63" s="54">
        <f>[1]Расшир!F651</f>
        <v>24196.051230000001</v>
      </c>
      <c r="E63" s="67">
        <f>D63/C63</f>
        <v>0.99860629054530647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[1]Расшир!E658</f>
        <v>3700</v>
      </c>
      <c r="D64" s="24">
        <f>[1]Расшир!F658</f>
        <v>3666.2306699999999</v>
      </c>
      <c r="E64" s="26">
        <f>D64/C64</f>
        <v>0.99087315405405407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[1]Расшир!$E$661</f>
        <v>20529.82056</v>
      </c>
      <c r="D65" s="24">
        <f>[1]Расшир!$F$661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6" t="s">
        <v>88</v>
      </c>
      <c r="B66" s="53" t="s">
        <v>89</v>
      </c>
      <c r="C66" s="54">
        <f>[1]Расшир!E663</f>
        <v>14035099.281880001</v>
      </c>
      <c r="D66" s="54">
        <f>[1]Расшир!F663</f>
        <v>11862762.911429999</v>
      </c>
      <c r="E66" s="55">
        <f t="shared" si="0"/>
        <v>0.84522116111749968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[1]Расшир!E703</f>
        <v>5590919.3400499998</v>
      </c>
      <c r="D67" s="24">
        <f>[1]Расшир!F703</f>
        <v>4786662.1148700006</v>
      </c>
      <c r="E67" s="26">
        <f t="shared" si="0"/>
        <v>0.85614937789948398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[1]Расшир!E717</f>
        <v>7326181.2335399995</v>
      </c>
      <c r="D68" s="24">
        <f>[1]Расшир!F717</f>
        <v>6104452.0182400001</v>
      </c>
      <c r="E68" s="26">
        <f t="shared" si="0"/>
        <v>0.83323792077285785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[1]Расшир!E729</f>
        <v>551210.57030999998</v>
      </c>
      <c r="D69" s="24">
        <f>[1]Расшир!F729</f>
        <v>489682.92210000008</v>
      </c>
      <c r="E69" s="26">
        <f t="shared" si="0"/>
        <v>0.88837723453779771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[1]Расшир!E749</f>
        <v>566788.13798000012</v>
      </c>
      <c r="D70" s="24">
        <f>[1]Расшир!F749</f>
        <v>481965.85621999996</v>
      </c>
      <c r="E70" s="26">
        <f t="shared" si="0"/>
        <v>0.85034570048995406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6" t="s">
        <v>98</v>
      </c>
      <c r="B71" s="58" t="s">
        <v>99</v>
      </c>
      <c r="C71" s="54">
        <f>[1]Расшир!E768+0.01</f>
        <v>711343.79449</v>
      </c>
      <c r="D71" s="54">
        <f>[1]Расшир!F768</f>
        <v>599070.92746999988</v>
      </c>
      <c r="E71" s="55">
        <f t="shared" si="0"/>
        <v>0.84216792514441696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[1]Расшир!E808</f>
        <v>646435.71828999999</v>
      </c>
      <c r="D72" s="24">
        <f>[1]Расшир!F808</f>
        <v>543761.50281999994</v>
      </c>
      <c r="E72" s="26">
        <f t="shared" si="0"/>
        <v>0.84116871551961647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[1]Расшир!E816</f>
        <v>19962.2582</v>
      </c>
      <c r="D73" s="24">
        <f>[1]Расшир!F816+0.01</f>
        <v>16899.47278</v>
      </c>
      <c r="E73" s="26">
        <f>D73/C73</f>
        <v>0.84657119503644129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[1]Расшир!E820</f>
        <v>44945.807999999997</v>
      </c>
      <c r="D74" s="24">
        <f>[1]Расшир!F820</f>
        <v>38409.961869999999</v>
      </c>
      <c r="E74" s="26">
        <f t="shared" si="0"/>
        <v>0.85458385507275791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6" t="s">
        <v>106</v>
      </c>
      <c r="B75" s="68" t="s">
        <v>107</v>
      </c>
      <c r="C75" s="54">
        <f>[1]Расшир!E831</f>
        <v>0</v>
      </c>
      <c r="D75" s="54">
        <f>[1]Расшир!F831</f>
        <v>0</v>
      </c>
      <c r="E75" s="67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[1]Расшир!E852</f>
        <v>0</v>
      </c>
      <c r="D76" s="24">
        <f>[1]Расшир!F852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6" t="s">
        <v>110</v>
      </c>
      <c r="B77" s="53" t="s">
        <v>111</v>
      </c>
      <c r="C77" s="54">
        <f>[1]Расшир!E951</f>
        <v>1891617.06669</v>
      </c>
      <c r="D77" s="54">
        <f>[1]Расшир!F951</f>
        <v>1525332.0607500002</v>
      </c>
      <c r="E77" s="55">
        <f t="shared" si="0"/>
        <v>0.80636408267296156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[1]Расшир!E995</f>
        <v>26855.42</v>
      </c>
      <c r="D78" s="24">
        <f>[1]Расшир!F995</f>
        <v>24348.889719999999</v>
      </c>
      <c r="E78" s="26">
        <f t="shared" si="0"/>
        <v>0.90666575760125889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[1]Расшир!E998+0.01</f>
        <v>625109.48282000003</v>
      </c>
      <c r="D79" s="24">
        <f>[1]Расшир!F998</f>
        <v>553647.01691999997</v>
      </c>
      <c r="E79" s="26">
        <f t="shared" si="0"/>
        <v>0.88568008026751111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[1]Расшир!E1002</f>
        <v>667772.17187000008</v>
      </c>
      <c r="D80" s="24">
        <f>[1]Расшир!F1002</f>
        <v>481537.72782999999</v>
      </c>
      <c r="E80" s="26">
        <f t="shared" si="0"/>
        <v>0.72111080412578843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[1]Расшир!E1015</f>
        <v>131431.20000000001</v>
      </c>
      <c r="D81" s="24">
        <f>[1]Расшир!F1015</f>
        <v>96948.620360000001</v>
      </c>
      <c r="E81" s="26">
        <f>D81/C81</f>
        <v>0.73763779346152203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[1]Расшир!E1019</f>
        <v>440448.80200000003</v>
      </c>
      <c r="D82" s="24">
        <f>[1]Расшир!F1019-0.01</f>
        <v>368849.79591999995</v>
      </c>
      <c r="E82" s="26">
        <f t="shared" si="0"/>
        <v>0.8374407973074699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6" t="s">
        <v>122</v>
      </c>
      <c r="B83" s="53" t="s">
        <v>123</v>
      </c>
      <c r="C83" s="54">
        <f>[1]Расшир!E1030</f>
        <v>464558.73223999998</v>
      </c>
      <c r="D83" s="54">
        <f>[1]Расшир!F1030</f>
        <v>421333.38790999999</v>
      </c>
      <c r="E83" s="55">
        <f t="shared" si="0"/>
        <v>0.90695397302817471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[1]Расшир!E1070</f>
        <v>0</v>
      </c>
      <c r="D84" s="24">
        <f>[1]Расшир!F1070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[1]Расшир!E1077</f>
        <v>350972.02377999999</v>
      </c>
      <c r="D85" s="24">
        <f>[1]Расшир!F1077+0.01</f>
        <v>319931.29477000004</v>
      </c>
      <c r="E85" s="26">
        <f t="shared" si="0"/>
        <v>0.911557825391071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[1]Расшир!E1085</f>
        <v>113586.70845999999</v>
      </c>
      <c r="D86" s="24">
        <f>[1]Расшир!F1085</f>
        <v>101402.10313999999</v>
      </c>
      <c r="E86" s="26">
        <f t="shared" si="0"/>
        <v>0.8927285992771693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6" t="s">
        <v>130</v>
      </c>
      <c r="B87" s="58" t="s">
        <v>131</v>
      </c>
      <c r="C87" s="54">
        <f>[1]Расшир!E1094</f>
        <v>1203848.83</v>
      </c>
      <c r="D87" s="54">
        <f>[1]Расшир!F1094</f>
        <v>1036863.17924</v>
      </c>
      <c r="E87" s="55">
        <f t="shared" si="0"/>
        <v>0.86129018312041716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[1]Расшир!E1097</f>
        <v>1203848.83</v>
      </c>
      <c r="D88" s="24">
        <f>[1]Расшир!F1097</f>
        <v>1036863.17924</v>
      </c>
      <c r="E88" s="26">
        <f t="shared" si="0"/>
        <v>0.86129018312041716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9" t="s">
        <v>134</v>
      </c>
      <c r="C89" s="70">
        <f>[1]Расшир!E1101</f>
        <v>29123247.798440002</v>
      </c>
      <c r="D89" s="70">
        <f>[1]Расшир!F1101</f>
        <v>23333228.136469997</v>
      </c>
      <c r="E89" s="71">
        <f t="shared" si="0"/>
        <v>0.80118908090051177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2"/>
      <c r="D90" s="72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-1785670.4910200015</v>
      </c>
      <c r="D91" s="16">
        <f>D37-D89</f>
        <v>-1009890.4769399986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2"/>
      <c r="D92" s="7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2">
        <f>[1]Расшир!E1107</f>
        <v>0</v>
      </c>
      <c r="D94" s="72">
        <f>[1]Расшир!F1107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2">
        <f>[1]Расшир!E1108</f>
        <v>0</v>
      </c>
      <c r="D95" s="72">
        <f>[1]Расшир!F1108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2"/>
      <c r="D96" s="7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129999.47999999998</v>
      </c>
      <c r="D97" s="16">
        <f>D98+D99</f>
        <v>99999.478749999776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2">
        <f>[1]Расшир!E1111</f>
        <v>1774786.02</v>
      </c>
      <c r="D98" s="72">
        <f>[1]Расшир!F1111</f>
        <v>4511427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2">
        <f>[1]Расшир!E1112</f>
        <v>-1644786.54</v>
      </c>
      <c r="D99" s="72">
        <f>[1]Расшир!F1112</f>
        <v>-4411427.5212500002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2"/>
      <c r="D100" s="7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[1]Расшир!F1114</f>
        <v>1332000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2">
        <f>[1]Расшир!E1115</f>
        <v>7131674.8799999999</v>
      </c>
      <c r="D102" s="72">
        <f>[1]Расшир!F1115</f>
        <v>5698179.29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2">
        <f>[1]Расшир!E1116</f>
        <v>-5722790.1299999999</v>
      </c>
      <c r="D103" s="72">
        <f>[1]Расшир!F1116</f>
        <v>-4366179.29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2"/>
      <c r="D104" s="7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199824.97220000625</v>
      </c>
      <c r="D105" s="16">
        <f>D106-D107</f>
        <v>-422133.29063000157</v>
      </c>
      <c r="E105" s="18"/>
      <c r="F105" s="6"/>
      <c r="G105" s="73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2">
        <f>[1]Расшир!E1126</f>
        <v>-36290999.496239997</v>
      </c>
      <c r="D106" s="72">
        <f>[1]Расшир!F1126</f>
        <v>-32724247.90089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2">
        <f>[1]Расшир!E1127</f>
        <v>-36490824.468440004</v>
      </c>
      <c r="D107" s="72">
        <f>[1]Расшир!F1127</f>
        <v>-32302114.610259999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2"/>
      <c r="D108" s="72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[1]Расшир!E1117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4" t="s">
        <v>149</v>
      </c>
      <c r="C110" s="75">
        <f>[1]Расшир!E1118</f>
        <v>46937</v>
      </c>
      <c r="D110" s="76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7" t="s">
        <v>150</v>
      </c>
      <c r="C111" s="24">
        <f>[1]Расшир!E1119</f>
        <v>46937</v>
      </c>
      <c r="D111" s="72">
        <f>[1]Расшир!F1119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8" t="s">
        <v>151</v>
      </c>
      <c r="C112" s="79">
        <f>[1]Расшир!E1122</f>
        <v>0</v>
      </c>
      <c r="D112" s="80">
        <f>[1]Расшир!F1122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7"/>
      <c r="C113" s="72"/>
      <c r="D113" s="7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1" t="s">
        <v>152</v>
      </c>
      <c r="C114" s="76">
        <f>C115</f>
        <v>24.288820000000001</v>
      </c>
      <c r="D114" s="76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2" t="s">
        <v>153</v>
      </c>
      <c r="C115" s="83">
        <f>[1]Расшир!E1121</f>
        <v>24.288820000000001</v>
      </c>
      <c r="D115" s="84">
        <f>[1]Расшир!F1121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2"/>
      <c r="D116" s="72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2"/>
      <c r="D117" s="72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2" t="s">
        <v>154</v>
      </c>
      <c r="C118" s="16">
        <f>C93+C97+C101+C105+C109</f>
        <v>1785670.4910200061</v>
      </c>
      <c r="D118" s="16">
        <f>D93+D97+D101+D105+D109</f>
        <v>1009890.4769399982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397" spans="7:7" x14ac:dyDescent="0.2">
      <c r="G397" s="85"/>
    </row>
    <row r="482" spans="1:4" s="5" customFormat="1" ht="18.75" x14ac:dyDescent="0.3">
      <c r="A482" s="1"/>
      <c r="B482" s="2"/>
      <c r="C482" s="3"/>
      <c r="D482" s="86"/>
    </row>
    <row r="483" spans="1:4" s="5" customFormat="1" ht="18.75" x14ac:dyDescent="0.3">
      <c r="A483" s="1"/>
      <c r="B483" s="2"/>
      <c r="C483" s="3"/>
      <c r="D483" s="86"/>
    </row>
    <row r="486" spans="1:4" s="5" customFormat="1" x14ac:dyDescent="0.2">
      <c r="A486" s="1"/>
      <c r="B486" s="2"/>
      <c r="C486" s="3"/>
      <c r="D486" s="87"/>
    </row>
  </sheetData>
  <mergeCells count="1">
    <mergeCell ref="B2:E2"/>
  </mergeCells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E9A256-FC7F-448E-9F0E-E33397E3B7F9}"/>
</file>

<file path=customXml/itemProps2.xml><?xml version="1.0" encoding="utf-8"?>
<ds:datastoreItem xmlns:ds="http://schemas.openxmlformats.org/officeDocument/2006/customXml" ds:itemID="{174BDBD5-58D8-4C42-A320-41720A8975BB}"/>
</file>

<file path=customXml/itemProps3.xml><?xml version="1.0" encoding="utf-8"?>
<ds:datastoreItem xmlns:ds="http://schemas.openxmlformats.org/officeDocument/2006/customXml" ds:itemID="{8B8CF80E-F843-4F94-AE45-79461919A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Полина Евгеньевна</dc:creator>
  <cp:lastModifiedBy>Богданов Филипп Владимирович</cp:lastModifiedBy>
  <cp:lastPrinted>2016-12-13T05:30:03Z</cp:lastPrinted>
  <dcterms:created xsi:type="dcterms:W3CDTF">2016-12-13T05:24:47Z</dcterms:created>
  <dcterms:modified xsi:type="dcterms:W3CDTF">2016-12-15T04:03:42Z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