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1565"/>
  </bookViews>
  <sheets>
    <sheet name="на 01.09.2020" sheetId="1" r:id="rId1"/>
  </sheets>
  <externalReferences>
    <externalReference r:id="rId2"/>
  </externalReferences>
  <definedNames>
    <definedName name="Z_3A62FDFE_B33F_4285_AF26_B946B57D89E5_.wvu.Rows" localSheetId="0" hidden="1">'на 01.09.2020'!$29:$29,'на 01.09.2020'!$39:$39,'на 01.09.2020'!$80:$81,'на 01.09.2020'!$99:$102,'на 01.09.2020'!$121:$121,'на 01.09.2020'!$125:$125,'на 01.09.2020'!$134:$134</definedName>
    <definedName name="Z_5F4BDBB1_E645_4516_8FC8_7D1E2AFE448F_.wvu.Rows" localSheetId="0" hidden="1">'на 01.09.2020'!$29:$29,'на 01.09.2020'!$39:$39,'на 01.09.2020'!$64:$64,'на 01.09.2020'!$80:$81,'на 01.09.2020'!$99:$102,'на 01.09.2020'!$121:$121,'на 01.09.2020'!$125:$125</definedName>
    <definedName name="Z_791A6B44_A126_477F_8F66_87C81269CCAF_.wvu.Rows" localSheetId="0" hidden="1">'на 01.09.2020'!#REF!,'на 01.09.2020'!$119:$120,'на 01.09.2020'!$126:$126</definedName>
    <definedName name="Z_941B9BCB_D95B_4828_B060_DECC595C9511_.wvu.Rows" localSheetId="0" hidden="1">'на 01.09.2020'!$29:$29,'на 01.09.2020'!$32:$32,'на 01.09.2020'!$39:$39,'на 01.09.2020'!$47:$47,'на 01.09.2020'!$64:$64,'на 01.09.2020'!$69:$69,'на 01.09.2020'!$80:$81,'на 01.09.2020'!$99:$102,'на 01.09.2020'!$118:$126,'на 01.09.2020'!$134:$134</definedName>
    <definedName name="Z_AD8B40E3_4B89_443C_9ACF_B6D22B3A77E7_.wvu.Rows" localSheetId="0" hidden="1">'на 01.09.2020'!$29:$29,'на 01.09.2020'!$32:$32,'на 01.09.2020'!$39:$39,'на 01.09.2020'!$47:$47,'на 01.09.2020'!$64:$64,'на 01.09.2020'!$69:$69,'на 01.09.2020'!$80:$81,'на 01.09.2020'!$99:$102,'на 01.09.2020'!$118:$126,'на 01.09.2020'!$134:$134</definedName>
    <definedName name="Z_AFEF4DE1_67D6_48C6_A8C8_B9E9198BBD0E_.wvu.PrintArea" localSheetId="0" hidden="1">'на 01.09.2020'!$A$1:$D$138</definedName>
    <definedName name="Z_AFEF4DE1_67D6_48C6_A8C8_B9E9198BBD0E_.wvu.Rows" localSheetId="0" hidden="1">'на 01.09.2020'!$29:$29,'на 01.09.2020'!$39:$39,'на 01.09.2020'!$54:$54,'на 01.09.2020'!$64:$64,'на 01.09.2020'!$67:$67,'на 01.09.2020'!$69:$69,'на 01.09.2020'!$80:$81,'на 01.09.2020'!$84:$84,'на 01.09.2020'!$99:$102,'на 01.09.2020'!$119:$120,'на 01.09.2020'!$122:$126,'на 01.09.2020'!$128:$128,'на 01.09.2020'!$134:$134</definedName>
    <definedName name="Z_CAE69FAB_AFBE_4188_8F32_69E048226F14_.wvu.Rows" localSheetId="0" hidden="1">'на 01.09.2020'!$29:$29,'на 01.09.2020'!$32:$32,'на 01.09.2020'!$39:$40,'на 01.09.2020'!$64:$64,'на 01.09.2020'!$69:$69,'на 01.09.2020'!$80:$81,'на 01.09.2020'!$134:$134</definedName>
    <definedName name="Z_D2DF83CF_573E_4A86_A4BE_5A992E023C65_.wvu.Rows" localSheetId="0" hidden="1">'на 01.09.2020'!#REF!,'на 01.09.2020'!$119:$120,'на 01.09.2020'!$126:$126</definedName>
    <definedName name="Z_E2CE03E0_A708_4616_8DFD_0910D1C70A9E_.wvu.Rows" localSheetId="0" hidden="1">'на 01.09.2020'!#REF!,'на 01.09.2020'!$119:$120,'на 01.09.2020'!$126:$126</definedName>
    <definedName name="Z_E6F394BB_DB4B_47AB_A066_DC195B03AE3E_.wvu.Rows" localSheetId="0" hidden="1">'на 01.09.2020'!$29:$29,'на 01.09.2020'!$39:$39,'на 01.09.2020'!$64:$64,'на 01.09.2020'!$67:$67,'на 01.09.2020'!$69:$69,'на 01.09.2020'!$80:$81,'на 01.09.2020'!$99:$102,'на 01.09.2020'!$111:$116,'на 01.09.2020'!$122:$126,'на 01.09.2020'!$128:$128,'на 01.09.2020'!$134:$134</definedName>
    <definedName name="Z_E8991B2E_0E9F_48F3_A4D6_3B340ABE8C8E_.wvu.Rows" localSheetId="0" hidden="1">'на 01.09.2020'!$39:$40,'на 01.09.2020'!$126:$126</definedName>
    <definedName name="Z_F385514D_10E2_4F02_BC23_DB9B134ACC31_.wvu.PrintArea" localSheetId="0" hidden="1">'на 01.09.2020'!$A$1:$D$138</definedName>
    <definedName name="Z_F385514D_10E2_4F02_BC23_DB9B134ACC31_.wvu.Rows" localSheetId="0" hidden="1">'на 01.09.2020'!$30:$30,'на 01.09.2020'!$40:$40,'на 01.09.2020'!$54:$54,'на 01.09.2020'!$64:$64,'на 01.09.2020'!$67:$67,'на 01.09.2020'!$69:$69,'на 01.09.2020'!$80:$81,'на 01.09.2020'!$84:$84,'на 01.09.2020'!$102:$102,'на 01.09.2020'!$119:$120,'на 01.09.2020'!$122:$126,'на 01.09.2020'!$128:$128,'на 01.09.2020'!$134:$134</definedName>
    <definedName name="Z_F59D258D_974D_4B2B_B7CC_86B99245EC3C_.wvu.PrintArea" localSheetId="0" hidden="1">'на 01.09.2020'!$A$1:$D$138</definedName>
    <definedName name="Z_F59D258D_974D_4B2B_B7CC_86B99245EC3C_.wvu.Rows" localSheetId="0" hidden="1">'на 01.09.2020'!$29:$29,'на 01.09.2020'!$32:$32,'на 01.09.2020'!$39:$40,'на 01.09.2020'!$47:$47,'на 01.09.2020'!$64:$64,'на 01.09.2020'!$69:$69,'на 01.09.2020'!$80:$81,'на 01.09.2020'!$99:$102,'на 01.09.2020'!$121:$121,'на 01.09.2020'!$125:$125,'на 01.09.2020'!$134:$134</definedName>
    <definedName name="Z_F8542D9D_A523_4F6F_8CFE_9BA4BA3D5B88_.wvu.Rows" localSheetId="0" hidden="1">'на 01.09.2020'!$39:$39,'на 01.09.2020'!$99:$102,'на 01.09.2020'!$119:$121,'на 01.09.2020'!$125:$125</definedName>
    <definedName name="Z_FAFBB87E_73E9_461E_A4E8_A0EB3259EED0_.wvu.PrintArea" localSheetId="0" hidden="1">'на 01.09.2020'!$A$1:$D$138</definedName>
    <definedName name="Z_FAFBB87E_73E9_461E_A4E8_A0EB3259EED0_.wvu.Rows" localSheetId="0" hidden="1">'на 01.09.2020'!$30:$30,'на 01.09.2020'!$39:$39,'на 01.09.2020'!$99:$102,'на 01.09.2020'!$119:$121,'на 01.09.2020'!$125:$125</definedName>
    <definedName name="_xlnm.Print_Area" localSheetId="0">'на 01.09.2020'!$A$1:$D$132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C123" i="1" s="1"/>
  <c r="B124" i="1"/>
  <c r="B123" i="1" s="1"/>
  <c r="C121" i="1"/>
  <c r="C127" i="1" s="1"/>
  <c r="B121" i="1"/>
  <c r="C120" i="1"/>
  <c r="C119" i="1" s="1"/>
  <c r="B119" i="1"/>
  <c r="B118" i="1"/>
  <c r="C116" i="1"/>
  <c r="B116" i="1"/>
  <c r="C115" i="1"/>
  <c r="C114" i="1" s="1"/>
  <c r="B115" i="1"/>
  <c r="B114" i="1" s="1"/>
  <c r="C113" i="1"/>
  <c r="C112" i="1" s="1"/>
  <c r="C110" i="1"/>
  <c r="B110" i="1"/>
  <c r="C109" i="1"/>
  <c r="B109" i="1"/>
  <c r="B108" i="1" s="1"/>
  <c r="C108" i="1"/>
  <c r="C106" i="1"/>
  <c r="B106" i="1"/>
  <c r="C105" i="1"/>
  <c r="C104" i="1" s="1"/>
  <c r="B105" i="1"/>
  <c r="B104" i="1"/>
  <c r="C102" i="1"/>
  <c r="B102" i="1"/>
  <c r="C101" i="1"/>
  <c r="B101" i="1"/>
  <c r="B100" i="1" s="1"/>
  <c r="C96" i="1"/>
  <c r="B96" i="1"/>
  <c r="C95" i="1"/>
  <c r="B95" i="1"/>
  <c r="C94" i="1"/>
  <c r="B94" i="1"/>
  <c r="C93" i="1"/>
  <c r="B93" i="1"/>
  <c r="B92" i="1" s="1"/>
  <c r="C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D77" i="1" s="1"/>
  <c r="B77" i="1"/>
  <c r="C76" i="1"/>
  <c r="B76" i="1"/>
  <c r="C75" i="1"/>
  <c r="D75" i="1" s="1"/>
  <c r="B75" i="1"/>
  <c r="C74" i="1"/>
  <c r="B74" i="1"/>
  <c r="C73" i="1"/>
  <c r="D73" i="1" s="1"/>
  <c r="B73" i="1"/>
  <c r="C72" i="1"/>
  <c r="B72" i="1"/>
  <c r="C71" i="1"/>
  <c r="D71" i="1" s="1"/>
  <c r="B71" i="1"/>
  <c r="C70" i="1"/>
  <c r="B70" i="1"/>
  <c r="C69" i="1"/>
  <c r="B69" i="1"/>
  <c r="C68" i="1"/>
  <c r="B68" i="1"/>
  <c r="C67" i="1"/>
  <c r="D67" i="1" s="1"/>
  <c r="B67" i="1"/>
  <c r="C66" i="1"/>
  <c r="B66" i="1"/>
  <c r="C65" i="1"/>
  <c r="D65" i="1" s="1"/>
  <c r="B65" i="1"/>
  <c r="C64" i="1"/>
  <c r="B64" i="1"/>
  <c r="C63" i="1"/>
  <c r="D63" i="1" s="1"/>
  <c r="B63" i="1"/>
  <c r="C62" i="1"/>
  <c r="B62" i="1"/>
  <c r="C61" i="1"/>
  <c r="D61" i="1" s="1"/>
  <c r="B61" i="1"/>
  <c r="C60" i="1"/>
  <c r="B60" i="1"/>
  <c r="C59" i="1"/>
  <c r="D59" i="1" s="1"/>
  <c r="B59" i="1"/>
  <c r="C58" i="1"/>
  <c r="B58" i="1"/>
  <c r="C57" i="1"/>
  <c r="D57" i="1" s="1"/>
  <c r="B57" i="1"/>
  <c r="C56" i="1"/>
  <c r="B56" i="1"/>
  <c r="C55" i="1"/>
  <c r="D55" i="1" s="1"/>
  <c r="B55" i="1"/>
  <c r="C54" i="1"/>
  <c r="B54" i="1"/>
  <c r="C53" i="1"/>
  <c r="D53" i="1" s="1"/>
  <c r="B53" i="1"/>
  <c r="C52" i="1"/>
  <c r="B52" i="1"/>
  <c r="C51" i="1"/>
  <c r="D51" i="1" s="1"/>
  <c r="B51" i="1"/>
  <c r="C50" i="1"/>
  <c r="B50" i="1"/>
  <c r="C49" i="1"/>
  <c r="D49" i="1" s="1"/>
  <c r="B49" i="1"/>
  <c r="C48" i="1"/>
  <c r="B48" i="1"/>
  <c r="C47" i="1"/>
  <c r="D47" i="1" s="1"/>
  <c r="B47" i="1"/>
  <c r="C46" i="1"/>
  <c r="B46" i="1"/>
  <c r="C45" i="1"/>
  <c r="D45" i="1" s="1"/>
  <c r="B45" i="1"/>
  <c r="C44" i="1"/>
  <c r="B44" i="1"/>
  <c r="C43" i="1"/>
  <c r="D43" i="1" s="1"/>
  <c r="B43" i="1"/>
  <c r="C38" i="1"/>
  <c r="B38" i="1"/>
  <c r="C37" i="1"/>
  <c r="B37" i="1"/>
  <c r="C36" i="1"/>
  <c r="B36" i="1"/>
  <c r="C35" i="1"/>
  <c r="B35" i="1"/>
  <c r="C34" i="1"/>
  <c r="B34" i="1"/>
  <c r="C33" i="1"/>
  <c r="D33" i="1" s="1"/>
  <c r="B33" i="1"/>
  <c r="C32" i="1"/>
  <c r="B32" i="1"/>
  <c r="C31" i="1"/>
  <c r="D31" i="1" s="1"/>
  <c r="B31" i="1"/>
  <c r="C30" i="1"/>
  <c r="B30" i="1"/>
  <c r="C29" i="1"/>
  <c r="D29" i="1" s="1"/>
  <c r="B29" i="1"/>
  <c r="C28" i="1"/>
  <c r="B28" i="1"/>
  <c r="C27" i="1"/>
  <c r="D27" i="1" s="1"/>
  <c r="B27" i="1"/>
  <c r="C26" i="1"/>
  <c r="B26" i="1"/>
  <c r="C25" i="1"/>
  <c r="D25" i="1" s="1"/>
  <c r="B25" i="1"/>
  <c r="C24" i="1"/>
  <c r="B24" i="1"/>
  <c r="C23" i="1"/>
  <c r="D23" i="1" s="1"/>
  <c r="B23" i="1"/>
  <c r="C22" i="1"/>
  <c r="B22" i="1"/>
  <c r="C21" i="1"/>
  <c r="D21" i="1" s="1"/>
  <c r="B21" i="1"/>
  <c r="C20" i="1"/>
  <c r="B20" i="1"/>
  <c r="C19" i="1"/>
  <c r="D19" i="1" s="1"/>
  <c r="B19" i="1"/>
  <c r="C18" i="1"/>
  <c r="B18" i="1"/>
  <c r="C17" i="1"/>
  <c r="D17" i="1" s="1"/>
  <c r="B17" i="1"/>
  <c r="C16" i="1"/>
  <c r="B16" i="1"/>
  <c r="B15" i="1" s="1"/>
  <c r="C14" i="1"/>
  <c r="B14" i="1"/>
  <c r="C13" i="1"/>
  <c r="B13" i="1"/>
  <c r="C12" i="1"/>
  <c r="B12" i="1"/>
  <c r="C11" i="1"/>
  <c r="C10" i="1"/>
  <c r="B10" i="1"/>
  <c r="C9" i="1"/>
  <c r="B9" i="1"/>
  <c r="C8" i="1"/>
  <c r="C7" i="1" s="1"/>
  <c r="B8" i="1"/>
  <c r="D13" i="1" l="1"/>
  <c r="D9" i="1"/>
  <c r="B11" i="1"/>
  <c r="B6" i="1" s="1"/>
  <c r="D95" i="1"/>
  <c r="B7" i="1"/>
  <c r="C100" i="1"/>
  <c r="C15" i="1"/>
  <c r="C6" i="1" s="1"/>
  <c r="D79" i="1"/>
  <c r="D81" i="1"/>
  <c r="D83" i="1"/>
  <c r="B128" i="1"/>
  <c r="D8" i="1"/>
  <c r="D12" i="1"/>
  <c r="D14" i="1"/>
  <c r="D18" i="1"/>
  <c r="D20" i="1"/>
  <c r="D22" i="1"/>
  <c r="D24" i="1"/>
  <c r="D28" i="1"/>
  <c r="D30" i="1"/>
  <c r="D32" i="1"/>
  <c r="D36" i="1"/>
  <c r="D44" i="1"/>
  <c r="D46" i="1"/>
  <c r="D48" i="1"/>
  <c r="D52" i="1"/>
  <c r="D54" i="1"/>
  <c r="D56" i="1"/>
  <c r="D58" i="1"/>
  <c r="D62" i="1"/>
  <c r="D66" i="1"/>
  <c r="D70" i="1"/>
  <c r="D7" i="1"/>
  <c r="D15" i="1"/>
  <c r="D16" i="1"/>
  <c r="C98" i="1"/>
  <c r="D60" i="1"/>
  <c r="D68" i="1"/>
  <c r="D86" i="1"/>
  <c r="D88" i="1"/>
  <c r="D90" i="1"/>
  <c r="B132" i="1"/>
  <c r="D10" i="1"/>
  <c r="D34" i="1"/>
  <c r="B98" i="1"/>
  <c r="D72" i="1"/>
  <c r="D74" i="1"/>
  <c r="D76" i="1"/>
  <c r="D78" i="1"/>
  <c r="D80" i="1"/>
  <c r="D82" i="1"/>
  <c r="D85" i="1"/>
  <c r="D87" i="1"/>
  <c r="D89" i="1"/>
  <c r="D91" i="1"/>
  <c r="D94" i="1"/>
  <c r="D96" i="1"/>
  <c r="D92" i="1"/>
  <c r="D93" i="1"/>
  <c r="D38" i="1"/>
  <c r="C118" i="1"/>
  <c r="C128" i="1" s="1"/>
  <c r="D6" i="1" l="1"/>
  <c r="D11" i="1"/>
  <c r="C132" i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<sst xmlns="http://schemas.openxmlformats.org/spreadsheetml/2006/main" count="125" uniqueCount="116">
  <si>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01.09.2020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</si>
  <si>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</si>
  <si>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</si>
  <si>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</si>
  <si>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01.09.2020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</si>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</sst>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VII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9.20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1483039.9438100001</v>
          </cell>
        </row>
        <row r="13">
          <cell r="E13">
            <v>9554281.6999999993</v>
          </cell>
          <cell r="F13">
            <v>5558021.4244099995</v>
          </cell>
        </row>
        <row r="32">
          <cell r="E32">
            <v>753281.68</v>
          </cell>
          <cell r="F32">
            <v>436244.95733</v>
          </cell>
        </row>
        <row r="35">
          <cell r="E35">
            <v>3032.2</v>
          </cell>
          <cell r="F35">
            <v>2847.4896100000001</v>
          </cell>
        </row>
        <row r="41">
          <cell r="E41">
            <v>444691.17</v>
          </cell>
          <cell r="F41">
            <v>74342.904500000004</v>
          </cell>
        </row>
        <row r="42">
          <cell r="E42">
            <v>886219.91999999993</v>
          </cell>
          <cell r="F42">
            <v>483169.40519999998</v>
          </cell>
        </row>
        <row r="51">
          <cell r="E51">
            <v>271217.65999999997</v>
          </cell>
          <cell r="F51">
            <v>160732.57105999999</v>
          </cell>
        </row>
        <row r="59">
          <cell r="E59">
            <v>10.7</v>
          </cell>
          <cell r="F59">
            <v>7.5879300000000001</v>
          </cell>
        </row>
        <row r="76">
          <cell r="E76">
            <v>1303261.6199999999</v>
          </cell>
          <cell r="F76">
            <v>599871.10688999982</v>
          </cell>
        </row>
        <row r="107">
          <cell r="E107">
            <v>81529.02</v>
          </cell>
          <cell r="F107">
            <v>68639.458339999997</v>
          </cell>
        </row>
        <row r="117">
          <cell r="E117">
            <v>18473.710000000003</v>
          </cell>
          <cell r="F117">
            <v>13717.767960000001</v>
          </cell>
        </row>
        <row r="131">
          <cell r="E131">
            <v>402468.12000000005</v>
          </cell>
          <cell r="F131">
            <v>208088.66027999998</v>
          </cell>
        </row>
        <row r="154">
          <cell r="E154">
            <v>116.85</v>
          </cell>
          <cell r="F154">
            <v>57.6</v>
          </cell>
        </row>
        <row r="159">
          <cell r="E159">
            <v>39378.18</v>
          </cell>
          <cell r="F159">
            <v>100760.12476999999</v>
          </cell>
        </row>
        <row r="264">
          <cell r="E264">
            <v>4009</v>
          </cell>
          <cell r="F264">
            <v>8055.3808199999994</v>
          </cell>
        </row>
        <row r="270">
          <cell r="E270">
            <v>20847155.352670003</v>
          </cell>
          <cell r="F270">
            <v>11111098.662839999</v>
          </cell>
        </row>
        <row r="271">
          <cell r="E271">
            <v>20876404.507460002</v>
          </cell>
          <cell r="F271">
            <v>11135434.37647</v>
          </cell>
        </row>
        <row r="272">
          <cell r="E272">
            <v>2000000</v>
          </cell>
          <cell r="F272">
            <v>1233900</v>
          </cell>
        </row>
        <row r="276">
          <cell r="E276">
            <v>10535221.28685</v>
          </cell>
          <cell r="F276">
            <v>6822657.3475099998</v>
          </cell>
        </row>
        <row r="328">
          <cell r="E328">
            <v>1932829.8747699999</v>
          </cell>
          <cell r="F328">
            <v>382515.23113999999</v>
          </cell>
        </row>
        <row r="344">
          <cell r="E344">
            <v>6408353.3458400005</v>
          </cell>
          <cell r="F344">
            <v>2696361.7978200004</v>
          </cell>
        </row>
        <row r="417">
          <cell r="E417">
            <v>827.14</v>
          </cell>
          <cell r="F417">
            <v>827.14218000000005</v>
          </cell>
        </row>
        <row r="420">
          <cell r="E420">
            <v>239.11520999999999</v>
          </cell>
          <cell r="F420">
            <v>239.12118000000001</v>
          </cell>
        </row>
        <row r="422">
          <cell r="E422">
            <v>21035.14</v>
          </cell>
          <cell r="F422">
            <v>21219.780129999999</v>
          </cell>
        </row>
        <row r="428">
          <cell r="E428">
            <v>-51350.55</v>
          </cell>
          <cell r="F428">
            <v>-46621.757120000002</v>
          </cell>
        </row>
        <row r="450">
          <cell r="E450">
            <v>37971021.732669994</v>
          </cell>
          <cell r="F450">
            <v>20676360.629840001</v>
          </cell>
        </row>
        <row r="453">
          <cell r="E453">
            <v>2685745.36503</v>
          </cell>
          <cell r="F453">
            <v>1537089.2751699998</v>
          </cell>
        </row>
        <row r="493">
          <cell r="E493">
            <v>3866.22</v>
          </cell>
          <cell r="F493">
            <v>2319.8359</v>
          </cell>
        </row>
        <row r="497">
          <cell r="E497">
            <v>89870.101999999999</v>
          </cell>
          <cell r="F497">
            <v>44801.397860000005</v>
          </cell>
        </row>
        <row r="507">
          <cell r="E507">
            <v>1188040.8475900001</v>
          </cell>
          <cell r="F507">
            <v>693337.41610999976</v>
          </cell>
        </row>
        <row r="519">
          <cell r="E519">
            <v>187</v>
          </cell>
          <cell r="F519">
            <v>25.83548</v>
          </cell>
        </row>
        <row r="522">
          <cell r="E522">
            <v>241004.24600000001</v>
          </cell>
          <cell r="F522">
            <v>134686.38706000001</v>
          </cell>
        </row>
        <row r="533">
          <cell r="E533">
            <v>10297</v>
          </cell>
          <cell r="F533">
            <v>5579.3652500000007</v>
          </cell>
        </row>
        <row r="541">
          <cell r="E541">
            <v>3511.6833700000002</v>
          </cell>
          <cell r="F541">
            <v>0</v>
          </cell>
        </row>
        <row r="543">
          <cell r="E543">
            <v>2209.15</v>
          </cell>
          <cell r="F543">
            <v>1897.85</v>
          </cell>
        </row>
        <row r="546">
          <cell r="E546">
            <v>1146759.1160699998</v>
          </cell>
          <cell r="F546">
            <v>654441.18751000008</v>
          </cell>
        </row>
        <row r="574">
          <cell r="E574">
            <v>86037.294999999998</v>
          </cell>
          <cell r="F574">
            <v>55887.632400000002</v>
          </cell>
        </row>
        <row r="587">
          <cell r="E587">
            <v>86037.294999999998</v>
          </cell>
          <cell r="F587">
            <v>55887.632400000002</v>
          </cell>
        </row>
        <row r="595">
          <cell r="E595">
            <v>6492310.0543799996</v>
          </cell>
          <cell r="F595">
            <v>2544348.8654900007</v>
          </cell>
        </row>
        <row r="659">
          <cell r="E659">
            <v>992459.71432999999</v>
          </cell>
          <cell r="F659">
            <v>457330.10019000003</v>
          </cell>
        </row>
        <row r="671">
          <cell r="E671">
            <v>5260178.1151200002</v>
          </cell>
          <cell r="F671">
            <v>2004645.32421</v>
          </cell>
        </row>
        <row r="682">
          <cell r="E682">
            <v>239672.22493</v>
          </cell>
          <cell r="F682">
            <v>82373.441090000008</v>
          </cell>
        </row>
        <row r="704">
          <cell r="E704">
            <v>2761396.1925299997</v>
          </cell>
          <cell r="F704">
            <v>1277058.74969</v>
          </cell>
        </row>
        <row r="751">
          <cell r="E751">
            <v>730309.76407999999</v>
          </cell>
          <cell r="F751">
            <v>440399.29648000002</v>
          </cell>
        </row>
        <row r="765">
          <cell r="E765">
            <v>131970.05861000001</v>
          </cell>
          <cell r="F765">
            <v>42552.396730000008</v>
          </cell>
        </row>
        <row r="773">
          <cell r="E773">
            <v>1295707.1100099999</v>
          </cell>
          <cell r="F773">
            <v>421205.30548000004</v>
          </cell>
        </row>
        <row r="785">
          <cell r="E785">
            <v>0</v>
          </cell>
          <cell r="F785">
            <v>0</v>
          </cell>
        </row>
        <row r="788">
          <cell r="E788">
            <v>603409.25983</v>
          </cell>
          <cell r="F788">
            <v>372901.75099999993</v>
          </cell>
        </row>
        <row r="810">
          <cell r="E810">
            <v>3032.9668200000001</v>
          </cell>
          <cell r="F810">
            <v>655.21091000000001</v>
          </cell>
        </row>
        <row r="819">
          <cell r="E819">
            <v>3032.9668200000001</v>
          </cell>
          <cell r="F819">
            <v>655.21091000000001</v>
          </cell>
        </row>
        <row r="822">
          <cell r="E822">
            <v>0</v>
          </cell>
          <cell r="F822">
            <v>0</v>
          </cell>
        </row>
        <row r="824">
          <cell r="E824">
            <v>19654814.827179998</v>
          </cell>
          <cell r="F824">
            <v>11323972.301950002</v>
          </cell>
        </row>
        <row r="866">
          <cell r="E866">
            <v>8098346.7189099994</v>
          </cell>
          <cell r="F866">
            <v>4203049.3564900002</v>
          </cell>
        </row>
        <row r="880">
          <cell r="E880">
            <v>9014875.240389999</v>
          </cell>
          <cell r="F880">
            <v>5584150.5168100009</v>
          </cell>
        </row>
        <row r="893">
          <cell r="E893">
            <v>1256354.4013400001</v>
          </cell>
          <cell r="F893">
            <v>825823.71696999995</v>
          </cell>
        </row>
        <row r="900">
          <cell r="E900">
            <v>541576.87874000007</v>
          </cell>
          <cell r="F900">
            <v>272734.41376000002</v>
          </cell>
        </row>
        <row r="923">
          <cell r="E923">
            <v>743661.58779999998</v>
          </cell>
          <cell r="F923">
            <v>438214.29791999992</v>
          </cell>
        </row>
        <row r="944">
          <cell r="E944">
            <v>1144706.49951</v>
          </cell>
          <cell r="F944">
            <v>716699.44764999999</v>
          </cell>
        </row>
        <row r="984">
          <cell r="E984">
            <v>1036834.15331</v>
          </cell>
          <cell r="F984">
            <v>653781.53188999998</v>
          </cell>
        </row>
        <row r="993">
          <cell r="E993">
            <v>27613.628000000001</v>
          </cell>
          <cell r="F993">
            <v>15609.811</v>
          </cell>
        </row>
        <row r="997">
          <cell r="E997">
            <v>80258.718200000003</v>
          </cell>
          <cell r="F997">
            <v>47308.104759999995</v>
          </cell>
        </row>
        <row r="1131">
          <cell r="E1131">
            <v>2153986.6613500002</v>
          </cell>
          <cell r="F1131">
            <v>742748.00468000001</v>
          </cell>
        </row>
        <row r="1177">
          <cell r="E1177">
            <v>36385.1</v>
          </cell>
          <cell r="F1177">
            <v>26941.249830000001</v>
          </cell>
        </row>
        <row r="1181">
          <cell r="E1181">
            <v>0</v>
          </cell>
          <cell r="F1181">
            <v>0</v>
          </cell>
        </row>
        <row r="1186">
          <cell r="E1186">
            <v>1313469.1030000001</v>
          </cell>
          <cell r="F1186">
            <v>514574.53197000001</v>
          </cell>
        </row>
        <row r="1200">
          <cell r="E1200">
            <v>713942.12434999994</v>
          </cell>
          <cell r="F1200">
            <v>159009.72777</v>
          </cell>
        </row>
        <row r="1208">
          <cell r="E1208">
            <v>90190.334000000003</v>
          </cell>
          <cell r="F1208">
            <v>42222.495110000003</v>
          </cell>
        </row>
        <row r="1223">
          <cell r="E1223">
            <v>1548279.1779399996</v>
          </cell>
          <cell r="F1223">
            <v>869224.73960999993</v>
          </cell>
        </row>
        <row r="1273">
          <cell r="E1273">
            <v>969744.81044000003</v>
          </cell>
          <cell r="F1273">
            <v>548583.77454999997</v>
          </cell>
        </row>
        <row r="1278">
          <cell r="E1278">
            <v>413947.40137999994</v>
          </cell>
          <cell r="F1278">
            <v>194965.31925999999</v>
          </cell>
        </row>
        <row r="1286">
          <cell r="E1286">
            <v>164586.96612</v>
          </cell>
          <cell r="F1286">
            <v>125675.6458</v>
          </cell>
        </row>
        <row r="1304">
          <cell r="E1304">
            <v>47861.995999999999</v>
          </cell>
          <cell r="F1304">
            <v>32181.489389999999</v>
          </cell>
        </row>
        <row r="1305">
          <cell r="E1305">
            <v>1123828.1053200001</v>
          </cell>
          <cell r="F1305">
            <v>524192.13267000002</v>
          </cell>
        </row>
        <row r="1308">
          <cell r="E1308">
            <v>1123828.1053200001</v>
          </cell>
          <cell r="F1308">
            <v>524192.13267000002</v>
          </cell>
        </row>
        <row r="1312">
          <cell r="E1312">
            <v>37701999.141059995</v>
          </cell>
          <cell r="F1312">
            <v>19624057.849610005</v>
          </cell>
        </row>
        <row r="1318">
          <cell r="E1318">
            <v>3000000</v>
          </cell>
          <cell r="F1318">
            <v>0</v>
          </cell>
        </row>
        <row r="1319">
          <cell r="E1319">
            <v>0</v>
          </cell>
          <cell r="F1319">
            <v>0</v>
          </cell>
        </row>
        <row r="1322">
          <cell r="E1322">
            <v>1427090</v>
          </cell>
          <cell r="F1322">
            <v>0</v>
          </cell>
        </row>
        <row r="1323">
          <cell r="E1323">
            <v>-2010990</v>
          </cell>
          <cell r="F1323">
            <v>-583900</v>
          </cell>
        </row>
        <row r="1325">
          <cell r="F1325">
            <v>0</v>
          </cell>
        </row>
        <row r="1326">
          <cell r="E1326">
            <v>9902670</v>
          </cell>
          <cell r="F1326">
            <v>3485000</v>
          </cell>
        </row>
        <row r="1327">
          <cell r="E1327">
            <v>-12781270</v>
          </cell>
          <cell r="F1327">
            <v>-3485000</v>
          </cell>
        </row>
        <row r="1328">
          <cell r="E1328">
            <v>0</v>
          </cell>
        </row>
        <row r="1333">
          <cell r="E1333">
            <v>0</v>
          </cell>
          <cell r="F1333">
            <v>812048.76538</v>
          </cell>
        </row>
        <row r="1336">
          <cell r="E1336">
            <v>193477.40839000046</v>
          </cell>
          <cell r="F1336">
            <v>-1280451.5456099994</v>
          </cell>
        </row>
        <row r="1337">
          <cell r="E1337">
            <v>-52300781.732670002</v>
          </cell>
          <cell r="F1337">
            <v>-29992962.534949999</v>
          </cell>
        </row>
        <row r="1338">
          <cell r="E1338">
            <v>52494259.141060002</v>
          </cell>
          <cell r="F1338">
            <v>28712510.98934</v>
          </cell>
        </row>
      </sheetData>
      <sheetData sheetId="1"/>
      <sheetData sheetId="2">
        <row r="21">
          <cell r="D21">
            <v>583431.19999999995</v>
          </cell>
          <cell r="E21">
            <v>334336.94149999996</v>
          </cell>
        </row>
        <row r="29">
          <cell r="D29">
            <v>82529.45</v>
          </cell>
          <cell r="E29">
            <v>33328.642590000003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7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1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2" t="s">
        <v>2</v>
      </c>
      <c r="B5" s="13" t="s">
        <v>3</v>
      </c>
      <c r="C5" s="14" t="s">
        <v>4</v>
      </c>
      <c r="D5" s="13" t="s">
        <v>5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ht="22.5" customHeight="1" x14ac:dyDescent="0.25">
      <c r="A6" s="16" t="s">
        <v>6</v>
      </c>
      <c r="B6" s="17">
        <f>B7+B11+B15+B18+B19+B20+B21+B22+B23+B24+B25+B26+B10</f>
        <v>17123866.379999995</v>
      </c>
      <c r="C6" s="18">
        <f>C7+C11+C15+C18+C19+C20+C21+C22+C23+C24+C25+C26+C10</f>
        <v>9565261.9670000039</v>
      </c>
      <c r="D6" s="19">
        <f>C6/B6</f>
        <v>0.55859242035267542</v>
      </c>
      <c r="E6" s="20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1" t="s">
        <v>7</v>
      </c>
      <c r="B7" s="17">
        <f>B8+B9</f>
        <v>12250215.899999999</v>
      </c>
      <c r="C7" s="18">
        <f>C8+C9-0.01</f>
        <v>7041061.3682199996</v>
      </c>
      <c r="D7" s="19">
        <f t="shared" ref="D7:D34" si="0">C7/B7</f>
        <v>0.57477038981982354</v>
      </c>
      <c r="E7" s="20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2" t="s">
        <v>8</v>
      </c>
      <c r="B8" s="23">
        <f>'[1]Расшир на 01.09.20'!E9</f>
        <v>2695934.1999999997</v>
      </c>
      <c r="C8" s="24">
        <f>'[1]Расшир на 01.09.20'!F9+0.01</f>
        <v>1483039.9538100001</v>
      </c>
      <c r="D8" s="19">
        <f t="shared" si="0"/>
        <v>0.55010242972918266</v>
      </c>
      <c r="E8" s="20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2" t="s">
        <v>9</v>
      </c>
      <c r="B9" s="23">
        <f>'[1]Расшир на 01.09.20'!E13</f>
        <v>9554281.6999999993</v>
      </c>
      <c r="C9" s="24">
        <f>'[1]Расшир на 01.09.20'!F13</f>
        <v>5558021.4244099995</v>
      </c>
      <c r="D9" s="19">
        <f t="shared" si="0"/>
        <v>0.58173095570439382</v>
      </c>
      <c r="E9" s="20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7">
        <f>[1]экономика!D21</f>
        <v>583431.19999999995</v>
      </c>
      <c r="C10" s="18">
        <f>[1]экономика!E21</f>
        <v>334336.94149999996</v>
      </c>
      <c r="D10" s="19">
        <f t="shared" si="0"/>
        <v>0.57305290066763659</v>
      </c>
      <c r="E10" s="20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1" t="s">
        <v>11</v>
      </c>
      <c r="B11" s="17">
        <f>B12+B13+B14</f>
        <v>838843.33</v>
      </c>
      <c r="C11" s="18">
        <f>C12+C13+C14</f>
        <v>472421.08953</v>
      </c>
      <c r="D11" s="19">
        <f t="shared" si="0"/>
        <v>0.56318155325858055</v>
      </c>
      <c r="E11" s="20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3">
        <f>'[1]Расшир на 01.09.20'!E32</f>
        <v>753281.68</v>
      </c>
      <c r="C12" s="24">
        <f>'[1]Расшир на 01.09.20'!F32</f>
        <v>436244.95733</v>
      </c>
      <c r="D12" s="19">
        <f t="shared" si="0"/>
        <v>0.57912593510836474</v>
      </c>
      <c r="E12" s="20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2" t="s">
        <v>13</v>
      </c>
      <c r="B13" s="23">
        <f>'[1]Расшир на 01.09.20'!E35</f>
        <v>3032.2</v>
      </c>
      <c r="C13" s="24">
        <f>'[1]Расшир на 01.09.20'!F35</f>
        <v>2847.4896100000001</v>
      </c>
      <c r="D13" s="19">
        <f t="shared" si="0"/>
        <v>0.93908370490073223</v>
      </c>
      <c r="E13" s="20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3">
        <f>[1]экономика!D29</f>
        <v>82529.45</v>
      </c>
      <c r="C14" s="23">
        <f>[1]экономика!E29</f>
        <v>33328.642590000003</v>
      </c>
      <c r="D14" s="19">
        <f t="shared" si="0"/>
        <v>0.40383938812145248</v>
      </c>
      <c r="E14" s="20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1" t="s">
        <v>15</v>
      </c>
      <c r="B15" s="17">
        <f>B16+B17</f>
        <v>1330911.0899999999</v>
      </c>
      <c r="C15" s="17">
        <f>C16+C17</f>
        <v>557512.30969999998</v>
      </c>
      <c r="D15" s="19">
        <f t="shared" si="0"/>
        <v>0.41889523191214828</v>
      </c>
      <c r="E15" s="20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2" t="s">
        <v>16</v>
      </c>
      <c r="B16" s="23">
        <f>'[1]Расшир на 01.09.20'!E41</f>
        <v>444691.17</v>
      </c>
      <c r="C16" s="23">
        <f>'[1]Расшир на 01.09.20'!F41</f>
        <v>74342.904500000004</v>
      </c>
      <c r="D16" s="19">
        <f t="shared" si="0"/>
        <v>0.16717872877934592</v>
      </c>
      <c r="E16" s="20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2" t="s">
        <v>17</v>
      </c>
      <c r="B17" s="23">
        <f>'[1]Расшир на 01.09.20'!E42</f>
        <v>886219.91999999993</v>
      </c>
      <c r="C17" s="23">
        <f>'[1]Расшир на 01.09.20'!F42</f>
        <v>483169.40519999998</v>
      </c>
      <c r="D17" s="19">
        <f t="shared" si="0"/>
        <v>0.54520260072691662</v>
      </c>
      <c r="E17" s="20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1" t="s">
        <v>18</v>
      </c>
      <c r="B18" s="17">
        <f>'[1]Расшир на 01.09.20'!E51</f>
        <v>271217.65999999997</v>
      </c>
      <c r="C18" s="17">
        <f>'[1]Расшир на 01.09.20'!F51</f>
        <v>160732.57105999999</v>
      </c>
      <c r="D18" s="19">
        <f t="shared" si="0"/>
        <v>0.59263313111690441</v>
      </c>
      <c r="E18" s="20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7">
        <f>'[1]Расшир на 01.09.20'!E59</f>
        <v>10.7</v>
      </c>
      <c r="C19" s="17">
        <f>'[1]Расшир на 01.09.20'!F59</f>
        <v>7.5879300000000001</v>
      </c>
      <c r="D19" s="19">
        <f t="shared" si="0"/>
        <v>0.70915233644859821</v>
      </c>
      <c r="E19" s="20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7">
        <f>'[1]Расшир на 01.09.20'!E76</f>
        <v>1303261.6199999999</v>
      </c>
      <c r="C20" s="17">
        <f>'[1]Расшир на 01.09.20'!F76</f>
        <v>599871.10688999982</v>
      </c>
      <c r="D20" s="19">
        <f t="shared" si="0"/>
        <v>0.46028448753827328</v>
      </c>
      <c r="E20" s="20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7">
        <f>'[1]Расшир на 01.09.20'!E107</f>
        <v>81529.02</v>
      </c>
      <c r="C21" s="17">
        <f>'[1]Расшир на 01.09.20'!F107</f>
        <v>68639.458339999997</v>
      </c>
      <c r="D21" s="19">
        <f t="shared" si="0"/>
        <v>0.84190216367129145</v>
      </c>
      <c r="E21" s="20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7">
        <f>'[1]Расшир на 01.09.20'!E117</f>
        <v>18473.710000000003</v>
      </c>
      <c r="C22" s="17">
        <f>'[1]Расшир на 01.09.20'!F117</f>
        <v>13717.767960000001</v>
      </c>
      <c r="D22" s="19">
        <f t="shared" si="0"/>
        <v>0.74255620338307782</v>
      </c>
      <c r="E22" s="20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7">
        <f>'[1]Расшир на 01.09.20'!E131</f>
        <v>402468.12000000005</v>
      </c>
      <c r="C23" s="17">
        <f>'[1]Расшир на 01.09.20'!F131</f>
        <v>208088.66027999998</v>
      </c>
      <c r="D23" s="19">
        <f t="shared" si="0"/>
        <v>0.51703141177989442</v>
      </c>
      <c r="E23" s="20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1" t="s">
        <v>24</v>
      </c>
      <c r="B24" s="17">
        <f>'[1]Расшир на 01.09.20'!E154</f>
        <v>116.85</v>
      </c>
      <c r="C24" s="17">
        <f>'[1]Расшир на 01.09.20'!F154</f>
        <v>57.6</v>
      </c>
      <c r="D24" s="19">
        <f t="shared" si="0"/>
        <v>0.49293966623876767</v>
      </c>
      <c r="E24" s="20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1" t="s">
        <v>25</v>
      </c>
      <c r="B25" s="17">
        <f>'[1]Расшир на 01.09.20'!E159</f>
        <v>39378.18</v>
      </c>
      <c r="C25" s="17">
        <f>'[1]Расшир на 01.09.20'!F159</f>
        <v>100760.12476999999</v>
      </c>
      <c r="D25" s="19">
        <f t="shared" si="0"/>
        <v>2.5587806437473746</v>
      </c>
      <c r="E25" s="20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7">
        <f>'[1]Расшир на 01.09.20'!E264</f>
        <v>4009</v>
      </c>
      <c r="C26" s="17">
        <f>'[1]Расшир на 01.09.20'!F264</f>
        <v>8055.3808199999994</v>
      </c>
      <c r="D26" s="19" t="s">
        <v>27</v>
      </c>
      <c r="E26" s="20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1" t="s">
        <v>28</v>
      </c>
      <c r="B27" s="17">
        <f>'[1]Расшир на 01.09.20'!E270</f>
        <v>20847155.352670003</v>
      </c>
      <c r="C27" s="17">
        <f>'[1]Расшир на 01.09.20'!F270</f>
        <v>11111098.662839999</v>
      </c>
      <c r="D27" s="19">
        <f t="shared" si="0"/>
        <v>0.53297912712186624</v>
      </c>
      <c r="E27" s="20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29</v>
      </c>
      <c r="B28" s="17">
        <f>'[1]Расшир на 01.09.20'!E271-0.01</f>
        <v>20876404.49746</v>
      </c>
      <c r="C28" s="17">
        <f>'[1]Расшир на 01.09.20'!F271</f>
        <v>11135434.37647</v>
      </c>
      <c r="D28" s="19">
        <f t="shared" si="0"/>
        <v>0.53339809438089925</v>
      </c>
      <c r="E28" s="20"/>
      <c r="F28" s="7"/>
      <c r="G28" s="7"/>
      <c r="H28" s="7"/>
      <c r="I28" s="7"/>
      <c r="J28" s="7"/>
      <c r="K28" s="7"/>
      <c r="L28" s="7"/>
      <c r="M28" s="7"/>
    </row>
    <row r="29" spans="1:13" ht="44.25" customHeight="1" x14ac:dyDescent="0.25">
      <c r="A29" s="28" t="s">
        <v>30</v>
      </c>
      <c r="B29" s="17">
        <f>'[1]Расшир на 01.09.20'!E417</f>
        <v>827.14</v>
      </c>
      <c r="C29" s="17">
        <f>'[1]Расшир на 01.09.20'!F417</f>
        <v>827.14218000000005</v>
      </c>
      <c r="D29" s="19">
        <f t="shared" si="0"/>
        <v>1.0000026355876879</v>
      </c>
      <c r="E29" s="20"/>
      <c r="F29" s="7"/>
      <c r="G29" s="7"/>
      <c r="H29" s="7"/>
      <c r="I29" s="7"/>
      <c r="J29" s="7"/>
      <c r="K29" s="7"/>
      <c r="L29" s="7"/>
      <c r="M29" s="7"/>
    </row>
    <row r="30" spans="1:13" ht="22.5" hidden="1" customHeight="1" x14ac:dyDescent="0.25">
      <c r="A30" s="29" t="s">
        <v>31</v>
      </c>
      <c r="B30" s="23">
        <f>'[1]Расшир на 01.09.20'!E272</f>
        <v>2000000</v>
      </c>
      <c r="C30" s="23">
        <f>'[1]Расшир на 01.09.20'!F272</f>
        <v>1233900</v>
      </c>
      <c r="D30" s="19">
        <f t="shared" si="0"/>
        <v>0.61695</v>
      </c>
      <c r="E30" s="20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3">
        <f>'[1]Расшир на 01.09.20'!E276</f>
        <v>10535221.28685</v>
      </c>
      <c r="C31" s="23">
        <f>'[1]Расшир на 01.09.20'!F276</f>
        <v>6822657.3475099998</v>
      </c>
      <c r="D31" s="19">
        <f t="shared" si="0"/>
        <v>0.64760456014587942</v>
      </c>
      <c r="E31" s="20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3">
        <f>'[1]Расшир на 01.09.20'!E328</f>
        <v>1932829.8747699999</v>
      </c>
      <c r="C32" s="23">
        <f>'[1]Расшир на 01.09.20'!F328</f>
        <v>382515.23113999999</v>
      </c>
      <c r="D32" s="19">
        <f t="shared" si="0"/>
        <v>0.19790424192688866</v>
      </c>
      <c r="E32" s="20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3">
        <f>'[1]Расшир на 01.09.20'!E344</f>
        <v>6408353.3458400005</v>
      </c>
      <c r="C33" s="23">
        <f>'[1]Расшир на 01.09.20'!F344</f>
        <v>2696361.7978200004</v>
      </c>
      <c r="D33" s="19">
        <f t="shared" si="0"/>
        <v>0.42075735408228554</v>
      </c>
      <c r="E33" s="20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7">
        <f>'[1]Расшир на 01.09.20'!E417</f>
        <v>827.14</v>
      </c>
      <c r="C34" s="17">
        <f>'[1]Расшир на 01.09.20'!F417</f>
        <v>827.14218000000005</v>
      </c>
      <c r="D34" s="19">
        <f t="shared" si="0"/>
        <v>1.0000026355876879</v>
      </c>
      <c r="E34" s="20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7">
        <f>'[1]Расшир на 01.09.20'!E428</f>
        <v>-51350.55</v>
      </c>
      <c r="C35" s="17">
        <f>'[1]Расшир на 01.09.20'!F428</f>
        <v>-46621.757120000002</v>
      </c>
      <c r="D35" s="19" t="s">
        <v>27</v>
      </c>
      <c r="E35" s="20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7">
        <f>'[1]Расшир на 01.09.20'!E420</f>
        <v>239.11520999999999</v>
      </c>
      <c r="C36" s="17">
        <f>'[1]Расшир на 01.09.20'!F420</f>
        <v>239.12118000000001</v>
      </c>
      <c r="D36" s="19">
        <f>C36/B36</f>
        <v>1.0000249670441292</v>
      </c>
      <c r="E36" s="20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7">
        <f>'[1]Расшир на 01.09.20'!E422</f>
        <v>21035.14</v>
      </c>
      <c r="C37" s="17">
        <f>'[1]Расшир на 01.09.20'!F422</f>
        <v>21219.780129999999</v>
      </c>
      <c r="D37" s="19" t="s">
        <v>27</v>
      </c>
      <c r="E37" s="20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7">
        <f>'[1]Расшир на 01.09.20'!E450</f>
        <v>37971021.732669994</v>
      </c>
      <c r="C38" s="17">
        <f>'[1]Расшир на 01.09.20'!F450</f>
        <v>20676360.629840001</v>
      </c>
      <c r="D38" s="19">
        <f>C38/B38</f>
        <v>0.54453000436515009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x14ac:dyDescent="0.25">
      <c r="A39" s="22"/>
      <c r="B39" s="35"/>
      <c r="C39" s="35"/>
      <c r="D39" s="36"/>
      <c r="E39" s="20"/>
      <c r="F39" s="7"/>
      <c r="G39" s="7"/>
      <c r="H39" s="7"/>
      <c r="I39" s="7"/>
      <c r="J39" s="7"/>
      <c r="K39" s="7"/>
      <c r="L39" s="7"/>
      <c r="M39" s="7"/>
    </row>
    <row r="40" spans="1:13" ht="15" hidden="1" customHeight="1" x14ac:dyDescent="0.2">
      <c r="A40" s="37"/>
      <c r="B40" s="38"/>
      <c r="C40" s="38"/>
      <c r="D40" s="39"/>
    </row>
    <row r="41" spans="1:13" ht="22.5" customHeight="1" x14ac:dyDescent="0.25">
      <c r="A41" s="31" t="s">
        <v>40</v>
      </c>
      <c r="B41" s="35"/>
      <c r="C41" s="35"/>
      <c r="D41" s="36"/>
      <c r="E41" s="20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2"/>
      <c r="B42" s="35"/>
      <c r="C42" s="35"/>
      <c r="D42" s="36"/>
      <c r="E42" s="20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'[1]Расшир на 01.09.20'!E453</f>
        <v>2685745.36503</v>
      </c>
      <c r="C43" s="41">
        <f>'[1]Расшир на 01.09.20'!F453</f>
        <v>1537089.2751699998</v>
      </c>
      <c r="D43" s="42">
        <f t="shared" ref="D43:D49" si="1">C43/B43</f>
        <v>0.57231385193243378</v>
      </c>
      <c r="E43" s="20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'[1]Расшир на 01.09.20'!E493</f>
        <v>3866.22</v>
      </c>
      <c r="C44" s="43">
        <f>'[1]Расшир на 01.09.20'!F493</f>
        <v>2319.8359</v>
      </c>
      <c r="D44" s="44">
        <f t="shared" si="1"/>
        <v>0.60002687379404174</v>
      </c>
      <c r="E44" s="20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'[1]Расшир на 01.09.20'!E497</f>
        <v>89870.101999999999</v>
      </c>
      <c r="C45" s="43">
        <f>'[1]Расшир на 01.09.20'!F497</f>
        <v>44801.397860000005</v>
      </c>
      <c r="D45" s="44">
        <f t="shared" si="1"/>
        <v>0.49851281864573832</v>
      </c>
      <c r="E45" s="20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'[1]Расшир на 01.09.20'!E507</f>
        <v>1188040.8475900001</v>
      </c>
      <c r="C46" s="43">
        <f>'[1]Расшир на 01.09.20'!F507</f>
        <v>693337.41610999976</v>
      </c>
      <c r="D46" s="44">
        <f t="shared" si="1"/>
        <v>0.58359728751454054</v>
      </c>
      <c r="E46" s="20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'[1]Расшир на 01.09.20'!E519</f>
        <v>187</v>
      </c>
      <c r="C47" s="43">
        <f>'[1]Расшир на 01.09.20'!F519-0.01</f>
        <v>25.825479999999999</v>
      </c>
      <c r="D47" s="44">
        <f t="shared" si="1"/>
        <v>0.13810417112299464</v>
      </c>
      <c r="E47" s="20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'[1]Расшир на 01.09.20'!E522</f>
        <v>241004.24600000001</v>
      </c>
      <c r="C48" s="43">
        <f>'[1]Расшир на 01.09.20'!F522</f>
        <v>134686.38706000001</v>
      </c>
      <c r="D48" s="44">
        <f t="shared" si="1"/>
        <v>0.55885483054933394</v>
      </c>
      <c r="E48" s="20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'[1]Расшир на 01.09.20'!E533</f>
        <v>10297</v>
      </c>
      <c r="C49" s="43">
        <f>'[1]Расшир на 01.09.20'!F533-0.01</f>
        <v>5579.3552500000005</v>
      </c>
      <c r="D49" s="44">
        <f t="shared" si="1"/>
        <v>0.5418427940176751</v>
      </c>
      <c r="E49" s="20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'[1]Расшир на 01.09.20'!E541</f>
        <v>3511.6833700000002</v>
      </c>
      <c r="C50" s="43">
        <f>'[1]Расшир на 01.09.20'!F541</f>
        <v>0</v>
      </c>
      <c r="D50" s="44" t="s">
        <v>27</v>
      </c>
      <c r="E50" s="20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'[1]Расшир на 01.09.20'!E543</f>
        <v>2209.15</v>
      </c>
      <c r="C51" s="43">
        <f>'[1]Расшир на 01.09.20'!F543</f>
        <v>1897.85</v>
      </c>
      <c r="D51" s="44">
        <f t="shared" ref="D51:D63" si="2">C51/B51</f>
        <v>0.8590860738293008</v>
      </c>
      <c r="E51" s="20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'[1]Расшир на 01.09.20'!E546</f>
        <v>1146759.1160699998</v>
      </c>
      <c r="C52" s="43">
        <f>'[1]Расшир на 01.09.20'!F546</f>
        <v>654441.18751000008</v>
      </c>
      <c r="D52" s="44">
        <f t="shared" si="2"/>
        <v>0.57068758236934924</v>
      </c>
      <c r="E52" s="20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'[1]Расшир на 01.09.20'!E574-0.01</f>
        <v>86037.285000000003</v>
      </c>
      <c r="C53" s="41">
        <f>'[1]Расшир на 01.09.20'!F574</f>
        <v>55887.632400000002</v>
      </c>
      <c r="D53" s="42">
        <f t="shared" si="2"/>
        <v>0.64957456990884821</v>
      </c>
      <c r="E53" s="20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'[1]Расшир на 01.09.20'!E586</f>
        <v>0</v>
      </c>
      <c r="C54" s="43">
        <f>'[1]Расшир на 01.09.20'!F586</f>
        <v>0</v>
      </c>
      <c r="D54" s="44" t="e">
        <f t="shared" si="2"/>
        <v>#DIV/0!</v>
      </c>
      <c r="E54" s="20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'[1]Расшир на 01.09.20'!E587-0.01</f>
        <v>86037.285000000003</v>
      </c>
      <c r="C55" s="43">
        <f>'[1]Расшир на 01.09.20'!F587</f>
        <v>55887.632400000002</v>
      </c>
      <c r="D55" s="44">
        <f t="shared" si="2"/>
        <v>0.64957456990884821</v>
      </c>
      <c r="E55" s="20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'[1]Расшир на 01.09.20'!E595</f>
        <v>6492310.0543799996</v>
      </c>
      <c r="C56" s="41">
        <f>'[1]Расшир на 01.09.20'!F595-0.01</f>
        <v>2544348.8554900009</v>
      </c>
      <c r="D56" s="42">
        <f t="shared" si="2"/>
        <v>0.39190193231351766</v>
      </c>
      <c r="E56" s="20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'[1]Расшир на 01.09.20'!E659</f>
        <v>992459.71432999999</v>
      </c>
      <c r="C57" s="43">
        <f>'[1]Расшир на 01.09.20'!F659</f>
        <v>457330.10019000003</v>
      </c>
      <c r="D57" s="44">
        <f t="shared" si="2"/>
        <v>0.46080469926050266</v>
      </c>
      <c r="E57" s="20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'[1]Расшир на 01.09.20'!E671</f>
        <v>5260178.1151200002</v>
      </c>
      <c r="C58" s="43">
        <f>'[1]Расшир на 01.09.20'!F671</f>
        <v>2004645.32421</v>
      </c>
      <c r="D58" s="44">
        <f t="shared" si="2"/>
        <v>0.38109837354134313</v>
      </c>
      <c r="E58" s="20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'[1]Расшир на 01.09.20'!E682</f>
        <v>239672.22493</v>
      </c>
      <c r="C59" s="50">
        <f>'[1]Расшир на 01.09.20'!F682</f>
        <v>82373.441090000008</v>
      </c>
      <c r="D59" s="44">
        <f t="shared" si="2"/>
        <v>0.34369206158143045</v>
      </c>
      <c r="E59" s="20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'[1]Расшир на 01.09.20'!E704</f>
        <v>2761396.1925299997</v>
      </c>
      <c r="C60" s="41">
        <f>'[1]Расшир на 01.09.20'!F704+0.01</f>
        <v>1277058.75969</v>
      </c>
      <c r="D60" s="42">
        <f t="shared" si="2"/>
        <v>0.46246850167485559</v>
      </c>
      <c r="E60" s="20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'[1]Расшир на 01.09.20'!E751</f>
        <v>730309.76407999999</v>
      </c>
      <c r="C61" s="43">
        <f>'[1]Расшир на 01.09.20'!F751</f>
        <v>440399.29648000002</v>
      </c>
      <c r="D61" s="44">
        <f t="shared" si="2"/>
        <v>0.60303082081175297</v>
      </c>
      <c r="E61" s="20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'[1]Расшир на 01.09.20'!E765</f>
        <v>131970.05861000001</v>
      </c>
      <c r="C62" s="43">
        <f>'[1]Расшир на 01.09.20'!F765</f>
        <v>42552.396730000008</v>
      </c>
      <c r="D62" s="44">
        <f t="shared" si="2"/>
        <v>0.32243978049408556</v>
      </c>
      <c r="E62" s="20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'[1]Расшир на 01.09.20'!E773</f>
        <v>1295707.1100099999</v>
      </c>
      <c r="C63" s="43">
        <f>'[1]Расшир на 01.09.20'!F773</f>
        <v>421205.30548000004</v>
      </c>
      <c r="D63" s="44">
        <f t="shared" si="2"/>
        <v>0.32507755975557567</v>
      </c>
      <c r="E63" s="20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'[1]Расшир на 01.09.20'!E785</f>
        <v>0</v>
      </c>
      <c r="C64" s="43">
        <f>'[1]Расшир на 01.09.20'!F785</f>
        <v>0</v>
      </c>
      <c r="D64" s="44">
        <v>0</v>
      </c>
      <c r="E64" s="20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'[1]Расшир на 01.09.20'!E788</f>
        <v>603409.25983</v>
      </c>
      <c r="C65" s="43">
        <f>'[1]Расшир на 01.09.20'!F788</f>
        <v>372901.75099999993</v>
      </c>
      <c r="D65" s="44">
        <f>C65/B65</f>
        <v>0.61799142940739504</v>
      </c>
      <c r="E65" s="20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'[1]Расшир на 01.09.20'!E810</f>
        <v>3032.9668200000001</v>
      </c>
      <c r="C66" s="41">
        <f>'[1]Расшир на 01.09.20'!F810</f>
        <v>655.21091000000001</v>
      </c>
      <c r="D66" s="51">
        <f>C66/B66</f>
        <v>0.21602969926324483</v>
      </c>
      <c r="E66" s="20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'[1]Расшир на 01.09.20'!E818</f>
        <v>0</v>
      </c>
      <c r="C67" s="43">
        <f>'[1]Расшир на 01.09.20'!F818</f>
        <v>0</v>
      </c>
      <c r="D67" s="44" t="e">
        <f>C67/B67</f>
        <v>#DIV/0!</v>
      </c>
      <c r="E67" s="20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'[1]Расшир на 01.09.20'!E819</f>
        <v>3032.9668200000001</v>
      </c>
      <c r="C68" s="43">
        <f>'[1]Расшир на 01.09.20'!F819</f>
        <v>655.21091000000001</v>
      </c>
      <c r="D68" s="44">
        <f>C68/B68</f>
        <v>0.21602969926324483</v>
      </c>
      <c r="E68" s="20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'[1]Расшир на 01.09.20'!$E$822</f>
        <v>0</v>
      </c>
      <c r="C69" s="43">
        <f>'[1]Расшир на 01.09.20'!$F$822</f>
        <v>0</v>
      </c>
      <c r="D69" s="44"/>
      <c r="E69" s="20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'[1]Расшир на 01.09.20'!E824</f>
        <v>19654814.827179998</v>
      </c>
      <c r="C70" s="41">
        <f>'[1]Расшир на 01.09.20'!F824</f>
        <v>11323972.301950002</v>
      </c>
      <c r="D70" s="42">
        <f t="shared" ref="D70:D96" si="3">C70/B70</f>
        <v>0.57614240589488808</v>
      </c>
      <c r="E70" s="20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'[1]Расшир на 01.09.20'!E866</f>
        <v>8098346.7189099994</v>
      </c>
      <c r="C71" s="43">
        <f>'[1]Расшир на 01.09.20'!F866-0.01</f>
        <v>4203049.3464900004</v>
      </c>
      <c r="D71" s="44">
        <f t="shared" si="3"/>
        <v>0.51900091368966628</v>
      </c>
      <c r="E71" s="20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'[1]Расшир на 01.09.20'!E880</f>
        <v>9014875.240389999</v>
      </c>
      <c r="C72" s="43">
        <f>'[1]Расшир на 01.09.20'!F880</f>
        <v>5584150.5168100009</v>
      </c>
      <c r="D72" s="44">
        <f t="shared" si="3"/>
        <v>0.61943735968645763</v>
      </c>
      <c r="E72" s="20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'[1]Расшир на 01.09.20'!E893</f>
        <v>1256354.4013400001</v>
      </c>
      <c r="C73" s="43">
        <f>'[1]Расшир на 01.09.20'!F893</f>
        <v>825823.71696999995</v>
      </c>
      <c r="D73" s="44">
        <f t="shared" si="3"/>
        <v>0.65731748628348374</v>
      </c>
      <c r="E73" s="20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'[1]Расшир на 01.09.20'!E900</f>
        <v>541576.87874000007</v>
      </c>
      <c r="C74" s="43">
        <f>'[1]Расшир на 01.09.20'!F900</f>
        <v>272734.41376000002</v>
      </c>
      <c r="D74" s="44">
        <f t="shared" si="3"/>
        <v>0.5035931637157911</v>
      </c>
      <c r="E74" s="20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'[1]Расшир на 01.09.20'!E923</f>
        <v>743661.58779999998</v>
      </c>
      <c r="C75" s="43">
        <f>'[1]Расшир на 01.09.20'!F923</f>
        <v>438214.29791999992</v>
      </c>
      <c r="D75" s="44">
        <f t="shared" si="3"/>
        <v>0.58926574279086352</v>
      </c>
      <c r="E75" s="20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'[1]Расшир на 01.09.20'!E944</f>
        <v>1144706.49951</v>
      </c>
      <c r="C76" s="41">
        <f>'[1]Расшир на 01.09.20'!F944</f>
        <v>716699.44764999999</v>
      </c>
      <c r="D76" s="42">
        <f t="shared" si="3"/>
        <v>0.62609887159441169</v>
      </c>
      <c r="E76" s="20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'[1]Расшир на 01.09.20'!E984</f>
        <v>1036834.15331</v>
      </c>
      <c r="C77" s="43">
        <f>'[1]Расшир на 01.09.20'!F984</f>
        <v>653781.53188999998</v>
      </c>
      <c r="D77" s="44">
        <f t="shared" si="3"/>
        <v>0.63055555201655067</v>
      </c>
      <c r="E77" s="20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'[1]Расшир на 01.09.20'!E993</f>
        <v>27613.628000000001</v>
      </c>
      <c r="C78" s="43">
        <f>'[1]Расшир на 01.09.20'!F993</f>
        <v>15609.811</v>
      </c>
      <c r="D78" s="44">
        <f t="shared" si="3"/>
        <v>0.56529373829472895</v>
      </c>
      <c r="E78" s="20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'[1]Расшир на 01.09.20'!E997</f>
        <v>80258.718200000003</v>
      </c>
      <c r="C79" s="43">
        <f>'[1]Расшир на 01.09.20'!F997+0.01</f>
        <v>47308.114759999997</v>
      </c>
      <c r="D79" s="44">
        <f t="shared" si="3"/>
        <v>0.58944518204378693</v>
      </c>
      <c r="E79" s="20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'[1]Расшир на 01.09.20'!E1010</f>
        <v>0</v>
      </c>
      <c r="C80" s="41">
        <f>'[1]Расшир на 01.09.20'!F1010</f>
        <v>0</v>
      </c>
      <c r="D80" s="51" t="e">
        <f t="shared" si="3"/>
        <v>#DIV/0!</v>
      </c>
      <c r="E80" s="20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'[1]Расшир на 01.09.20'!E1031</f>
        <v>0</v>
      </c>
      <c r="C81" s="43">
        <f>'[1]Расшир на 01.09.20'!F1031</f>
        <v>0</v>
      </c>
      <c r="D81" s="44" t="e">
        <f t="shared" si="3"/>
        <v>#DIV/0!</v>
      </c>
      <c r="E81" s="20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'[1]Расшир на 01.09.20'!E1131-0.01</f>
        <v>2153986.6513500004</v>
      </c>
      <c r="C82" s="41">
        <f>'[1]Расшир на 01.09.20'!F1131</f>
        <v>742748.00468000001</v>
      </c>
      <c r="D82" s="42">
        <f t="shared" si="3"/>
        <v>0.34482479462650634</v>
      </c>
      <c r="E82" s="20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'[1]Расшир на 01.09.20'!E1177</f>
        <v>36385.1</v>
      </c>
      <c r="C83" s="43">
        <f>'[1]Расшир на 01.09.20'!F1177</f>
        <v>26941.249830000001</v>
      </c>
      <c r="D83" s="44">
        <f t="shared" si="3"/>
        <v>0.74044732129360646</v>
      </c>
      <c r="E83" s="20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'[1]Расшир на 01.09.20'!E1181</f>
        <v>0</v>
      </c>
      <c r="C84" s="43">
        <f>'[1]Расшир на 01.09.20'!F1181</f>
        <v>0</v>
      </c>
      <c r="D84" s="44"/>
      <c r="E84" s="20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'[1]Расшир на 01.09.20'!E1186</f>
        <v>1313469.1030000001</v>
      </c>
      <c r="C85" s="43">
        <f>'[1]Расшир на 01.09.20'!F1186</f>
        <v>514574.53197000001</v>
      </c>
      <c r="D85" s="44">
        <f t="shared" si="3"/>
        <v>0.39176751915572083</v>
      </c>
      <c r="E85" s="20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'[1]Расшир на 01.09.20'!E1200</f>
        <v>713942.12434999994</v>
      </c>
      <c r="C86" s="43">
        <f>'[1]Расшир на 01.09.20'!F1200-0.01</f>
        <v>159009.71776999999</v>
      </c>
      <c r="D86" s="44">
        <f t="shared" si="3"/>
        <v>0.22272073932430936</v>
      </c>
      <c r="E86" s="20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'[1]Расшир на 01.09.20'!E1208</f>
        <v>90190.334000000003</v>
      </c>
      <c r="C87" s="43">
        <f>'[1]Расшир на 01.09.20'!F1208</f>
        <v>42222.495110000003</v>
      </c>
      <c r="D87" s="44">
        <f t="shared" si="3"/>
        <v>0.46814878310573727</v>
      </c>
      <c r="E87" s="20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'[1]Расшир на 01.09.20'!E1223</f>
        <v>1548279.1779399996</v>
      </c>
      <c r="C88" s="41">
        <f>'[1]Расшир на 01.09.20'!F1223</f>
        <v>869224.73960999993</v>
      </c>
      <c r="D88" s="42">
        <f t="shared" si="3"/>
        <v>0.5614134401565174</v>
      </c>
      <c r="E88" s="20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'[1]Расшир на 01.09.20'!E1273</f>
        <v>969744.81044000003</v>
      </c>
      <c r="C89" s="43">
        <f>'[1]Расшир на 01.09.20'!F1273</f>
        <v>548583.77454999997</v>
      </c>
      <c r="D89" s="44">
        <f t="shared" si="3"/>
        <v>0.56569910830571224</v>
      </c>
      <c r="E89" s="20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'[1]Расшир на 01.09.20'!E1278</f>
        <v>413947.40137999994</v>
      </c>
      <c r="C90" s="43">
        <f>'[1]Расшир на 01.09.20'!F1278</f>
        <v>194965.31925999999</v>
      </c>
      <c r="D90" s="44">
        <f t="shared" si="3"/>
        <v>0.47099056211014501</v>
      </c>
      <c r="E90" s="20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'[1]Расшир на 01.09.20'!E1286</f>
        <v>164586.96612</v>
      </c>
      <c r="C91" s="43">
        <f>'[1]Расшир на 01.09.20'!F1286</f>
        <v>125675.6458</v>
      </c>
      <c r="D91" s="44">
        <f t="shared" si="3"/>
        <v>0.76358200629550554</v>
      </c>
      <c r="E91" s="20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47861.995999999999</v>
      </c>
      <c r="C92" s="41">
        <f>C93</f>
        <v>32181.489389999999</v>
      </c>
      <c r="D92" s="42">
        <f t="shared" si="3"/>
        <v>0.67238084659068542</v>
      </c>
      <c r="E92" s="20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'[1]Расшир на 01.09.20'!E1304</f>
        <v>47861.995999999999</v>
      </c>
      <c r="C93" s="43">
        <f>'[1]Расшир на 01.09.20'!F1304</f>
        <v>32181.489389999999</v>
      </c>
      <c r="D93" s="44">
        <f t="shared" si="3"/>
        <v>0.67238084659068542</v>
      </c>
      <c r="E93" s="20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'[1]Расшир на 01.09.20'!E1305</f>
        <v>1123828.1053200001</v>
      </c>
      <c r="C94" s="41">
        <f>'[1]Расшир на 01.09.20'!F1305</f>
        <v>524192.13267000002</v>
      </c>
      <c r="D94" s="42">
        <f t="shared" si="3"/>
        <v>0.46643443974088988</v>
      </c>
      <c r="E94" s="20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'[1]Расшир на 01.09.20'!E1308</f>
        <v>1123828.1053200001</v>
      </c>
      <c r="C95" s="43">
        <f>'[1]Расшир на 01.09.20'!F1308</f>
        <v>524192.13267000002</v>
      </c>
      <c r="D95" s="44">
        <f t="shared" si="3"/>
        <v>0.46643443974088988</v>
      </c>
      <c r="E95" s="20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'[1]Расшир на 01.09.20'!E1312</f>
        <v>37701999.141059995</v>
      </c>
      <c r="C96" s="54">
        <f>'[1]Расшир на 01.09.20'!F1312</f>
        <v>19624057.849610005</v>
      </c>
      <c r="D96" s="55">
        <f t="shared" si="3"/>
        <v>0.52050443734263674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2"/>
      <c r="B97" s="23"/>
      <c r="C97" s="23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7">
        <f>B38-B96</f>
        <v>269022.59160999954</v>
      </c>
      <c r="C98" s="17">
        <f>C38-C96</f>
        <v>1052302.7802299969</v>
      </c>
      <c r="D98" s="19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22"/>
      <c r="B99" s="23"/>
      <c r="C99" s="23"/>
      <c r="D99" s="19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x14ac:dyDescent="0.25">
      <c r="A100" s="28" t="s">
        <v>96</v>
      </c>
      <c r="B100" s="17">
        <f>B101+B102</f>
        <v>3000000</v>
      </c>
      <c r="C100" s="17">
        <f>C101+C102</f>
        <v>0</v>
      </c>
      <c r="D100" s="19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x14ac:dyDescent="0.25">
      <c r="A101" s="22" t="s">
        <v>97</v>
      </c>
      <c r="B101" s="23">
        <f>'[1]Расшир на 01.09.20'!E1318</f>
        <v>3000000</v>
      </c>
      <c r="C101" s="23">
        <f>'[1]Расшир на 01.09.20'!F1318</f>
        <v>0</v>
      </c>
      <c r="D101" s="19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2" t="s">
        <v>98</v>
      </c>
      <c r="B102" s="23">
        <f>'[1]Расшир на 01.09.20'!E1319</f>
        <v>0</v>
      </c>
      <c r="C102" s="23">
        <f>'[1]Расшир на 01.09.20'!F1319</f>
        <v>0</v>
      </c>
      <c r="D102" s="19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customHeight="1" x14ac:dyDescent="0.25">
      <c r="A103" s="22"/>
      <c r="B103" s="23"/>
      <c r="C103" s="23"/>
      <c r="D103" s="19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7">
        <f>B105+B106</f>
        <v>-583900</v>
      </c>
      <c r="C104" s="17">
        <f>C105+C106</f>
        <v>-583900</v>
      </c>
      <c r="D104" s="19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3">
        <f>'[1]Расшир на 01.09.20'!E1322</f>
        <v>1427090</v>
      </c>
      <c r="C105" s="23">
        <f>'[1]Расшир на 01.09.20'!F1322</f>
        <v>0</v>
      </c>
      <c r="D105" s="19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3">
        <f>'[1]Расшир на 01.09.20'!E1323</f>
        <v>-2010990</v>
      </c>
      <c r="C106" s="23">
        <f>'[1]Расшир на 01.09.20'!F1323</f>
        <v>-583900</v>
      </c>
      <c r="D106" s="19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2"/>
      <c r="B107" s="23"/>
      <c r="C107" s="23"/>
      <c r="D107" s="19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7">
        <f>B109+B110</f>
        <v>-2878600</v>
      </c>
      <c r="C108" s="17">
        <f>'[1]Расшир на 01.09.20'!F1325</f>
        <v>0</v>
      </c>
      <c r="D108" s="19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2" t="s">
        <v>103</v>
      </c>
      <c r="B109" s="23">
        <f>'[1]Расшир на 01.09.20'!E1326</f>
        <v>9902670</v>
      </c>
      <c r="C109" s="23">
        <f>'[1]Расшир на 01.09.20'!F1326</f>
        <v>3485000</v>
      </c>
      <c r="D109" s="19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3">
        <f>'[1]Расшир на 01.09.20'!E1327</f>
        <v>-12781270</v>
      </c>
      <c r="C110" s="23">
        <f>'[1]Расшир на 01.09.20'!F1327</f>
        <v>-3485000</v>
      </c>
      <c r="D110" s="19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3"/>
      <c r="C111" s="23"/>
      <c r="D111" s="19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812048.76538</v>
      </c>
      <c r="D112" s="19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61">
        <f>'[1]Расшир на 01.09.20'!F1333</f>
        <v>812048.76538</v>
      </c>
      <c r="D113" s="19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7">
        <f>B115+B116</f>
        <v>193477.40839000046</v>
      </c>
      <c r="C114" s="17">
        <f>C115+C116+0.01</f>
        <v>-1280451.5456100011</v>
      </c>
      <c r="D114" s="19"/>
      <c r="E114" s="62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2" t="s">
        <v>108</v>
      </c>
      <c r="B115" s="23">
        <f>'[1]Расшир на 01.09.20'!E1337</f>
        <v>-52300781.732670002</v>
      </c>
      <c r="C115" s="23">
        <f>'[1]Расшир на 01.09.20'!F1337-0.01</f>
        <v>-29992962.544950001</v>
      </c>
      <c r="D115" s="19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2" t="s">
        <v>109</v>
      </c>
      <c r="B116" s="23">
        <f>'[1]Расшир на 01.09.20'!E1338</f>
        <v>52494259.141060002</v>
      </c>
      <c r="C116" s="23">
        <f>'[1]Расшир на 01.09.20'!F1338</f>
        <v>28712510.98934</v>
      </c>
      <c r="D116" s="19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3"/>
      <c r="C117" s="23"/>
      <c r="D117" s="19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7">
        <f>'[1]Расшир на 01.09.20'!E1328</f>
        <v>0</v>
      </c>
      <c r="C118" s="17">
        <f>C121+C123</f>
        <v>812048.76538</v>
      </c>
      <c r="D118" s="19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3" t="s">
        <v>111</v>
      </c>
      <c r="B119" s="64">
        <f>B120</f>
        <v>0</v>
      </c>
      <c r="C119" s="64">
        <f>C120</f>
        <v>0</v>
      </c>
      <c r="D119" s="19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5" t="s">
        <v>112</v>
      </c>
      <c r="B120" s="23">
        <v>0</v>
      </c>
      <c r="C120" s="23">
        <f>'[1]Расшир на 01.09.20'!F1330</f>
        <v>0</v>
      </c>
      <c r="D120" s="19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6" t="s">
        <v>105</v>
      </c>
      <c r="B121" s="67">
        <f>'[1]Расшир на 01.09.20'!E1333</f>
        <v>0</v>
      </c>
      <c r="C121" s="67">
        <f>'[1]Расшир на 01.09.20'!F1333</f>
        <v>812048.76538</v>
      </c>
      <c r="D121" s="19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5"/>
      <c r="B122" s="23"/>
      <c r="C122" s="23"/>
      <c r="D122" s="19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8" t="s">
        <v>113</v>
      </c>
      <c r="B123" s="64">
        <f>B124</f>
        <v>0</v>
      </c>
      <c r="C123" s="64">
        <f>C124</f>
        <v>0</v>
      </c>
      <c r="D123" s="19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9" t="s">
        <v>114</v>
      </c>
      <c r="B124" s="70">
        <f>'[1]Расшир на 01.09.20'!E1332</f>
        <v>0</v>
      </c>
      <c r="C124" s="70">
        <f>'[1]Расшир на 01.09.20'!F1332</f>
        <v>0</v>
      </c>
      <c r="D124" s="19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2"/>
      <c r="B125" s="23"/>
      <c r="C125" s="23"/>
      <c r="D125" s="19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2"/>
      <c r="B126" s="23"/>
      <c r="C126" s="23"/>
      <c r="D126" s="19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3">
        <v>0</v>
      </c>
      <c r="C127" s="23">
        <f>C121</f>
        <v>812048.76538</v>
      </c>
      <c r="D127" s="19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54">
        <f>B100+B104+B108+B114+B118</f>
        <v>-269022.59160999954</v>
      </c>
      <c r="C128" s="54">
        <f>C100+C104+C108+C114+C118</f>
        <v>-1052302.7802300011</v>
      </c>
      <c r="D128" s="71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7">
        <f>'[1]Расшир на 01.09.20'!E1336</f>
        <v>193477.40839000046</v>
      </c>
      <c r="C129" s="17">
        <f>'[1]Расшир на 01.09.20'!F1336</f>
        <v>-1280451.5456099994</v>
      </c>
      <c r="D129" s="19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2" t="s">
        <v>108</v>
      </c>
      <c r="B130" s="23">
        <f>'[1]Расшир на 01.09.20'!E1337</f>
        <v>-52300781.732670002</v>
      </c>
      <c r="C130" s="23">
        <f>'[1]Расшир на 01.09.20'!F1337-0.01</f>
        <v>-29992962.544950001</v>
      </c>
      <c r="D130" s="19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2" t="s">
        <v>109</v>
      </c>
      <c r="B131" s="23">
        <f>'[1]Расшир на 01.09.20'!E1338</f>
        <v>52494259.141060002</v>
      </c>
      <c r="C131" s="23">
        <f>'[1]Расшир на 01.09.20'!F1338</f>
        <v>28712510.98934</v>
      </c>
      <c r="D131" s="19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32.25" customHeight="1" x14ac:dyDescent="0.25">
      <c r="A132" s="28" t="s">
        <v>115</v>
      </c>
      <c r="B132" s="17">
        <f>B104+B108+B118+B129+B100</f>
        <v>-269022.59160999954</v>
      </c>
      <c r="C132" s="17">
        <f>C104+C108+C118+C129+C100</f>
        <v>-1052302.7802299995</v>
      </c>
      <c r="D132" s="19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60" customHeight="1" x14ac:dyDescent="0.25">
      <c r="A133" s="72"/>
      <c r="B133" s="73"/>
      <c r="C133" s="74"/>
      <c r="D133" s="10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0.5" hidden="1" customHeight="1" x14ac:dyDescent="0.25">
      <c r="A134" s="72"/>
      <c r="B134" s="75"/>
      <c r="C134" s="76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51" customHeight="1" x14ac:dyDescent="0.25">
      <c r="A135" s="72"/>
      <c r="B135" s="75"/>
      <c r="C135" s="76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0.5" customHeight="1" x14ac:dyDescent="0.25">
      <c r="A136" s="77"/>
      <c r="B136" s="75"/>
      <c r="C136" s="76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" customHeight="1" x14ac:dyDescent="0.25">
      <c r="A137" s="77"/>
      <c r="B137" s="75"/>
      <c r="C137" s="76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.75" customHeight="1" x14ac:dyDescent="0.25">
      <c r="A138" s="77"/>
      <c r="B138" s="75"/>
      <c r="C138" s="76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418" spans="5:5" x14ac:dyDescent="0.2">
      <c r="E418" s="78"/>
    </row>
    <row r="503" spans="3:3" ht="18.75" x14ac:dyDescent="0.3">
      <c r="C503" s="79"/>
    </row>
    <row r="504" spans="3:3" ht="18.75" x14ac:dyDescent="0.3">
      <c r="C504" s="79"/>
    </row>
    <row r="507" spans="3:3" x14ac:dyDescent="0.2">
      <c r="C507" s="80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C7CCEF-C2C7-414D-9369-33CBA69B6A71}"/>
</file>

<file path=customXml/itemProps2.xml><?xml version="1.0" encoding="utf-8"?>
<ds:datastoreItem xmlns:ds="http://schemas.openxmlformats.org/officeDocument/2006/customXml" ds:itemID="{D929F578-4DED-4304-8191-2A4A38906DEE}"/>
</file>

<file path=customXml/itemProps3.xml><?xml version="1.0" encoding="utf-8"?>
<ds:datastoreItem xmlns:ds="http://schemas.openxmlformats.org/officeDocument/2006/customXml" ds:itemID="{BB79180F-7BEE-4D1D-9FB6-1D86F396A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01.09.2020</vt:lpstr>
      <vt:lpstr>'на 01.09.2020'!Область_печати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2020-09-15T02:32:47Z</dcterms:created>
  <dcterms:modified xsi:type="dcterms:W3CDTF">2020-09-16T02:55:03Z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