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075"/>
  </bookViews>
  <sheets>
    <sheet name="на 01.03.2020" sheetId="1" r:id="rId1"/>
  </sheets>
  <externalReferences>
    <externalReference r:id="rId2"/>
  </externalReferences>
  <definedNames>
    <definedName name="Z_3A62FDFE_B33F_4285_AF26_B946B57D89E5_.wvu.Rows" localSheetId="0" hidden="1">'на 01.03.2020'!$29:$29,'на 01.03.2020'!$39:$39,'на 01.03.2020'!$80:$81,'на 01.03.2020'!$99:$102,'на 01.03.2020'!$121:$121,'на 01.03.2020'!$125:$125,'на 01.03.2020'!$135:$135</definedName>
    <definedName name="Z_5F4BDBB1_E645_4516_8FC8_7D1E2AFE448F_.wvu.Rows" localSheetId="0" hidden="1">'на 01.03.2020'!$29:$29,'на 01.03.2020'!$39:$39,'на 01.03.2020'!$64:$64,'на 01.03.2020'!$80:$81,'на 01.03.2020'!$99:$102,'на 01.03.2020'!$121:$121,'на 01.03.2020'!$125:$125</definedName>
    <definedName name="Z_791A6B44_A126_477F_8F66_87C81269CCAF_.wvu.Rows" localSheetId="0" hidden="1">'на 01.03.2020'!#REF!,'на 01.03.2020'!$119:$120,'на 01.03.2020'!$126:$126</definedName>
    <definedName name="Z_941B9BCB_D95B_4828_B060_DECC595C9511_.wvu.Rows" localSheetId="0" hidden="1">'на 01.03.2020'!$29:$29,'на 01.03.2020'!$32:$32,'на 01.03.2020'!$39:$39,'на 01.03.2020'!$47:$47,'на 01.03.2020'!$64:$64,'на 01.03.2020'!$69:$69,'на 01.03.2020'!$80:$81,'на 01.03.2020'!$99:$102,'на 01.03.2020'!$118:$126,'на 01.03.2020'!$135:$135</definedName>
    <definedName name="Z_AD8B40E3_4B89_443C_9ACF_B6D22B3A77E7_.wvu.Rows" localSheetId="0" hidden="1">'на 01.03.2020'!$29:$29,'на 01.03.2020'!$32:$32,'на 01.03.2020'!$39:$39,'на 01.03.2020'!$47:$47,'на 01.03.2020'!$64:$64,'на 01.03.2020'!$69:$69,'на 01.03.2020'!$80:$81,'на 01.03.2020'!$99:$102,'на 01.03.2020'!$118:$126,'на 01.03.2020'!$135:$135</definedName>
    <definedName name="Z_AFEF4DE1_67D6_48C6_A8C8_B9E9198BBD0E_.wvu.PrintArea" localSheetId="0" hidden="1">'на 01.03.2020'!$A$1:$D$138</definedName>
    <definedName name="Z_AFEF4DE1_67D6_48C6_A8C8_B9E9198BBD0E_.wvu.Rows" localSheetId="0" hidden="1">'на 01.03.2020'!$29:$29,'на 01.03.2020'!$39:$39,'на 01.03.2020'!$54:$54,'на 01.03.2020'!$64:$64,'на 01.03.2020'!$67:$67,'на 01.03.2020'!$69:$69,'на 01.03.2020'!$80:$81,'на 01.03.2020'!$84:$84,'на 01.03.2020'!$99:$102,'на 01.03.2020'!$119:$120,'на 01.03.2020'!$122:$126,'на 01.03.2020'!$128:$128,'на 01.03.2020'!$135:$135</definedName>
    <definedName name="Z_CAE69FAB_AFBE_4188_8F32_69E048226F14_.wvu.Rows" localSheetId="0" hidden="1">'на 01.03.2020'!$29:$29,'на 01.03.2020'!$32:$32,'на 01.03.2020'!$39:$39,'на 01.03.2020'!$47:$47,'на 01.03.2020'!$64:$64,'на 01.03.2020'!$69:$69,'на 01.03.2020'!$80:$81,'на 01.03.2020'!$99:$102,'на 01.03.2020'!$118:$126,'на 01.03.2020'!$135:$135</definedName>
    <definedName name="Z_D2DF83CF_573E_4A86_A4BE_5A992E023C65_.wvu.Rows" localSheetId="0" hidden="1">'на 01.03.2020'!#REF!,'на 01.03.2020'!$119:$120,'на 01.03.2020'!$126:$126</definedName>
    <definedName name="Z_E2CE03E0_A708_4616_8DFD_0910D1C70A9E_.wvu.Rows" localSheetId="0" hidden="1">'на 01.03.2020'!#REF!,'на 01.03.2020'!$119:$120,'на 01.03.2020'!$126:$126</definedName>
    <definedName name="Z_E6F394BB_DB4B_47AB_A066_DC195B03AE3E_.wvu.Rows" localSheetId="0" hidden="1">'на 01.03.2020'!$29:$29,'на 01.03.2020'!$39:$39,'на 01.03.2020'!$64:$64,'на 01.03.2020'!$67:$67,'на 01.03.2020'!$69:$69,'на 01.03.2020'!$80:$81,'на 01.03.2020'!$99:$102,'на 01.03.2020'!$111:$116,'на 01.03.2020'!$122:$126,'на 01.03.2020'!$128:$128,'на 01.03.2020'!$135:$135</definedName>
    <definedName name="Z_E8991B2E_0E9F_48F3_A4D6_3B340ABE8C8E_.wvu.Rows" localSheetId="0" hidden="1">'на 01.03.2020'!$39:$40,'на 01.03.2020'!$126:$126</definedName>
    <definedName name="Z_F385514D_10E2_4F02_BC23_DB9B134ACC31_.wvu.PrintArea" localSheetId="0" hidden="1">'на 01.03.2020'!$A$1:$D$138</definedName>
    <definedName name="Z_F385514D_10E2_4F02_BC23_DB9B134ACC31_.wvu.Rows" localSheetId="0" hidden="1">'на 01.03.2020'!$29:$29,'на 01.03.2020'!$39:$39,'на 01.03.2020'!$54:$54,'на 01.03.2020'!$64:$64,'на 01.03.2020'!$67:$67,'на 01.03.2020'!$69:$69,'на 01.03.2020'!$80:$81,'на 01.03.2020'!$84:$84,'на 01.03.2020'!$99:$102,'на 01.03.2020'!$119:$120,'на 01.03.2020'!$122:$126,'на 01.03.2020'!$128:$128,'на 01.03.2020'!$135:$135</definedName>
    <definedName name="Z_F59D258D_974D_4B2B_B7CC_86B99245EC3C_.wvu.PrintArea" localSheetId="0" hidden="1">'на 01.03.2020'!$A$1:$D$138</definedName>
    <definedName name="Z_F59D258D_974D_4B2B_B7CC_86B99245EC3C_.wvu.Rows" localSheetId="0" hidden="1">'на 01.03.2020'!$29:$29,'на 01.03.2020'!$32:$32,'на 01.03.2020'!$39:$40,'на 01.03.2020'!$47:$47,'на 01.03.2020'!$64:$64,'на 01.03.2020'!$69:$69,'на 01.03.2020'!$80:$81,'на 01.03.2020'!$99:$102,'на 01.03.2020'!$121:$121,'на 01.03.2020'!$125:$125,'на 01.03.2020'!$135:$135</definedName>
    <definedName name="Z_F8542D9D_A523_4F6F_8CFE_9BA4BA3D5B88_.wvu.Rows" localSheetId="0" hidden="1">'на 01.03.2020'!$39:$39,'на 01.03.2020'!$99:$102,'на 01.03.2020'!$119:$121,'на 01.03.2020'!$125:$125</definedName>
    <definedName name="Z_FAFBB87E_73E9_461E_A4E8_A0EB3259EED0_.wvu.PrintArea" localSheetId="0" hidden="1">'на 01.03.2020'!$A$1:$D$138</definedName>
    <definedName name="Z_FAFBB87E_73E9_461E_A4E8_A0EB3259EED0_.wvu.Rows" localSheetId="0" hidden="1">'на 01.03.2020'!$30:$30,'на 01.03.2020'!$39:$39,'на 01.03.2020'!$99:$102,'на 01.03.2020'!$119:$121,'на 01.03.2020'!$125:$125</definedName>
    <definedName name="_xlnm.Print_Area" localSheetId="0">'на 01.03.2020'!$A$1:$D$132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B124" i="1"/>
  <c r="B123" i="1" s="1"/>
  <c r="C123" i="1"/>
  <c r="C121" i="1"/>
  <c r="C127" i="1" s="1"/>
  <c r="B121" i="1"/>
  <c r="C120" i="1"/>
  <c r="C119" i="1"/>
  <c r="B119" i="1"/>
  <c r="C118" i="1"/>
  <c r="B118" i="1"/>
  <c r="C116" i="1"/>
  <c r="B116" i="1"/>
  <c r="C115" i="1"/>
  <c r="C114" i="1" s="1"/>
  <c r="B115" i="1"/>
  <c r="B114" i="1"/>
  <c r="C113" i="1"/>
  <c r="C112" i="1" s="1"/>
  <c r="C110" i="1"/>
  <c r="B110" i="1"/>
  <c r="C109" i="1"/>
  <c r="B109" i="1"/>
  <c r="B108" i="1" s="1"/>
  <c r="C108" i="1"/>
  <c r="C106" i="1"/>
  <c r="B106" i="1"/>
  <c r="C105" i="1"/>
  <c r="B105" i="1"/>
  <c r="C104" i="1"/>
  <c r="B104" i="1"/>
  <c r="C102" i="1"/>
  <c r="B102" i="1"/>
  <c r="C101" i="1"/>
  <c r="C100" i="1" s="1"/>
  <c r="C128" i="1" s="1"/>
  <c r="B101" i="1"/>
  <c r="B100" i="1" s="1"/>
  <c r="C96" i="1"/>
  <c r="B96" i="1"/>
  <c r="D96" i="1" s="1"/>
  <c r="C95" i="1"/>
  <c r="B95" i="1"/>
  <c r="C94" i="1"/>
  <c r="B94" i="1"/>
  <c r="C93" i="1"/>
  <c r="B93" i="1"/>
  <c r="B92" i="1" s="1"/>
  <c r="C91" i="1"/>
  <c r="D91" i="1" s="1"/>
  <c r="B91" i="1"/>
  <c r="C90" i="1"/>
  <c r="B90" i="1"/>
  <c r="C89" i="1"/>
  <c r="D89" i="1" s="1"/>
  <c r="B89" i="1"/>
  <c r="C88" i="1"/>
  <c r="B88" i="1"/>
  <c r="C87" i="1"/>
  <c r="D87" i="1" s="1"/>
  <c r="B87" i="1"/>
  <c r="C86" i="1"/>
  <c r="B86" i="1"/>
  <c r="C85" i="1"/>
  <c r="D85" i="1" s="1"/>
  <c r="B85" i="1"/>
  <c r="C84" i="1"/>
  <c r="B84" i="1"/>
  <c r="C83" i="1"/>
  <c r="D83" i="1" s="1"/>
  <c r="B83" i="1"/>
  <c r="C82" i="1"/>
  <c r="B82" i="1"/>
  <c r="C81" i="1"/>
  <c r="D81" i="1" s="1"/>
  <c r="B81" i="1"/>
  <c r="C80" i="1"/>
  <c r="B80" i="1"/>
  <c r="C79" i="1"/>
  <c r="D79" i="1" s="1"/>
  <c r="B79" i="1"/>
  <c r="C78" i="1"/>
  <c r="B78" i="1"/>
  <c r="C77" i="1"/>
  <c r="D77" i="1" s="1"/>
  <c r="B77" i="1"/>
  <c r="C76" i="1"/>
  <c r="B76" i="1"/>
  <c r="C75" i="1"/>
  <c r="D75" i="1" s="1"/>
  <c r="B75" i="1"/>
  <c r="C74" i="1"/>
  <c r="B74" i="1"/>
  <c r="C73" i="1"/>
  <c r="D73" i="1" s="1"/>
  <c r="B73" i="1"/>
  <c r="C72" i="1"/>
  <c r="B72" i="1"/>
  <c r="C71" i="1"/>
  <c r="D71" i="1" s="1"/>
  <c r="B71" i="1"/>
  <c r="C70" i="1"/>
  <c r="B70" i="1"/>
  <c r="C69" i="1"/>
  <c r="B69" i="1"/>
  <c r="C68" i="1"/>
  <c r="D68" i="1" s="1"/>
  <c r="B68" i="1"/>
  <c r="C67" i="1"/>
  <c r="B67" i="1"/>
  <c r="C66" i="1"/>
  <c r="D66" i="1" s="1"/>
  <c r="B66" i="1"/>
  <c r="C65" i="1"/>
  <c r="B65" i="1"/>
  <c r="C64" i="1"/>
  <c r="B64" i="1"/>
  <c r="C63" i="1"/>
  <c r="D63" i="1" s="1"/>
  <c r="B63" i="1"/>
  <c r="C62" i="1"/>
  <c r="B62" i="1"/>
  <c r="C61" i="1"/>
  <c r="D61" i="1" s="1"/>
  <c r="B61" i="1"/>
  <c r="C60" i="1"/>
  <c r="B60" i="1"/>
  <c r="C59" i="1"/>
  <c r="D59" i="1" s="1"/>
  <c r="B59" i="1"/>
  <c r="C58" i="1"/>
  <c r="B58" i="1"/>
  <c r="C57" i="1"/>
  <c r="D57" i="1" s="1"/>
  <c r="B57" i="1"/>
  <c r="C56" i="1"/>
  <c r="B56" i="1"/>
  <c r="C55" i="1"/>
  <c r="D55" i="1" s="1"/>
  <c r="B55" i="1"/>
  <c r="C54" i="1"/>
  <c r="B54" i="1"/>
  <c r="C53" i="1"/>
  <c r="D53" i="1" s="1"/>
  <c r="B53" i="1"/>
  <c r="C52" i="1"/>
  <c r="B52" i="1"/>
  <c r="C51" i="1"/>
  <c r="D51" i="1" s="1"/>
  <c r="B51" i="1"/>
  <c r="C50" i="1"/>
  <c r="B50" i="1"/>
  <c r="C49" i="1"/>
  <c r="B49" i="1"/>
  <c r="C48" i="1"/>
  <c r="D48" i="1" s="1"/>
  <c r="B48" i="1"/>
  <c r="C47" i="1"/>
  <c r="B47" i="1"/>
  <c r="C46" i="1"/>
  <c r="D46" i="1" s="1"/>
  <c r="B46" i="1"/>
  <c r="C45" i="1"/>
  <c r="B45" i="1"/>
  <c r="C44" i="1"/>
  <c r="D44" i="1" s="1"/>
  <c r="B44" i="1"/>
  <c r="C43" i="1"/>
  <c r="B43" i="1"/>
  <c r="D39" i="1"/>
  <c r="C38" i="1"/>
  <c r="C98" i="1" s="1"/>
  <c r="B38" i="1"/>
  <c r="D38" i="1" s="1"/>
  <c r="C37" i="1"/>
  <c r="B37" i="1"/>
  <c r="C36" i="1"/>
  <c r="B36" i="1"/>
  <c r="C35" i="1"/>
  <c r="B35" i="1"/>
  <c r="C34" i="1"/>
  <c r="B34" i="1"/>
  <c r="D34" i="1" s="1"/>
  <c r="C33" i="1"/>
  <c r="B33" i="1"/>
  <c r="C32" i="1"/>
  <c r="B32" i="1"/>
  <c r="D32" i="1" s="1"/>
  <c r="C31" i="1"/>
  <c r="B31" i="1"/>
  <c r="C30" i="1"/>
  <c r="B30" i="1"/>
  <c r="C29" i="1"/>
  <c r="B29" i="1"/>
  <c r="C28" i="1"/>
  <c r="B28" i="1"/>
  <c r="D28" i="1" s="1"/>
  <c r="C27" i="1"/>
  <c r="B27" i="1"/>
  <c r="C26" i="1"/>
  <c r="B26" i="1"/>
  <c r="D26" i="1" s="1"/>
  <c r="C25" i="1"/>
  <c r="B25" i="1"/>
  <c r="C24" i="1"/>
  <c r="B24" i="1"/>
  <c r="D24" i="1" s="1"/>
  <c r="C23" i="1"/>
  <c r="B23" i="1"/>
  <c r="C22" i="1"/>
  <c r="B22" i="1"/>
  <c r="D22" i="1" s="1"/>
  <c r="C21" i="1"/>
  <c r="B21" i="1"/>
  <c r="C20" i="1"/>
  <c r="B20" i="1"/>
  <c r="D20" i="1" s="1"/>
  <c r="C19" i="1"/>
  <c r="B19" i="1"/>
  <c r="C18" i="1"/>
  <c r="B18" i="1"/>
  <c r="D18" i="1" s="1"/>
  <c r="C17" i="1"/>
  <c r="B17" i="1"/>
  <c r="C16" i="1"/>
  <c r="C15" i="1" s="1"/>
  <c r="B16" i="1"/>
  <c r="D16" i="1" s="1"/>
  <c r="C14" i="1"/>
  <c r="B14" i="1"/>
  <c r="C13" i="1"/>
  <c r="B13" i="1"/>
  <c r="C12" i="1"/>
  <c r="B12" i="1"/>
  <c r="C11" i="1"/>
  <c r="C10" i="1"/>
  <c r="B10" i="1"/>
  <c r="D10" i="1" s="1"/>
  <c r="C9" i="1"/>
  <c r="B9" i="1"/>
  <c r="C8" i="1"/>
  <c r="B8" i="1"/>
  <c r="D8" i="1" s="1"/>
  <c r="C7" i="1"/>
  <c r="B128" i="1" l="1"/>
  <c r="B132" i="1"/>
  <c r="D12" i="1"/>
  <c r="D14" i="1"/>
  <c r="C132" i="1"/>
  <c r="D9" i="1"/>
  <c r="D17" i="1"/>
  <c r="D19" i="1"/>
  <c r="D21" i="1"/>
  <c r="D23" i="1"/>
  <c r="D25" i="1"/>
  <c r="D27" i="1"/>
  <c r="D31" i="1"/>
  <c r="D33" i="1"/>
  <c r="D36" i="1"/>
  <c r="D43" i="1"/>
  <c r="D45" i="1"/>
  <c r="D47" i="1"/>
  <c r="D49" i="1"/>
  <c r="D52" i="1"/>
  <c r="D54" i="1"/>
  <c r="D56" i="1"/>
  <c r="D58" i="1"/>
  <c r="D60" i="1"/>
  <c r="D62" i="1"/>
  <c r="D65" i="1"/>
  <c r="D67" i="1"/>
  <c r="D70" i="1"/>
  <c r="D72" i="1"/>
  <c r="D74" i="1"/>
  <c r="D76" i="1"/>
  <c r="D78" i="1"/>
  <c r="D80" i="1"/>
  <c r="D82" i="1"/>
  <c r="D84" i="1"/>
  <c r="D86" i="1"/>
  <c r="D88" i="1"/>
  <c r="D90" i="1"/>
  <c r="D93" i="1"/>
  <c r="D95" i="1"/>
  <c r="D13" i="1"/>
  <c r="D94" i="1"/>
  <c r="C6" i="1"/>
  <c r="B7" i="1"/>
  <c r="B11" i="1"/>
  <c r="D11" i="1" s="1"/>
  <c r="B15" i="1"/>
  <c r="D15" i="1" s="1"/>
  <c r="C92" i="1"/>
  <c r="D92" i="1" s="1"/>
  <c r="B98" i="1"/>
  <c r="B6" i="1" l="1"/>
  <c r="D6" i="1" s="1"/>
  <c r="D7" i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<sst xmlns="http://schemas.openxmlformats.org/spreadsheetml/2006/main" count="125" uniqueCount="116">
  <si>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01.03.2020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</si>
  <si>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</si>
  <si>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</si>
  <si>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</si>
  <si>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01.03.2020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</si>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</sst>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9" fillId="0" borderId="1" xfId="0" applyNumberFormat="1" applyFont="1" applyFill="1" applyBorder="1" applyAlignment="1" applyProtection="1">
      <alignment horizontal="center" vertical="center"/>
    </xf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I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164981.18464999998</v>
          </cell>
        </row>
        <row r="13">
          <cell r="E13">
            <v>9554281.6999999993</v>
          </cell>
          <cell r="F13">
            <v>1191395.1661999999</v>
          </cell>
        </row>
        <row r="32">
          <cell r="E32">
            <v>753281.68</v>
          </cell>
          <cell r="F32">
            <v>199774.99306000001</v>
          </cell>
        </row>
        <row r="35">
          <cell r="E35">
            <v>3032.2</v>
          </cell>
          <cell r="F35">
            <v>141.00314</v>
          </cell>
        </row>
        <row r="41">
          <cell r="E41">
            <v>444691.17</v>
          </cell>
          <cell r="F41">
            <v>25996.335139999999</v>
          </cell>
        </row>
        <row r="42">
          <cell r="E42">
            <v>886219.91999999993</v>
          </cell>
          <cell r="F42">
            <v>160727.69112999999</v>
          </cell>
        </row>
        <row r="51">
          <cell r="E51">
            <v>271217.65999999997</v>
          </cell>
          <cell r="F51">
            <v>38924.23343</v>
          </cell>
        </row>
        <row r="59">
          <cell r="E59">
            <v>10.7</v>
          </cell>
          <cell r="F59">
            <v>7.6299999999999979E-3</v>
          </cell>
        </row>
        <row r="76">
          <cell r="E76">
            <v>1303261.6199999999</v>
          </cell>
          <cell r="F76">
            <v>140048.82368</v>
          </cell>
        </row>
        <row r="107">
          <cell r="E107">
            <v>81529.02</v>
          </cell>
          <cell r="F107">
            <v>1119.02629</v>
          </cell>
        </row>
        <row r="117">
          <cell r="E117">
            <v>18473.710000000003</v>
          </cell>
          <cell r="F117">
            <v>2437.40112</v>
          </cell>
        </row>
        <row r="131">
          <cell r="E131">
            <v>402468.12000000005</v>
          </cell>
          <cell r="F131">
            <v>97215.161989999993</v>
          </cell>
        </row>
        <row r="154">
          <cell r="E154">
            <v>116.85</v>
          </cell>
          <cell r="F154">
            <v>20.3</v>
          </cell>
        </row>
        <row r="159">
          <cell r="E159">
            <v>39378.18</v>
          </cell>
          <cell r="F159">
            <v>22143.879169999997</v>
          </cell>
        </row>
        <row r="257">
          <cell r="E257">
            <v>4009</v>
          </cell>
          <cell r="F257">
            <v>-2057.3272800000004</v>
          </cell>
        </row>
        <row r="263">
          <cell r="E263">
            <v>16566732.452380002</v>
          </cell>
          <cell r="F263">
            <v>1839219.9860200002</v>
          </cell>
        </row>
        <row r="264">
          <cell r="E264">
            <v>16565516.197170001</v>
          </cell>
          <cell r="F264">
            <v>1859809.90393</v>
          </cell>
        </row>
        <row r="265">
          <cell r="E265">
            <v>0</v>
          </cell>
          <cell r="F265">
            <v>0</v>
          </cell>
        </row>
        <row r="269">
          <cell r="E269">
            <v>10440498.884350002</v>
          </cell>
          <cell r="F269">
            <v>1419610.5106599999</v>
          </cell>
        </row>
        <row r="321">
          <cell r="E321">
            <v>1246494.1000000001</v>
          </cell>
          <cell r="F321">
            <v>1354.6090099999999</v>
          </cell>
        </row>
        <row r="334">
          <cell r="E334">
            <v>4878523.21282</v>
          </cell>
          <cell r="F334">
            <v>438844.78425999999</v>
          </cell>
        </row>
        <row r="405">
          <cell r="E405">
            <v>977.14</v>
          </cell>
          <cell r="F405">
            <v>977.14218000000005</v>
          </cell>
        </row>
        <row r="408">
          <cell r="E408">
            <v>239.11520999999999</v>
          </cell>
          <cell r="F408">
            <v>314.12117999999998</v>
          </cell>
        </row>
        <row r="410">
          <cell r="E410">
            <v>0</v>
          </cell>
          <cell r="F410">
            <v>20294.136450000002</v>
          </cell>
        </row>
        <row r="416">
          <cell r="E416">
            <v>0</v>
          </cell>
          <cell r="F416">
            <v>-42175.317719999999</v>
          </cell>
        </row>
        <row r="438">
          <cell r="E438">
            <v>33690598.832379997</v>
          </cell>
          <cell r="F438">
            <v>3977907.2805900001</v>
          </cell>
        </row>
        <row r="441">
          <cell r="E441">
            <v>2607819.6488299994</v>
          </cell>
          <cell r="F441">
            <v>276653.62188999995</v>
          </cell>
        </row>
        <row r="480">
          <cell r="E480">
            <v>3638.22</v>
          </cell>
          <cell r="F480">
            <v>430.73532999999998</v>
          </cell>
        </row>
        <row r="484">
          <cell r="E484">
            <v>83577.731999999989</v>
          </cell>
          <cell r="F484">
            <v>7822.8370500000001</v>
          </cell>
        </row>
        <row r="494">
          <cell r="E494">
            <v>1090455.2500000002</v>
          </cell>
          <cell r="F494">
            <v>141503.96129000006</v>
          </cell>
        </row>
        <row r="506">
          <cell r="E506">
            <v>187</v>
          </cell>
          <cell r="F506">
            <v>0</v>
          </cell>
        </row>
        <row r="509">
          <cell r="E509">
            <v>217264.38099999999</v>
          </cell>
          <cell r="F509">
            <v>24898.56323</v>
          </cell>
        </row>
        <row r="520">
          <cell r="E520">
            <v>9369</v>
          </cell>
          <cell r="F520">
            <v>1056.4137000000001</v>
          </cell>
        </row>
        <row r="528">
          <cell r="E528">
            <v>117784.74770000001</v>
          </cell>
          <cell r="F528">
            <v>0</v>
          </cell>
        </row>
        <row r="530">
          <cell r="E530">
            <v>2209.15</v>
          </cell>
          <cell r="F530">
            <v>0</v>
          </cell>
        </row>
        <row r="533">
          <cell r="E533">
            <v>1083334.1681299999</v>
          </cell>
          <cell r="F533">
            <v>100941.11129000002</v>
          </cell>
        </row>
        <row r="560">
          <cell r="E560">
            <v>82327.184999999998</v>
          </cell>
          <cell r="F560">
            <v>13886.766740000001</v>
          </cell>
        </row>
        <row r="573">
          <cell r="E573">
            <v>82327.184999999998</v>
          </cell>
          <cell r="F573">
            <v>13886.766740000001</v>
          </cell>
        </row>
        <row r="581">
          <cell r="E581">
            <v>5531707.5744800009</v>
          </cell>
          <cell r="F581">
            <v>258188.14361000003</v>
          </cell>
        </row>
        <row r="643">
          <cell r="E643">
            <v>983642.27</v>
          </cell>
          <cell r="F643">
            <v>93459.859169999996</v>
          </cell>
        </row>
        <row r="655">
          <cell r="E655">
            <v>4389826.12048</v>
          </cell>
          <cell r="F655">
            <v>154500.57035999998</v>
          </cell>
        </row>
        <row r="666">
          <cell r="E666">
            <v>158239.18400000001</v>
          </cell>
          <cell r="F666">
            <v>10227.714080000002</v>
          </cell>
        </row>
        <row r="685">
          <cell r="E685">
            <v>2219268.1573899998</v>
          </cell>
          <cell r="F685">
            <v>123015.45394000001</v>
          </cell>
        </row>
        <row r="732">
          <cell r="E732">
            <v>613997.87813999993</v>
          </cell>
          <cell r="F732">
            <v>18776.459170000002</v>
          </cell>
        </row>
        <row r="745">
          <cell r="E745">
            <v>130406.26</v>
          </cell>
          <cell r="F745">
            <v>1894.2683999999999</v>
          </cell>
        </row>
        <row r="753">
          <cell r="E753">
            <v>1052330.85525</v>
          </cell>
          <cell r="F753">
            <v>40786.931270000001</v>
          </cell>
        </row>
        <row r="763">
          <cell r="E763">
            <v>0</v>
          </cell>
          <cell r="F763">
            <v>0</v>
          </cell>
        </row>
        <row r="766">
          <cell r="E766">
            <v>422533.16399999993</v>
          </cell>
          <cell r="F766">
            <v>61557.795100000003</v>
          </cell>
        </row>
        <row r="788">
          <cell r="E788">
            <v>3860</v>
          </cell>
          <cell r="F788">
            <v>0</v>
          </cell>
        </row>
        <row r="797">
          <cell r="E797">
            <v>3860</v>
          </cell>
          <cell r="F797">
            <v>0</v>
          </cell>
        </row>
        <row r="800">
          <cell r="E800">
            <v>0</v>
          </cell>
          <cell r="F800">
            <v>0</v>
          </cell>
        </row>
        <row r="802">
          <cell r="E802">
            <v>19250266.329999998</v>
          </cell>
          <cell r="F802">
            <v>2584533.2139900001</v>
          </cell>
        </row>
        <row r="844">
          <cell r="E844">
            <v>8073617.7734800009</v>
          </cell>
          <cell r="F844">
            <v>793555.93913999991</v>
          </cell>
        </row>
        <row r="858">
          <cell r="E858">
            <v>8661479.7310500015</v>
          </cell>
          <cell r="F858">
            <v>1486978.0066800001</v>
          </cell>
        </row>
        <row r="871">
          <cell r="E871">
            <v>1234510.8119999999</v>
          </cell>
          <cell r="F871">
            <v>170027.95</v>
          </cell>
        </row>
        <row r="878">
          <cell r="E878">
            <v>603332.10846999998</v>
          </cell>
          <cell r="F878">
            <v>48410.497580000003</v>
          </cell>
        </row>
        <row r="901">
          <cell r="E901">
            <v>677325.90499999991</v>
          </cell>
          <cell r="F901">
            <v>85560.820589999988</v>
          </cell>
        </row>
        <row r="922">
          <cell r="E922">
            <v>961903.16899999988</v>
          </cell>
          <cell r="F922">
            <v>164968.92607999998</v>
          </cell>
        </row>
        <row r="962">
          <cell r="E962">
            <v>862183.728</v>
          </cell>
          <cell r="F962">
            <v>151684.45123000001</v>
          </cell>
        </row>
        <row r="971">
          <cell r="E971">
            <v>29233.312000000002</v>
          </cell>
          <cell r="F971">
            <v>3861.828</v>
          </cell>
        </row>
        <row r="975">
          <cell r="E975">
            <v>70486.129000000001</v>
          </cell>
          <cell r="F975">
            <v>9422.6468499999992</v>
          </cell>
        </row>
        <row r="1109">
          <cell r="E1109">
            <v>1701011.8283499999</v>
          </cell>
          <cell r="F1109">
            <v>140327.81299000001</v>
          </cell>
        </row>
        <row r="1155">
          <cell r="E1155">
            <v>36385.1</v>
          </cell>
          <cell r="F1155">
            <v>3768.8612499999999</v>
          </cell>
        </row>
        <row r="1159">
          <cell r="E1159">
            <v>0</v>
          </cell>
          <cell r="F1159">
            <v>0</v>
          </cell>
        </row>
        <row r="1164">
          <cell r="E1164">
            <v>823125.37000000011</v>
          </cell>
          <cell r="F1164">
            <v>125859.05885</v>
          </cell>
        </row>
        <row r="1178">
          <cell r="E1178">
            <v>757725.32435000001</v>
          </cell>
          <cell r="F1178">
            <v>4369.9800999999998</v>
          </cell>
        </row>
        <row r="1186">
          <cell r="E1186">
            <v>83776.034</v>
          </cell>
          <cell r="F1186">
            <v>6329.9127900000012</v>
          </cell>
        </row>
        <row r="1201">
          <cell r="E1201">
            <v>1458876.09567</v>
          </cell>
          <cell r="F1201">
            <v>230003.34263</v>
          </cell>
        </row>
        <row r="1251">
          <cell r="E1251">
            <v>916028.29641000007</v>
          </cell>
          <cell r="F1251">
            <v>134672.19565000001</v>
          </cell>
        </row>
        <row r="1256">
          <cell r="E1256">
            <v>383316.99313999992</v>
          </cell>
          <cell r="F1256">
            <v>61589.987090000002</v>
          </cell>
        </row>
        <row r="1264">
          <cell r="E1264">
            <v>159530.80612000002</v>
          </cell>
          <cell r="F1264">
            <v>33741.159890000003</v>
          </cell>
        </row>
        <row r="1282">
          <cell r="E1282">
            <v>46204.995999999999</v>
          </cell>
          <cell r="F1282">
            <v>6985.87183</v>
          </cell>
        </row>
        <row r="1283">
          <cell r="E1283">
            <v>1201305.6233600001</v>
          </cell>
          <cell r="F1283">
            <v>127781.92017</v>
          </cell>
        </row>
        <row r="1286">
          <cell r="E1286">
            <v>1201305.6233600001</v>
          </cell>
          <cell r="F1286">
            <v>127781.92017</v>
          </cell>
        </row>
        <row r="1290">
          <cell r="E1290">
            <v>35064550.60808</v>
          </cell>
          <cell r="F1290">
            <v>3926345.07387</v>
          </cell>
        </row>
        <row r="1296">
          <cell r="E1296">
            <v>0</v>
          </cell>
          <cell r="F1296">
            <v>0</v>
          </cell>
        </row>
        <row r="1297">
          <cell r="E1297">
            <v>0</v>
          </cell>
          <cell r="F1297">
            <v>0</v>
          </cell>
        </row>
        <row r="1300">
          <cell r="E1300">
            <v>2780090</v>
          </cell>
          <cell r="F1300">
            <v>0</v>
          </cell>
        </row>
        <row r="1301">
          <cell r="E1301">
            <v>-1901390</v>
          </cell>
          <cell r="F1301">
            <v>0</v>
          </cell>
        </row>
        <row r="1303">
          <cell r="F1303">
            <v>0</v>
          </cell>
        </row>
        <row r="1304">
          <cell r="E1304">
            <v>13255570</v>
          </cell>
          <cell r="F1304">
            <v>0</v>
          </cell>
        </row>
        <row r="1305">
          <cell r="E1305">
            <v>-12781270</v>
          </cell>
          <cell r="F1305">
            <v>0</v>
          </cell>
        </row>
        <row r="1306">
          <cell r="E1306">
            <v>0</v>
          </cell>
        </row>
        <row r="1311">
          <cell r="E1311">
            <v>0</v>
          </cell>
          <cell r="F1311">
            <v>554368.16766000004</v>
          </cell>
        </row>
        <row r="1314">
          <cell r="E1314">
            <v>20951.775700002909</v>
          </cell>
          <cell r="F1314">
            <v>-605930.37437999994</v>
          </cell>
        </row>
        <row r="1315">
          <cell r="E1315">
            <v>-49726258.832379997</v>
          </cell>
          <cell r="F1315">
            <v>-5295747.2922299998</v>
          </cell>
        </row>
        <row r="1316">
          <cell r="E1316">
            <v>49747210.60808</v>
          </cell>
          <cell r="F1316">
            <v>4689816.9178499999</v>
          </cell>
        </row>
      </sheetData>
      <sheetData sheetId="1"/>
      <sheetData sheetId="2">
        <row r="21">
          <cell r="D21">
            <v>583431.19999999995</v>
          </cell>
          <cell r="E21">
            <v>86202.336219999997</v>
          </cell>
        </row>
        <row r="29">
          <cell r="D29">
            <v>82529.45</v>
          </cell>
          <cell r="E29">
            <v>9617.0789999999997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7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0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1" t="s">
        <v>2</v>
      </c>
      <c r="B5" s="12" t="s">
        <v>3</v>
      </c>
      <c r="C5" s="13" t="s">
        <v>4</v>
      </c>
      <c r="D5" s="12" t="s">
        <v>5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25">
      <c r="A6" s="15" t="s">
        <v>6</v>
      </c>
      <c r="B6" s="16">
        <f>B7+B11+B15+B18+B19+B20+B21+B22+B23+B24+B25+B26+B10</f>
        <v>17123866.379999995</v>
      </c>
      <c r="C6" s="17">
        <f>C7+C11+C15+C18+C19+C20+C21+C22+C23+C24+C25+C26+C10-0.01</f>
        <v>2138687.2945699999</v>
      </c>
      <c r="D6" s="18">
        <f>C6/B6</f>
        <v>0.12489511697357689</v>
      </c>
      <c r="E6" s="19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0" t="s">
        <v>7</v>
      </c>
      <c r="B7" s="16">
        <f>B8+B9</f>
        <v>12250215.899999999</v>
      </c>
      <c r="C7" s="17">
        <f>C8+C9+0.01</f>
        <v>1356376.3508499998</v>
      </c>
      <c r="D7" s="18">
        <f>C7/B7</f>
        <v>0.11072264863919663</v>
      </c>
      <c r="E7" s="19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1" t="s">
        <v>8</v>
      </c>
      <c r="B8" s="22">
        <f>[1]Расшир!E9</f>
        <v>2695934.1999999997</v>
      </c>
      <c r="C8" s="23">
        <f>[1]Расшир!F9</f>
        <v>164981.18464999998</v>
      </c>
      <c r="D8" s="18">
        <f>C8/B8</f>
        <v>6.1196295017140995E-2</v>
      </c>
      <c r="E8" s="19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1" t="s">
        <v>9</v>
      </c>
      <c r="B9" s="22">
        <f>[1]Расшир!E13</f>
        <v>9554281.6999999993</v>
      </c>
      <c r="C9" s="23">
        <f>[1]Расшир!F13-0.01</f>
        <v>1191395.1561999999</v>
      </c>
      <c r="D9" s="24">
        <f>C9/B9</f>
        <v>0.12469751192284816</v>
      </c>
      <c r="E9" s="19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6">
        <f>[1]экономика!D21</f>
        <v>583431.19999999995</v>
      </c>
      <c r="C10" s="17">
        <f>[1]экономика!E21</f>
        <v>86202.336219999997</v>
      </c>
      <c r="D10" s="18">
        <f>C10/B10</f>
        <v>0.14775064518318529</v>
      </c>
      <c r="E10" s="19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0" t="s">
        <v>11</v>
      </c>
      <c r="B11" s="16">
        <f>B12+B13+B14</f>
        <v>838843.33</v>
      </c>
      <c r="C11" s="16">
        <f>C12+C13+C14</f>
        <v>209533.0852</v>
      </c>
      <c r="D11" s="18">
        <f t="shared" ref="D11:D96" si="0">C11/B11</f>
        <v>0.24978810429356338</v>
      </c>
      <c r="E11" s="19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2">
        <f>[1]Расшир!E32</f>
        <v>753281.68</v>
      </c>
      <c r="C12" s="22">
        <f>[1]Расшир!F32</f>
        <v>199774.99306000001</v>
      </c>
      <c r="D12" s="24">
        <f t="shared" si="0"/>
        <v>0.26520622811376482</v>
      </c>
      <c r="E12" s="19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1" t="s">
        <v>13</v>
      </c>
      <c r="B13" s="22">
        <f>[1]Расшир!E35</f>
        <v>3032.2</v>
      </c>
      <c r="C13" s="22">
        <f>[1]Расшир!F35+0.01</f>
        <v>141.01313999999999</v>
      </c>
      <c r="D13" s="24">
        <f t="shared" si="0"/>
        <v>4.6505223929819935E-2</v>
      </c>
      <c r="E13" s="19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2">
        <f>[1]экономика!D29</f>
        <v>82529.45</v>
      </c>
      <c r="C14" s="22">
        <f>[1]экономика!E29</f>
        <v>9617.0789999999997</v>
      </c>
      <c r="D14" s="24">
        <f t="shared" si="0"/>
        <v>0.11652905720321655</v>
      </c>
      <c r="E14" s="19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0" t="s">
        <v>15</v>
      </c>
      <c r="B15" s="16">
        <f>B16+B17</f>
        <v>1330911.0899999999</v>
      </c>
      <c r="C15" s="16">
        <f>C16+C17</f>
        <v>186724.02627</v>
      </c>
      <c r="D15" s="18">
        <f>C15/B15</f>
        <v>0.14029789643574164</v>
      </c>
      <c r="E15" s="19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1" t="s">
        <v>16</v>
      </c>
      <c r="B16" s="22">
        <f>[1]Расшир!E41</f>
        <v>444691.17</v>
      </c>
      <c r="C16" s="22">
        <f>[1]Расшир!F41</f>
        <v>25996.335139999999</v>
      </c>
      <c r="D16" s="24">
        <f>C16/B16</f>
        <v>5.8459301406861758E-2</v>
      </c>
      <c r="E16" s="19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1" t="s">
        <v>17</v>
      </c>
      <c r="B17" s="22">
        <f>[1]Расшир!E42</f>
        <v>886219.91999999993</v>
      </c>
      <c r="C17" s="22">
        <f>[1]Расшир!F42</f>
        <v>160727.69112999999</v>
      </c>
      <c r="D17" s="24">
        <f t="shared" si="0"/>
        <v>0.18136321188763169</v>
      </c>
      <c r="E17" s="19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0" t="s">
        <v>18</v>
      </c>
      <c r="B18" s="16">
        <f>[1]Расшир!E51</f>
        <v>271217.65999999997</v>
      </c>
      <c r="C18" s="16">
        <f>[1]Расшир!F51</f>
        <v>38924.23343</v>
      </c>
      <c r="D18" s="18">
        <f t="shared" si="0"/>
        <v>0.14351658896400774</v>
      </c>
      <c r="E18" s="19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6">
        <f>[1]Расшир!E59</f>
        <v>10.7</v>
      </c>
      <c r="C19" s="16">
        <f>[1]Расшир!F59</f>
        <v>7.6299999999999979E-3</v>
      </c>
      <c r="D19" s="18">
        <f>C19/B19</f>
        <v>7.1308411214953261E-4</v>
      </c>
      <c r="E19" s="19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6">
        <f>[1]Расшир!E76</f>
        <v>1303261.6199999999</v>
      </c>
      <c r="C20" s="16">
        <f>[1]Расшир!F76</f>
        <v>140048.82368</v>
      </c>
      <c r="D20" s="18">
        <f t="shared" si="0"/>
        <v>0.1074602532068734</v>
      </c>
      <c r="E20" s="19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6">
        <f>[1]Расшир!E107</f>
        <v>81529.02</v>
      </c>
      <c r="C21" s="16">
        <f>[1]Расшир!F107</f>
        <v>1119.02629</v>
      </c>
      <c r="D21" s="18">
        <f t="shared" si="0"/>
        <v>1.3725496639110834E-2</v>
      </c>
      <c r="E21" s="19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6">
        <f>[1]Расшир!E117</f>
        <v>18473.710000000003</v>
      </c>
      <c r="C22" s="16">
        <f>[1]Расшир!F117</f>
        <v>2437.40112</v>
      </c>
      <c r="D22" s="18">
        <f t="shared" si="0"/>
        <v>0.13193890777759312</v>
      </c>
      <c r="E22" s="19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6">
        <f>[1]Расшир!E131</f>
        <v>402468.12000000005</v>
      </c>
      <c r="C23" s="16">
        <f>[1]Расшир!F131</f>
        <v>97215.161989999993</v>
      </c>
      <c r="D23" s="18">
        <f t="shared" si="0"/>
        <v>0.24154748453119709</v>
      </c>
      <c r="E23" s="19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0" t="s">
        <v>24</v>
      </c>
      <c r="B24" s="16">
        <f>[1]Расшир!E154</f>
        <v>116.85</v>
      </c>
      <c r="C24" s="16">
        <f>[1]Расшир!F154</f>
        <v>20.3</v>
      </c>
      <c r="D24" s="18">
        <f t="shared" si="0"/>
        <v>0.17372700042789904</v>
      </c>
      <c r="E24" s="19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0" t="s">
        <v>25</v>
      </c>
      <c r="B25" s="16">
        <f>[1]Расшир!E159</f>
        <v>39378.18</v>
      </c>
      <c r="C25" s="16">
        <f>[1]Расшир!F159</f>
        <v>22143.879169999997</v>
      </c>
      <c r="D25" s="18">
        <f t="shared" si="0"/>
        <v>0.56233881733487923</v>
      </c>
      <c r="E25" s="19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6">
        <f>[1]Расшир!E257</f>
        <v>4009</v>
      </c>
      <c r="C26" s="16">
        <f>[1]Расшир!F257</f>
        <v>-2057.3272800000004</v>
      </c>
      <c r="D26" s="18">
        <f t="shared" si="0"/>
        <v>-0.51317717136443008</v>
      </c>
      <c r="E26" s="19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0" t="s">
        <v>27</v>
      </c>
      <c r="B27" s="16">
        <f>[1]Расшир!E263</f>
        <v>16566732.452380002</v>
      </c>
      <c r="C27" s="16">
        <f>[1]Расшир!F263</f>
        <v>1839219.9860200002</v>
      </c>
      <c r="D27" s="18">
        <f t="shared" si="0"/>
        <v>0.11101887419904431</v>
      </c>
      <c r="E27" s="19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28</v>
      </c>
      <c r="B28" s="16">
        <f>[1]Расшир!E264</f>
        <v>16565516.197170001</v>
      </c>
      <c r="C28" s="16">
        <f>[1]Расшир!F264</f>
        <v>1859809.90393</v>
      </c>
      <c r="D28" s="18">
        <f t="shared" si="0"/>
        <v>0.11226996380877789</v>
      </c>
      <c r="E28" s="19"/>
      <c r="F28" s="7"/>
      <c r="G28" s="7"/>
      <c r="H28" s="7"/>
      <c r="I28" s="7"/>
      <c r="J28" s="7"/>
      <c r="K28" s="7"/>
      <c r="L28" s="7"/>
      <c r="M28" s="7"/>
    </row>
    <row r="29" spans="1:13" ht="44.25" hidden="1" customHeight="1" x14ac:dyDescent="0.25">
      <c r="A29" s="28" t="s">
        <v>29</v>
      </c>
      <c r="B29" s="16">
        <f>[1]Расшир!E405</f>
        <v>977.14</v>
      </c>
      <c r="C29" s="16">
        <f>[1]Расшир!F405</f>
        <v>977.14218000000005</v>
      </c>
      <c r="D29" s="18">
        <v>0</v>
      </c>
      <c r="E29" s="19"/>
      <c r="F29" s="7"/>
      <c r="G29" s="7"/>
      <c r="H29" s="7"/>
      <c r="I29" s="7"/>
      <c r="J29" s="7"/>
      <c r="K29" s="7"/>
      <c r="L29" s="7"/>
      <c r="M29" s="7"/>
    </row>
    <row r="30" spans="1:13" ht="22.5" customHeight="1" x14ac:dyDescent="0.25">
      <c r="A30" s="29" t="s">
        <v>30</v>
      </c>
      <c r="B30" s="22">
        <f>[1]Расшир!E265</f>
        <v>0</v>
      </c>
      <c r="C30" s="22">
        <f>[1]Расшир!F265</f>
        <v>0</v>
      </c>
      <c r="D30" s="24" t="s">
        <v>31</v>
      </c>
      <c r="E30" s="19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2">
        <f>[1]Расшир!E269</f>
        <v>10440498.884350002</v>
      </c>
      <c r="C31" s="22">
        <f>[1]Расшир!F269</f>
        <v>1419610.5106599999</v>
      </c>
      <c r="D31" s="24">
        <f>C31/B31</f>
        <v>0.13597152074676758</v>
      </c>
      <c r="E31" s="19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2">
        <f>[1]Расшир!E321</f>
        <v>1246494.1000000001</v>
      </c>
      <c r="C32" s="22">
        <f>[1]Расшир!F321</f>
        <v>1354.6090099999999</v>
      </c>
      <c r="D32" s="24">
        <f>C32/B32</f>
        <v>1.0867351959387532E-3</v>
      </c>
      <c r="E32" s="19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2">
        <f>[1]Расшир!E334</f>
        <v>4878523.21282</v>
      </c>
      <c r="C33" s="22">
        <f>[1]Расшир!F334</f>
        <v>438844.78425999999</v>
      </c>
      <c r="D33" s="24">
        <f t="shared" si="0"/>
        <v>8.9954431928659095E-2</v>
      </c>
      <c r="E33" s="19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6">
        <f>[1]Расшир!E405</f>
        <v>977.14</v>
      </c>
      <c r="C34" s="16">
        <f>[1]Расшир!F405</f>
        <v>977.14218000000005</v>
      </c>
      <c r="D34" s="18">
        <f t="shared" si="0"/>
        <v>1.0000022310006755</v>
      </c>
      <c r="E34" s="19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6">
        <f>[1]Расшир!E416</f>
        <v>0</v>
      </c>
      <c r="C35" s="16">
        <f>[1]Расшир!F416</f>
        <v>-42175.317719999999</v>
      </c>
      <c r="D35" s="18" t="s">
        <v>31</v>
      </c>
      <c r="E35" s="19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6">
        <f>[1]Расшир!E408</f>
        <v>239.11520999999999</v>
      </c>
      <c r="C36" s="16">
        <f>[1]Расшир!F408</f>
        <v>314.12117999999998</v>
      </c>
      <c r="D36" s="18">
        <f t="shared" si="0"/>
        <v>1.3136813003238061</v>
      </c>
      <c r="E36" s="19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6">
        <f>[1]Расшир!E410</f>
        <v>0</v>
      </c>
      <c r="C37" s="16">
        <f>[1]Расшир!F410</f>
        <v>20294.136450000002</v>
      </c>
      <c r="D37" s="18" t="s">
        <v>31</v>
      </c>
      <c r="E37" s="19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6">
        <f>[1]Расшир!E438</f>
        <v>33690598.832379997</v>
      </c>
      <c r="C38" s="16">
        <f>[1]Расшир!F438</f>
        <v>3977907.2805900001</v>
      </c>
      <c r="D38" s="18">
        <f t="shared" si="0"/>
        <v>0.11807172975408314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hidden="1" x14ac:dyDescent="0.25">
      <c r="A39" s="21"/>
      <c r="B39" s="35"/>
      <c r="C39" s="35"/>
      <c r="D39" s="36" t="e">
        <f t="shared" si="0"/>
        <v>#DIV/0!</v>
      </c>
      <c r="E39" s="19"/>
      <c r="F39" s="7"/>
      <c r="G39" s="7"/>
      <c r="H39" s="7"/>
      <c r="I39" s="7"/>
      <c r="J39" s="7"/>
      <c r="K39" s="7"/>
      <c r="L39" s="7"/>
      <c r="M39" s="7"/>
    </row>
    <row r="40" spans="1:13" ht="15" customHeight="1" x14ac:dyDescent="0.2">
      <c r="A40" s="37"/>
      <c r="B40" s="38"/>
      <c r="C40" s="38"/>
      <c r="D40" s="39"/>
    </row>
    <row r="41" spans="1:13" ht="22.5" customHeight="1" x14ac:dyDescent="0.25">
      <c r="A41" s="20" t="s">
        <v>40</v>
      </c>
      <c r="B41" s="35"/>
      <c r="C41" s="35"/>
      <c r="D41" s="36"/>
      <c r="E41" s="19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1"/>
      <c r="B42" s="35"/>
      <c r="C42" s="35"/>
      <c r="D42" s="36"/>
      <c r="E42" s="19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[1]Расшир!E441</f>
        <v>2607819.6488299994</v>
      </c>
      <c r="C43" s="41">
        <f>[1]Расшир!F441</f>
        <v>276653.62188999995</v>
      </c>
      <c r="D43" s="42">
        <f t="shared" si="0"/>
        <v>0.10608617893270374</v>
      </c>
      <c r="E43" s="19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[1]Расшир!E480</f>
        <v>3638.22</v>
      </c>
      <c r="C44" s="43">
        <f>[1]Расшир!F480</f>
        <v>430.73532999999998</v>
      </c>
      <c r="D44" s="44">
        <f t="shared" si="0"/>
        <v>0.11839177674797016</v>
      </c>
      <c r="E44" s="19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[1]Расшир!E484</f>
        <v>83577.731999999989</v>
      </c>
      <c r="C45" s="43">
        <f>[1]Расшир!F484</f>
        <v>7822.8370500000001</v>
      </c>
      <c r="D45" s="44">
        <f t="shared" si="0"/>
        <v>9.3599537374381023E-2</v>
      </c>
      <c r="E45" s="19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[1]Расшир!E494</f>
        <v>1090455.2500000002</v>
      </c>
      <c r="C46" s="43">
        <f>[1]Расшир!F494</f>
        <v>141503.96129000006</v>
      </c>
      <c r="D46" s="44">
        <f t="shared" si="0"/>
        <v>0.1297659498544301</v>
      </c>
      <c r="E46" s="19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[1]Расшир!E506</f>
        <v>187</v>
      </c>
      <c r="C47" s="43">
        <f>[1]Расшир!F506</f>
        <v>0</v>
      </c>
      <c r="D47" s="44">
        <f t="shared" si="0"/>
        <v>0</v>
      </c>
      <c r="E47" s="19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[1]Расшир!E509</f>
        <v>217264.38099999999</v>
      </c>
      <c r="C48" s="43">
        <f>[1]Расшир!F509</f>
        <v>24898.56323</v>
      </c>
      <c r="D48" s="44">
        <f t="shared" si="0"/>
        <v>0.1146002999451622</v>
      </c>
      <c r="E48" s="19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[1]Расшир!E520</f>
        <v>9369</v>
      </c>
      <c r="C49" s="43">
        <f>[1]Расшир!F520</f>
        <v>1056.4137000000001</v>
      </c>
      <c r="D49" s="44">
        <f t="shared" si="0"/>
        <v>0.11275629202689721</v>
      </c>
      <c r="E49" s="19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[1]Расшир!E528</f>
        <v>117784.74770000001</v>
      </c>
      <c r="C50" s="43">
        <f>[1]Расшир!F528</f>
        <v>0</v>
      </c>
      <c r="D50" s="44" t="s">
        <v>31</v>
      </c>
      <c r="E50" s="19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[1]Расшир!E530</f>
        <v>2209.15</v>
      </c>
      <c r="C51" s="43">
        <f>[1]Расшир!F530</f>
        <v>0</v>
      </c>
      <c r="D51" s="44">
        <f t="shared" si="0"/>
        <v>0</v>
      </c>
      <c r="E51" s="19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[1]Расшир!E533</f>
        <v>1083334.1681299999</v>
      </c>
      <c r="C52" s="43">
        <f>[1]Расшир!F533</f>
        <v>100941.11129000002</v>
      </c>
      <c r="D52" s="44">
        <f t="shared" si="0"/>
        <v>9.3176338621572125E-2</v>
      </c>
      <c r="E52" s="19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[1]Расшир!E560</f>
        <v>82327.184999999998</v>
      </c>
      <c r="C53" s="41">
        <f>[1]Расшир!F560</f>
        <v>13886.766740000001</v>
      </c>
      <c r="D53" s="42">
        <f t="shared" si="0"/>
        <v>0.16867777927788982</v>
      </c>
      <c r="E53" s="19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[1]Расшир!E572</f>
        <v>0</v>
      </c>
      <c r="C54" s="43">
        <f>[1]Расшир!F572</f>
        <v>0</v>
      </c>
      <c r="D54" s="44" t="e">
        <f>C54/B54</f>
        <v>#DIV/0!</v>
      </c>
      <c r="E54" s="19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[1]Расшир!E573</f>
        <v>82327.184999999998</v>
      </c>
      <c r="C55" s="43">
        <f>[1]Расшир!F573</f>
        <v>13886.766740000001</v>
      </c>
      <c r="D55" s="44">
        <f>C55/B55</f>
        <v>0.16867777927788982</v>
      </c>
      <c r="E55" s="19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[1]Расшир!E581</f>
        <v>5531707.5744800009</v>
      </c>
      <c r="C56" s="41">
        <f>[1]Расшир!F581</f>
        <v>258188.14361000003</v>
      </c>
      <c r="D56" s="42">
        <f t="shared" si="0"/>
        <v>4.6674221320216945E-2</v>
      </c>
      <c r="E56" s="19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[1]Расшир!E643</f>
        <v>983642.27</v>
      </c>
      <c r="C57" s="43">
        <f>[1]Расшир!F643</f>
        <v>93459.859169999996</v>
      </c>
      <c r="D57" s="44">
        <f t="shared" si="0"/>
        <v>9.5014073734346532E-2</v>
      </c>
      <c r="E57" s="19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[1]Расшир!E655</f>
        <v>4389826.12048</v>
      </c>
      <c r="C58" s="43">
        <f>[1]Расшир!F655</f>
        <v>154500.57035999998</v>
      </c>
      <c r="D58" s="44">
        <f t="shared" si="0"/>
        <v>3.5195145802974608E-2</v>
      </c>
      <c r="E58" s="19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[1]Расшир!E666</f>
        <v>158239.18400000001</v>
      </c>
      <c r="C59" s="50">
        <f>[1]Расшир!F666</f>
        <v>10227.714080000002</v>
      </c>
      <c r="D59" s="44">
        <f t="shared" si="0"/>
        <v>6.4634522382269119E-2</v>
      </c>
      <c r="E59" s="19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[1]Расшир!E685</f>
        <v>2219268.1573899998</v>
      </c>
      <c r="C60" s="41">
        <f>[1]Расшир!F685+0.01</f>
        <v>123015.46394</v>
      </c>
      <c r="D60" s="42">
        <f t="shared" si="0"/>
        <v>5.5430644345690061E-2</v>
      </c>
      <c r="E60" s="19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[1]Расшир!E732</f>
        <v>613997.87813999993</v>
      </c>
      <c r="C61" s="43">
        <f>[1]Расшир!F732</f>
        <v>18776.459170000002</v>
      </c>
      <c r="D61" s="44">
        <f t="shared" si="0"/>
        <v>3.0580658074715224E-2</v>
      </c>
      <c r="E61" s="19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[1]Расшир!E745</f>
        <v>130406.26</v>
      </c>
      <c r="C62" s="43">
        <f>[1]Расшир!F745</f>
        <v>1894.2683999999999</v>
      </c>
      <c r="D62" s="44">
        <f t="shared" si="0"/>
        <v>1.4525900827153543E-2</v>
      </c>
      <c r="E62" s="19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[1]Расшир!E753</f>
        <v>1052330.85525</v>
      </c>
      <c r="C63" s="43">
        <f>[1]Расшир!F753</f>
        <v>40786.931270000001</v>
      </c>
      <c r="D63" s="44">
        <f t="shared" si="0"/>
        <v>3.8758657570969288E-2</v>
      </c>
      <c r="E63" s="19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[1]Расшир!E763</f>
        <v>0</v>
      </c>
      <c r="C64" s="43">
        <f>[1]Расшир!F763</f>
        <v>0</v>
      </c>
      <c r="D64" s="44">
        <v>0</v>
      </c>
      <c r="E64" s="19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[1]Расшир!E766</f>
        <v>422533.16399999993</v>
      </c>
      <c r="C65" s="43">
        <f>[1]Расшир!F766</f>
        <v>61557.795100000003</v>
      </c>
      <c r="D65" s="44">
        <f t="shared" si="0"/>
        <v>0.14568748762168171</v>
      </c>
      <c r="E65" s="19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[1]Расшир!E788</f>
        <v>3860</v>
      </c>
      <c r="C66" s="41">
        <f>[1]Расшир!F788</f>
        <v>0</v>
      </c>
      <c r="D66" s="51">
        <f>C66/B66</f>
        <v>0</v>
      </c>
      <c r="E66" s="19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[1]Расшир!E796</f>
        <v>0</v>
      </c>
      <c r="C67" s="43">
        <f>[1]Расшир!F796</f>
        <v>0</v>
      </c>
      <c r="D67" s="44" t="e">
        <f>C67/B67</f>
        <v>#DIV/0!</v>
      </c>
      <c r="E67" s="19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[1]Расшир!E797</f>
        <v>3860</v>
      </c>
      <c r="C68" s="43">
        <f>[1]Расшир!F797</f>
        <v>0</v>
      </c>
      <c r="D68" s="44">
        <f t="shared" si="0"/>
        <v>0</v>
      </c>
      <c r="E68" s="19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[1]Расшир!$E$800</f>
        <v>0</v>
      </c>
      <c r="C69" s="43">
        <f>[1]Расшир!$F$800</f>
        <v>0</v>
      </c>
      <c r="D69" s="44"/>
      <c r="E69" s="19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[1]Расшир!E802</f>
        <v>19250266.329999998</v>
      </c>
      <c r="C70" s="41">
        <f>[1]Расшир!F802</f>
        <v>2584533.2139900001</v>
      </c>
      <c r="D70" s="42">
        <f t="shared" si="0"/>
        <v>0.13425960813654886</v>
      </c>
      <c r="E70" s="19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[1]Расшир!E844</f>
        <v>8073617.7734800009</v>
      </c>
      <c r="C71" s="43">
        <f>[1]Расшир!F844</f>
        <v>793555.93913999991</v>
      </c>
      <c r="D71" s="44">
        <f t="shared" si="0"/>
        <v>9.8290005968160982E-2</v>
      </c>
      <c r="E71" s="19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[1]Расшир!E858</f>
        <v>8661479.7310500015</v>
      </c>
      <c r="C72" s="43">
        <f>[1]Расшир!F858-0.01</f>
        <v>1486977.9966800001</v>
      </c>
      <c r="D72" s="44">
        <f t="shared" si="0"/>
        <v>0.17167713172027926</v>
      </c>
      <c r="E72" s="19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[1]Расшир!E871</f>
        <v>1234510.8119999999</v>
      </c>
      <c r="C73" s="43">
        <f>[1]Расшир!F871</f>
        <v>170027.95</v>
      </c>
      <c r="D73" s="44">
        <f t="shared" si="0"/>
        <v>0.13772900840337074</v>
      </c>
      <c r="E73" s="19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[1]Расшир!E878</f>
        <v>603332.10846999998</v>
      </c>
      <c r="C74" s="43">
        <f>[1]Расшир!F878</f>
        <v>48410.497580000003</v>
      </c>
      <c r="D74" s="44">
        <f t="shared" si="0"/>
        <v>8.0238556676131487E-2</v>
      </c>
      <c r="E74" s="19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[1]Расшир!E901</f>
        <v>677325.90499999991</v>
      </c>
      <c r="C75" s="43">
        <f>[1]Расшир!F901</f>
        <v>85560.820589999988</v>
      </c>
      <c r="D75" s="44">
        <f t="shared" si="0"/>
        <v>0.12632149451009111</v>
      </c>
      <c r="E75" s="19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[1]Расшир!E922</f>
        <v>961903.16899999988</v>
      </c>
      <c r="C76" s="41">
        <f>[1]Расшир!F922</f>
        <v>164968.92607999998</v>
      </c>
      <c r="D76" s="42">
        <f t="shared" si="0"/>
        <v>0.17150263290171153</v>
      </c>
      <c r="E76" s="19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[1]Расшир!E962</f>
        <v>862183.728</v>
      </c>
      <c r="C77" s="43">
        <f>[1]Расшир!F962</f>
        <v>151684.45123000001</v>
      </c>
      <c r="D77" s="44">
        <f t="shared" si="0"/>
        <v>0.17593054276477832</v>
      </c>
      <c r="E77" s="19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[1]Расшир!E971</f>
        <v>29233.312000000002</v>
      </c>
      <c r="C78" s="43">
        <f>[1]Расшир!F971</f>
        <v>3861.828</v>
      </c>
      <c r="D78" s="44">
        <f>C78/B78</f>
        <v>0.13210367679173676</v>
      </c>
      <c r="E78" s="19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[1]Расшир!E975</f>
        <v>70486.129000000001</v>
      </c>
      <c r="C79" s="43">
        <f>[1]Расшир!F975</f>
        <v>9422.6468499999992</v>
      </c>
      <c r="D79" s="44">
        <f t="shared" si="0"/>
        <v>0.13368086719587055</v>
      </c>
      <c r="E79" s="19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[1]Расшир!E988</f>
        <v>0</v>
      </c>
      <c r="C80" s="41">
        <f>[1]Расшир!F988</f>
        <v>0</v>
      </c>
      <c r="D80" s="51" t="e">
        <f t="shared" si="0"/>
        <v>#DIV/0!</v>
      </c>
      <c r="E80" s="19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[1]Расшир!E1009</f>
        <v>0</v>
      </c>
      <c r="C81" s="43">
        <f>[1]Расшир!F1009</f>
        <v>0</v>
      </c>
      <c r="D81" s="44" t="e">
        <f t="shared" si="0"/>
        <v>#DIV/0!</v>
      </c>
      <c r="E81" s="19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[1]Расшир!E1109-0.01</f>
        <v>1701011.8183499998</v>
      </c>
      <c r="C82" s="41">
        <f>[1]Расшир!F1109</f>
        <v>140327.81299000001</v>
      </c>
      <c r="D82" s="42">
        <f t="shared" si="0"/>
        <v>8.249667137887351E-2</v>
      </c>
      <c r="E82" s="19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[1]Расшир!E1155</f>
        <v>36385.1</v>
      </c>
      <c r="C83" s="43">
        <f>[1]Расшир!F1155</f>
        <v>3768.8612499999999</v>
      </c>
      <c r="D83" s="44">
        <f t="shared" si="0"/>
        <v>0.10358254477794482</v>
      </c>
      <c r="E83" s="19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[1]Расшир!E1159</f>
        <v>0</v>
      </c>
      <c r="C84" s="43">
        <f>[1]Расшир!F1159</f>
        <v>0</v>
      </c>
      <c r="D84" s="44" t="e">
        <f t="shared" si="0"/>
        <v>#DIV/0!</v>
      </c>
      <c r="E84" s="19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[1]Расшир!E1164</f>
        <v>823125.37000000011</v>
      </c>
      <c r="C85" s="43">
        <f>[1]Расшир!F1164</f>
        <v>125859.05885</v>
      </c>
      <c r="D85" s="44">
        <f t="shared" si="0"/>
        <v>0.15290387520190271</v>
      </c>
      <c r="E85" s="19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[1]Расшир!E1178</f>
        <v>757725.32435000001</v>
      </c>
      <c r="C86" s="43">
        <f>[1]Расшир!F1178</f>
        <v>4369.9800999999998</v>
      </c>
      <c r="D86" s="44">
        <f>C86/B86</f>
        <v>5.7672351174862775E-3</v>
      </c>
      <c r="E86" s="19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[1]Расшир!E1186</f>
        <v>83776.034</v>
      </c>
      <c r="C87" s="43">
        <f>[1]Расшир!F1186</f>
        <v>6329.9127900000012</v>
      </c>
      <c r="D87" s="44">
        <f t="shared" si="0"/>
        <v>7.5557560889072423E-2</v>
      </c>
      <c r="E87" s="19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[1]Расшир!E1201</f>
        <v>1458876.09567</v>
      </c>
      <c r="C88" s="41">
        <f>[1]Расшир!F1201</f>
        <v>230003.34263</v>
      </c>
      <c r="D88" s="42">
        <f t="shared" si="0"/>
        <v>0.15765790070360239</v>
      </c>
      <c r="E88" s="19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[1]Расшир!E1251</f>
        <v>916028.29641000007</v>
      </c>
      <c r="C89" s="43">
        <f>[1]Расшир!F1251-0.01</f>
        <v>134672.18565</v>
      </c>
      <c r="D89" s="44">
        <f t="shared" si="0"/>
        <v>0.14701749517759746</v>
      </c>
      <c r="E89" s="19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[1]Расшир!E1256</f>
        <v>383316.99313999992</v>
      </c>
      <c r="C90" s="43">
        <f>[1]Расшир!F1256</f>
        <v>61589.987090000002</v>
      </c>
      <c r="D90" s="44">
        <f t="shared" si="0"/>
        <v>0.16067638062553966</v>
      </c>
      <c r="E90" s="19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[1]Расшир!E1264</f>
        <v>159530.80612000002</v>
      </c>
      <c r="C91" s="43">
        <f>[1]Расшир!F1264</f>
        <v>33741.159890000003</v>
      </c>
      <c r="D91" s="44">
        <f t="shared" si="0"/>
        <v>0.21150247222232238</v>
      </c>
      <c r="E91" s="19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46204.995999999999</v>
      </c>
      <c r="C92" s="41">
        <f>C93</f>
        <v>6985.87183</v>
      </c>
      <c r="D92" s="42">
        <f t="shared" si="0"/>
        <v>0.15119299718151691</v>
      </c>
      <c r="E92" s="19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[1]Расшир!E1282</f>
        <v>46204.995999999999</v>
      </c>
      <c r="C93" s="43">
        <f>[1]Расшир!F1282</f>
        <v>6985.87183</v>
      </c>
      <c r="D93" s="44">
        <f t="shared" si="0"/>
        <v>0.15119299718151691</v>
      </c>
      <c r="E93" s="19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[1]Расшир!E1283</f>
        <v>1201305.6233600001</v>
      </c>
      <c r="C94" s="41">
        <f>[1]Расшир!F1283</f>
        <v>127781.92017</v>
      </c>
      <c r="D94" s="42">
        <f t="shared" si="0"/>
        <v>0.10636920171288258</v>
      </c>
      <c r="E94" s="19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[1]Расшир!E1286</f>
        <v>1201305.6233600001</v>
      </c>
      <c r="C95" s="43">
        <f>[1]Расшир!F1286</f>
        <v>127781.92017</v>
      </c>
      <c r="D95" s="44">
        <f t="shared" si="0"/>
        <v>0.10636920171288258</v>
      </c>
      <c r="E95" s="19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[1]Расшир!E1290</f>
        <v>35064550.60808</v>
      </c>
      <c r="C96" s="54">
        <f>[1]Расшир!F1290</f>
        <v>3926345.07387</v>
      </c>
      <c r="D96" s="55">
        <f t="shared" si="0"/>
        <v>0.11197477240633005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1"/>
      <c r="B97" s="22"/>
      <c r="C97" s="22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6">
        <f>B38-B96</f>
        <v>-1373951.7757000029</v>
      </c>
      <c r="C98" s="16">
        <f>C38-C96</f>
        <v>51562.206720000133</v>
      </c>
      <c r="D98" s="18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hidden="1" x14ac:dyDescent="0.25">
      <c r="A99" s="21"/>
      <c r="B99" s="22"/>
      <c r="C99" s="22"/>
      <c r="D99" s="18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hidden="1" x14ac:dyDescent="0.25">
      <c r="A100" s="28" t="s">
        <v>96</v>
      </c>
      <c r="B100" s="16">
        <f>B101+B102</f>
        <v>0</v>
      </c>
      <c r="C100" s="16">
        <f>C101+C102</f>
        <v>0</v>
      </c>
      <c r="D100" s="18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hidden="1" x14ac:dyDescent="0.25">
      <c r="A101" s="21" t="s">
        <v>97</v>
      </c>
      <c r="B101" s="22">
        <f>[1]Расшир!E1296</f>
        <v>0</v>
      </c>
      <c r="C101" s="22">
        <f>[1]Расшир!F1296</f>
        <v>0</v>
      </c>
      <c r="D101" s="18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1" t="s">
        <v>98</v>
      </c>
      <c r="B102" s="22">
        <f>[1]Расшир!E1297</f>
        <v>0</v>
      </c>
      <c r="C102" s="22">
        <f>[1]Расшир!F1297</f>
        <v>0</v>
      </c>
      <c r="D102" s="18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customHeight="1" x14ac:dyDescent="0.25">
      <c r="A103" s="21"/>
      <c r="B103" s="22"/>
      <c r="C103" s="22"/>
      <c r="D103" s="18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6">
        <f>B105+B106</f>
        <v>878700</v>
      </c>
      <c r="C104" s="16">
        <f>C105+C106</f>
        <v>0</v>
      </c>
      <c r="D104" s="18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2">
        <f>[1]Расшир!E1300</f>
        <v>2780090</v>
      </c>
      <c r="C105" s="22">
        <f>[1]Расшир!F1300</f>
        <v>0</v>
      </c>
      <c r="D105" s="18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2">
        <f>[1]Расшир!E1301</f>
        <v>-1901390</v>
      </c>
      <c r="C106" s="22">
        <f>[1]Расшир!F1301</f>
        <v>0</v>
      </c>
      <c r="D106" s="18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1"/>
      <c r="B107" s="22"/>
      <c r="C107" s="22"/>
      <c r="D107" s="18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6">
        <f>B109+B110</f>
        <v>474300</v>
      </c>
      <c r="C108" s="16">
        <f>[1]Расшир!F1303</f>
        <v>0</v>
      </c>
      <c r="D108" s="18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1" t="s">
        <v>103</v>
      </c>
      <c r="B109" s="22">
        <f>[1]Расшир!E1304</f>
        <v>13255570</v>
      </c>
      <c r="C109" s="22">
        <f>[1]Расшир!F1304</f>
        <v>0</v>
      </c>
      <c r="D109" s="18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2">
        <f>[1]Расшир!E1305</f>
        <v>-12781270</v>
      </c>
      <c r="C110" s="22">
        <f>[1]Расшир!F1305</f>
        <v>0</v>
      </c>
      <c r="D110" s="18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2"/>
      <c r="C111" s="22"/>
      <c r="D111" s="18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554368.15766000003</v>
      </c>
      <c r="D112" s="18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83">
        <f>[1]Расшир!F1311-0.01</f>
        <v>554368.15766000003</v>
      </c>
      <c r="D113" s="18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6">
        <f>B115+B116</f>
        <v>20951.775700002909</v>
      </c>
      <c r="C114" s="16">
        <f>C115+C116</f>
        <v>-605930.37437999994</v>
      </c>
      <c r="D114" s="18"/>
      <c r="E114" s="61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1" t="s">
        <v>108</v>
      </c>
      <c r="B115" s="22">
        <f>[1]Расшир!E1315</f>
        <v>-49726258.832379997</v>
      </c>
      <c r="C115" s="22">
        <f>[1]Расшир!F1315</f>
        <v>-5295747.2922299998</v>
      </c>
      <c r="D115" s="18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1" t="s">
        <v>109</v>
      </c>
      <c r="B116" s="22">
        <f>[1]Расшир!E1316</f>
        <v>49747210.60808</v>
      </c>
      <c r="C116" s="22">
        <f>[1]Расшир!F1316</f>
        <v>4689816.9178499999</v>
      </c>
      <c r="D116" s="18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2"/>
      <c r="C117" s="22"/>
      <c r="D117" s="18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6">
        <f>[1]Расшир!E1306</f>
        <v>0</v>
      </c>
      <c r="C118" s="16">
        <f>C121+C123</f>
        <v>554368.15766000003</v>
      </c>
      <c r="D118" s="18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2" t="s">
        <v>111</v>
      </c>
      <c r="B119" s="63">
        <f>B120</f>
        <v>0</v>
      </c>
      <c r="C119" s="63">
        <f>C120</f>
        <v>0</v>
      </c>
      <c r="D119" s="18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4" t="s">
        <v>112</v>
      </c>
      <c r="B120" s="22">
        <v>0</v>
      </c>
      <c r="C120" s="22">
        <f>[1]Расшир!F1308</f>
        <v>0</v>
      </c>
      <c r="D120" s="18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5" t="s">
        <v>105</v>
      </c>
      <c r="B121" s="66">
        <f>[1]Расшир!E1311</f>
        <v>0</v>
      </c>
      <c r="C121" s="83">
        <f>[1]Расшир!F1311-0.01</f>
        <v>554368.15766000003</v>
      </c>
      <c r="D121" s="18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4"/>
      <c r="B122" s="22"/>
      <c r="C122" s="22"/>
      <c r="D122" s="18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7" t="s">
        <v>113</v>
      </c>
      <c r="B123" s="63">
        <f>B124</f>
        <v>0</v>
      </c>
      <c r="C123" s="63">
        <f>C124</f>
        <v>0</v>
      </c>
      <c r="D123" s="18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8" t="s">
        <v>114</v>
      </c>
      <c r="B124" s="69">
        <f>[1]Расшир!E1310</f>
        <v>0</v>
      </c>
      <c r="C124" s="69">
        <f>[1]Расшир!F1310</f>
        <v>0</v>
      </c>
      <c r="D124" s="18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1"/>
      <c r="B125" s="22"/>
      <c r="C125" s="22"/>
      <c r="D125" s="18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1"/>
      <c r="B126" s="22"/>
      <c r="C126" s="22"/>
      <c r="D126" s="18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2">
        <v>0</v>
      </c>
      <c r="C127" s="22">
        <f>C121</f>
        <v>554368.15766000003</v>
      </c>
      <c r="D127" s="18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70">
        <f>B100+B104+B108+B114+B118</f>
        <v>1373951.7757000029</v>
      </c>
      <c r="C128" s="70">
        <f>C100+C104+C108+C114+C118</f>
        <v>-51562.216719999909</v>
      </c>
      <c r="D128" s="71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6">
        <f>[1]Расшир!E1314</f>
        <v>20951.775700002909</v>
      </c>
      <c r="C129" s="16">
        <f>[1]Расшир!F1314</f>
        <v>-605930.37437999994</v>
      </c>
      <c r="D129" s="18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1" t="s">
        <v>108</v>
      </c>
      <c r="B130" s="22">
        <f>[1]Расшир!E1315</f>
        <v>-49726258.832379997</v>
      </c>
      <c r="C130" s="22">
        <f>[1]Расшир!F1315</f>
        <v>-5295747.2922299998</v>
      </c>
      <c r="D130" s="18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1" t="s">
        <v>109</v>
      </c>
      <c r="B131" s="22">
        <f>[1]Расшир!E1316</f>
        <v>49747210.60808</v>
      </c>
      <c r="C131" s="22">
        <f>[1]Расшир!F1316</f>
        <v>4689816.9178499999</v>
      </c>
      <c r="D131" s="18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7.75" customHeight="1" x14ac:dyDescent="0.25">
      <c r="A132" s="28" t="s">
        <v>115</v>
      </c>
      <c r="B132" s="16">
        <f>B104+B108+B118+B129</f>
        <v>1373951.7757000029</v>
      </c>
      <c r="C132" s="16">
        <f>C104+C108+C118+C129+0.01</f>
        <v>-51562.206719999907</v>
      </c>
      <c r="D132" s="18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67.5" customHeight="1" x14ac:dyDescent="0.25">
      <c r="A133" s="72"/>
      <c r="B133" s="73"/>
      <c r="C133" s="73"/>
      <c r="D133" s="74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39" customHeight="1" x14ac:dyDescent="0.25">
      <c r="A134" s="75"/>
      <c r="B134" s="76"/>
      <c r="C134" s="76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0.5" hidden="1" customHeight="1" x14ac:dyDescent="0.25">
      <c r="A135" s="75"/>
      <c r="B135" s="77"/>
      <c r="C135" s="78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23.25" customHeight="1" x14ac:dyDescent="0.25">
      <c r="A136" s="79"/>
      <c r="B136" s="77"/>
      <c r="C136" s="78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" customHeight="1" x14ac:dyDescent="0.25">
      <c r="A137" s="79"/>
      <c r="B137" s="77"/>
      <c r="C137" s="78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.75" customHeight="1" x14ac:dyDescent="0.25">
      <c r="A138" s="79"/>
      <c r="B138" s="77"/>
      <c r="C138" s="78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418" spans="5:5" x14ac:dyDescent="0.2">
      <c r="E418" s="80"/>
    </row>
    <row r="503" spans="1:3" s="4" customFormat="1" ht="18.75" x14ac:dyDescent="0.3">
      <c r="A503" s="1"/>
      <c r="B503" s="2"/>
      <c r="C503" s="81"/>
    </row>
    <row r="504" spans="1:3" s="4" customFormat="1" ht="18.75" x14ac:dyDescent="0.3">
      <c r="A504" s="1"/>
      <c r="B504" s="2"/>
      <c r="C504" s="81"/>
    </row>
    <row r="507" spans="1:3" s="4" customFormat="1" x14ac:dyDescent="0.2">
      <c r="A507" s="1"/>
      <c r="B507" s="2"/>
      <c r="C507" s="82"/>
    </row>
  </sheetData>
  <pageMargins left="0.15748031496062992" right="0.15748031496062992" top="0.15748031496062992" bottom="0.23622047244094491" header="0.15748031496062992" footer="0.19685039370078741"/>
  <pageSetup paperSize="9" scale="78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058EE7-C4EF-4F53-8B05-5646FE9186BC}"/>
</file>

<file path=customXml/itemProps2.xml><?xml version="1.0" encoding="utf-8"?>
<ds:datastoreItem xmlns:ds="http://schemas.openxmlformats.org/officeDocument/2006/customXml" ds:itemID="{E97F457D-BA6F-45D7-AFFC-175CC44C7D94}"/>
</file>

<file path=customXml/itemProps3.xml><?xml version="1.0" encoding="utf-8"?>
<ds:datastoreItem xmlns:ds="http://schemas.openxmlformats.org/officeDocument/2006/customXml" ds:itemID="{4CACE5CC-E131-454A-8E0E-05D19247C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01.03.2020</vt:lpstr>
      <vt:lpstr>'на 01.03.2020'!Область_печати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2020-03-18T04:00:18Z</dcterms:created>
  <dcterms:modified xsi:type="dcterms:W3CDTF">2020-03-18T07:47:40Z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