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на 01.12.2018" sheetId="1" r:id="rId1"/>
  </sheets>
  <externalReferences>
    <externalReference r:id="rId2"/>
  </externalReferences>
  <definedNames>
    <definedName name="Z_3A62FDFE_B33F_4285_AF26_B946B57D89E5_.wvu.Rows" localSheetId="0" hidden="1">'на 01.12.2018'!$29:$29,'на 01.12.2018'!$39:$39,'на 01.12.2018'!$78:$79,'на 01.12.2018'!$95:$98,'на 01.12.2018'!$115:$115,'на 01.12.2018'!$119:$119,'на 01.12.2018'!#REF!</definedName>
    <definedName name="Z_5F4BDBB1_E645_4516_8FC8_7D1E2AFE448F_.wvu.Rows" localSheetId="0" hidden="1">'на 01.12.2018'!$29:$29,'на 01.12.2018'!$39:$39,'на 01.12.2018'!$62:$62,'на 01.12.2018'!$78:$79,'на 01.12.2018'!$95:$98,'на 01.12.2018'!$115:$115,'на 01.12.2018'!$119:$119</definedName>
    <definedName name="Z_791A6B44_A126_477F_8F66_87C81269CCAF_.wvu.Rows" localSheetId="0" hidden="1">'на 01.12.2018'!#REF!,'на 01.12.2018'!$113:$114,'на 01.12.2018'!$120:$120</definedName>
    <definedName name="Z_941B9BCB_D95B_4828_B060_DECC595C9511_.wvu.Rows" localSheetId="0" hidden="1">'на 01.12.2018'!$29:$29,'на 01.12.2018'!$32:$32,'на 01.12.2018'!$39:$39,'на 01.12.2018'!$47:$47,'на 01.12.2018'!$62:$62,'на 01.12.2018'!$67:$67,'на 01.12.2018'!$78:$79,'на 01.12.2018'!$95:$98,'на 01.12.2018'!$112:$120,'на 01.12.2018'!#REF!</definedName>
    <definedName name="Z_AD8B40E3_4B89_443C_9ACF_B6D22B3A77E7_.wvu.Rows" localSheetId="0" hidden="1">'на 01.12.2018'!$29:$29,'на 01.12.2018'!$32:$32,'на 01.12.2018'!$39:$39,'на 01.12.2018'!$47:$47,'на 01.12.2018'!$62:$62,'на 01.12.2018'!$67:$67,'на 01.12.2018'!$78:$79,'на 01.12.2018'!$95:$98,'на 01.12.2018'!$112:$120,'на 01.12.2018'!#REF!</definedName>
    <definedName name="Z_AFEF4DE1_67D6_48C6_A8C8_B9E9198BBD0E_.wvu.Rows" localSheetId="0" hidden="1">'на 01.12.2018'!#REF!,'на 01.12.2018'!$120:$120</definedName>
    <definedName name="Z_CAE69FAB_AFBE_4188_8F32_69E048226F14_.wvu.Rows" localSheetId="0" hidden="1">'на 01.12.2018'!$29:$29,'на 01.12.2018'!$32:$32,'на 01.12.2018'!$39:$39,'на 01.12.2018'!$47:$47,'на 01.12.2018'!$62:$62,'на 01.12.2018'!$67:$67,'на 01.12.2018'!$78:$79,'на 01.12.2018'!$95:$98,'на 01.12.2018'!$112:$120,'на 01.12.2018'!#REF!</definedName>
    <definedName name="Z_D2DF83CF_573E_4A86_A4BE_5A992E023C65_.wvu.Rows" localSheetId="0" hidden="1">'на 01.12.2018'!#REF!,'на 01.12.2018'!$113:$114,'на 01.12.2018'!$120:$120</definedName>
    <definedName name="Z_E2CE03E0_A708_4616_8DFD_0910D1C70A9E_.wvu.Rows" localSheetId="0" hidden="1">'на 01.12.2018'!#REF!,'на 01.12.2018'!$113:$114,'на 01.12.2018'!$120:$120</definedName>
    <definedName name="Z_E6F394BB_DB4B_47AB_A066_DC195B03AE3E_.wvu.Rows" localSheetId="0" hidden="1">'на 01.12.2018'!$29:$29,'на 01.12.2018'!$39:$39,'на 01.12.2018'!$62:$62,'на 01.12.2018'!$67:$67,'на 01.12.2018'!$78:$79,'на 01.12.2018'!$95:$98,'на 01.12.2018'!$112:$120,'на 01.12.2018'!#REF!</definedName>
    <definedName name="Z_E8991B2E_0E9F_48F3_A4D6_3B340ABE8C8E_.wvu.Rows" localSheetId="0" hidden="1">'на 01.12.2018'!$39:$40,'на 01.12.2018'!$120:$120</definedName>
    <definedName name="Z_F59D258D_974D_4B2B_B7CC_86B99245EC3C_.wvu.PrintArea" localSheetId="0" hidden="1">'на 01.12.2018'!$A$1:$E$121</definedName>
    <definedName name="Z_F59D258D_974D_4B2B_B7CC_86B99245EC3C_.wvu.Rows" localSheetId="0" hidden="1">'на 01.12.2018'!$29:$29,'на 01.12.2018'!$32:$32,'на 01.12.2018'!$39:$40,'на 01.12.2018'!$47:$47,'на 01.12.2018'!$62:$62,'на 01.12.2018'!$67:$67,'на 01.12.2018'!$78:$79,'на 01.12.2018'!$95:$98,'на 01.12.2018'!$115:$115,'на 01.12.2018'!$119:$119,'на 01.12.2018'!#REF!</definedName>
    <definedName name="Z_F8542D9D_A523_4F6F_8CFE_9BA4BA3D5B88_.wvu.Rows" localSheetId="0" hidden="1">'на 01.12.2018'!$39:$39,'на 01.12.2018'!$95:$98,'на 01.12.2018'!$113:$115,'на 01.12.2018'!$119:$119</definedName>
    <definedName name="Z_FAFBB87E_73E9_461E_A4E8_A0EB3259EED0_.wvu.PrintArea" localSheetId="0" hidden="1">'на 01.12.2018'!$A$1:$E$121</definedName>
    <definedName name="Z_FAFBB87E_73E9_461E_A4E8_A0EB3259EED0_.wvu.Rows" localSheetId="0" hidden="1">'на 01.12.2018'!$30:$30,'на 01.12.2018'!$39:$39,'на 01.12.2018'!$95:$98,'на 01.12.2018'!$113:$115,'на 01.12.2018'!$119:$119</definedName>
  </definedNames>
  <calcPr calcId="145621"/>
</workbook>
</file>

<file path=xl/calcChain.xml><?xml version="1.0" encoding="utf-8"?>
<calcChain xmlns="http://schemas.openxmlformats.org/spreadsheetml/2006/main">
  <c r="D118" i="1" l="1"/>
  <c r="C118" i="1"/>
  <c r="D117" i="1"/>
  <c r="C117" i="1"/>
  <c r="D115" i="1"/>
  <c r="C115" i="1"/>
  <c r="D114" i="1"/>
  <c r="D113" i="1" s="1"/>
  <c r="C114" i="1"/>
  <c r="C113" i="1"/>
  <c r="D112" i="1"/>
  <c r="C112" i="1"/>
  <c r="D110" i="1"/>
  <c r="C110" i="1"/>
  <c r="D109" i="1"/>
  <c r="D108" i="1" s="1"/>
  <c r="C109" i="1"/>
  <c r="C108" i="1" s="1"/>
  <c r="D106" i="1"/>
  <c r="C106" i="1"/>
  <c r="D105" i="1"/>
  <c r="C105" i="1"/>
  <c r="D104" i="1"/>
  <c r="C104" i="1"/>
  <c r="D102" i="1"/>
  <c r="C102" i="1"/>
  <c r="D101" i="1"/>
  <c r="D100" i="1" s="1"/>
  <c r="C101" i="1"/>
  <c r="C100" i="1" s="1"/>
  <c r="D98" i="1"/>
  <c r="C98" i="1"/>
  <c r="D97" i="1"/>
  <c r="C97" i="1"/>
  <c r="D96" i="1"/>
  <c r="C96" i="1"/>
  <c r="D92" i="1"/>
  <c r="E92" i="1" s="1"/>
  <c r="C92" i="1"/>
  <c r="D91" i="1"/>
  <c r="E91" i="1" s="1"/>
  <c r="C91" i="1"/>
  <c r="D90" i="1"/>
  <c r="E90" i="1" s="1"/>
  <c r="C90" i="1"/>
  <c r="D89" i="1"/>
  <c r="E89" i="1" s="1"/>
  <c r="C89" i="1"/>
  <c r="D88" i="1"/>
  <c r="E88" i="1" s="1"/>
  <c r="C88" i="1"/>
  <c r="D87" i="1"/>
  <c r="E87" i="1" s="1"/>
  <c r="C87" i="1"/>
  <c r="D86" i="1"/>
  <c r="E86" i="1" s="1"/>
  <c r="C86" i="1"/>
  <c r="D85" i="1"/>
  <c r="E85" i="1" s="1"/>
  <c r="C85" i="1"/>
  <c r="D84" i="1"/>
  <c r="E84" i="1" s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E68" i="1" s="1"/>
  <c r="C68" i="1"/>
  <c r="D67" i="1"/>
  <c r="C67" i="1"/>
  <c r="D66" i="1"/>
  <c r="C66" i="1"/>
  <c r="D65" i="1"/>
  <c r="E65" i="1" s="1"/>
  <c r="C65" i="1"/>
  <c r="D64" i="1"/>
  <c r="E64" i="1" s="1"/>
  <c r="C64" i="1"/>
  <c r="D63" i="1"/>
  <c r="E63" i="1" s="1"/>
  <c r="C63" i="1"/>
  <c r="D62" i="1"/>
  <c r="C62" i="1"/>
  <c r="D61" i="1"/>
  <c r="E61" i="1" s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C50" i="1"/>
  <c r="D49" i="1"/>
  <c r="E49" i="1" s="1"/>
  <c r="C49" i="1"/>
  <c r="D48" i="1"/>
  <c r="E48" i="1" s="1"/>
  <c r="C48" i="1"/>
  <c r="D47" i="1"/>
  <c r="E47" i="1" s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E39" i="1"/>
  <c r="D38" i="1"/>
  <c r="D94" i="1" s="1"/>
  <c r="C38" i="1"/>
  <c r="C94" i="1" s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5" i="1"/>
  <c r="D14" i="1"/>
  <c r="C14" i="1"/>
  <c r="D13" i="1"/>
  <c r="C13" i="1"/>
  <c r="D12" i="1"/>
  <c r="C12" i="1"/>
  <c r="C11" i="1" s="1"/>
  <c r="D11" i="1"/>
  <c r="D10" i="1"/>
  <c r="C10" i="1"/>
  <c r="D9" i="1"/>
  <c r="C9" i="1"/>
  <c r="D8" i="1"/>
  <c r="C8" i="1"/>
  <c r="C7" i="1" s="1"/>
  <c r="C6" i="1" s="1"/>
  <c r="D7" i="1"/>
  <c r="E7" i="1" l="1"/>
  <c r="E9" i="1"/>
  <c r="E11" i="1"/>
  <c r="E13" i="1"/>
  <c r="E15" i="1"/>
  <c r="E17" i="1"/>
  <c r="E19" i="1"/>
  <c r="E21" i="1"/>
  <c r="E23" i="1"/>
  <c r="E25" i="1"/>
  <c r="E27" i="1"/>
  <c r="E31" i="1"/>
  <c r="E33" i="1"/>
  <c r="C121" i="1"/>
  <c r="D121" i="1"/>
  <c r="D6" i="1"/>
  <c r="E6" i="1" s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66" i="1"/>
  <c r="E38" i="1"/>
</calcChain>
</file>

<file path=xl/sharedStrings.xml><?xml version="1.0" encoding="utf-8"?>
<sst xmlns="http://schemas.openxmlformats.org/spreadsheetml/2006/main" count="161" uniqueCount="159">
  <si>
    <t xml:space="preserve">                           Сведения об исполнении бюджета г. Красноярска на 01.12.2018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</si>
  <si>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</si>
  <si>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</si>
  <si>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</si>
  <si>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01.12.2018г.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</si>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</sst>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X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1002188.05</v>
          </cell>
          <cell r="F9">
            <v>998622.76266000001</v>
          </cell>
        </row>
        <row r="13">
          <cell r="E13">
            <v>7786320.7000000002</v>
          </cell>
          <cell r="F13">
            <v>6900198.2668099999</v>
          </cell>
        </row>
        <row r="32">
          <cell r="E32">
            <v>986578.4</v>
          </cell>
          <cell r="F32">
            <v>864667.25919999997</v>
          </cell>
        </row>
        <row r="35">
          <cell r="E35">
            <v>1165.74</v>
          </cell>
          <cell r="F35">
            <v>1453.2764500000001</v>
          </cell>
        </row>
        <row r="41">
          <cell r="E41">
            <v>328933.65000000002</v>
          </cell>
          <cell r="F41">
            <v>280106.03380999999</v>
          </cell>
        </row>
        <row r="42">
          <cell r="E42">
            <v>882858.66999999993</v>
          </cell>
          <cell r="F42">
            <v>821463.31356000004</v>
          </cell>
        </row>
        <row r="51">
          <cell r="E51">
            <v>282409.34000000003</v>
          </cell>
          <cell r="F51">
            <v>252421.2861</v>
          </cell>
        </row>
        <row r="59">
          <cell r="E59">
            <v>102.54</v>
          </cell>
          <cell r="F59">
            <v>61.895699999999998</v>
          </cell>
        </row>
        <row r="76">
          <cell r="E76">
            <v>1438063.4600000002</v>
          </cell>
          <cell r="F76">
            <v>893757.32530999999</v>
          </cell>
        </row>
        <row r="107">
          <cell r="E107">
            <v>56778.7</v>
          </cell>
          <cell r="F107">
            <v>44439.173750000002</v>
          </cell>
        </row>
        <row r="117">
          <cell r="E117">
            <v>87367.88</v>
          </cell>
          <cell r="F117">
            <v>82609.866780000011</v>
          </cell>
        </row>
        <row r="131">
          <cell r="E131">
            <v>1347700.42</v>
          </cell>
          <cell r="F131">
            <v>748855.00648999994</v>
          </cell>
        </row>
        <row r="154">
          <cell r="E154">
            <v>184.79</v>
          </cell>
          <cell r="F154">
            <v>75</v>
          </cell>
        </row>
        <row r="159">
          <cell r="E159">
            <v>266726.67000000004</v>
          </cell>
          <cell r="F159">
            <v>232940.15106999999</v>
          </cell>
        </row>
        <row r="211">
          <cell r="E211">
            <v>5160.28</v>
          </cell>
          <cell r="F211">
            <v>11632.192930000001</v>
          </cell>
        </row>
        <row r="217">
          <cell r="E217">
            <v>20928689.799180005</v>
          </cell>
          <cell r="F217">
            <v>15872332.676140003</v>
          </cell>
        </row>
        <row r="218">
          <cell r="E218">
            <v>20941040.441320002</v>
          </cell>
          <cell r="F218">
            <v>15881469.758510001</v>
          </cell>
        </row>
        <row r="219">
          <cell r="E219">
            <v>78824.3</v>
          </cell>
          <cell r="F219">
            <v>78824.3</v>
          </cell>
        </row>
        <row r="223">
          <cell r="E223">
            <v>10639748.024879999</v>
          </cell>
          <cell r="F223">
            <v>9564584.5721799992</v>
          </cell>
        </row>
        <row r="275">
          <cell r="E275">
            <v>2600000</v>
          </cell>
          <cell r="F275">
            <v>1114181.38005</v>
          </cell>
        </row>
        <row r="285">
          <cell r="E285">
            <v>7622468.11644</v>
          </cell>
          <cell r="F285">
            <v>5123879.5062800003</v>
          </cell>
        </row>
        <row r="348">
          <cell r="E348">
            <v>1155.403</v>
          </cell>
          <cell r="F348">
            <v>1155.403</v>
          </cell>
        </row>
        <row r="351">
          <cell r="E351">
            <v>522.12486000000001</v>
          </cell>
          <cell r="F351">
            <v>522.12486000000001</v>
          </cell>
        </row>
        <row r="353">
          <cell r="E353">
            <v>3580.5699999999997</v>
          </cell>
          <cell r="F353">
            <v>7431.0410200000006</v>
          </cell>
        </row>
        <row r="359">
          <cell r="E359">
            <v>-17608.740000000002</v>
          </cell>
          <cell r="F359">
            <v>-18245.651249999999</v>
          </cell>
        </row>
        <row r="380">
          <cell r="E380">
            <v>35914577.649180003</v>
          </cell>
          <cell r="F380">
            <v>28504181.849460006</v>
          </cell>
        </row>
        <row r="383">
          <cell r="E383">
            <v>2784061.14983</v>
          </cell>
          <cell r="F383">
            <v>2117836.86931</v>
          </cell>
        </row>
        <row r="422">
          <cell r="E422">
            <v>3055.72</v>
          </cell>
          <cell r="F422">
            <v>2511.4802100000002</v>
          </cell>
        </row>
        <row r="426">
          <cell r="E426">
            <v>67433.61</v>
          </cell>
          <cell r="F426">
            <v>43455.422420000003</v>
          </cell>
        </row>
        <row r="435">
          <cell r="E435">
            <v>959921.93671999988</v>
          </cell>
          <cell r="F435">
            <v>811903.67895999993</v>
          </cell>
        </row>
        <row r="447">
          <cell r="E447">
            <v>2056.7959999999998</v>
          </cell>
          <cell r="F447">
            <v>1998.49299</v>
          </cell>
        </row>
        <row r="450">
          <cell r="E450">
            <v>196243.45735000004</v>
          </cell>
          <cell r="F450">
            <v>147841.36457000001</v>
          </cell>
        </row>
        <row r="461">
          <cell r="E461">
            <v>108933.55499999999</v>
          </cell>
          <cell r="F461">
            <v>83235.598800000007</v>
          </cell>
        </row>
        <row r="469">
          <cell r="E469">
            <v>69414.667759999997</v>
          </cell>
          <cell r="F469">
            <v>0</v>
          </cell>
        </row>
        <row r="471">
          <cell r="E471">
            <v>1377001.4070000001</v>
          </cell>
          <cell r="F471">
            <v>1026890.83136</v>
          </cell>
        </row>
        <row r="498">
          <cell r="E498">
            <v>86125.661000000007</v>
          </cell>
          <cell r="F498">
            <v>71944.930699999997</v>
          </cell>
        </row>
        <row r="509">
          <cell r="E509">
            <v>86125.661000000022</v>
          </cell>
          <cell r="F509">
            <v>71944.930700000012</v>
          </cell>
        </row>
        <row r="517">
          <cell r="E517">
            <v>6259623.7419299986</v>
          </cell>
          <cell r="F517">
            <v>4762981.6986499997</v>
          </cell>
        </row>
        <row r="577">
          <cell r="E577">
            <v>874490.73693999997</v>
          </cell>
          <cell r="F577">
            <v>673497.98060999997</v>
          </cell>
        </row>
        <row r="588">
          <cell r="E588">
            <v>5219780.4862100007</v>
          </cell>
          <cell r="F588">
            <v>3986560.5571999997</v>
          </cell>
        </row>
        <row r="599">
          <cell r="E599">
            <v>165352.51878000001</v>
          </cell>
          <cell r="F599">
            <v>102923.16084000001</v>
          </cell>
        </row>
        <row r="615">
          <cell r="E615">
            <v>6328373.57443</v>
          </cell>
          <cell r="F615">
            <v>3192729.9505800004</v>
          </cell>
        </row>
        <row r="662">
          <cell r="E662">
            <v>2080019.6966299999</v>
          </cell>
          <cell r="F662">
            <v>1152811.719</v>
          </cell>
        </row>
        <row r="674">
          <cell r="E674">
            <v>441506.41416000004</v>
          </cell>
          <cell r="F674">
            <v>237307.39308000001</v>
          </cell>
        </row>
        <row r="681">
          <cell r="E681">
            <v>3399669.6335800001</v>
          </cell>
          <cell r="F681">
            <v>1499991.3139499999</v>
          </cell>
        </row>
        <row r="691">
          <cell r="E691">
            <v>0</v>
          </cell>
          <cell r="F691">
            <v>0</v>
          </cell>
        </row>
        <row r="694">
          <cell r="E694">
            <v>407177.83006000007</v>
          </cell>
          <cell r="F694">
            <v>302619.52454999997</v>
          </cell>
        </row>
        <row r="715">
          <cell r="E715">
            <v>2811.99532</v>
          </cell>
          <cell r="F715">
            <v>2560.7953199999997</v>
          </cell>
        </row>
        <row r="723">
          <cell r="E723">
            <v>43.195320000000002</v>
          </cell>
          <cell r="F723">
            <v>43.195320000000002</v>
          </cell>
        </row>
        <row r="724">
          <cell r="E724">
            <v>2768.8</v>
          </cell>
          <cell r="F724">
            <v>2517.6</v>
          </cell>
        </row>
        <row r="727">
          <cell r="E727">
            <v>0</v>
          </cell>
          <cell r="F727">
            <v>0</v>
          </cell>
        </row>
        <row r="729">
          <cell r="E729">
            <v>15229143.894379999</v>
          </cell>
          <cell r="F729">
            <v>12505276.18189</v>
          </cell>
        </row>
        <row r="770">
          <cell r="E770">
            <v>6181205.4363700002</v>
          </cell>
          <cell r="F770">
            <v>4746154.6341500003</v>
          </cell>
        </row>
        <row r="784">
          <cell r="E784">
            <v>7039073.8585999999</v>
          </cell>
          <cell r="F784">
            <v>6004282.3658400001</v>
          </cell>
        </row>
        <row r="796">
          <cell r="E796">
            <v>875449.07800999994</v>
          </cell>
          <cell r="F796">
            <v>761773.72910999996</v>
          </cell>
        </row>
        <row r="803">
          <cell r="E803">
            <v>568913.48375999997</v>
          </cell>
          <cell r="F803">
            <v>508073.90780000004</v>
          </cell>
        </row>
        <row r="825">
          <cell r="E825">
            <v>564502.03764</v>
          </cell>
          <cell r="F825">
            <v>484991.54498999991</v>
          </cell>
        </row>
        <row r="846">
          <cell r="E846">
            <v>929411.00387000013</v>
          </cell>
          <cell r="F846">
            <v>778979.65854999982</v>
          </cell>
        </row>
        <row r="886">
          <cell r="E886">
            <v>824172.59187</v>
          </cell>
          <cell r="F886">
            <v>694755.44925000006</v>
          </cell>
        </row>
        <row r="895">
          <cell r="E895">
            <v>23454.514999999999</v>
          </cell>
          <cell r="F895">
            <v>20698.420979999999</v>
          </cell>
        </row>
        <row r="899">
          <cell r="E899">
            <v>81783.897000000012</v>
          </cell>
          <cell r="F899">
            <v>63525.788319999992</v>
          </cell>
        </row>
        <row r="911">
          <cell r="E911">
            <v>0</v>
          </cell>
          <cell r="F911">
            <v>0</v>
          </cell>
        </row>
        <row r="932">
          <cell r="E932">
            <v>0</v>
          </cell>
          <cell r="F932">
            <v>0</v>
          </cell>
        </row>
        <row r="1032">
          <cell r="E1032">
            <v>2210895.4238499999</v>
          </cell>
          <cell r="F1032">
            <v>1864313.2199899997</v>
          </cell>
        </row>
        <row r="1078">
          <cell r="E1078">
            <v>28660.76</v>
          </cell>
          <cell r="F1078">
            <v>24417.757899999997</v>
          </cell>
        </row>
        <row r="1082">
          <cell r="E1082">
            <v>786911.28313999996</v>
          </cell>
          <cell r="F1082">
            <v>699595.82859999989</v>
          </cell>
        </row>
        <row r="1087">
          <cell r="E1087">
            <v>716121.76880999992</v>
          </cell>
          <cell r="F1087">
            <v>622973.8957600001</v>
          </cell>
        </row>
        <row r="1101">
          <cell r="E1101">
            <v>122718.20000000001</v>
          </cell>
          <cell r="F1101">
            <v>55009.1103</v>
          </cell>
        </row>
        <row r="1107">
          <cell r="E1107">
            <v>556483.41189999995</v>
          </cell>
          <cell r="F1107">
            <v>462316.62743000005</v>
          </cell>
        </row>
        <row r="1119">
          <cell r="E1119">
            <v>1368247.38534</v>
          </cell>
          <cell r="F1119">
            <v>1167188.5986600001</v>
          </cell>
        </row>
        <row r="1168">
          <cell r="E1168">
            <v>854429.79804000002</v>
          </cell>
          <cell r="F1168">
            <v>739436.48979000002</v>
          </cell>
        </row>
        <row r="1173">
          <cell r="E1173">
            <v>383860.34529999999</v>
          </cell>
          <cell r="F1173">
            <v>303074.44961000001</v>
          </cell>
        </row>
        <row r="1181">
          <cell r="E1181">
            <v>129957.24199999998</v>
          </cell>
          <cell r="F1181">
            <v>124677.65926</v>
          </cell>
        </row>
        <row r="1196">
          <cell r="E1196">
            <v>1084091.29021</v>
          </cell>
          <cell r="F1196">
            <v>840853.74788000004</v>
          </cell>
        </row>
        <row r="1199">
          <cell r="E1199">
            <v>1084091.29021</v>
          </cell>
          <cell r="F1199">
            <v>840853.74788000004</v>
          </cell>
        </row>
        <row r="1203">
          <cell r="E1203">
            <v>36282785.120159991</v>
          </cell>
          <cell r="F1203">
            <v>27304665.651530005</v>
          </cell>
        </row>
        <row r="1209">
          <cell r="E1209">
            <v>0</v>
          </cell>
          <cell r="F1209">
            <v>0</v>
          </cell>
        </row>
        <row r="1210">
          <cell r="E1210">
            <v>0</v>
          </cell>
          <cell r="F1210">
            <v>0</v>
          </cell>
        </row>
        <row r="1213">
          <cell r="E1213">
            <v>1726752</v>
          </cell>
          <cell r="F1213">
            <v>1520000</v>
          </cell>
        </row>
        <row r="1214">
          <cell r="E1214">
            <v>-1941779</v>
          </cell>
          <cell r="F1214">
            <v>-1538600</v>
          </cell>
        </row>
        <row r="1216">
          <cell r="F1216">
            <v>-493909.08000000007</v>
          </cell>
        </row>
        <row r="1217">
          <cell r="E1217">
            <v>12113357.26</v>
          </cell>
          <cell r="F1217">
            <v>6750000</v>
          </cell>
        </row>
        <row r="1218">
          <cell r="E1218">
            <v>-11644012</v>
          </cell>
          <cell r="F1218">
            <v>-7243909.0800000001</v>
          </cell>
        </row>
        <row r="1219">
          <cell r="E1219">
            <v>0</v>
          </cell>
        </row>
        <row r="1224">
          <cell r="E1224">
            <v>0</v>
          </cell>
          <cell r="F1224">
            <v>0</v>
          </cell>
        </row>
        <row r="1228">
          <cell r="E1228">
            <v>-49754686.90918</v>
          </cell>
          <cell r="F1228">
            <v>-36923026.50372</v>
          </cell>
        </row>
        <row r="1229">
          <cell r="E1229">
            <v>49868576.120159999</v>
          </cell>
          <cell r="F1229">
            <v>36236019.385789998</v>
          </cell>
        </row>
      </sheetData>
      <sheetData sheetId="1"/>
      <sheetData sheetId="2">
        <row r="21">
          <cell r="D21">
            <v>456559.1</v>
          </cell>
          <cell r="E21">
            <v>449078.32066000003</v>
          </cell>
        </row>
        <row r="29">
          <cell r="D29">
            <v>56789.46</v>
          </cell>
          <cell r="E29">
            <v>49468.04204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0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14985887.849999998</v>
      </c>
      <c r="D6" s="19">
        <f>D7+D11+D15+D18+D19+D20+D21+D22+D23+D24+D25+D26+D10+0.02</f>
        <v>12631849.173320001</v>
      </c>
      <c r="E6" s="20">
        <f>D6/C6</f>
        <v>0.84291630230770764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2">
        <f>C8+C9</f>
        <v>8788508.75</v>
      </c>
      <c r="D7" s="23">
        <f>D8+D9</f>
        <v>7898821.0294700004</v>
      </c>
      <c r="E7" s="24">
        <f>D7/C7</f>
        <v>0.8987669301085921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5" t="s">
        <v>8</v>
      </c>
      <c r="C8" s="26">
        <f>[1]Расшир!E9</f>
        <v>1002188.05</v>
      </c>
      <c r="D8" s="27">
        <f>[1]Расшир!F9</f>
        <v>998622.76266000001</v>
      </c>
      <c r="E8" s="24">
        <f>D8/C8</f>
        <v>0.99644249665519358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5" t="s">
        <v>9</v>
      </c>
      <c r="C9" s="26">
        <f>[1]Расшир!E13</f>
        <v>7786320.7000000002</v>
      </c>
      <c r="D9" s="27">
        <f>[1]Расшир!F13</f>
        <v>6900198.2668099999</v>
      </c>
      <c r="E9" s="28">
        <f>D9/C9</f>
        <v>0.88619497355278465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9" t="s">
        <v>10</v>
      </c>
      <c r="C10" s="30">
        <f>[1]экономика!D21</f>
        <v>456559.1</v>
      </c>
      <c r="D10" s="23">
        <f>[1]экономика!E21</f>
        <v>449078.32066000003</v>
      </c>
      <c r="E10" s="31">
        <f>D10/C10</f>
        <v>0.9836148718971981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2">
        <f>C12+C13+C14</f>
        <v>1044533.6</v>
      </c>
      <c r="D11" s="22">
        <f>D12+D13+D14</f>
        <v>915588.57768999995</v>
      </c>
      <c r="E11" s="24">
        <f t="shared" ref="E11:E92" si="0">D11/C11</f>
        <v>0.87655253760147112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6">
        <f>[1]Расшир!E32</f>
        <v>986578.4</v>
      </c>
      <c r="D12" s="26">
        <f>[1]Расшир!F32</f>
        <v>864667.25919999997</v>
      </c>
      <c r="E12" s="28">
        <f t="shared" si="0"/>
        <v>0.87643035687787196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5" t="s">
        <v>13</v>
      </c>
      <c r="C13" s="26">
        <f>[1]Расшир!E35</f>
        <v>1165.74</v>
      </c>
      <c r="D13" s="26">
        <f>[1]Расшир!F35</f>
        <v>1453.2764500000001</v>
      </c>
      <c r="E13" s="28">
        <f t="shared" si="0"/>
        <v>1.2466557294079297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6">
        <f>[1]экономика!D29</f>
        <v>56789.46</v>
      </c>
      <c r="D14" s="26">
        <f>[1]экономика!E29</f>
        <v>49468.04204</v>
      </c>
      <c r="E14" s="24">
        <f t="shared" si="0"/>
        <v>0.87107787325324104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2">
        <f>C16+C17</f>
        <v>1211792.3199999998</v>
      </c>
      <c r="D15" s="22">
        <f>D16+D17-0.01</f>
        <v>1101569.3473700001</v>
      </c>
      <c r="E15" s="24">
        <f>D15/C15</f>
        <v>0.90904136722866857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5" t="s">
        <v>16</v>
      </c>
      <c r="C16" s="26">
        <f>[1]Расшир!E41</f>
        <v>328933.65000000002</v>
      </c>
      <c r="D16" s="26">
        <f>[1]Расшир!F41</f>
        <v>280106.03380999999</v>
      </c>
      <c r="E16" s="28">
        <f>D16/C16</f>
        <v>0.85155785615123281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5" t="s">
        <v>17</v>
      </c>
      <c r="C17" s="26">
        <f>[1]Расшир!E42</f>
        <v>882858.66999999993</v>
      </c>
      <c r="D17" s="26">
        <f>[1]Расшир!F42+0.01</f>
        <v>821463.32356000005</v>
      </c>
      <c r="E17" s="28">
        <f t="shared" si="0"/>
        <v>0.93045846574741131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2">
        <f>[1]Расшир!E51</f>
        <v>282409.34000000003</v>
      </c>
      <c r="D18" s="22">
        <f>[1]Расшир!F51</f>
        <v>252421.2861</v>
      </c>
      <c r="E18" s="24">
        <f t="shared" si="0"/>
        <v>0.89381351941122056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f>[1]Расшир!E59</f>
        <v>102.54</v>
      </c>
      <c r="D19" s="22">
        <f>[1]Расшир!F59-0.01</f>
        <v>61.8857</v>
      </c>
      <c r="E19" s="24">
        <f>D19/C19</f>
        <v>0.60352740393992588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4" t="s">
        <v>20</v>
      </c>
      <c r="C20" s="22">
        <f>[1]Расшир!E76</f>
        <v>1438063.4600000002</v>
      </c>
      <c r="D20" s="22">
        <f>[1]Расшир!F76-0.01</f>
        <v>893757.31530999998</v>
      </c>
      <c r="E20" s="24">
        <f t="shared" si="0"/>
        <v>0.62150060840152344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4" t="s">
        <v>21</v>
      </c>
      <c r="C21" s="22">
        <f>[1]Расшир!E107</f>
        <v>56778.7</v>
      </c>
      <c r="D21" s="22">
        <f>[1]Расшир!F107</f>
        <v>44439.173750000002</v>
      </c>
      <c r="E21" s="24">
        <f t="shared" si="0"/>
        <v>0.78267332203801787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4" t="s">
        <v>22</v>
      </c>
      <c r="C22" s="22">
        <f>[1]Расшир!E117</f>
        <v>87367.88</v>
      </c>
      <c r="D22" s="22">
        <f>[1]Расшир!F117</f>
        <v>82609.866780000011</v>
      </c>
      <c r="E22" s="24">
        <f t="shared" si="0"/>
        <v>0.94554047528679885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4" t="s">
        <v>23</v>
      </c>
      <c r="C23" s="22">
        <f>[1]Расшир!E131</f>
        <v>1347700.42</v>
      </c>
      <c r="D23" s="22">
        <f>[1]Расшир!F131</f>
        <v>748855.00648999994</v>
      </c>
      <c r="E23" s="24">
        <f t="shared" si="0"/>
        <v>0.55565390896739497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2">
        <f>[1]Расшир!E154</f>
        <v>184.79</v>
      </c>
      <c r="D24" s="22">
        <f>[1]Расшир!F154</f>
        <v>75</v>
      </c>
      <c r="E24" s="24">
        <f t="shared" si="0"/>
        <v>0.40586611829644464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2">
        <f>[1]Расшир!E159</f>
        <v>266726.67000000004</v>
      </c>
      <c r="D25" s="22">
        <f>[1]Расшир!F159</f>
        <v>232940.15106999999</v>
      </c>
      <c r="E25" s="24">
        <f t="shared" si="0"/>
        <v>0.87332905655816107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5" t="s">
        <v>26</v>
      </c>
      <c r="C26" s="22">
        <f>[1]Расшир!E211</f>
        <v>5160.28</v>
      </c>
      <c r="D26" s="22">
        <f>[1]Расшир!F211</f>
        <v>11632.192930000001</v>
      </c>
      <c r="E26" s="24">
        <f t="shared" si="0"/>
        <v>2.2541786356554301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2">
        <f>[1]Расшир!E217</f>
        <v>20928689.799180005</v>
      </c>
      <c r="D27" s="22">
        <f>[1]Расшир!F217</f>
        <v>15872332.676140003</v>
      </c>
      <c r="E27" s="24">
        <f t="shared" si="0"/>
        <v>0.75840068482270151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5" t="s">
        <v>28</v>
      </c>
      <c r="C28" s="22">
        <f>[1]Расшир!E218</f>
        <v>20941040.441320002</v>
      </c>
      <c r="D28" s="22">
        <f>[1]Расшир!F218</f>
        <v>15881469.758510001</v>
      </c>
      <c r="E28" s="24">
        <f t="shared" si="0"/>
        <v>0.7583897181714685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6" t="s">
        <v>29</v>
      </c>
      <c r="C29" s="22">
        <f>[1]Расшир!E348</f>
        <v>1155.403</v>
      </c>
      <c r="D29" s="22">
        <f>[1]Расшир!F348</f>
        <v>1155.403</v>
      </c>
      <c r="E29" s="24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7"/>
      <c r="B30" s="38" t="s">
        <v>30</v>
      </c>
      <c r="C30" s="26">
        <f>[1]Расшир!E219</f>
        <v>78824.3</v>
      </c>
      <c r="D30" s="26">
        <f>[1]Расшир!F219</f>
        <v>78824.3</v>
      </c>
      <c r="E30" s="28">
        <f t="shared" si="0"/>
        <v>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9"/>
      <c r="B31" s="38" t="s">
        <v>31</v>
      </c>
      <c r="C31" s="26">
        <f>[1]Расшир!E223</f>
        <v>10639748.024879999</v>
      </c>
      <c r="D31" s="26">
        <f>[1]Расшир!F223</f>
        <v>9564584.5721799992</v>
      </c>
      <c r="E31" s="28">
        <f>D31/C31</f>
        <v>0.89894841022683647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9"/>
      <c r="B32" s="38" t="s">
        <v>32</v>
      </c>
      <c r="C32" s="26">
        <f>[1]Расшир!E275</f>
        <v>2600000</v>
      </c>
      <c r="D32" s="26">
        <f>[1]Расшир!F275</f>
        <v>1114181.38005</v>
      </c>
      <c r="E32" s="28">
        <f>D32/C32</f>
        <v>0.42853130001923079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9"/>
      <c r="B33" s="38" t="s">
        <v>33</v>
      </c>
      <c r="C33" s="26">
        <f>[1]Расшир!E285</f>
        <v>7622468.11644</v>
      </c>
      <c r="D33" s="26">
        <f>[1]Расшир!F285</f>
        <v>5123879.5062800003</v>
      </c>
      <c r="E33" s="28">
        <f t="shared" si="0"/>
        <v>0.67220740421713421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6" t="s">
        <v>29</v>
      </c>
      <c r="C34" s="22">
        <f>[1]Расшир!E348</f>
        <v>1155.403</v>
      </c>
      <c r="D34" s="22">
        <f>[1]Расшир!F348</f>
        <v>1155.403</v>
      </c>
      <c r="E34" s="28">
        <f t="shared" si="0"/>
        <v>1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6" t="s">
        <v>34</v>
      </c>
      <c r="C35" s="22">
        <f>[1]Расшир!E359</f>
        <v>-17608.740000000002</v>
      </c>
      <c r="D35" s="22">
        <f>[1]Расшир!F359</f>
        <v>-18245.651249999999</v>
      </c>
      <c r="E35" s="28" t="s">
        <v>35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6" t="s">
        <v>36</v>
      </c>
      <c r="C36" s="30">
        <f>[1]Расшир!E351+0.01</f>
        <v>522.13486</v>
      </c>
      <c r="D36" s="30">
        <f>[1]Расшир!F351+0.01</f>
        <v>522.13486</v>
      </c>
      <c r="E36" s="24">
        <f t="shared" si="0"/>
        <v>1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40" t="s">
        <v>37</v>
      </c>
      <c r="C37" s="30">
        <f>[1]Расшир!E353</f>
        <v>3580.5699999999997</v>
      </c>
      <c r="D37" s="30">
        <f>[1]Расшир!F353</f>
        <v>7431.0410200000006</v>
      </c>
      <c r="E37" s="24" t="s">
        <v>35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45" customFormat="1" ht="18.75" x14ac:dyDescent="0.3">
      <c r="A38" s="41"/>
      <c r="B38" s="42" t="s">
        <v>38</v>
      </c>
      <c r="C38" s="22">
        <f>[1]Расшир!E380</f>
        <v>35914577.649180003</v>
      </c>
      <c r="D38" s="22">
        <f>[1]Расшир!F380</f>
        <v>28504181.849460006</v>
      </c>
      <c r="E38" s="24">
        <f t="shared" si="0"/>
        <v>0.79366607420234581</v>
      </c>
      <c r="F38" s="43"/>
      <c r="G38" s="44"/>
      <c r="H38" s="44"/>
      <c r="I38" s="44"/>
      <c r="J38" s="44"/>
      <c r="K38" s="44"/>
      <c r="L38" s="44"/>
      <c r="M38" s="44"/>
      <c r="N38" s="44"/>
    </row>
    <row r="39" spans="1:14" ht="15.75" hidden="1" x14ac:dyDescent="0.25">
      <c r="A39" s="12"/>
      <c r="B39" s="25"/>
      <c r="C39" s="46"/>
      <c r="D39" s="46"/>
      <c r="E39" s="47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8"/>
      <c r="D40" s="48"/>
      <c r="E40" s="49"/>
    </row>
    <row r="41" spans="1:14" ht="15.75" x14ac:dyDescent="0.25">
      <c r="A41" s="12"/>
      <c r="B41" s="17" t="s">
        <v>39</v>
      </c>
      <c r="C41" s="46"/>
      <c r="D41" s="46"/>
      <c r="E41" s="47"/>
      <c r="F41" s="21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50"/>
      <c r="B42" s="51"/>
      <c r="C42" s="52"/>
      <c r="D42" s="52"/>
      <c r="E42" s="53"/>
      <c r="F42" s="21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4" t="s">
        <v>40</v>
      </c>
      <c r="B43" s="55" t="s">
        <v>41</v>
      </c>
      <c r="C43" s="56">
        <f>[1]Расшир!E383</f>
        <v>2784061.14983</v>
      </c>
      <c r="D43" s="56">
        <f>[1]Расшир!F383</f>
        <v>2117836.86931</v>
      </c>
      <c r="E43" s="57">
        <f t="shared" si="0"/>
        <v>0.7607005576868594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8" t="s">
        <v>42</v>
      </c>
      <c r="B44" s="59" t="s">
        <v>43</v>
      </c>
      <c r="C44" s="26">
        <f>[1]Расшир!E422</f>
        <v>3055.72</v>
      </c>
      <c r="D44" s="26">
        <f>[1]Расшир!F422</f>
        <v>2511.4802100000002</v>
      </c>
      <c r="E44" s="28">
        <f t="shared" si="0"/>
        <v>0.82189474493736348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8" t="s">
        <v>44</v>
      </c>
      <c r="B45" s="59" t="s">
        <v>45</v>
      </c>
      <c r="C45" s="26">
        <f>[1]Расшир!E426</f>
        <v>67433.61</v>
      </c>
      <c r="D45" s="26">
        <f>[1]Расшир!F426</f>
        <v>43455.422420000003</v>
      </c>
      <c r="E45" s="28">
        <f t="shared" si="0"/>
        <v>0.64441785661482465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8" t="s">
        <v>46</v>
      </c>
      <c r="B46" s="59" t="s">
        <v>47</v>
      </c>
      <c r="C46" s="26">
        <f>[1]Расшир!E435</f>
        <v>959921.93671999988</v>
      </c>
      <c r="D46" s="26">
        <f>[1]Расшир!F435</f>
        <v>811903.67895999993</v>
      </c>
      <c r="E46" s="28">
        <f t="shared" si="0"/>
        <v>0.84580177606340556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8" t="s">
        <v>48</v>
      </c>
      <c r="B47" s="59" t="s">
        <v>49</v>
      </c>
      <c r="C47" s="26">
        <f>[1]Расшир!E447-0.01</f>
        <v>2056.7859999999996</v>
      </c>
      <c r="D47" s="26">
        <f>[1]Расшир!F447</f>
        <v>1998.49299</v>
      </c>
      <c r="E47" s="28">
        <f t="shared" si="0"/>
        <v>0.97165820362449007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8" t="s">
        <v>50</v>
      </c>
      <c r="B48" s="59" t="s">
        <v>51</v>
      </c>
      <c r="C48" s="26">
        <f>[1]Расшир!E450</f>
        <v>196243.45735000004</v>
      </c>
      <c r="D48" s="26">
        <f>[1]Расшир!F450+0.01</f>
        <v>147841.37457000001</v>
      </c>
      <c r="E48" s="28">
        <f t="shared" si="0"/>
        <v>0.75335696061614454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8" t="s">
        <v>52</v>
      </c>
      <c r="B49" s="59" t="s">
        <v>53</v>
      </c>
      <c r="C49" s="26">
        <f>[1]Расшир!E461-0.01</f>
        <v>108933.545</v>
      </c>
      <c r="D49" s="26">
        <f>[1]Расшир!F461</f>
        <v>83235.598800000007</v>
      </c>
      <c r="E49" s="28">
        <f t="shared" si="0"/>
        <v>0.76409519950902183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8" t="s">
        <v>54</v>
      </c>
      <c r="B50" s="59" t="s">
        <v>55</v>
      </c>
      <c r="C50" s="26">
        <f>[1]Расшир!E469</f>
        <v>69414.667759999997</v>
      </c>
      <c r="D50" s="26">
        <f>[1]Расшир!F469</f>
        <v>0</v>
      </c>
      <c r="E50" s="28">
        <v>0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8" t="s">
        <v>56</v>
      </c>
      <c r="B51" s="59" t="s">
        <v>57</v>
      </c>
      <c r="C51" s="26">
        <f>[1]Расшир!E471</f>
        <v>1377001.4070000001</v>
      </c>
      <c r="D51" s="26">
        <f>[1]Расшир!F471</f>
        <v>1026890.83136</v>
      </c>
      <c r="E51" s="28">
        <f t="shared" si="0"/>
        <v>0.74574421357871556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4" t="s">
        <v>58</v>
      </c>
      <c r="B52" s="60" t="s">
        <v>59</v>
      </c>
      <c r="C52" s="56">
        <f>[1]Расшир!E498</f>
        <v>86125.661000000007</v>
      </c>
      <c r="D52" s="56">
        <f>[1]Расшир!F498</f>
        <v>71944.930699999997</v>
      </c>
      <c r="E52" s="57">
        <f t="shared" si="0"/>
        <v>0.8353483719561815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1" t="s">
        <v>60</v>
      </c>
      <c r="B53" s="62" t="s">
        <v>61</v>
      </c>
      <c r="C53" s="26">
        <f>[1]Расшир!E509</f>
        <v>86125.661000000022</v>
      </c>
      <c r="D53" s="26">
        <f>[1]Расшир!F509</f>
        <v>71944.930700000012</v>
      </c>
      <c r="E53" s="28">
        <f>D53/C53</f>
        <v>0.8353483719561815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4" t="s">
        <v>62</v>
      </c>
      <c r="B54" s="55" t="s">
        <v>63</v>
      </c>
      <c r="C54" s="56">
        <f>[1]Расшир!E517</f>
        <v>6259623.7419299986</v>
      </c>
      <c r="D54" s="56">
        <f>[1]Расшир!F517</f>
        <v>4762981.6986499997</v>
      </c>
      <c r="E54" s="57">
        <f t="shared" si="0"/>
        <v>0.76090543058446725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8" t="s">
        <v>64</v>
      </c>
      <c r="B55" s="59" t="s">
        <v>65</v>
      </c>
      <c r="C55" s="26">
        <f>[1]Расшир!E577</f>
        <v>874490.73693999997</v>
      </c>
      <c r="D55" s="26">
        <f>[1]Расшир!F577</f>
        <v>673497.98060999997</v>
      </c>
      <c r="E55" s="28">
        <f t="shared" si="0"/>
        <v>0.77016022258473571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8" t="s">
        <v>66</v>
      </c>
      <c r="B56" s="59" t="s">
        <v>67</v>
      </c>
      <c r="C56" s="26">
        <f>[1]Расшир!E588-0.01</f>
        <v>5219780.4762100009</v>
      </c>
      <c r="D56" s="26">
        <f>[1]Расшир!F588</f>
        <v>3986560.5571999997</v>
      </c>
      <c r="E56" s="28">
        <f t="shared" si="0"/>
        <v>0.76374103764888168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3" t="s">
        <v>68</v>
      </c>
      <c r="B57" s="64" t="s">
        <v>69</v>
      </c>
      <c r="C57" s="65">
        <f>[1]Расшир!E599</f>
        <v>165352.51878000001</v>
      </c>
      <c r="D57" s="66">
        <f>[1]Расшир!F599</f>
        <v>102923.16084000001</v>
      </c>
      <c r="E57" s="28">
        <f t="shared" si="0"/>
        <v>0.62244688861944897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7" t="s">
        <v>70</v>
      </c>
      <c r="B58" s="55" t="s">
        <v>71</v>
      </c>
      <c r="C58" s="56">
        <f>[1]Расшир!E615</f>
        <v>6328373.57443</v>
      </c>
      <c r="D58" s="56">
        <f>[1]Расшир!F615</f>
        <v>3192729.9505800004</v>
      </c>
      <c r="E58" s="57">
        <f t="shared" si="0"/>
        <v>0.50451034741064116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8" t="s">
        <v>72</v>
      </c>
      <c r="B59" s="59" t="s">
        <v>73</v>
      </c>
      <c r="C59" s="26">
        <f>[1]Расшир!E662</f>
        <v>2080019.6966299999</v>
      </c>
      <c r="D59" s="26">
        <f>[1]Расшир!F662</f>
        <v>1152811.719</v>
      </c>
      <c r="E59" s="28">
        <f t="shared" si="0"/>
        <v>0.55423115505480991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8" t="s">
        <v>74</v>
      </c>
      <c r="B60" s="59" t="s">
        <v>75</v>
      </c>
      <c r="C60" s="26">
        <f>[1]Расшир!E674</f>
        <v>441506.41416000004</v>
      </c>
      <c r="D60" s="26">
        <f>[1]Расшир!F674</f>
        <v>237307.39308000001</v>
      </c>
      <c r="E60" s="28">
        <f t="shared" si="0"/>
        <v>0.53749478030006792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8" t="s">
        <v>76</v>
      </c>
      <c r="B61" s="59" t="s">
        <v>77</v>
      </c>
      <c r="C61" s="26">
        <f>[1]Расшир!E681</f>
        <v>3399669.6335800001</v>
      </c>
      <c r="D61" s="26">
        <f>[1]Расшир!F681</f>
        <v>1499991.3139499999</v>
      </c>
      <c r="E61" s="28">
        <f t="shared" si="0"/>
        <v>0.44121678740014619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8" t="s">
        <v>78</v>
      </c>
      <c r="B62" s="59" t="s">
        <v>79</v>
      </c>
      <c r="C62" s="26">
        <f>[1]Расшир!E691</f>
        <v>0</v>
      </c>
      <c r="D62" s="26">
        <f>[1]Расшир!F691</f>
        <v>0</v>
      </c>
      <c r="E62" s="28">
        <v>0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8" t="s">
        <v>80</v>
      </c>
      <c r="B63" s="59" t="s">
        <v>81</v>
      </c>
      <c r="C63" s="26">
        <f>[1]Расшир!E694</f>
        <v>407177.83006000007</v>
      </c>
      <c r="D63" s="26">
        <f>[1]Расшир!F694+0.01</f>
        <v>302619.53454999998</v>
      </c>
      <c r="E63" s="28">
        <f t="shared" si="0"/>
        <v>0.74321220903752838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8" t="s">
        <v>82</v>
      </c>
      <c r="B64" s="55" t="s">
        <v>83</v>
      </c>
      <c r="C64" s="56">
        <f>[1]Расшир!E715</f>
        <v>2811.99532</v>
      </c>
      <c r="D64" s="56">
        <f>[1]Расшир!F715-0.01</f>
        <v>2560.7853199999995</v>
      </c>
      <c r="E64" s="69">
        <f>D64/C64</f>
        <v>0.91066485843226774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70" t="s">
        <v>84</v>
      </c>
      <c r="B65" s="71" t="s">
        <v>85</v>
      </c>
      <c r="C65" s="26">
        <f>[1]Расшир!E723</f>
        <v>43.195320000000002</v>
      </c>
      <c r="D65" s="26">
        <f>[1]Расшир!F723-0.01</f>
        <v>43.185320000000004</v>
      </c>
      <c r="E65" s="28">
        <f>D65/C65</f>
        <v>0.99976849343864105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30" x14ac:dyDescent="0.25">
      <c r="A66" s="58" t="s">
        <v>86</v>
      </c>
      <c r="B66" s="62" t="s">
        <v>87</v>
      </c>
      <c r="C66" s="26">
        <f>[1]Расшир!E724</f>
        <v>2768.8</v>
      </c>
      <c r="D66" s="26">
        <f>[1]Расшир!F724</f>
        <v>2517.6</v>
      </c>
      <c r="E66" s="28">
        <f>D66/C66</f>
        <v>0.90927477607627849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15.75" hidden="1" x14ac:dyDescent="0.25">
      <c r="A67" s="61" t="s">
        <v>88</v>
      </c>
      <c r="B67" s="62" t="s">
        <v>89</v>
      </c>
      <c r="C67" s="26">
        <f>[1]Расшир!$E$727</f>
        <v>0</v>
      </c>
      <c r="D67" s="26">
        <f>[1]Расшир!$F$727</f>
        <v>0</v>
      </c>
      <c r="E67" s="28"/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68" t="s">
        <v>90</v>
      </c>
      <c r="B68" s="55" t="s">
        <v>91</v>
      </c>
      <c r="C68" s="56">
        <f>[1]Расшир!E729+0.01</f>
        <v>15229143.904379999</v>
      </c>
      <c r="D68" s="56">
        <f>[1]Расшир!F729</f>
        <v>12505276.18189</v>
      </c>
      <c r="E68" s="57">
        <f t="shared" si="0"/>
        <v>0.82114111340778662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8" t="s">
        <v>92</v>
      </c>
      <c r="B69" s="59" t="s">
        <v>93</v>
      </c>
      <c r="C69" s="26">
        <f>[1]Расшир!E770</f>
        <v>6181205.4363700002</v>
      </c>
      <c r="D69" s="26">
        <f>[1]Расшир!F770</f>
        <v>4746154.6341500003</v>
      </c>
      <c r="E69" s="28">
        <f t="shared" si="0"/>
        <v>0.76783641686195858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8" t="s">
        <v>94</v>
      </c>
      <c r="B70" s="59" t="s">
        <v>95</v>
      </c>
      <c r="C70" s="26">
        <f>[1]Расшир!E784</f>
        <v>7039073.8585999999</v>
      </c>
      <c r="D70" s="26">
        <f>[1]Расшир!F784</f>
        <v>6004282.3658400001</v>
      </c>
      <c r="E70" s="28">
        <f t="shared" si="0"/>
        <v>0.85299323269697735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8" t="s">
        <v>96</v>
      </c>
      <c r="B71" s="72" t="s">
        <v>97</v>
      </c>
      <c r="C71" s="26">
        <f>[1]Расшир!E796</f>
        <v>875449.07800999994</v>
      </c>
      <c r="D71" s="26">
        <f>[1]Расшир!F796</f>
        <v>761773.72910999996</v>
      </c>
      <c r="E71" s="28">
        <f t="shared" si="0"/>
        <v>0.87015195771477927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8" t="s">
        <v>98</v>
      </c>
      <c r="B72" s="59" t="s">
        <v>99</v>
      </c>
      <c r="C72" s="26">
        <f>[1]Расшир!E803</f>
        <v>568913.48375999997</v>
      </c>
      <c r="D72" s="26">
        <f>[1]Расшир!F803</f>
        <v>508073.90780000004</v>
      </c>
      <c r="E72" s="28">
        <f t="shared" si="0"/>
        <v>0.89306005623578166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8" t="s">
        <v>100</v>
      </c>
      <c r="B73" s="59" t="s">
        <v>101</v>
      </c>
      <c r="C73" s="26">
        <f>[1]Расшир!E825</f>
        <v>564502.03764</v>
      </c>
      <c r="D73" s="26">
        <f>[1]Расшир!F825</f>
        <v>484991.54498999991</v>
      </c>
      <c r="E73" s="28">
        <f t="shared" si="0"/>
        <v>0.85914932569170577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33.75" customHeight="1" x14ac:dyDescent="0.25">
      <c r="A74" s="68" t="s">
        <v>102</v>
      </c>
      <c r="B74" s="60" t="s">
        <v>103</v>
      </c>
      <c r="C74" s="56">
        <f>[1]Расшир!E846</f>
        <v>929411.00387000013</v>
      </c>
      <c r="D74" s="56">
        <f>[1]Расшир!F846</f>
        <v>778979.65854999982</v>
      </c>
      <c r="E74" s="57">
        <f t="shared" si="0"/>
        <v>0.83814335671342921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18.75" customHeight="1" x14ac:dyDescent="0.25">
      <c r="A75" s="58" t="s">
        <v>104</v>
      </c>
      <c r="B75" s="59" t="s">
        <v>105</v>
      </c>
      <c r="C75" s="26">
        <f>[1]Расшир!E886</f>
        <v>824172.59187</v>
      </c>
      <c r="D75" s="26">
        <f>[1]Расшир!F886</f>
        <v>694755.44925000006</v>
      </c>
      <c r="E75" s="28">
        <f t="shared" si="0"/>
        <v>0.84297325111678378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8" t="s">
        <v>106</v>
      </c>
      <c r="B76" s="59" t="s">
        <v>107</v>
      </c>
      <c r="C76" s="26">
        <f>[1]Расшир!E895-0.01</f>
        <v>23454.505000000001</v>
      </c>
      <c r="D76" s="26">
        <f>[1]Расшир!F895</f>
        <v>20698.420979999999</v>
      </c>
      <c r="E76" s="28">
        <f>D76/C76</f>
        <v>0.88249233910500346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32.25" customHeight="1" x14ac:dyDescent="0.25">
      <c r="A77" s="58" t="s">
        <v>108</v>
      </c>
      <c r="B77" s="59" t="s">
        <v>109</v>
      </c>
      <c r="C77" s="26">
        <f>[1]Расшир!E899</f>
        <v>81783.897000000012</v>
      </c>
      <c r="D77" s="26">
        <f>[1]Расшир!F899</f>
        <v>63525.788319999992</v>
      </c>
      <c r="E77" s="28">
        <f t="shared" si="0"/>
        <v>0.77675178916944965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26.25" hidden="1" customHeight="1" x14ac:dyDescent="0.25">
      <c r="A78" s="68" t="s">
        <v>110</v>
      </c>
      <c r="B78" s="73" t="s">
        <v>111</v>
      </c>
      <c r="C78" s="56">
        <f>[1]Расшир!E911</f>
        <v>0</v>
      </c>
      <c r="D78" s="56">
        <f>[1]Расшир!F911</f>
        <v>0</v>
      </c>
      <c r="E78" s="69" t="e">
        <f t="shared" si="0"/>
        <v>#DIV/0!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8" hidden="1" customHeight="1" x14ac:dyDescent="0.25">
      <c r="A79" s="61" t="s">
        <v>112</v>
      </c>
      <c r="B79" s="62" t="s">
        <v>113</v>
      </c>
      <c r="C79" s="26">
        <f>[1]Расшир!E932</f>
        <v>0</v>
      </c>
      <c r="D79" s="26">
        <f>[1]Расшир!F932</f>
        <v>0</v>
      </c>
      <c r="E79" s="28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68" t="s">
        <v>114</v>
      </c>
      <c r="B80" s="55" t="s">
        <v>115</v>
      </c>
      <c r="C80" s="56">
        <f>[1]Расшир!E1032</f>
        <v>2210895.4238499999</v>
      </c>
      <c r="D80" s="56">
        <f>[1]Расшир!F1032</f>
        <v>1864313.2199899997</v>
      </c>
      <c r="E80" s="57">
        <f t="shared" si="0"/>
        <v>0.84323898809448417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8" t="s">
        <v>116</v>
      </c>
      <c r="B81" s="59" t="s">
        <v>117</v>
      </c>
      <c r="C81" s="26">
        <f>[1]Расшир!E1078</f>
        <v>28660.76</v>
      </c>
      <c r="D81" s="26">
        <f>[1]Расшир!F1078</f>
        <v>24417.757899999997</v>
      </c>
      <c r="E81" s="28">
        <f t="shared" si="0"/>
        <v>0.85195779525734827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8" t="s">
        <v>118</v>
      </c>
      <c r="B82" s="59" t="s">
        <v>119</v>
      </c>
      <c r="C82" s="26">
        <f>[1]Расшир!E1082</f>
        <v>786911.28313999996</v>
      </c>
      <c r="D82" s="26">
        <f>[1]Расшир!F1082</f>
        <v>699595.82859999989</v>
      </c>
      <c r="E82" s="28">
        <f t="shared" si="0"/>
        <v>0.88904028140048197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8" t="s">
        <v>120</v>
      </c>
      <c r="B83" s="59" t="s">
        <v>121</v>
      </c>
      <c r="C83" s="26">
        <f>[1]Расшир!E1087</f>
        <v>716121.76880999992</v>
      </c>
      <c r="D83" s="26">
        <f>[1]Расшир!F1087-0.01</f>
        <v>622973.88576000009</v>
      </c>
      <c r="E83" s="28">
        <f t="shared" si="0"/>
        <v>0.86992731249493183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8" t="s">
        <v>122</v>
      </c>
      <c r="B84" s="59" t="s">
        <v>123</v>
      </c>
      <c r="C84" s="26">
        <f>[1]Расшир!E1101</f>
        <v>122718.20000000001</v>
      </c>
      <c r="D84" s="26">
        <f>[1]Расшир!F1101</f>
        <v>55009.1103</v>
      </c>
      <c r="E84" s="28">
        <f>D84/C84</f>
        <v>0.44825551792643631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8" t="s">
        <v>124</v>
      </c>
      <c r="B85" s="59" t="s">
        <v>125</v>
      </c>
      <c r="C85" s="26">
        <f>[1]Расшир!E1107</f>
        <v>556483.41189999995</v>
      </c>
      <c r="D85" s="26">
        <f>[1]Расшир!F1107</f>
        <v>462316.62743000005</v>
      </c>
      <c r="E85" s="28">
        <f t="shared" si="0"/>
        <v>0.83078240526795488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68" t="s">
        <v>126</v>
      </c>
      <c r="B86" s="55" t="s">
        <v>127</v>
      </c>
      <c r="C86" s="56">
        <f>[1]Расшир!E1119</f>
        <v>1368247.38534</v>
      </c>
      <c r="D86" s="56">
        <f>[1]Расшир!F1119</f>
        <v>1167188.5986600001</v>
      </c>
      <c r="E86" s="57">
        <f t="shared" si="0"/>
        <v>0.85305377606839849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8" t="s">
        <v>128</v>
      </c>
      <c r="B87" s="59" t="s">
        <v>129</v>
      </c>
      <c r="C87" s="26">
        <f>[1]Расшир!E1168</f>
        <v>854429.79804000002</v>
      </c>
      <c r="D87" s="26">
        <f>[1]Расшир!F1168</f>
        <v>739436.48979000002</v>
      </c>
      <c r="E87" s="28">
        <f t="shared" si="0"/>
        <v>0.86541514760629101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8" t="s">
        <v>130</v>
      </c>
      <c r="B88" s="59" t="s">
        <v>131</v>
      </c>
      <c r="C88" s="26">
        <f>[1]Расшир!E1173</f>
        <v>383860.34529999999</v>
      </c>
      <c r="D88" s="26">
        <f>[1]Расшир!F1173</f>
        <v>303074.44961000001</v>
      </c>
      <c r="E88" s="28">
        <f t="shared" si="0"/>
        <v>0.78954352363002478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8" t="s">
        <v>132</v>
      </c>
      <c r="B89" s="59" t="s">
        <v>133</v>
      </c>
      <c r="C89" s="26">
        <f>[1]Расшир!E1181</f>
        <v>129957.24199999998</v>
      </c>
      <c r="D89" s="26">
        <f>[1]Расшир!F1181</f>
        <v>124677.65926</v>
      </c>
      <c r="E89" s="28">
        <f t="shared" si="0"/>
        <v>0.95937446302530804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33.6" customHeight="1" x14ac:dyDescent="0.25">
      <c r="A90" s="68" t="s">
        <v>134</v>
      </c>
      <c r="B90" s="60" t="s">
        <v>135</v>
      </c>
      <c r="C90" s="56">
        <f>[1]Расшир!E1196</f>
        <v>1084091.29021</v>
      </c>
      <c r="D90" s="56">
        <f>[1]Расшир!F1196</f>
        <v>840853.74788000004</v>
      </c>
      <c r="E90" s="57">
        <f t="shared" si="0"/>
        <v>0.77563001886780003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32.25" customHeight="1" x14ac:dyDescent="0.25">
      <c r="A91" s="58" t="s">
        <v>136</v>
      </c>
      <c r="B91" s="59" t="s">
        <v>137</v>
      </c>
      <c r="C91" s="26">
        <f>[1]Расшир!E1199</f>
        <v>1084091.29021</v>
      </c>
      <c r="D91" s="26">
        <f>[1]Расшир!F1199</f>
        <v>840853.74788000004</v>
      </c>
      <c r="E91" s="28">
        <f t="shared" si="0"/>
        <v>0.77563001886780003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s="45" customFormat="1" ht="21" customHeight="1" x14ac:dyDescent="0.3">
      <c r="A92" s="41"/>
      <c r="B92" s="74" t="s">
        <v>138</v>
      </c>
      <c r="C92" s="75">
        <f>[1]Расшир!E1203</f>
        <v>36282785.120159991</v>
      </c>
      <c r="D92" s="75">
        <f>[1]Расшир!F1203</f>
        <v>27304665.651530005</v>
      </c>
      <c r="E92" s="76">
        <f t="shared" si="0"/>
        <v>0.75255153542109343</v>
      </c>
      <c r="F92" s="43"/>
      <c r="G92" s="44"/>
      <c r="H92" s="44"/>
      <c r="I92" s="44"/>
      <c r="J92" s="44"/>
      <c r="K92" s="44"/>
      <c r="L92" s="44"/>
      <c r="M92" s="44"/>
      <c r="N92" s="44"/>
    </row>
    <row r="93" spans="1:14" ht="15.75" x14ac:dyDescent="0.25">
      <c r="A93" s="12"/>
      <c r="B93" s="25"/>
      <c r="C93" s="77"/>
      <c r="D93" s="77"/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31.5" x14ac:dyDescent="0.25">
      <c r="A94" s="12"/>
      <c r="B94" s="34" t="s">
        <v>139</v>
      </c>
      <c r="C94" s="18">
        <f>C38-C92</f>
        <v>-368207.47097998857</v>
      </c>
      <c r="D94" s="18">
        <f>D38-D92</f>
        <v>1199516.1979300007</v>
      </c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5"/>
      <c r="C95" s="77"/>
      <c r="D95" s="77"/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34" t="s">
        <v>140</v>
      </c>
      <c r="C96" s="18">
        <f>C97+C98</f>
        <v>0</v>
      </c>
      <c r="D96" s="18">
        <f>D97+D98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5" t="s">
        <v>141</v>
      </c>
      <c r="C97" s="77">
        <f>[1]Расшир!E1209</f>
        <v>0</v>
      </c>
      <c r="D97" s="77">
        <f>[1]Расшир!F1209</f>
        <v>0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5" t="s">
        <v>142</v>
      </c>
      <c r="C98" s="77">
        <f>[1]Расшир!E1210</f>
        <v>0</v>
      </c>
      <c r="D98" s="77">
        <f>[1]Расшир!F1210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x14ac:dyDescent="0.25">
      <c r="A99" s="12"/>
      <c r="B99" s="25"/>
      <c r="C99" s="77"/>
      <c r="D99" s="77"/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47.25" x14ac:dyDescent="0.25">
      <c r="A100" s="12"/>
      <c r="B100" s="34" t="s">
        <v>143</v>
      </c>
      <c r="C100" s="18">
        <f>C101+C102</f>
        <v>-215027</v>
      </c>
      <c r="D100" s="18">
        <f>D101+D102</f>
        <v>-18600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2" t="s">
        <v>144</v>
      </c>
      <c r="C101" s="77">
        <f>[1]Расшир!E1213</f>
        <v>1726752</v>
      </c>
      <c r="D101" s="77">
        <f>[1]Расшир!F1213</f>
        <v>1520000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2" t="s">
        <v>145</v>
      </c>
      <c r="C102" s="77">
        <f>[1]Расшир!E1214</f>
        <v>-1941779</v>
      </c>
      <c r="D102" s="77">
        <f>[1]Расшир!F1214</f>
        <v>-1538600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5"/>
      <c r="C103" s="77"/>
      <c r="D103" s="77"/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34" t="s">
        <v>146</v>
      </c>
      <c r="C104" s="18">
        <f>C105+C106</f>
        <v>469345.25999999978</v>
      </c>
      <c r="D104" s="18">
        <f>[1]Расшир!F1216</f>
        <v>-493909.08000000007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25" t="s">
        <v>147</v>
      </c>
      <c r="C105" s="77">
        <f>[1]Расшир!E1217</f>
        <v>12113357.26</v>
      </c>
      <c r="D105" s="77">
        <f>[1]Расшир!F1217</f>
        <v>6750000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2" t="s">
        <v>148</v>
      </c>
      <c r="C106" s="77">
        <f>[1]Расшир!E1218</f>
        <v>-11644012</v>
      </c>
      <c r="D106" s="77">
        <f>[1]Расшир!F1218</f>
        <v>-7243909.0800000001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2"/>
      <c r="C107" s="77"/>
      <c r="D107" s="77"/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31.5" x14ac:dyDescent="0.25">
      <c r="A108" s="12"/>
      <c r="B108" s="34" t="s">
        <v>149</v>
      </c>
      <c r="C108" s="18">
        <f>C109+C110</f>
        <v>113889.21097999811</v>
      </c>
      <c r="D108" s="18">
        <f>D109+D110-0.01</f>
        <v>-687007.11793000461</v>
      </c>
      <c r="E108" s="20"/>
      <c r="F108" s="7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5" t="s">
        <v>150</v>
      </c>
      <c r="C109" s="77">
        <f>[1]Расшир!E1228</f>
        <v>-49754686.90918</v>
      </c>
      <c r="D109" s="77">
        <f>[1]Расшир!F1228+0.01</f>
        <v>-36923026.493720002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5" t="s">
        <v>151</v>
      </c>
      <c r="C110" s="77">
        <f>[1]Расшир!E1229</f>
        <v>49868576.120159999</v>
      </c>
      <c r="D110" s="77">
        <f>[1]Расшир!F1229</f>
        <v>36236019.385789998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32"/>
      <c r="C111" s="77"/>
      <c r="D111" s="77"/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31.5" hidden="1" x14ac:dyDescent="0.25">
      <c r="A112" s="12"/>
      <c r="B112" s="34" t="s">
        <v>152</v>
      </c>
      <c r="C112" s="18">
        <f>[1]Расшир!E1219</f>
        <v>0</v>
      </c>
      <c r="D112" s="18">
        <f>D115+D117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9.5" hidden="1" customHeight="1" x14ac:dyDescent="0.25">
      <c r="A113" s="12"/>
      <c r="B113" s="79" t="s">
        <v>153</v>
      </c>
      <c r="C113" s="80">
        <f>[1]Расшир!E1220</f>
        <v>0</v>
      </c>
      <c r="D113" s="81">
        <f>D114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7.25" hidden="1" x14ac:dyDescent="0.25">
      <c r="A114" s="12"/>
      <c r="B114" s="82" t="s">
        <v>154</v>
      </c>
      <c r="C114" s="26">
        <f>[1]Расшир!E1221</f>
        <v>0</v>
      </c>
      <c r="D114" s="77">
        <f>[1]Расшир!F1221</f>
        <v>0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83" t="s">
        <v>155</v>
      </c>
      <c r="C115" s="84">
        <f>[1]Расшир!E1224</f>
        <v>0</v>
      </c>
      <c r="D115" s="85">
        <f>[1]Расшир!F1224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2"/>
      <c r="C116" s="77"/>
      <c r="D116" s="77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9.45" hidden="1" customHeight="1" x14ac:dyDescent="0.25">
      <c r="A117" s="12"/>
      <c r="B117" s="86" t="s">
        <v>156</v>
      </c>
      <c r="C117" s="81">
        <f>C118</f>
        <v>0</v>
      </c>
      <c r="D117" s="81">
        <f>D118</f>
        <v>0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87" t="s">
        <v>157</v>
      </c>
      <c r="C118" s="88">
        <f>[1]Расшир!E1223</f>
        <v>0</v>
      </c>
      <c r="D118" s="89">
        <f>[1]Расшир!F1223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5"/>
      <c r="C119" s="77"/>
      <c r="D119" s="77"/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5"/>
      <c r="C120" s="77"/>
      <c r="D120" s="77"/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32.25" customHeight="1" x14ac:dyDescent="0.25">
      <c r="A121" s="12"/>
      <c r="B121" s="34" t="s">
        <v>158</v>
      </c>
      <c r="C121" s="18">
        <f>C96+C100+C104+C108+C112</f>
        <v>368207.47097999789</v>
      </c>
      <c r="D121" s="18">
        <f>D96+D100+D104+D108+D112</f>
        <v>-1199516.1979300047</v>
      </c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401" spans="6:6" x14ac:dyDescent="0.2">
      <c r="F401" s="90"/>
    </row>
    <row r="486" spans="1:4" s="5" customFormat="1" ht="18.75" x14ac:dyDescent="0.3">
      <c r="A486" s="1"/>
      <c r="B486" s="2"/>
      <c r="C486" s="3"/>
      <c r="D486" s="91"/>
    </row>
    <row r="487" spans="1:4" s="5" customFormat="1" ht="18.75" x14ac:dyDescent="0.3">
      <c r="A487" s="1"/>
      <c r="B487" s="2"/>
      <c r="C487" s="3"/>
      <c r="D487" s="91"/>
    </row>
    <row r="490" spans="1:4" s="5" customFormat="1" x14ac:dyDescent="0.2">
      <c r="A490" s="1"/>
      <c r="B490" s="2"/>
      <c r="C490" s="3"/>
      <c r="D490" s="92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40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04FEB6-52DE-498D-A474-9FE210EA5E02}"/>
</file>

<file path=customXml/itemProps2.xml><?xml version="1.0" encoding="utf-8"?>
<ds:datastoreItem xmlns:ds="http://schemas.openxmlformats.org/officeDocument/2006/customXml" ds:itemID="{9D225817-5578-429F-9A1D-20AB373E1B0B}"/>
</file>

<file path=customXml/itemProps3.xml><?xml version="1.0" encoding="utf-8"?>
<ds:datastoreItem xmlns:ds="http://schemas.openxmlformats.org/officeDocument/2006/customXml" ds:itemID="{D2B72DCB-4375-42D6-8B5D-3B4A1126F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2018-12-14T09:24:26Z</dcterms:created>
  <dcterms:modified xsi:type="dcterms:W3CDTF">2018-12-17T02:30:07Z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