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на 01.11.2018" sheetId="1" r:id="rId1"/>
  </sheets>
  <externalReferences>
    <externalReference r:id="rId2"/>
  </externalReferences>
  <definedNames>
    <definedName name="Z_3A62FDFE_B33F_4285_AF26_B946B57D89E5_.wvu.Rows" localSheetId="0" hidden="1">'на 01.11.2018'!$29:$29,'на 01.11.2018'!$39:$39,'на 01.11.2018'!$78:$79,'на 01.11.2018'!$95:$98,'на 01.11.2018'!$115:$115,'на 01.11.2018'!$119:$119,'на 01.11.2018'!#REF!</definedName>
    <definedName name="Z_5F4BDBB1_E645_4516_8FC8_7D1E2AFE448F_.wvu.Rows" localSheetId="0" hidden="1">'на 01.11.2018'!$29:$29,'на 01.11.2018'!$39:$39,'на 01.11.2018'!$62:$62,'на 01.11.2018'!$78:$79,'на 01.11.2018'!$95:$98,'на 01.11.2018'!$115:$115,'на 01.11.2018'!$119:$119</definedName>
    <definedName name="Z_791A6B44_A126_477F_8F66_87C81269CCAF_.wvu.Rows" localSheetId="0" hidden="1">'на 01.11.2018'!#REF!,'на 01.11.2018'!$113:$114,'на 01.11.2018'!$120:$120</definedName>
    <definedName name="Z_941B9BCB_D95B_4828_B060_DECC595C9511_.wvu.Rows" localSheetId="0" hidden="1">'на 01.11.2018'!$29:$29,'на 01.11.2018'!$32:$32,'на 01.11.2018'!$39:$39,'на 01.11.2018'!$47:$47,'на 01.11.2018'!$62:$62,'на 01.11.2018'!$67:$67,'на 01.11.2018'!$78:$79,'на 01.11.2018'!$95:$98,'на 01.11.2018'!$112:$120,'на 01.11.2018'!#REF!</definedName>
    <definedName name="Z_AD8B40E3_4B89_443C_9ACF_B6D22B3A77E7_.wvu.Rows" localSheetId="0" hidden="1">'на 01.11.2018'!$29:$29,'на 01.11.2018'!$32:$32,'на 01.11.2018'!$39:$39,'на 01.11.2018'!$47:$47,'на 01.11.2018'!$62:$62,'на 01.11.2018'!$67:$67,'на 01.11.2018'!$78:$79,'на 01.11.2018'!$95:$98,'на 01.11.2018'!$112:$120,'на 01.11.2018'!#REF!</definedName>
    <definedName name="Z_AFEF4DE1_67D6_48C6_A8C8_B9E9198BBD0E_.wvu.Rows" localSheetId="0" hidden="1">'на 01.11.2018'!#REF!,'на 01.11.2018'!$120:$120</definedName>
    <definedName name="Z_CAE69FAB_AFBE_4188_8F32_69E048226F14_.wvu.Rows" localSheetId="0" hidden="1">'на 01.11.2018'!$29:$29,'на 01.11.2018'!$32:$32,'на 01.11.2018'!$39:$39,'на 01.11.2018'!$47:$47,'на 01.11.2018'!$62:$62,'на 01.11.2018'!$67:$67,'на 01.11.2018'!$78:$79,'на 01.11.2018'!$95:$98,'на 01.11.2018'!$112:$120,'на 01.11.2018'!#REF!</definedName>
    <definedName name="Z_D2DF83CF_573E_4A86_A4BE_5A992E023C65_.wvu.Rows" localSheetId="0" hidden="1">'на 01.11.2018'!#REF!,'на 01.11.2018'!$113:$114,'на 01.11.2018'!$120:$120</definedName>
    <definedName name="Z_E2CE03E0_A708_4616_8DFD_0910D1C70A9E_.wvu.Rows" localSheetId="0" hidden="1">'на 01.11.2018'!#REF!,'на 01.11.2018'!$113:$114,'на 01.11.2018'!$120:$120</definedName>
    <definedName name="Z_E6F394BB_DB4B_47AB_A066_DC195B03AE3E_.wvu.Rows" localSheetId="0" hidden="1">'на 01.11.2018'!$29:$29,'на 01.11.2018'!$39:$39,'на 01.11.2018'!$62:$62,'на 01.11.2018'!$67:$67,'на 01.11.2018'!$78:$79,'на 01.11.2018'!$95:$98,'на 01.11.2018'!$112:$120,'на 01.11.2018'!#REF!</definedName>
    <definedName name="Z_E8991B2E_0E9F_48F3_A4D6_3B340ABE8C8E_.wvu.Rows" localSheetId="0" hidden="1">'на 01.11.2018'!$39:$40,'на 01.11.2018'!$120:$120</definedName>
    <definedName name="Z_F59D258D_974D_4B2B_B7CC_86B99245EC3C_.wvu.PrintArea" localSheetId="0" hidden="1">'на 01.11.2018'!$A$1:$E$121</definedName>
    <definedName name="Z_F59D258D_974D_4B2B_B7CC_86B99245EC3C_.wvu.Rows" localSheetId="0" hidden="1">'на 01.11.2018'!$29:$29,'на 01.11.2018'!$32:$32,'на 01.11.2018'!$39:$40,'на 01.11.2018'!$47:$47,'на 01.11.2018'!$62:$62,'на 01.11.2018'!$67:$67,'на 01.11.2018'!$78:$79,'на 01.11.2018'!$95:$98,'на 01.11.2018'!$115:$115,'на 01.11.2018'!$119:$119,'на 01.11.2018'!#REF!</definedName>
    <definedName name="Z_F8542D9D_A523_4F6F_8CFE_9BA4BA3D5B88_.wvu.Rows" localSheetId="0" hidden="1">'на 01.11.2018'!$39:$39,'на 01.11.2018'!$95:$98,'на 01.11.2018'!$113:$115,'на 01.11.2018'!$119:$119</definedName>
    <definedName name="Z_FAFBB87E_73E9_461E_A4E8_A0EB3259EED0_.wvu.PrintArea" localSheetId="0" hidden="1">'на 01.11.2018'!$A$1:$E$121</definedName>
    <definedName name="Z_FAFBB87E_73E9_461E_A4E8_A0EB3259EED0_.wvu.Rows" localSheetId="0" hidden="1">'на 01.11.2018'!$30:$30,'на 01.11.2018'!$39:$39,'на 01.11.2018'!$95:$98,'на 01.11.2018'!$113:$115,'на 01.11.2018'!$119:$119</definedName>
  </definedNames>
  <calcPr calcId="145621"/>
</workbook>
</file>

<file path=xl/calcChain.xml><?xml version="1.0" encoding="utf-8"?>
<calcChain xmlns="http://schemas.openxmlformats.org/spreadsheetml/2006/main">
  <c r="D118" i="1" l="1"/>
  <c r="C118" i="1"/>
  <c r="D117" i="1"/>
  <c r="C117" i="1"/>
  <c r="D115" i="1"/>
  <c r="C115" i="1"/>
  <c r="D114" i="1"/>
  <c r="C114" i="1"/>
  <c r="D113" i="1"/>
  <c r="C113" i="1"/>
  <c r="D112" i="1"/>
  <c r="C112" i="1"/>
  <c r="D110" i="1"/>
  <c r="C110" i="1"/>
  <c r="D109" i="1"/>
  <c r="C109" i="1"/>
  <c r="D108" i="1"/>
  <c r="C108" i="1"/>
  <c r="D106" i="1"/>
  <c r="C106" i="1"/>
  <c r="D105" i="1"/>
  <c r="C105" i="1"/>
  <c r="D104" i="1"/>
  <c r="C104" i="1"/>
  <c r="D102" i="1"/>
  <c r="C102" i="1"/>
  <c r="D101" i="1"/>
  <c r="C101" i="1"/>
  <c r="D100" i="1"/>
  <c r="C100" i="1"/>
  <c r="D98" i="1"/>
  <c r="C98" i="1"/>
  <c r="D97" i="1"/>
  <c r="C97" i="1"/>
  <c r="D96" i="1"/>
  <c r="D121" i="1" s="1"/>
  <c r="C96" i="1"/>
  <c r="C121" i="1" s="1"/>
  <c r="D92" i="1"/>
  <c r="E92" i="1" s="1"/>
  <c r="C92" i="1"/>
  <c r="D91" i="1"/>
  <c r="C91" i="1"/>
  <c r="D90" i="1"/>
  <c r="C90" i="1"/>
  <c r="D89" i="1"/>
  <c r="C89" i="1"/>
  <c r="D88" i="1"/>
  <c r="C88" i="1"/>
  <c r="D87" i="1"/>
  <c r="C87" i="1"/>
  <c r="D86" i="1"/>
  <c r="E86" i="1" s="1"/>
  <c r="C86" i="1"/>
  <c r="D85" i="1"/>
  <c r="C85" i="1"/>
  <c r="D84" i="1"/>
  <c r="E84" i="1" s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E70" i="1" s="1"/>
  <c r="C70" i="1"/>
  <c r="D69" i="1"/>
  <c r="C69" i="1"/>
  <c r="D68" i="1"/>
  <c r="C68" i="1"/>
  <c r="D67" i="1"/>
  <c r="C67" i="1"/>
  <c r="D66" i="1"/>
  <c r="C66" i="1"/>
  <c r="D65" i="1"/>
  <c r="E65" i="1" s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E58" i="1" s="1"/>
  <c r="C58" i="1"/>
  <c r="D57" i="1"/>
  <c r="C57" i="1"/>
  <c r="D56" i="1"/>
  <c r="E56" i="1" s="1"/>
  <c r="C56" i="1"/>
  <c r="D55" i="1"/>
  <c r="C55" i="1"/>
  <c r="D54" i="1"/>
  <c r="E54" i="1" s="1"/>
  <c r="C54" i="1"/>
  <c r="D53" i="1"/>
  <c r="C53" i="1"/>
  <c r="D52" i="1"/>
  <c r="E52" i="1" s="1"/>
  <c r="C52" i="1"/>
  <c r="D51" i="1"/>
  <c r="C51" i="1"/>
  <c r="D50" i="1"/>
  <c r="C50" i="1"/>
  <c r="D49" i="1"/>
  <c r="E49" i="1" s="1"/>
  <c r="C49" i="1"/>
  <c r="D48" i="1"/>
  <c r="C48" i="1"/>
  <c r="D47" i="1"/>
  <c r="E47" i="1" s="1"/>
  <c r="C47" i="1"/>
  <c r="D46" i="1"/>
  <c r="C46" i="1"/>
  <c r="D45" i="1"/>
  <c r="E45" i="1" s="1"/>
  <c r="C45" i="1"/>
  <c r="D44" i="1"/>
  <c r="C44" i="1"/>
  <c r="D43" i="1"/>
  <c r="E43" i="1" s="1"/>
  <c r="C43" i="1"/>
  <c r="E39" i="1"/>
  <c r="D38" i="1"/>
  <c r="D94" i="1" s="1"/>
  <c r="C38" i="1"/>
  <c r="C94" i="1" s="1"/>
  <c r="D37" i="1"/>
  <c r="C37" i="1"/>
  <c r="D36" i="1"/>
  <c r="C36" i="1"/>
  <c r="E36" i="1" s="1"/>
  <c r="D35" i="1"/>
  <c r="C35" i="1"/>
  <c r="D34" i="1"/>
  <c r="C34" i="1"/>
  <c r="D33" i="1"/>
  <c r="C33" i="1"/>
  <c r="E33" i="1" s="1"/>
  <c r="D32" i="1"/>
  <c r="C32" i="1"/>
  <c r="D31" i="1"/>
  <c r="C31" i="1"/>
  <c r="E31" i="1" s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C11" i="1" s="1"/>
  <c r="D11" i="1"/>
  <c r="D10" i="1"/>
  <c r="C10" i="1"/>
  <c r="D9" i="1"/>
  <c r="C9" i="1"/>
  <c r="D8" i="1"/>
  <c r="C8" i="1"/>
  <c r="C7" i="1" s="1"/>
  <c r="D7" i="1"/>
  <c r="C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5" i="1"/>
  <c r="E27" i="1"/>
  <c r="E30" i="1"/>
  <c r="E32" i="1"/>
  <c r="E46" i="1"/>
  <c r="E48" i="1"/>
  <c r="E51" i="1"/>
  <c r="E59" i="1"/>
  <c r="E61" i="1"/>
  <c r="E64" i="1"/>
  <c r="E66" i="1"/>
  <c r="E69" i="1"/>
  <c r="E71" i="1"/>
  <c r="E73" i="1"/>
  <c r="E75" i="1"/>
  <c r="E77" i="1"/>
  <c r="E79" i="1"/>
  <c r="E81" i="1"/>
  <c r="E83" i="1"/>
  <c r="E85" i="1"/>
  <c r="E87" i="1"/>
  <c r="E89" i="1"/>
  <c r="E34" i="1"/>
  <c r="E44" i="1"/>
  <c r="E53" i="1"/>
  <c r="E55" i="1"/>
  <c r="E57" i="1"/>
  <c r="E91" i="1"/>
  <c r="D6" i="1"/>
  <c r="E22" i="1"/>
  <c r="E24" i="1"/>
  <c r="E26" i="1"/>
  <c r="E28" i="1"/>
  <c r="E60" i="1"/>
  <c r="E63" i="1"/>
  <c r="E68" i="1"/>
  <c r="E72" i="1"/>
  <c r="E74" i="1"/>
  <c r="E76" i="1"/>
  <c r="E78" i="1"/>
  <c r="E80" i="1"/>
  <c r="E82" i="1"/>
  <c r="E88" i="1"/>
  <c r="E90" i="1"/>
  <c r="E38" i="1"/>
  <c r="E6" i="1" l="1"/>
</calcChain>
</file>

<file path=xl/sharedStrings.xml><?xml version="1.0" encoding="utf-8"?>
<sst xmlns="http://schemas.openxmlformats.org/spreadsheetml/2006/main" count="161" uniqueCount="159">
  <si>
    <t xml:space="preserve">                           Сведения об исполнении бюджета г. Красноярска на 01.11.2018 г.</t>
  </si>
  <si>
    <t>тыс. руб.</t>
  </si>
  <si>
    <t>Наименование показателей</t>
  </si>
  <si>
    <t>Бюджет города   на 2018 год с учетом изменений</t>
  </si>
  <si>
    <t>Исполненона 01.11.2018г.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</si>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</sst>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8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8/X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1002188.05</v>
          </cell>
          <cell r="F9">
            <v>925364.40457999997</v>
          </cell>
        </row>
        <row r="13">
          <cell r="E13">
            <v>7786320.7000000002</v>
          </cell>
          <cell r="F13">
            <v>6154651.9002500009</v>
          </cell>
        </row>
        <row r="32">
          <cell r="E32">
            <v>986578.4</v>
          </cell>
          <cell r="F32">
            <v>848038.97522999998</v>
          </cell>
        </row>
        <row r="35">
          <cell r="E35">
            <v>1165.74</v>
          </cell>
          <cell r="F35">
            <v>1453.60168</v>
          </cell>
        </row>
        <row r="41">
          <cell r="E41">
            <v>328933.65000000002</v>
          </cell>
          <cell r="F41">
            <v>148217.33788000001</v>
          </cell>
        </row>
        <row r="42">
          <cell r="E42">
            <v>882858.66999999993</v>
          </cell>
          <cell r="F42">
            <v>740343.3774</v>
          </cell>
        </row>
        <row r="51">
          <cell r="E51">
            <v>282409.34000000003</v>
          </cell>
          <cell r="F51">
            <v>229918.45882999999</v>
          </cell>
        </row>
        <row r="59">
          <cell r="E59">
            <v>102.54</v>
          </cell>
          <cell r="F59">
            <v>60.112389999999998</v>
          </cell>
        </row>
        <row r="76">
          <cell r="E76">
            <v>1456323.4600000002</v>
          </cell>
          <cell r="F76">
            <v>825691.62511000002</v>
          </cell>
        </row>
        <row r="107">
          <cell r="E107">
            <v>56778.7</v>
          </cell>
          <cell r="F107">
            <v>44975.804499999998</v>
          </cell>
        </row>
        <row r="117">
          <cell r="E117">
            <v>87367.88</v>
          </cell>
          <cell r="F117">
            <v>77878.18505</v>
          </cell>
        </row>
        <row r="131">
          <cell r="E131">
            <v>1329440.42</v>
          </cell>
          <cell r="F131">
            <v>691758.41688000003</v>
          </cell>
        </row>
        <row r="154">
          <cell r="E154">
            <v>184.79</v>
          </cell>
          <cell r="F154">
            <v>65.75</v>
          </cell>
        </row>
        <row r="159">
          <cell r="E159">
            <v>266726.67000000004</v>
          </cell>
          <cell r="F159">
            <v>212511.62351999999</v>
          </cell>
        </row>
        <row r="211">
          <cell r="E211">
            <v>5160.28</v>
          </cell>
          <cell r="F211">
            <v>7692.6917899999999</v>
          </cell>
        </row>
        <row r="217">
          <cell r="E217">
            <v>20478621.666300002</v>
          </cell>
          <cell r="F217">
            <v>13661004.737930002</v>
          </cell>
        </row>
        <row r="218">
          <cell r="E218">
            <v>20490972.30844</v>
          </cell>
          <cell r="F218">
            <v>13670444.202010002</v>
          </cell>
        </row>
        <row r="219">
          <cell r="E219">
            <v>78824.3</v>
          </cell>
          <cell r="F219">
            <v>78824.3</v>
          </cell>
        </row>
        <row r="223">
          <cell r="E223">
            <v>10502220.392000001</v>
          </cell>
          <cell r="F223">
            <v>8734262.6651400011</v>
          </cell>
        </row>
        <row r="275">
          <cell r="E275">
            <v>2500000</v>
          </cell>
          <cell r="F275">
            <v>641775.92856000003</v>
          </cell>
        </row>
        <row r="285">
          <cell r="E285">
            <v>7409927.61644</v>
          </cell>
          <cell r="F285">
            <v>4215581.3083099993</v>
          </cell>
        </row>
        <row r="348">
          <cell r="E348">
            <v>1155.403</v>
          </cell>
          <cell r="F348">
            <v>1155.403</v>
          </cell>
        </row>
        <row r="351">
          <cell r="E351">
            <v>522.12486000000001</v>
          </cell>
          <cell r="F351">
            <v>522.12486000000001</v>
          </cell>
        </row>
        <row r="353">
          <cell r="E353">
            <v>3580.5699999999997</v>
          </cell>
          <cell r="F353">
            <v>7111.1658000000007</v>
          </cell>
        </row>
        <row r="359">
          <cell r="E359">
            <v>-17608.740000000002</v>
          </cell>
          <cell r="F359">
            <v>-18228.157739999999</v>
          </cell>
        </row>
        <row r="380">
          <cell r="E380">
            <v>35464509.5163</v>
          </cell>
          <cell r="F380">
            <v>25019576.879720002</v>
          </cell>
        </row>
        <row r="383">
          <cell r="E383">
            <v>2777056.3967599999</v>
          </cell>
          <cell r="F383">
            <v>1904026.2898900001</v>
          </cell>
        </row>
        <row r="422">
          <cell r="E422">
            <v>3055.72</v>
          </cell>
          <cell r="F422">
            <v>2250.0565699999997</v>
          </cell>
        </row>
        <row r="426">
          <cell r="E426">
            <v>67468.41</v>
          </cell>
          <cell r="F426">
            <v>39012.548999999999</v>
          </cell>
        </row>
        <row r="435">
          <cell r="E435">
            <v>955960.19672000001</v>
          </cell>
          <cell r="F435">
            <v>722982.28485000005</v>
          </cell>
        </row>
        <row r="447">
          <cell r="E447">
            <v>2056.7959999999998</v>
          </cell>
          <cell r="F447">
            <v>667.59766999999999</v>
          </cell>
        </row>
        <row r="450">
          <cell r="E450">
            <v>196243.45735000004</v>
          </cell>
          <cell r="F450">
            <v>128715.06814000002</v>
          </cell>
        </row>
        <row r="461">
          <cell r="E461">
            <v>108933.55499999999</v>
          </cell>
          <cell r="F461">
            <v>82640.608959999998</v>
          </cell>
        </row>
        <row r="469">
          <cell r="E469">
            <v>66803.654689999996</v>
          </cell>
          <cell r="F469">
            <v>0</v>
          </cell>
        </row>
        <row r="471">
          <cell r="E471">
            <v>1376534.6070000001</v>
          </cell>
          <cell r="F471">
            <v>927758.12469999981</v>
          </cell>
        </row>
        <row r="498">
          <cell r="E498">
            <v>86125.661000000007</v>
          </cell>
          <cell r="F498">
            <v>65641.251929999999</v>
          </cell>
        </row>
        <row r="509">
          <cell r="E509">
            <v>86125.661000000022</v>
          </cell>
          <cell r="F509">
            <v>65641.251929999999</v>
          </cell>
        </row>
        <row r="517">
          <cell r="E517">
            <v>6247104.2882399987</v>
          </cell>
          <cell r="F517">
            <v>3887754.2098000003</v>
          </cell>
        </row>
        <row r="577">
          <cell r="E577">
            <v>874490.73693999997</v>
          </cell>
          <cell r="F577">
            <v>606217.67176000006</v>
          </cell>
        </row>
        <row r="588">
          <cell r="E588">
            <v>5207261.0325200008</v>
          </cell>
          <cell r="F588">
            <v>3204597.2296800003</v>
          </cell>
        </row>
        <row r="599">
          <cell r="E599">
            <v>165352.51878000001</v>
          </cell>
          <cell r="F599">
            <v>76939.30836000001</v>
          </cell>
        </row>
        <row r="615">
          <cell r="E615">
            <v>6275280.5329999998</v>
          </cell>
          <cell r="F615">
            <v>2410282.4421399999</v>
          </cell>
        </row>
        <row r="662">
          <cell r="E662">
            <v>2091038.3697000002</v>
          </cell>
          <cell r="F662">
            <v>998137.88920999994</v>
          </cell>
        </row>
        <row r="674">
          <cell r="E674">
            <v>407552.41416000004</v>
          </cell>
          <cell r="F674">
            <v>219594.40069000001</v>
          </cell>
        </row>
        <row r="681">
          <cell r="E681">
            <v>3369005.0209900001</v>
          </cell>
          <cell r="F681">
            <v>928695.69782</v>
          </cell>
        </row>
        <row r="691">
          <cell r="E691">
            <v>0</v>
          </cell>
          <cell r="F691">
            <v>0</v>
          </cell>
        </row>
        <row r="694">
          <cell r="E694">
            <v>407684.72815000004</v>
          </cell>
          <cell r="F694">
            <v>263854.45442000002</v>
          </cell>
        </row>
        <row r="715">
          <cell r="E715">
            <v>2811.99532</v>
          </cell>
          <cell r="F715">
            <v>2523.7953199999997</v>
          </cell>
        </row>
        <row r="723">
          <cell r="E723">
            <v>43.195320000000002</v>
          </cell>
          <cell r="F723">
            <v>43.195320000000002</v>
          </cell>
        </row>
        <row r="724">
          <cell r="E724">
            <v>2768.8</v>
          </cell>
          <cell r="F724">
            <v>2480.6</v>
          </cell>
        </row>
        <row r="727">
          <cell r="E727">
            <v>0</v>
          </cell>
          <cell r="F727">
            <v>0</v>
          </cell>
        </row>
        <row r="729">
          <cell r="E729">
            <v>14885738.526519999</v>
          </cell>
          <cell r="F729">
            <v>11012745.270229999</v>
          </cell>
        </row>
        <row r="770">
          <cell r="E770">
            <v>5989458.5161200007</v>
          </cell>
          <cell r="F770">
            <v>4190431.42826</v>
          </cell>
        </row>
        <row r="784">
          <cell r="E784">
            <v>6928070.0399900004</v>
          </cell>
          <cell r="F784">
            <v>5240469.9184499998</v>
          </cell>
        </row>
        <row r="796">
          <cell r="E796">
            <v>839942.07801000006</v>
          </cell>
          <cell r="F796">
            <v>686768.35424999997</v>
          </cell>
        </row>
        <row r="803">
          <cell r="E803">
            <v>567565.7247599999</v>
          </cell>
          <cell r="F803">
            <v>469005.73978000006</v>
          </cell>
        </row>
        <row r="825">
          <cell r="E825">
            <v>560702.16764</v>
          </cell>
          <cell r="F825">
            <v>426069.82948999997</v>
          </cell>
        </row>
        <row r="846">
          <cell r="E846">
            <v>926139.06087000016</v>
          </cell>
          <cell r="F846">
            <v>705104.28610999987</v>
          </cell>
        </row>
        <row r="886">
          <cell r="E886">
            <v>819292.59287000005</v>
          </cell>
          <cell r="F886">
            <v>629134.32236000011</v>
          </cell>
        </row>
        <row r="895">
          <cell r="E895">
            <v>22922.538</v>
          </cell>
          <cell r="F895">
            <v>18226.76901</v>
          </cell>
        </row>
        <row r="899">
          <cell r="E899">
            <v>83923.930000000008</v>
          </cell>
          <cell r="F899">
            <v>57743.194739999999</v>
          </cell>
        </row>
        <row r="911">
          <cell r="E911">
            <v>0</v>
          </cell>
          <cell r="F911">
            <v>0</v>
          </cell>
        </row>
        <row r="932">
          <cell r="E932">
            <v>0</v>
          </cell>
          <cell r="F932">
            <v>0</v>
          </cell>
        </row>
        <row r="1032">
          <cell r="E1032">
            <v>2200949.4688300001</v>
          </cell>
          <cell r="F1032">
            <v>1651863.42817</v>
          </cell>
        </row>
        <row r="1078">
          <cell r="E1078">
            <v>28660.76</v>
          </cell>
          <cell r="F1078">
            <v>21284.940860000002</v>
          </cell>
        </row>
        <row r="1082">
          <cell r="E1082">
            <v>779111.65205999999</v>
          </cell>
          <cell r="F1082">
            <v>611403.26968999999</v>
          </cell>
        </row>
        <row r="1087">
          <cell r="E1087">
            <v>714835.73486999993</v>
          </cell>
          <cell r="F1087">
            <v>555602.40217999998</v>
          </cell>
        </row>
        <row r="1101">
          <cell r="E1101">
            <v>122718.20000000001</v>
          </cell>
          <cell r="F1101">
            <v>51220.159059999998</v>
          </cell>
        </row>
        <row r="1107">
          <cell r="E1107">
            <v>555623.12190000003</v>
          </cell>
          <cell r="F1107">
            <v>412352.65638000006</v>
          </cell>
        </row>
        <row r="1119">
          <cell r="E1119">
            <v>1356676.2383400002</v>
          </cell>
          <cell r="F1119">
            <v>1046666.7569999999</v>
          </cell>
        </row>
        <row r="1168">
          <cell r="E1168">
            <v>844814.22804000007</v>
          </cell>
          <cell r="F1168">
            <v>675194.74708</v>
          </cell>
        </row>
        <row r="1173">
          <cell r="E1173">
            <v>381904.7683</v>
          </cell>
          <cell r="F1173">
            <v>251044.76436999999</v>
          </cell>
        </row>
        <row r="1181">
          <cell r="E1181">
            <v>129957.24199999998</v>
          </cell>
          <cell r="F1181">
            <v>120427.24554999999</v>
          </cell>
        </row>
        <row r="1196">
          <cell r="E1196">
            <v>1084091.29021</v>
          </cell>
          <cell r="F1196">
            <v>770371.07663999998</v>
          </cell>
        </row>
        <row r="1199">
          <cell r="E1199">
            <v>1084091.29021</v>
          </cell>
          <cell r="F1199">
            <v>770371.07663999998</v>
          </cell>
        </row>
        <row r="1203">
          <cell r="E1203">
            <v>35841973.459090002</v>
          </cell>
          <cell r="F1203">
            <v>23456978.807229996</v>
          </cell>
        </row>
        <row r="1209">
          <cell r="E1209">
            <v>0</v>
          </cell>
          <cell r="F1209">
            <v>0</v>
          </cell>
        </row>
        <row r="1210">
          <cell r="E1210">
            <v>0</v>
          </cell>
          <cell r="F1210">
            <v>0</v>
          </cell>
        </row>
        <row r="1213">
          <cell r="E1213">
            <v>1726752</v>
          </cell>
          <cell r="F1213">
            <v>1520000</v>
          </cell>
        </row>
        <row r="1214">
          <cell r="E1214">
            <v>-1941779</v>
          </cell>
          <cell r="F1214">
            <v>-838600</v>
          </cell>
        </row>
        <row r="1216">
          <cell r="F1216">
            <v>-1043909.0800000001</v>
          </cell>
        </row>
        <row r="1217">
          <cell r="E1217">
            <v>12165439</v>
          </cell>
          <cell r="F1217">
            <v>6000000</v>
          </cell>
        </row>
        <row r="1218">
          <cell r="E1218">
            <v>-11644012</v>
          </cell>
          <cell r="F1218">
            <v>-7043909.0800000001</v>
          </cell>
        </row>
        <row r="1219">
          <cell r="E1219">
            <v>0</v>
          </cell>
        </row>
        <row r="1224">
          <cell r="E1224">
            <v>0</v>
          </cell>
          <cell r="F1224">
            <v>0</v>
          </cell>
        </row>
        <row r="1228">
          <cell r="E1228">
            <v>-49356700.5163</v>
          </cell>
          <cell r="F1228">
            <v>-32662871.954319999</v>
          </cell>
        </row>
        <row r="1229">
          <cell r="E1229">
            <v>49427764.459090002</v>
          </cell>
          <cell r="F1229">
            <v>31462782.961830001</v>
          </cell>
        </row>
      </sheetData>
      <sheetData sheetId="1"/>
      <sheetData sheetId="2">
        <row r="21">
          <cell r="D21">
            <v>456559.1</v>
          </cell>
          <cell r="E21">
            <v>405358.93052999995</v>
          </cell>
        </row>
        <row r="29">
          <cell r="D29">
            <v>56789.46</v>
          </cell>
          <cell r="E29">
            <v>44590.946170000003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90"/>
  <sheetViews>
    <sheetView tabSelected="1" view="pageBreakPreview" topLeftCell="A13" zoomScale="90" zoomScaleNormal="100" zoomScaleSheetLayoutView="90" workbookViewId="0">
      <selection activeCell="B108" sqref="B108"/>
    </sheetView>
  </sheetViews>
  <sheetFormatPr defaultRowHeight="12.75" x14ac:dyDescent="0.2"/>
  <cols>
    <col min="1" max="1" width="6.7109375" style="1" customWidth="1"/>
    <col min="2" max="2" width="60.8554687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14985887.849999998</v>
      </c>
      <c r="D6" s="92">
        <f>D7+D11+D15+D18+D19+D20+D21+D22+D23+D24+D25+D26+D10+0.01</f>
        <v>11358572.141790003</v>
      </c>
      <c r="E6" s="19">
        <f>D6/C6</f>
        <v>0.75795123088352778</v>
      </c>
      <c r="F6" s="20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17" t="s">
        <v>7</v>
      </c>
      <c r="C7" s="21">
        <f>C8+C9</f>
        <v>8788508.75</v>
      </c>
      <c r="D7" s="22">
        <f>D8+D9</f>
        <v>7080016.3048300007</v>
      </c>
      <c r="E7" s="23">
        <f>D7/C7</f>
        <v>0.8055992781289546</v>
      </c>
      <c r="F7" s="20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4" t="s">
        <v>8</v>
      </c>
      <c r="C8" s="25">
        <f>[1]Расшир!E9</f>
        <v>1002188.05</v>
      </c>
      <c r="D8" s="26">
        <f>[1]Расшир!F9</f>
        <v>925364.40457999997</v>
      </c>
      <c r="E8" s="23">
        <f>D8/C8</f>
        <v>0.92334408156233749</v>
      </c>
      <c r="F8" s="20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4" t="s">
        <v>9</v>
      </c>
      <c r="C9" s="25">
        <f>[1]Расшир!E13</f>
        <v>7786320.7000000002</v>
      </c>
      <c r="D9" s="26">
        <f>[1]Расшир!F13</f>
        <v>6154651.9002500009</v>
      </c>
      <c r="E9" s="27">
        <f>D9/C9</f>
        <v>0.79044418248146397</v>
      </c>
      <c r="F9" s="20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8" t="s">
        <v>10</v>
      </c>
      <c r="C10" s="29">
        <f>[1]экономика!D21</f>
        <v>456559.1</v>
      </c>
      <c r="D10" s="22">
        <f>[1]экономика!E21</f>
        <v>405358.93052999995</v>
      </c>
      <c r="E10" s="30">
        <f>D10/C10</f>
        <v>0.88785642544415388</v>
      </c>
      <c r="F10" s="20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17" t="s">
        <v>11</v>
      </c>
      <c r="C11" s="21">
        <f>C12+C13+C14</f>
        <v>1044533.6</v>
      </c>
      <c r="D11" s="21">
        <f>D12+D13+D14</f>
        <v>894083.51307999995</v>
      </c>
      <c r="E11" s="23">
        <f t="shared" ref="E11:E92" si="0">D11/C11</f>
        <v>0.85596433956743945</v>
      </c>
      <c r="F11" s="20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1" t="s">
        <v>12</v>
      </c>
      <c r="C12" s="25">
        <f>[1]Расшир!E32</f>
        <v>986578.4</v>
      </c>
      <c r="D12" s="25">
        <f>[1]Расшир!F32-0.01</f>
        <v>848038.96522999997</v>
      </c>
      <c r="E12" s="27">
        <f t="shared" si="0"/>
        <v>0.85957584843738721</v>
      </c>
      <c r="F12" s="20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4" t="s">
        <v>13</v>
      </c>
      <c r="C13" s="25">
        <f>[1]Расшир!E35</f>
        <v>1165.74</v>
      </c>
      <c r="D13" s="25">
        <f>[1]Расшир!F35</f>
        <v>1453.60168</v>
      </c>
      <c r="E13" s="27">
        <f t="shared" si="0"/>
        <v>1.2469347195772642</v>
      </c>
      <c r="F13" s="20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2" t="s">
        <v>14</v>
      </c>
      <c r="C14" s="25">
        <f>[1]экономика!D29</f>
        <v>56789.46</v>
      </c>
      <c r="D14" s="25">
        <f>[1]экономика!E29</f>
        <v>44590.946170000003</v>
      </c>
      <c r="E14" s="23">
        <f t="shared" si="0"/>
        <v>0.78519757310599547</v>
      </c>
      <c r="F14" s="20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17" t="s">
        <v>15</v>
      </c>
      <c r="C15" s="21">
        <f>C16+C17</f>
        <v>1211792.3199999998</v>
      </c>
      <c r="D15" s="21">
        <f>D16+D17</f>
        <v>888560.71528</v>
      </c>
      <c r="E15" s="23">
        <f>D15/C15</f>
        <v>0.73326155036202911</v>
      </c>
      <c r="F15" s="20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4" t="s">
        <v>16</v>
      </c>
      <c r="C16" s="25">
        <f>[1]Расшир!E41</f>
        <v>328933.65000000002</v>
      </c>
      <c r="D16" s="25">
        <f>[1]Расшир!F41</f>
        <v>148217.33788000001</v>
      </c>
      <c r="E16" s="27">
        <f>D16/C16</f>
        <v>0.45059949895670448</v>
      </c>
      <c r="F16" s="20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4" t="s">
        <v>17</v>
      </c>
      <c r="C17" s="25">
        <f>[1]Расшир!E42</f>
        <v>882858.66999999993</v>
      </c>
      <c r="D17" s="25">
        <f>[1]Расшир!F42</f>
        <v>740343.3774</v>
      </c>
      <c r="E17" s="27">
        <f t="shared" si="0"/>
        <v>0.83857519052285012</v>
      </c>
      <c r="F17" s="20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17" t="s">
        <v>18</v>
      </c>
      <c r="C18" s="21">
        <f>[1]Расшир!E51</f>
        <v>282409.34000000003</v>
      </c>
      <c r="D18" s="21">
        <f>[1]Расшир!F51</f>
        <v>229918.45882999999</v>
      </c>
      <c r="E18" s="23">
        <f t="shared" si="0"/>
        <v>0.81413192223033404</v>
      </c>
      <c r="F18" s="20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3" t="s">
        <v>19</v>
      </c>
      <c r="C19" s="21">
        <f>[1]Расшир!E59</f>
        <v>102.54</v>
      </c>
      <c r="D19" s="21">
        <f>[1]Расшир!F59</f>
        <v>60.112389999999998</v>
      </c>
      <c r="E19" s="23">
        <f>D19/C19</f>
        <v>0.58623356738833621</v>
      </c>
      <c r="F19" s="20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3" t="s">
        <v>20</v>
      </c>
      <c r="C20" s="21">
        <f>[1]Расшир!E76</f>
        <v>1456323.4600000002</v>
      </c>
      <c r="D20" s="21">
        <f>[1]Расшир!F76</f>
        <v>825691.62511000002</v>
      </c>
      <c r="E20" s="23">
        <f t="shared" si="0"/>
        <v>0.5669699402562669</v>
      </c>
      <c r="F20" s="20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3" t="s">
        <v>21</v>
      </c>
      <c r="C21" s="21">
        <f>[1]Расшир!E107</f>
        <v>56778.7</v>
      </c>
      <c r="D21" s="21">
        <f>[1]Расшир!F107</f>
        <v>44975.804499999998</v>
      </c>
      <c r="E21" s="23">
        <f t="shared" si="0"/>
        <v>0.79212459073561037</v>
      </c>
      <c r="F21" s="20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3" t="s">
        <v>22</v>
      </c>
      <c r="C22" s="21">
        <f>[1]Расшир!E117</f>
        <v>87367.88</v>
      </c>
      <c r="D22" s="21">
        <f>[1]Расшир!F117</f>
        <v>77878.18505</v>
      </c>
      <c r="E22" s="23">
        <f t="shared" si="0"/>
        <v>0.89138233696411084</v>
      </c>
      <c r="F22" s="20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3" t="s">
        <v>23</v>
      </c>
      <c r="C23" s="21">
        <f>[1]Расшир!E131</f>
        <v>1329440.42</v>
      </c>
      <c r="D23" s="21">
        <f>[1]Расшир!F131</f>
        <v>691758.41688000003</v>
      </c>
      <c r="E23" s="23">
        <f t="shared" si="0"/>
        <v>0.52033803581810767</v>
      </c>
      <c r="F23" s="20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17" t="s">
        <v>24</v>
      </c>
      <c r="C24" s="21">
        <f>[1]Расшир!E154</f>
        <v>184.79</v>
      </c>
      <c r="D24" s="21">
        <f>[1]Расшир!F154</f>
        <v>65.75</v>
      </c>
      <c r="E24" s="23">
        <f t="shared" si="0"/>
        <v>0.35580929703988312</v>
      </c>
      <c r="F24" s="20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17" t="s">
        <v>25</v>
      </c>
      <c r="C25" s="21">
        <f>[1]Расшир!E159</f>
        <v>266726.67000000004</v>
      </c>
      <c r="D25" s="21">
        <f>[1]Расшир!F159</f>
        <v>212511.62351999999</v>
      </c>
      <c r="E25" s="23">
        <f t="shared" si="0"/>
        <v>0.79673931189558189</v>
      </c>
      <c r="F25" s="20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4" t="s">
        <v>26</v>
      </c>
      <c r="C26" s="21">
        <f>[1]Расшир!E211</f>
        <v>5160.28</v>
      </c>
      <c r="D26" s="21">
        <f>[1]Расшир!F211</f>
        <v>7692.6917899999999</v>
      </c>
      <c r="E26" s="23">
        <f t="shared" si="0"/>
        <v>1.4907508487911509</v>
      </c>
      <c r="F26" s="20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17" t="s">
        <v>27</v>
      </c>
      <c r="C27" s="21">
        <f>[1]Расшир!E217</f>
        <v>20478621.666300002</v>
      </c>
      <c r="D27" s="21">
        <f>[1]Расшир!F217</f>
        <v>13661004.737930002</v>
      </c>
      <c r="E27" s="23">
        <f t="shared" si="0"/>
        <v>0.66708614283405621</v>
      </c>
      <c r="F27" s="20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4" t="s">
        <v>28</v>
      </c>
      <c r="C28" s="21">
        <f>[1]Расшир!E218</f>
        <v>20490972.30844</v>
      </c>
      <c r="D28" s="21">
        <f>[1]Расшир!F218</f>
        <v>13670444.202010002</v>
      </c>
      <c r="E28" s="23">
        <f t="shared" si="0"/>
        <v>0.66714473067631352</v>
      </c>
      <c r="F28" s="20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5" t="s">
        <v>29</v>
      </c>
      <c r="C29" s="21">
        <f>[1]Расшир!E348</f>
        <v>1155.403</v>
      </c>
      <c r="D29" s="21">
        <f>[1]Расшир!F348</f>
        <v>1155.403</v>
      </c>
      <c r="E29" s="23">
        <v>0</v>
      </c>
      <c r="F29" s="20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6"/>
      <c r="B30" s="37" t="s">
        <v>30</v>
      </c>
      <c r="C30" s="25">
        <f>[1]Расшир!E219</f>
        <v>78824.3</v>
      </c>
      <c r="D30" s="25">
        <f>[1]Расшир!F219</f>
        <v>78824.3</v>
      </c>
      <c r="E30" s="27">
        <f t="shared" si="0"/>
        <v>1</v>
      </c>
      <c r="F30" s="20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38"/>
      <c r="B31" s="37" t="s">
        <v>31</v>
      </c>
      <c r="C31" s="25">
        <f>[1]Расшир!E223</f>
        <v>10502220.392000001</v>
      </c>
      <c r="D31" s="25">
        <f>[1]Расшир!F223</f>
        <v>8734262.6651400011</v>
      </c>
      <c r="E31" s="27">
        <f>D31/C31</f>
        <v>0.83165867208359767</v>
      </c>
      <c r="F31" s="20"/>
      <c r="G31" s="8"/>
      <c r="H31" s="8"/>
      <c r="I31" s="8"/>
      <c r="J31" s="8"/>
      <c r="K31" s="8"/>
      <c r="L31" s="8"/>
      <c r="M31" s="8"/>
      <c r="N31" s="8"/>
    </row>
    <row r="32" spans="1:14" ht="17.25" customHeight="1" x14ac:dyDescent="0.25">
      <c r="A32" s="38"/>
      <c r="B32" s="37" t="s">
        <v>32</v>
      </c>
      <c r="C32" s="25">
        <f>[1]Расшир!E275</f>
        <v>2500000</v>
      </c>
      <c r="D32" s="25">
        <f>[1]Расшир!F275</f>
        <v>641775.92856000003</v>
      </c>
      <c r="E32" s="27">
        <f>D32/C32</f>
        <v>0.25671037142399999</v>
      </c>
      <c r="F32" s="20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8"/>
      <c r="B33" s="37" t="s">
        <v>33</v>
      </c>
      <c r="C33" s="25">
        <f>[1]Расшир!E285</f>
        <v>7409927.61644</v>
      </c>
      <c r="D33" s="25">
        <f>[1]Расшир!F285</f>
        <v>4215581.3083099993</v>
      </c>
      <c r="E33" s="27">
        <f t="shared" si="0"/>
        <v>0.56890991741364927</v>
      </c>
      <c r="F33" s="20"/>
      <c r="G33" s="8"/>
      <c r="H33" s="8"/>
      <c r="I33" s="8"/>
      <c r="J33" s="8"/>
      <c r="K33" s="8"/>
      <c r="L33" s="8"/>
      <c r="M33" s="8"/>
      <c r="N33" s="8"/>
    </row>
    <row r="34" spans="1:14" ht="33" customHeight="1" x14ac:dyDescent="0.25">
      <c r="A34" s="12"/>
      <c r="B34" s="35" t="s">
        <v>29</v>
      </c>
      <c r="C34" s="21">
        <f>[1]Расшир!E348</f>
        <v>1155.403</v>
      </c>
      <c r="D34" s="21">
        <f>[1]Расшир!F348</f>
        <v>1155.403</v>
      </c>
      <c r="E34" s="27">
        <f t="shared" si="0"/>
        <v>1</v>
      </c>
      <c r="F34" s="20"/>
      <c r="G34" s="8"/>
      <c r="H34" s="8"/>
      <c r="I34" s="8"/>
      <c r="J34" s="8"/>
      <c r="K34" s="8"/>
      <c r="L34" s="8"/>
      <c r="M34" s="8"/>
      <c r="N34" s="8"/>
    </row>
    <row r="35" spans="1:14" ht="32.450000000000003" customHeight="1" x14ac:dyDescent="0.25">
      <c r="A35" s="12"/>
      <c r="B35" s="35" t="s">
        <v>34</v>
      </c>
      <c r="C35" s="21">
        <f>[1]Расшир!E359</f>
        <v>-17608.740000000002</v>
      </c>
      <c r="D35" s="21">
        <f>[1]Расшир!F359</f>
        <v>-18228.157739999999</v>
      </c>
      <c r="E35" s="27" t="s">
        <v>35</v>
      </c>
      <c r="F35" s="20"/>
      <c r="G35" s="8"/>
      <c r="H35" s="8"/>
      <c r="I35" s="8"/>
      <c r="J35" s="8"/>
      <c r="K35" s="8"/>
      <c r="L35" s="8"/>
      <c r="M35" s="8"/>
      <c r="N35" s="8"/>
    </row>
    <row r="36" spans="1:14" ht="16.899999999999999" customHeight="1" x14ac:dyDescent="0.25">
      <c r="A36" s="12"/>
      <c r="B36" s="35" t="s">
        <v>36</v>
      </c>
      <c r="C36" s="29">
        <f>[1]Расшир!E351</f>
        <v>522.12486000000001</v>
      </c>
      <c r="D36" s="29">
        <f>[1]Расшир!F351</f>
        <v>522.12486000000001</v>
      </c>
      <c r="E36" s="23">
        <f t="shared" si="0"/>
        <v>1</v>
      </c>
      <c r="F36" s="20"/>
      <c r="G36" s="8"/>
      <c r="H36" s="8"/>
      <c r="I36" s="8"/>
      <c r="J36" s="8"/>
      <c r="K36" s="8"/>
      <c r="L36" s="8"/>
      <c r="M36" s="8"/>
      <c r="N36" s="8"/>
    </row>
    <row r="37" spans="1:14" ht="50.25" customHeight="1" x14ac:dyDescent="0.25">
      <c r="A37" s="12"/>
      <c r="B37" s="39" t="s">
        <v>37</v>
      </c>
      <c r="C37" s="29">
        <f>[1]Расшир!E353</f>
        <v>3580.5699999999997</v>
      </c>
      <c r="D37" s="29">
        <f>[1]Расшир!F353</f>
        <v>7111.1658000000007</v>
      </c>
      <c r="E37" s="23" t="s">
        <v>35</v>
      </c>
      <c r="F37" s="20"/>
      <c r="G37" s="8"/>
      <c r="H37" s="8"/>
      <c r="I37" s="8"/>
      <c r="J37" s="8"/>
      <c r="K37" s="8"/>
      <c r="L37" s="8"/>
      <c r="M37" s="8"/>
      <c r="N37" s="8"/>
    </row>
    <row r="38" spans="1:14" s="44" customFormat="1" ht="18.75" x14ac:dyDescent="0.3">
      <c r="A38" s="40"/>
      <c r="B38" s="41" t="s">
        <v>38</v>
      </c>
      <c r="C38" s="21">
        <f>[1]Расшир!E380</f>
        <v>35464509.5163</v>
      </c>
      <c r="D38" s="21">
        <f>[1]Расшир!F380</f>
        <v>25019576.879720002</v>
      </c>
      <c r="E38" s="23">
        <f t="shared" si="0"/>
        <v>0.70548210650483245</v>
      </c>
      <c r="F38" s="42"/>
      <c r="G38" s="43"/>
      <c r="H38" s="43"/>
      <c r="I38" s="43"/>
      <c r="J38" s="43"/>
      <c r="K38" s="43"/>
      <c r="L38" s="43"/>
      <c r="M38" s="43"/>
      <c r="N38" s="43"/>
    </row>
    <row r="39" spans="1:14" ht="15.75" hidden="1" x14ac:dyDescent="0.25">
      <c r="A39" s="12"/>
      <c r="B39" s="24"/>
      <c r="C39" s="45"/>
      <c r="D39" s="45"/>
      <c r="E39" s="46" t="e">
        <f t="shared" si="0"/>
        <v>#DIV/0!</v>
      </c>
      <c r="F39" s="20"/>
      <c r="G39" s="8"/>
      <c r="H39" s="8"/>
      <c r="I39" s="8"/>
      <c r="J39" s="8"/>
      <c r="K39" s="8"/>
      <c r="L39" s="8"/>
      <c r="M39" s="8"/>
      <c r="N39" s="8"/>
    </row>
    <row r="40" spans="1:14" ht="9" customHeight="1" x14ac:dyDescent="0.2">
      <c r="A40" s="12"/>
      <c r="C40" s="47"/>
      <c r="D40" s="47"/>
      <c r="E40" s="48"/>
    </row>
    <row r="41" spans="1:14" ht="15.75" x14ac:dyDescent="0.25">
      <c r="A41" s="12"/>
      <c r="B41" s="17" t="s">
        <v>39</v>
      </c>
      <c r="C41" s="45"/>
      <c r="D41" s="45"/>
      <c r="E41" s="46"/>
      <c r="F41" s="20"/>
      <c r="G41" s="8"/>
      <c r="H41" s="8"/>
      <c r="I41" s="8"/>
      <c r="J41" s="8"/>
      <c r="K41" s="8"/>
      <c r="L41" s="8"/>
      <c r="M41" s="8"/>
      <c r="N41" s="8"/>
    </row>
    <row r="42" spans="1:14" ht="7.9" customHeight="1" x14ac:dyDescent="0.25">
      <c r="A42" s="49"/>
      <c r="B42" s="50"/>
      <c r="C42" s="51"/>
      <c r="D42" s="51"/>
      <c r="E42" s="52"/>
      <c r="F42" s="20"/>
      <c r="G42" s="8"/>
      <c r="H42" s="8"/>
      <c r="I42" s="8"/>
      <c r="J42" s="8"/>
      <c r="K42" s="8"/>
      <c r="L42" s="8"/>
      <c r="M42" s="8"/>
      <c r="N42" s="8"/>
    </row>
    <row r="43" spans="1:14" ht="15.75" x14ac:dyDescent="0.25">
      <c r="A43" s="53" t="s">
        <v>40</v>
      </c>
      <c r="B43" s="54" t="s">
        <v>41</v>
      </c>
      <c r="C43" s="55">
        <f>[1]Расшир!E383</f>
        <v>2777056.3967599999</v>
      </c>
      <c r="D43" s="55">
        <f>[1]Расшир!F383</f>
        <v>1904026.2898900001</v>
      </c>
      <c r="E43" s="56">
        <f t="shared" si="0"/>
        <v>0.68562751988451998</v>
      </c>
      <c r="F43" s="20"/>
      <c r="G43" s="8"/>
      <c r="H43" s="8"/>
      <c r="I43" s="8"/>
      <c r="J43" s="8"/>
      <c r="K43" s="8"/>
      <c r="L43" s="8"/>
      <c r="M43" s="8"/>
      <c r="N43" s="8"/>
    </row>
    <row r="44" spans="1:14" ht="31.5" x14ac:dyDescent="0.25">
      <c r="A44" s="57" t="s">
        <v>42</v>
      </c>
      <c r="B44" s="58" t="s">
        <v>43</v>
      </c>
      <c r="C44" s="25">
        <f>[1]Расшир!E422</f>
        <v>3055.72</v>
      </c>
      <c r="D44" s="25">
        <f>[1]Расшир!F422</f>
        <v>2250.0565699999997</v>
      </c>
      <c r="E44" s="27">
        <f t="shared" si="0"/>
        <v>0.73634252156611202</v>
      </c>
      <c r="F44" s="20"/>
      <c r="G44" s="8"/>
      <c r="H44" s="8"/>
      <c r="I44" s="8"/>
      <c r="J44" s="8"/>
      <c r="K44" s="8"/>
      <c r="L44" s="8"/>
      <c r="M44" s="8"/>
      <c r="N44" s="8"/>
    </row>
    <row r="45" spans="1:14" ht="60" customHeight="1" x14ac:dyDescent="0.25">
      <c r="A45" s="57" t="s">
        <v>44</v>
      </c>
      <c r="B45" s="58" t="s">
        <v>45</v>
      </c>
      <c r="C45" s="25">
        <f>[1]Расшир!E426</f>
        <v>67468.41</v>
      </c>
      <c r="D45" s="25">
        <f>[1]Расшир!F426</f>
        <v>39012.548999999999</v>
      </c>
      <c r="E45" s="27">
        <f t="shared" si="0"/>
        <v>0.57823430254247876</v>
      </c>
      <c r="F45" s="20"/>
      <c r="G45" s="8"/>
      <c r="H45" s="8"/>
      <c r="I45" s="8"/>
      <c r="J45" s="8"/>
      <c r="K45" s="8"/>
      <c r="L45" s="8"/>
      <c r="M45" s="8"/>
      <c r="N45" s="8"/>
    </row>
    <row r="46" spans="1:14" ht="47.25" x14ac:dyDescent="0.25">
      <c r="A46" s="57" t="s">
        <v>46</v>
      </c>
      <c r="B46" s="58" t="s">
        <v>47</v>
      </c>
      <c r="C46" s="25">
        <f>[1]Расшир!E435</f>
        <v>955960.19672000001</v>
      </c>
      <c r="D46" s="25">
        <f>[1]Расшир!F435</f>
        <v>722982.28485000005</v>
      </c>
      <c r="E46" s="27">
        <f t="shared" si="0"/>
        <v>0.75628910840705332</v>
      </c>
      <c r="F46" s="20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57" t="s">
        <v>48</v>
      </c>
      <c r="B47" s="58" t="s">
        <v>49</v>
      </c>
      <c r="C47" s="25">
        <f>[1]Расшир!E447</f>
        <v>2056.7959999999998</v>
      </c>
      <c r="D47" s="25">
        <f>[1]Расшир!F447</f>
        <v>667.59766999999999</v>
      </c>
      <c r="E47" s="27">
        <f t="shared" si="0"/>
        <v>0.32458137316486418</v>
      </c>
      <c r="F47" s="20"/>
      <c r="G47" s="8"/>
      <c r="H47" s="8"/>
      <c r="I47" s="8"/>
      <c r="J47" s="8"/>
      <c r="K47" s="8"/>
      <c r="L47" s="8"/>
      <c r="M47" s="8"/>
      <c r="N47" s="8"/>
    </row>
    <row r="48" spans="1:14" ht="47.25" x14ac:dyDescent="0.25">
      <c r="A48" s="57" t="s">
        <v>50</v>
      </c>
      <c r="B48" s="58" t="s">
        <v>51</v>
      </c>
      <c r="C48" s="25">
        <f>[1]Расшир!E450</f>
        <v>196243.45735000004</v>
      </c>
      <c r="D48" s="25">
        <f>[1]Расшир!F450</f>
        <v>128715.06814000002</v>
      </c>
      <c r="E48" s="27">
        <f t="shared" si="0"/>
        <v>0.65589482512243347</v>
      </c>
      <c r="F48" s="20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57" t="s">
        <v>52</v>
      </c>
      <c r="B49" s="58" t="s">
        <v>53</v>
      </c>
      <c r="C49" s="25">
        <f>[1]Расшир!E461-0.01</f>
        <v>108933.545</v>
      </c>
      <c r="D49" s="25">
        <f>[1]Расшир!F461</f>
        <v>82640.608959999998</v>
      </c>
      <c r="E49" s="27">
        <f t="shared" si="0"/>
        <v>0.75863324708656088</v>
      </c>
      <c r="F49" s="20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7" t="s">
        <v>54</v>
      </c>
      <c r="B50" s="58" t="s">
        <v>55</v>
      </c>
      <c r="C50" s="25">
        <f>[1]Расшир!E469</f>
        <v>66803.654689999996</v>
      </c>
      <c r="D50" s="25">
        <f>[1]Расшир!F469</f>
        <v>0</v>
      </c>
      <c r="E50" s="27">
        <v>0</v>
      </c>
      <c r="F50" s="20"/>
      <c r="G50" s="8"/>
      <c r="H50" s="8"/>
      <c r="I50" s="8"/>
      <c r="J50" s="8"/>
      <c r="K50" s="8"/>
      <c r="L50" s="8"/>
      <c r="M50" s="8"/>
      <c r="N50" s="8"/>
    </row>
    <row r="51" spans="1:14" ht="15.75" x14ac:dyDescent="0.25">
      <c r="A51" s="57" t="s">
        <v>56</v>
      </c>
      <c r="B51" s="58" t="s">
        <v>57</v>
      </c>
      <c r="C51" s="25">
        <f>[1]Расшир!E471</f>
        <v>1376534.6070000001</v>
      </c>
      <c r="D51" s="25">
        <f>[1]Расшир!F471</f>
        <v>927758.12469999981</v>
      </c>
      <c r="E51" s="27">
        <f t="shared" si="0"/>
        <v>0.67398096639353122</v>
      </c>
      <c r="F51" s="20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53" t="s">
        <v>58</v>
      </c>
      <c r="B52" s="59" t="s">
        <v>59</v>
      </c>
      <c r="C52" s="55">
        <f>[1]Расшир!E498</f>
        <v>86125.661000000007</v>
      </c>
      <c r="D52" s="55">
        <f>[1]Расшир!F498</f>
        <v>65641.251929999999</v>
      </c>
      <c r="E52" s="56">
        <f t="shared" si="0"/>
        <v>0.76215672736607498</v>
      </c>
      <c r="F52" s="20"/>
      <c r="G52" s="8"/>
      <c r="H52" s="8"/>
      <c r="I52" s="8"/>
      <c r="J52" s="8"/>
      <c r="K52" s="8"/>
      <c r="L52" s="8"/>
      <c r="M52" s="8"/>
      <c r="N52" s="8"/>
    </row>
    <row r="53" spans="1:14" ht="50.45" customHeight="1" x14ac:dyDescent="0.25">
      <c r="A53" s="60" t="s">
        <v>60</v>
      </c>
      <c r="B53" s="61" t="s">
        <v>61</v>
      </c>
      <c r="C53" s="25">
        <f>[1]Расшир!E509</f>
        <v>86125.661000000022</v>
      </c>
      <c r="D53" s="25">
        <f>[1]Расшир!F509</f>
        <v>65641.251929999999</v>
      </c>
      <c r="E53" s="27">
        <f>D53/C53</f>
        <v>0.76215672736607476</v>
      </c>
      <c r="F53" s="20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53" t="s">
        <v>62</v>
      </c>
      <c r="B54" s="54" t="s">
        <v>63</v>
      </c>
      <c r="C54" s="55">
        <f>[1]Расшир!E517</f>
        <v>6247104.2882399987</v>
      </c>
      <c r="D54" s="55">
        <f>[1]Расшир!F517</f>
        <v>3887754.2098000003</v>
      </c>
      <c r="E54" s="56">
        <f t="shared" si="0"/>
        <v>0.62232900723597495</v>
      </c>
      <c r="F54" s="20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7" t="s">
        <v>64</v>
      </c>
      <c r="B55" s="58" t="s">
        <v>65</v>
      </c>
      <c r="C55" s="25">
        <f>[1]Расшир!E577</f>
        <v>874490.73693999997</v>
      </c>
      <c r="D55" s="25">
        <f>[1]Расшир!F577</f>
        <v>606217.67176000006</v>
      </c>
      <c r="E55" s="27">
        <f t="shared" si="0"/>
        <v>0.69322366281576009</v>
      </c>
      <c r="F55" s="20"/>
      <c r="G55" s="8"/>
      <c r="H55" s="8"/>
      <c r="I55" s="8"/>
      <c r="J55" s="8"/>
      <c r="K55" s="8"/>
      <c r="L55" s="8"/>
      <c r="M55" s="8"/>
      <c r="N55" s="8"/>
    </row>
    <row r="56" spans="1:14" ht="15.75" x14ac:dyDescent="0.25">
      <c r="A56" s="57" t="s">
        <v>66</v>
      </c>
      <c r="B56" s="58" t="s">
        <v>67</v>
      </c>
      <c r="C56" s="25">
        <f>[1]Расшир!E588</f>
        <v>5207261.0325200008</v>
      </c>
      <c r="D56" s="25">
        <f>[1]Расшир!F588</f>
        <v>3204597.2296800003</v>
      </c>
      <c r="E56" s="27">
        <f t="shared" si="0"/>
        <v>0.61540936966034299</v>
      </c>
      <c r="F56" s="20"/>
      <c r="G56" s="8"/>
      <c r="H56" s="8"/>
      <c r="I56" s="8"/>
      <c r="J56" s="8"/>
      <c r="K56" s="8"/>
      <c r="L56" s="8"/>
      <c r="M56" s="8"/>
      <c r="N56" s="8"/>
    </row>
    <row r="57" spans="1:14" ht="18.75" customHeight="1" x14ac:dyDescent="0.25">
      <c r="A57" s="62" t="s">
        <v>68</v>
      </c>
      <c r="B57" s="63" t="s">
        <v>69</v>
      </c>
      <c r="C57" s="64">
        <f>[1]Расшир!E599</f>
        <v>165352.51878000001</v>
      </c>
      <c r="D57" s="65">
        <f>[1]Расшир!F599</f>
        <v>76939.30836000001</v>
      </c>
      <c r="E57" s="27">
        <f t="shared" si="0"/>
        <v>0.46530472548995183</v>
      </c>
      <c r="F57" s="20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66" t="s">
        <v>70</v>
      </c>
      <c r="B58" s="54" t="s">
        <v>71</v>
      </c>
      <c r="C58" s="55">
        <f>[1]Расшир!E615</f>
        <v>6275280.5329999998</v>
      </c>
      <c r="D58" s="55">
        <f>[1]Расшир!F615</f>
        <v>2410282.4421399999</v>
      </c>
      <c r="E58" s="56">
        <f t="shared" si="0"/>
        <v>0.38409158434670415</v>
      </c>
      <c r="F58" s="20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57" t="s">
        <v>72</v>
      </c>
      <c r="B59" s="58" t="s">
        <v>73</v>
      </c>
      <c r="C59" s="25">
        <f>[1]Расшир!E662</f>
        <v>2091038.3697000002</v>
      </c>
      <c r="D59" s="25">
        <f>[1]Расшир!F662</f>
        <v>998137.88920999994</v>
      </c>
      <c r="E59" s="27">
        <f t="shared" si="0"/>
        <v>0.4773407813426217</v>
      </c>
      <c r="F59" s="20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7" t="s">
        <v>74</v>
      </c>
      <c r="B60" s="58" t="s">
        <v>75</v>
      </c>
      <c r="C60" s="25">
        <f>[1]Расшир!E674</f>
        <v>407552.41416000004</v>
      </c>
      <c r="D60" s="25">
        <f>[1]Расшир!F674</f>
        <v>219594.40069000001</v>
      </c>
      <c r="E60" s="27">
        <f t="shared" si="0"/>
        <v>0.53881266080242129</v>
      </c>
      <c r="F60" s="20"/>
      <c r="G60" s="8"/>
      <c r="H60" s="8"/>
      <c r="I60" s="8"/>
      <c r="J60" s="8"/>
      <c r="K60" s="8"/>
      <c r="L60" s="8"/>
      <c r="M60" s="8"/>
      <c r="N60" s="8"/>
    </row>
    <row r="61" spans="1:14" ht="15.75" x14ac:dyDescent="0.25">
      <c r="A61" s="57" t="s">
        <v>76</v>
      </c>
      <c r="B61" s="58" t="s">
        <v>77</v>
      </c>
      <c r="C61" s="25">
        <f>[1]Расшир!E681</f>
        <v>3369005.0209900001</v>
      </c>
      <c r="D61" s="25">
        <f>[1]Расшир!F681</f>
        <v>928695.69782</v>
      </c>
      <c r="E61" s="27">
        <f t="shared" si="0"/>
        <v>0.27565874554472997</v>
      </c>
      <c r="F61" s="20"/>
      <c r="G61" s="8"/>
      <c r="H61" s="8"/>
      <c r="I61" s="8"/>
      <c r="J61" s="8"/>
      <c r="K61" s="8"/>
      <c r="L61" s="8"/>
      <c r="M61" s="8"/>
      <c r="N61" s="8"/>
    </row>
    <row r="62" spans="1:14" ht="15.75" hidden="1" x14ac:dyDescent="0.25">
      <c r="A62" s="57" t="s">
        <v>78</v>
      </c>
      <c r="B62" s="58" t="s">
        <v>79</v>
      </c>
      <c r="C62" s="25">
        <f>[1]Расшир!E691</f>
        <v>0</v>
      </c>
      <c r="D62" s="25">
        <f>[1]Расшир!F691</f>
        <v>0</v>
      </c>
      <c r="E62" s="27">
        <v>0</v>
      </c>
      <c r="F62" s="20"/>
      <c r="G62" s="8"/>
      <c r="H62" s="8"/>
      <c r="I62" s="8"/>
      <c r="J62" s="8"/>
      <c r="K62" s="8"/>
      <c r="L62" s="8"/>
      <c r="M62" s="8"/>
      <c r="N62" s="8"/>
    </row>
    <row r="63" spans="1:14" ht="31.5" x14ac:dyDescent="0.25">
      <c r="A63" s="57" t="s">
        <v>80</v>
      </c>
      <c r="B63" s="58" t="s">
        <v>81</v>
      </c>
      <c r="C63" s="25">
        <f>[1]Расшир!E694</f>
        <v>407684.72815000004</v>
      </c>
      <c r="D63" s="25">
        <f>[1]Расшир!F694</f>
        <v>263854.45442000002</v>
      </c>
      <c r="E63" s="27">
        <f t="shared" si="0"/>
        <v>0.64720220356873326</v>
      </c>
      <c r="F63" s="20"/>
      <c r="G63" s="8"/>
      <c r="H63" s="8"/>
      <c r="I63" s="8"/>
      <c r="J63" s="8"/>
      <c r="K63" s="8"/>
      <c r="L63" s="8"/>
      <c r="M63" s="8"/>
      <c r="N63" s="8"/>
    </row>
    <row r="64" spans="1:14" ht="15.75" x14ac:dyDescent="0.25">
      <c r="A64" s="67" t="s">
        <v>82</v>
      </c>
      <c r="B64" s="54" t="s">
        <v>83</v>
      </c>
      <c r="C64" s="55">
        <f>[1]Расшир!E715-0.01</f>
        <v>2811.9853199999998</v>
      </c>
      <c r="D64" s="55">
        <f>[1]Расшир!F715-0.01</f>
        <v>2523.7853199999995</v>
      </c>
      <c r="E64" s="68">
        <f>D64/C64</f>
        <v>0.89751013351662867</v>
      </c>
      <c r="F64" s="20"/>
      <c r="G64" s="8"/>
      <c r="H64" s="8"/>
      <c r="I64" s="8"/>
      <c r="J64" s="8"/>
      <c r="K64" s="8"/>
      <c r="L64" s="8"/>
      <c r="M64" s="8"/>
      <c r="N64" s="8"/>
    </row>
    <row r="65" spans="1:14" ht="15.75" x14ac:dyDescent="0.25">
      <c r="A65" s="69" t="s">
        <v>84</v>
      </c>
      <c r="B65" s="70" t="s">
        <v>85</v>
      </c>
      <c r="C65" s="25">
        <f>[1]Расшир!E723-0.01</f>
        <v>43.185320000000004</v>
      </c>
      <c r="D65" s="25">
        <f>[1]Расшир!F723-0.01</f>
        <v>43.185320000000004</v>
      </c>
      <c r="E65" s="27">
        <f>D65/C65</f>
        <v>1</v>
      </c>
      <c r="F65" s="20"/>
      <c r="G65" s="8"/>
      <c r="H65" s="8"/>
      <c r="I65" s="8"/>
      <c r="J65" s="8"/>
      <c r="K65" s="8"/>
      <c r="L65" s="8"/>
      <c r="M65" s="8"/>
      <c r="N65" s="8"/>
    </row>
    <row r="66" spans="1:14" ht="30" x14ac:dyDescent="0.25">
      <c r="A66" s="57" t="s">
        <v>86</v>
      </c>
      <c r="B66" s="61" t="s">
        <v>87</v>
      </c>
      <c r="C66" s="25">
        <f>[1]Расшир!E724</f>
        <v>2768.8</v>
      </c>
      <c r="D66" s="25">
        <f>[1]Расшир!F724</f>
        <v>2480.6</v>
      </c>
      <c r="E66" s="27">
        <f>D66/C66</f>
        <v>0.89591158624674938</v>
      </c>
      <c r="F66" s="20"/>
      <c r="G66" s="8"/>
      <c r="H66" s="8"/>
      <c r="I66" s="8"/>
      <c r="J66" s="8"/>
      <c r="K66" s="8"/>
      <c r="L66" s="8"/>
      <c r="M66" s="8"/>
      <c r="N66" s="8"/>
    </row>
    <row r="67" spans="1:14" ht="15.75" hidden="1" x14ac:dyDescent="0.25">
      <c r="A67" s="60" t="s">
        <v>88</v>
      </c>
      <c r="B67" s="61" t="s">
        <v>89</v>
      </c>
      <c r="C67" s="25">
        <f>[1]Расшир!$E$727</f>
        <v>0</v>
      </c>
      <c r="D67" s="25">
        <f>[1]Расшир!$F$727</f>
        <v>0</v>
      </c>
      <c r="E67" s="27"/>
      <c r="F67" s="20"/>
      <c r="G67" s="8"/>
      <c r="H67" s="8"/>
      <c r="I67" s="8"/>
      <c r="J67" s="8"/>
      <c r="K67" s="8"/>
      <c r="L67" s="8"/>
      <c r="M67" s="8"/>
      <c r="N67" s="8"/>
    </row>
    <row r="68" spans="1:14" ht="15.75" x14ac:dyDescent="0.25">
      <c r="A68" s="67" t="s">
        <v>90</v>
      </c>
      <c r="B68" s="54" t="s">
        <v>91</v>
      </c>
      <c r="C68" s="55">
        <f>[1]Расшир!E729</f>
        <v>14885738.526519999</v>
      </c>
      <c r="D68" s="55">
        <f>[1]Расшир!F729</f>
        <v>11012745.270229999</v>
      </c>
      <c r="E68" s="56">
        <f t="shared" si="0"/>
        <v>0.73981853507704787</v>
      </c>
      <c r="F68" s="20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57" t="s">
        <v>92</v>
      </c>
      <c r="B69" s="58" t="s">
        <v>93</v>
      </c>
      <c r="C69" s="25">
        <f>[1]Расшир!E770</f>
        <v>5989458.5161200007</v>
      </c>
      <c r="D69" s="25">
        <f>[1]Расшир!F770</f>
        <v>4190431.42826</v>
      </c>
      <c r="E69" s="27">
        <f t="shared" si="0"/>
        <v>0.69963443556406513</v>
      </c>
      <c r="F69" s="20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7" t="s">
        <v>94</v>
      </c>
      <c r="B70" s="58" t="s">
        <v>95</v>
      </c>
      <c r="C70" s="25">
        <f>[1]Расшир!E784</f>
        <v>6928070.0399900004</v>
      </c>
      <c r="D70" s="25">
        <f>[1]Расшир!F784</f>
        <v>5240469.9184499998</v>
      </c>
      <c r="E70" s="27">
        <f t="shared" si="0"/>
        <v>0.7564112210472923</v>
      </c>
      <c r="F70" s="20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7" t="s">
        <v>96</v>
      </c>
      <c r="B71" s="71" t="s">
        <v>97</v>
      </c>
      <c r="C71" s="25">
        <f>[1]Расшир!E796</f>
        <v>839942.07801000006</v>
      </c>
      <c r="D71" s="25">
        <f>[1]Расшир!F796</f>
        <v>686768.35424999997</v>
      </c>
      <c r="E71" s="27">
        <f t="shared" si="0"/>
        <v>0.81763775411406825</v>
      </c>
      <c r="F71" s="20"/>
      <c r="G71" s="8"/>
      <c r="H71" s="8"/>
      <c r="I71" s="8"/>
      <c r="J71" s="8"/>
      <c r="K71" s="8"/>
      <c r="L71" s="8"/>
      <c r="M71" s="8"/>
      <c r="N71" s="8"/>
    </row>
    <row r="72" spans="1:14" ht="15.75" x14ac:dyDescent="0.25">
      <c r="A72" s="57" t="s">
        <v>98</v>
      </c>
      <c r="B72" s="58" t="s">
        <v>99</v>
      </c>
      <c r="C72" s="25">
        <f>[1]Расшир!E803</f>
        <v>567565.7247599999</v>
      </c>
      <c r="D72" s="25">
        <f>[1]Расшир!F803</f>
        <v>469005.73978000006</v>
      </c>
      <c r="E72" s="27">
        <f t="shared" si="0"/>
        <v>0.82634612930215834</v>
      </c>
      <c r="F72" s="20"/>
      <c r="G72" s="8"/>
      <c r="H72" s="8"/>
      <c r="I72" s="8"/>
      <c r="J72" s="8"/>
      <c r="K72" s="8"/>
      <c r="L72" s="8"/>
      <c r="M72" s="8"/>
      <c r="N72" s="8"/>
    </row>
    <row r="73" spans="1:14" ht="15.75" x14ac:dyDescent="0.25">
      <c r="A73" s="57" t="s">
        <v>100</v>
      </c>
      <c r="B73" s="58" t="s">
        <v>101</v>
      </c>
      <c r="C73" s="25">
        <f>[1]Расшир!E825</f>
        <v>560702.16764</v>
      </c>
      <c r="D73" s="25">
        <f>[1]Расшир!F825</f>
        <v>426069.82948999997</v>
      </c>
      <c r="E73" s="27">
        <f t="shared" si="0"/>
        <v>0.75988618214787962</v>
      </c>
      <c r="F73" s="20"/>
      <c r="G73" s="8"/>
      <c r="H73" s="8"/>
      <c r="I73" s="8"/>
      <c r="J73" s="8"/>
      <c r="K73" s="8"/>
      <c r="L73" s="8"/>
      <c r="M73" s="8"/>
      <c r="N73" s="8"/>
    </row>
    <row r="74" spans="1:14" ht="33.75" customHeight="1" x14ac:dyDescent="0.25">
      <c r="A74" s="67" t="s">
        <v>102</v>
      </c>
      <c r="B74" s="59" t="s">
        <v>103</v>
      </c>
      <c r="C74" s="55">
        <f>[1]Расшир!E846</f>
        <v>926139.06087000016</v>
      </c>
      <c r="D74" s="55">
        <f>[1]Расшир!F846</f>
        <v>705104.28610999987</v>
      </c>
      <c r="E74" s="56">
        <f t="shared" si="0"/>
        <v>0.76133737999090134</v>
      </c>
      <c r="F74" s="20"/>
      <c r="G74" s="8"/>
      <c r="H74" s="8"/>
      <c r="I74" s="8"/>
      <c r="J74" s="8"/>
      <c r="K74" s="8"/>
      <c r="L74" s="8"/>
      <c r="M74" s="8"/>
      <c r="N74" s="8"/>
    </row>
    <row r="75" spans="1:14" ht="18.75" customHeight="1" x14ac:dyDescent="0.25">
      <c r="A75" s="57" t="s">
        <v>104</v>
      </c>
      <c r="B75" s="58" t="s">
        <v>105</v>
      </c>
      <c r="C75" s="25">
        <f>[1]Расшир!E886</f>
        <v>819292.59287000005</v>
      </c>
      <c r="D75" s="25">
        <f>[1]Расшир!F886</f>
        <v>629134.32236000011</v>
      </c>
      <c r="E75" s="27">
        <f t="shared" si="0"/>
        <v>0.76789943890024526</v>
      </c>
      <c r="F75" s="20"/>
      <c r="G75" s="8"/>
      <c r="H75" s="8"/>
      <c r="I75" s="8"/>
      <c r="J75" s="8"/>
      <c r="K75" s="8"/>
      <c r="L75" s="8"/>
      <c r="M75" s="8"/>
      <c r="N75" s="8"/>
    </row>
    <row r="76" spans="1:14" ht="22.5" customHeight="1" x14ac:dyDescent="0.25">
      <c r="A76" s="57" t="s">
        <v>106</v>
      </c>
      <c r="B76" s="58" t="s">
        <v>107</v>
      </c>
      <c r="C76" s="25">
        <f>[1]Расшир!E895</f>
        <v>22922.538</v>
      </c>
      <c r="D76" s="25">
        <f>[1]Расшир!F895</f>
        <v>18226.76901</v>
      </c>
      <c r="E76" s="27">
        <f>D76/C76</f>
        <v>0.79514620108820411</v>
      </c>
      <c r="F76" s="20"/>
      <c r="G76" s="8"/>
      <c r="H76" s="8"/>
      <c r="I76" s="8"/>
      <c r="J76" s="8"/>
      <c r="K76" s="8"/>
      <c r="L76" s="8"/>
      <c r="M76" s="8"/>
      <c r="N76" s="8"/>
    </row>
    <row r="77" spans="1:14" ht="32.25" customHeight="1" x14ac:dyDescent="0.25">
      <c r="A77" s="57" t="s">
        <v>108</v>
      </c>
      <c r="B77" s="58" t="s">
        <v>109</v>
      </c>
      <c r="C77" s="25">
        <f>[1]Расшир!E899</f>
        <v>83923.930000000008</v>
      </c>
      <c r="D77" s="25">
        <f>[1]Расшир!F899+0.01</f>
        <v>57743.204740000001</v>
      </c>
      <c r="E77" s="27">
        <f t="shared" si="0"/>
        <v>0.68804219178010362</v>
      </c>
      <c r="F77" s="20"/>
      <c r="G77" s="8"/>
      <c r="H77" s="8"/>
      <c r="I77" s="8"/>
      <c r="J77" s="8"/>
      <c r="K77" s="8"/>
      <c r="L77" s="8"/>
      <c r="M77" s="8"/>
      <c r="N77" s="8"/>
    </row>
    <row r="78" spans="1:14" ht="26.25" hidden="1" customHeight="1" x14ac:dyDescent="0.25">
      <c r="A78" s="67" t="s">
        <v>110</v>
      </c>
      <c r="B78" s="72" t="s">
        <v>111</v>
      </c>
      <c r="C78" s="55">
        <f>[1]Расшир!E911</f>
        <v>0</v>
      </c>
      <c r="D78" s="55">
        <f>[1]Расшир!F911</f>
        <v>0</v>
      </c>
      <c r="E78" s="68" t="e">
        <f t="shared" si="0"/>
        <v>#DIV/0!</v>
      </c>
      <c r="F78" s="20"/>
      <c r="G78" s="8"/>
      <c r="H78" s="8"/>
      <c r="I78" s="8"/>
      <c r="J78" s="8"/>
      <c r="K78" s="8"/>
      <c r="L78" s="8"/>
      <c r="M78" s="8"/>
      <c r="N78" s="8"/>
    </row>
    <row r="79" spans="1:14" ht="18" hidden="1" customHeight="1" x14ac:dyDescent="0.25">
      <c r="A79" s="60" t="s">
        <v>112</v>
      </c>
      <c r="B79" s="61" t="s">
        <v>113</v>
      </c>
      <c r="C79" s="25">
        <f>[1]Расшир!E932</f>
        <v>0</v>
      </c>
      <c r="D79" s="25">
        <f>[1]Расшир!F932</f>
        <v>0</v>
      </c>
      <c r="E79" s="27" t="e">
        <f t="shared" si="0"/>
        <v>#DIV/0!</v>
      </c>
      <c r="F79" s="20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67" t="s">
        <v>114</v>
      </c>
      <c r="B80" s="54" t="s">
        <v>115</v>
      </c>
      <c r="C80" s="55">
        <f>[1]Расшир!E1032</f>
        <v>2200949.4688300001</v>
      </c>
      <c r="D80" s="55">
        <f>[1]Расшир!F1032</f>
        <v>1651863.42817</v>
      </c>
      <c r="E80" s="56">
        <f t="shared" si="0"/>
        <v>0.75052310448913295</v>
      </c>
      <c r="F80" s="20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57" t="s">
        <v>116</v>
      </c>
      <c r="B81" s="58" t="s">
        <v>117</v>
      </c>
      <c r="C81" s="25">
        <f>[1]Расшир!E1078</f>
        <v>28660.76</v>
      </c>
      <c r="D81" s="25">
        <f>[1]Расшир!F1078</f>
        <v>21284.940860000002</v>
      </c>
      <c r="E81" s="27">
        <f t="shared" si="0"/>
        <v>0.74265095761591815</v>
      </c>
      <c r="F81" s="20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7" t="s">
        <v>118</v>
      </c>
      <c r="B82" s="58" t="s">
        <v>119</v>
      </c>
      <c r="C82" s="25">
        <f>[1]Расшир!E1082</f>
        <v>779111.65205999999</v>
      </c>
      <c r="D82" s="25">
        <f>[1]Расшир!F1082</f>
        <v>611403.26968999999</v>
      </c>
      <c r="E82" s="27">
        <f t="shared" si="0"/>
        <v>0.78474409678436607</v>
      </c>
      <c r="F82" s="20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7" t="s">
        <v>120</v>
      </c>
      <c r="B83" s="58" t="s">
        <v>121</v>
      </c>
      <c r="C83" s="25">
        <f>[1]Расшир!E1087+0.01</f>
        <v>714835.74486999994</v>
      </c>
      <c r="D83" s="25">
        <f>[1]Расшир!F1087</f>
        <v>555602.40217999998</v>
      </c>
      <c r="E83" s="27">
        <f t="shared" si="0"/>
        <v>0.77724485123647791</v>
      </c>
      <c r="F83" s="20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57" t="s">
        <v>122</v>
      </c>
      <c r="B84" s="58" t="s">
        <v>123</v>
      </c>
      <c r="C84" s="25">
        <f>[1]Расшир!E1101</f>
        <v>122718.20000000001</v>
      </c>
      <c r="D84" s="25">
        <f>[1]Расшир!F1101</f>
        <v>51220.159059999998</v>
      </c>
      <c r="E84" s="27">
        <f>D84/C84</f>
        <v>0.41738029941769023</v>
      </c>
      <c r="F84" s="20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57" t="s">
        <v>124</v>
      </c>
      <c r="B85" s="58" t="s">
        <v>125</v>
      </c>
      <c r="C85" s="25">
        <f>[1]Расшир!E1107</f>
        <v>555623.12190000003</v>
      </c>
      <c r="D85" s="25">
        <f>[1]Расшир!F1107</f>
        <v>412352.65638000006</v>
      </c>
      <c r="E85" s="27">
        <f t="shared" si="0"/>
        <v>0.74214452229764205</v>
      </c>
      <c r="F85" s="20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67" t="s">
        <v>126</v>
      </c>
      <c r="B86" s="54" t="s">
        <v>127</v>
      </c>
      <c r="C86" s="55">
        <f>[1]Расшир!E1119</f>
        <v>1356676.2383400002</v>
      </c>
      <c r="D86" s="55">
        <f>[1]Расшир!F1119</f>
        <v>1046666.7569999999</v>
      </c>
      <c r="E86" s="56">
        <f t="shared" si="0"/>
        <v>0.77149339497585567</v>
      </c>
      <c r="F86" s="20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57" t="s">
        <v>128</v>
      </c>
      <c r="B87" s="58" t="s">
        <v>129</v>
      </c>
      <c r="C87" s="25">
        <f>[1]Расшир!E1168</f>
        <v>844814.22804000007</v>
      </c>
      <c r="D87" s="25">
        <f>[1]Расшир!F1168</f>
        <v>675194.74708</v>
      </c>
      <c r="E87" s="27">
        <f t="shared" si="0"/>
        <v>0.79922274586506026</v>
      </c>
      <c r="F87" s="20"/>
      <c r="G87" s="8"/>
      <c r="H87" s="8"/>
      <c r="I87" s="8"/>
      <c r="J87" s="8"/>
      <c r="K87" s="8"/>
      <c r="L87" s="8"/>
      <c r="M87" s="8"/>
      <c r="N87" s="8"/>
    </row>
    <row r="88" spans="1:14" ht="15.75" x14ac:dyDescent="0.25">
      <c r="A88" s="57" t="s">
        <v>130</v>
      </c>
      <c r="B88" s="58" t="s">
        <v>131</v>
      </c>
      <c r="C88" s="25">
        <f>[1]Расшир!E1173</f>
        <v>381904.7683</v>
      </c>
      <c r="D88" s="25">
        <f>[1]Расшир!F1173</f>
        <v>251044.76436999999</v>
      </c>
      <c r="E88" s="27">
        <f t="shared" si="0"/>
        <v>0.65734912262942802</v>
      </c>
      <c r="F88" s="20"/>
      <c r="G88" s="8"/>
      <c r="H88" s="8"/>
      <c r="I88" s="8"/>
      <c r="J88" s="8"/>
      <c r="K88" s="8"/>
      <c r="L88" s="8"/>
      <c r="M88" s="8"/>
      <c r="N88" s="8"/>
    </row>
    <row r="89" spans="1:14" ht="15.75" x14ac:dyDescent="0.25">
      <c r="A89" s="57" t="s">
        <v>132</v>
      </c>
      <c r="B89" s="58" t="s">
        <v>133</v>
      </c>
      <c r="C89" s="25">
        <f>[1]Расшир!E1181</f>
        <v>129957.24199999998</v>
      </c>
      <c r="D89" s="25">
        <f>[1]Расшир!F1181</f>
        <v>120427.24554999999</v>
      </c>
      <c r="E89" s="27">
        <f t="shared" si="0"/>
        <v>0.92666821561202417</v>
      </c>
      <c r="F89" s="20"/>
      <c r="G89" s="8"/>
      <c r="H89" s="8"/>
      <c r="I89" s="8"/>
      <c r="J89" s="8"/>
      <c r="K89" s="8"/>
      <c r="L89" s="8"/>
      <c r="M89" s="8"/>
      <c r="N89" s="8"/>
    </row>
    <row r="90" spans="1:14" ht="33.6" customHeight="1" x14ac:dyDescent="0.25">
      <c r="A90" s="67" t="s">
        <v>134</v>
      </c>
      <c r="B90" s="59" t="s">
        <v>135</v>
      </c>
      <c r="C90" s="55">
        <f>[1]Расшир!E1196</f>
        <v>1084091.29021</v>
      </c>
      <c r="D90" s="55">
        <f>[1]Расшир!F1196</f>
        <v>770371.07663999998</v>
      </c>
      <c r="E90" s="56">
        <f t="shared" si="0"/>
        <v>0.71061457978393217</v>
      </c>
      <c r="F90" s="20"/>
      <c r="G90" s="8"/>
      <c r="H90" s="8"/>
      <c r="I90" s="8"/>
      <c r="J90" s="8"/>
      <c r="K90" s="8"/>
      <c r="L90" s="8"/>
      <c r="M90" s="8"/>
      <c r="N90" s="8"/>
    </row>
    <row r="91" spans="1:14" ht="32.25" customHeight="1" x14ac:dyDescent="0.25">
      <c r="A91" s="57" t="s">
        <v>136</v>
      </c>
      <c r="B91" s="58" t="s">
        <v>137</v>
      </c>
      <c r="C91" s="25">
        <f>[1]Расшир!E1199</f>
        <v>1084091.29021</v>
      </c>
      <c r="D91" s="25">
        <f>[1]Расшир!F1199</f>
        <v>770371.07663999998</v>
      </c>
      <c r="E91" s="27">
        <f t="shared" si="0"/>
        <v>0.71061457978393217</v>
      </c>
      <c r="F91" s="20"/>
      <c r="G91" s="8"/>
      <c r="H91" s="8"/>
      <c r="I91" s="8"/>
      <c r="J91" s="8"/>
      <c r="K91" s="8"/>
      <c r="L91" s="8"/>
      <c r="M91" s="8"/>
      <c r="N91" s="8"/>
    </row>
    <row r="92" spans="1:14" s="44" customFormat="1" ht="21" customHeight="1" x14ac:dyDescent="0.3">
      <c r="A92" s="40"/>
      <c r="B92" s="73" t="s">
        <v>138</v>
      </c>
      <c r="C92" s="74">
        <f>[1]Расшир!E1203</f>
        <v>35841973.459090002</v>
      </c>
      <c r="D92" s="74">
        <f>[1]Расшир!F1203</f>
        <v>23456978.807229996</v>
      </c>
      <c r="E92" s="75">
        <f t="shared" si="0"/>
        <v>0.65445555987601445</v>
      </c>
      <c r="F92" s="42"/>
      <c r="G92" s="43"/>
      <c r="H92" s="43"/>
      <c r="I92" s="43"/>
      <c r="J92" s="43"/>
      <c r="K92" s="43"/>
      <c r="L92" s="43"/>
      <c r="M92" s="43"/>
      <c r="N92" s="43"/>
    </row>
    <row r="93" spans="1:14" ht="15.75" x14ac:dyDescent="0.25">
      <c r="A93" s="12"/>
      <c r="B93" s="24"/>
      <c r="C93" s="76"/>
      <c r="D93" s="76"/>
      <c r="E93" s="19"/>
      <c r="F93" s="8"/>
      <c r="G93" s="8"/>
      <c r="H93" s="8"/>
      <c r="I93" s="8"/>
      <c r="J93" s="8"/>
      <c r="K93" s="8"/>
      <c r="L93" s="8"/>
      <c r="M93" s="8"/>
      <c r="N93" s="8"/>
    </row>
    <row r="94" spans="1:14" ht="31.5" x14ac:dyDescent="0.25">
      <c r="A94" s="12"/>
      <c r="B94" s="33" t="s">
        <v>139</v>
      </c>
      <c r="C94" s="18">
        <f>C38-C92</f>
        <v>-377463.94279000163</v>
      </c>
      <c r="D94" s="18">
        <f>D38-D92</f>
        <v>1562598.0724900067</v>
      </c>
      <c r="E94" s="19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hidden="1" x14ac:dyDescent="0.25">
      <c r="A95" s="12"/>
      <c r="B95" s="24"/>
      <c r="C95" s="76"/>
      <c r="D95" s="76"/>
      <c r="E95" s="19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33" t="s">
        <v>140</v>
      </c>
      <c r="C96" s="18">
        <f>C97+C98</f>
        <v>0</v>
      </c>
      <c r="D96" s="18">
        <f>D97+D98</f>
        <v>0</v>
      </c>
      <c r="E96" s="19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hidden="1" x14ac:dyDescent="0.25">
      <c r="A97" s="12"/>
      <c r="B97" s="24" t="s">
        <v>141</v>
      </c>
      <c r="C97" s="76">
        <f>[1]Расшир!E1209</f>
        <v>0</v>
      </c>
      <c r="D97" s="76">
        <f>[1]Расшир!F1209</f>
        <v>0</v>
      </c>
      <c r="E97" s="19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hidden="1" x14ac:dyDescent="0.25">
      <c r="A98" s="12"/>
      <c r="B98" s="24" t="s">
        <v>142</v>
      </c>
      <c r="C98" s="76">
        <f>[1]Расшир!E1210</f>
        <v>0</v>
      </c>
      <c r="D98" s="76">
        <f>[1]Расшир!F1210</f>
        <v>0</v>
      </c>
      <c r="E98" s="19"/>
      <c r="F98" s="8"/>
      <c r="G98" s="8"/>
      <c r="H98" s="8"/>
      <c r="I98" s="8"/>
      <c r="J98" s="8"/>
      <c r="K98" s="8"/>
      <c r="L98" s="8"/>
      <c r="M98" s="8"/>
      <c r="N98" s="8"/>
    </row>
    <row r="99" spans="1:14" ht="15.75" x14ac:dyDescent="0.25">
      <c r="A99" s="12"/>
      <c r="B99" s="24"/>
      <c r="C99" s="76"/>
      <c r="D99" s="76"/>
      <c r="E99" s="19"/>
      <c r="F99" s="8"/>
      <c r="G99" s="8"/>
      <c r="H99" s="8"/>
      <c r="I99" s="8"/>
      <c r="J99" s="8"/>
      <c r="K99" s="8"/>
      <c r="L99" s="8"/>
      <c r="M99" s="8"/>
      <c r="N99" s="8"/>
    </row>
    <row r="100" spans="1:14" ht="47.25" x14ac:dyDescent="0.25">
      <c r="A100" s="12"/>
      <c r="B100" s="33" t="s">
        <v>143</v>
      </c>
      <c r="C100" s="18">
        <f>C101+C102</f>
        <v>-215027</v>
      </c>
      <c r="D100" s="18">
        <f>D101+D102</f>
        <v>681400</v>
      </c>
      <c r="E100" s="19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31.5" x14ac:dyDescent="0.25">
      <c r="A101" s="12"/>
      <c r="B101" s="31" t="s">
        <v>144</v>
      </c>
      <c r="C101" s="76">
        <f>[1]Расшир!E1213</f>
        <v>1726752</v>
      </c>
      <c r="D101" s="76">
        <f>[1]Расшир!F1213</f>
        <v>1520000</v>
      </c>
      <c r="E101" s="19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31.5" x14ac:dyDescent="0.25">
      <c r="A102" s="12"/>
      <c r="B102" s="31" t="s">
        <v>145</v>
      </c>
      <c r="C102" s="76">
        <f>[1]Расшир!E1214</f>
        <v>-1941779</v>
      </c>
      <c r="D102" s="76">
        <f>[1]Расшир!F1214</f>
        <v>-838600</v>
      </c>
      <c r="E102" s="19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x14ac:dyDescent="0.25">
      <c r="A103" s="12"/>
      <c r="B103" s="24"/>
      <c r="C103" s="76"/>
      <c r="D103" s="76"/>
      <c r="E103" s="19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.75" x14ac:dyDescent="0.25">
      <c r="A104" s="12"/>
      <c r="B104" s="33" t="s">
        <v>146</v>
      </c>
      <c r="C104" s="18">
        <f>C105+C106</f>
        <v>521427</v>
      </c>
      <c r="D104" s="18">
        <f>[1]Расшир!F1216</f>
        <v>-1043909.0800000001</v>
      </c>
      <c r="E104" s="19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12"/>
      <c r="B105" s="24" t="s">
        <v>147</v>
      </c>
      <c r="C105" s="76">
        <f>[1]Расшир!E1217</f>
        <v>12165439</v>
      </c>
      <c r="D105" s="76">
        <f>[1]Расшир!F1217</f>
        <v>6000000</v>
      </c>
      <c r="E105" s="19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31.5" x14ac:dyDescent="0.25">
      <c r="A106" s="12"/>
      <c r="B106" s="31" t="s">
        <v>148</v>
      </c>
      <c r="C106" s="76">
        <f>[1]Расшир!E1218</f>
        <v>-11644012</v>
      </c>
      <c r="D106" s="76">
        <f>[1]Расшир!F1218</f>
        <v>-7043909.0800000001</v>
      </c>
      <c r="E106" s="19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.75" x14ac:dyDescent="0.25">
      <c r="A107" s="12"/>
      <c r="B107" s="31"/>
      <c r="C107" s="76"/>
      <c r="D107" s="76"/>
      <c r="E107" s="19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31.5" x14ac:dyDescent="0.25">
      <c r="A108" s="12"/>
      <c r="B108" s="33" t="s">
        <v>149</v>
      </c>
      <c r="C108" s="18">
        <f>C109+C110</f>
        <v>71063.942790001631</v>
      </c>
      <c r="D108" s="18">
        <f>D109+D110-0.01</f>
        <v>-1200088.9924899957</v>
      </c>
      <c r="E108" s="19"/>
      <c r="F108" s="77"/>
      <c r="G108" s="8"/>
      <c r="H108" s="8"/>
      <c r="I108" s="8"/>
      <c r="J108" s="8"/>
      <c r="K108" s="8"/>
      <c r="L108" s="8"/>
      <c r="M108" s="8"/>
      <c r="N108" s="8"/>
    </row>
    <row r="109" spans="1:14" ht="15.75" x14ac:dyDescent="0.25">
      <c r="A109" s="12"/>
      <c r="B109" s="24" t="s">
        <v>150</v>
      </c>
      <c r="C109" s="76">
        <f>[1]Расшир!E1228</f>
        <v>-49356700.5163</v>
      </c>
      <c r="D109" s="76">
        <f>[1]Расшир!F1228+0.01</f>
        <v>-32662871.944319997</v>
      </c>
      <c r="E109" s="19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.75" x14ac:dyDescent="0.25">
      <c r="A110" s="12"/>
      <c r="B110" s="24" t="s">
        <v>151</v>
      </c>
      <c r="C110" s="76">
        <f>[1]Расшир!E1229</f>
        <v>49427764.459090002</v>
      </c>
      <c r="D110" s="76">
        <f>[1]Расшир!F1229</f>
        <v>31462782.961830001</v>
      </c>
      <c r="E110" s="19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5.75" x14ac:dyDescent="0.25">
      <c r="A111" s="12"/>
      <c r="B111" s="31"/>
      <c r="C111" s="76"/>
      <c r="D111" s="76"/>
      <c r="E111" s="19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31.5" hidden="1" x14ac:dyDescent="0.25">
      <c r="A112" s="12"/>
      <c r="B112" s="33" t="s">
        <v>152</v>
      </c>
      <c r="C112" s="18">
        <f>[1]Расшир!E1219</f>
        <v>0</v>
      </c>
      <c r="D112" s="18">
        <f>D115+D117</f>
        <v>0</v>
      </c>
      <c r="E112" s="19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49.5" hidden="1" customHeight="1" x14ac:dyDescent="0.25">
      <c r="A113" s="12"/>
      <c r="B113" s="78" t="s">
        <v>153</v>
      </c>
      <c r="C113" s="79">
        <f>[1]Расшир!E1220</f>
        <v>0</v>
      </c>
      <c r="D113" s="80">
        <f>D114</f>
        <v>0</v>
      </c>
      <c r="E113" s="19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47.25" hidden="1" x14ac:dyDescent="0.25">
      <c r="A114" s="12"/>
      <c r="B114" s="81" t="s">
        <v>154</v>
      </c>
      <c r="C114" s="25">
        <f>[1]Расшир!E1221</f>
        <v>0</v>
      </c>
      <c r="D114" s="76">
        <f>[1]Расшир!F1221</f>
        <v>0</v>
      </c>
      <c r="E114" s="19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31.5" hidden="1" x14ac:dyDescent="0.25">
      <c r="A115" s="12"/>
      <c r="B115" s="82" t="s">
        <v>155</v>
      </c>
      <c r="C115" s="83">
        <f>[1]Расшир!E1224</f>
        <v>0</v>
      </c>
      <c r="D115" s="84">
        <f>[1]Расшир!F1224</f>
        <v>0</v>
      </c>
      <c r="E115" s="19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5.75" hidden="1" x14ac:dyDescent="0.25">
      <c r="A116" s="12"/>
      <c r="B116" s="81"/>
      <c r="C116" s="76"/>
      <c r="D116" s="76"/>
      <c r="E116" s="19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29.45" hidden="1" customHeight="1" x14ac:dyDescent="0.25">
      <c r="A117" s="12"/>
      <c r="B117" s="85" t="s">
        <v>156</v>
      </c>
      <c r="C117" s="80">
        <f>C118</f>
        <v>0</v>
      </c>
      <c r="D117" s="80">
        <f>D118</f>
        <v>0</v>
      </c>
      <c r="E117" s="19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hidden="1" x14ac:dyDescent="0.25">
      <c r="A118" s="12"/>
      <c r="B118" s="86" t="s">
        <v>157</v>
      </c>
      <c r="C118" s="87">
        <f>[1]Расшир!E1223</f>
        <v>0</v>
      </c>
      <c r="D118" s="88">
        <f>[1]Расшир!F1223</f>
        <v>0</v>
      </c>
      <c r="E118" s="19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5.75" hidden="1" x14ac:dyDescent="0.25">
      <c r="A119" s="12"/>
      <c r="B119" s="24"/>
      <c r="C119" s="76"/>
      <c r="D119" s="76"/>
      <c r="E119" s="19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5.75" hidden="1" x14ac:dyDescent="0.25">
      <c r="A120" s="12"/>
      <c r="B120" s="24"/>
      <c r="C120" s="76"/>
      <c r="D120" s="76"/>
      <c r="E120" s="19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32.25" customHeight="1" x14ac:dyDescent="0.25">
      <c r="A121" s="12"/>
      <c r="B121" s="33" t="s">
        <v>158</v>
      </c>
      <c r="C121" s="18">
        <f>C96+C100+C104+C108+C112</f>
        <v>377463.94279000163</v>
      </c>
      <c r="D121" s="18">
        <f>D96+D100+D104+D108+D112</f>
        <v>-1562598.0724899957</v>
      </c>
      <c r="E121" s="19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401" spans="6:6" x14ac:dyDescent="0.2">
      <c r="F401" s="89"/>
    </row>
    <row r="486" spans="1:4" s="5" customFormat="1" ht="18.75" x14ac:dyDescent="0.3">
      <c r="A486" s="1"/>
      <c r="B486" s="2"/>
      <c r="C486" s="3"/>
      <c r="D486" s="90"/>
    </row>
    <row r="487" spans="1:4" s="5" customFormat="1" ht="18.75" x14ac:dyDescent="0.3">
      <c r="A487" s="1"/>
      <c r="B487" s="2"/>
      <c r="C487" s="3"/>
      <c r="D487" s="90"/>
    </row>
    <row r="490" spans="1:4" s="5" customFormat="1" x14ac:dyDescent="0.2">
      <c r="A490" s="1"/>
      <c r="B490" s="2"/>
      <c r="C490" s="3"/>
      <c r="D490" s="91"/>
    </row>
  </sheetData>
  <pageMargins left="0.15748031496062992" right="0.15748031496062992" top="0.15748031496062992" bottom="0.23622047244094491" header="0.15748031496062992" footer="0.19685039370078741"/>
  <pageSetup paperSize="9" scale="81" fitToHeight="2" orientation="portrait" r:id="rId1"/>
  <rowBreaks count="2" manualBreakCount="2">
    <brk id="40" max="16383" man="1"/>
    <brk id="9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B2E20A-5B25-4C87-B809-39616C2F6B6F}"/>
</file>

<file path=customXml/itemProps2.xml><?xml version="1.0" encoding="utf-8"?>
<ds:datastoreItem xmlns:ds="http://schemas.openxmlformats.org/officeDocument/2006/customXml" ds:itemID="{3ECD94EF-0CA6-4910-8C7C-3FCEC3725ADC}"/>
</file>

<file path=customXml/itemProps3.xml><?xml version="1.0" encoding="utf-8"?>
<ds:datastoreItem xmlns:ds="http://schemas.openxmlformats.org/officeDocument/2006/customXml" ds:itemID="{99481CE3-588B-4AF3-AA74-3D15C79EBD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Цивилева Полина Евгеньевна</cp:lastModifiedBy>
  <cp:lastPrinted>2018-11-09T04:02:50Z</cp:lastPrinted>
  <dcterms:created xsi:type="dcterms:W3CDTF">2018-11-09T04:02:06Z</dcterms:created>
  <dcterms:modified xsi:type="dcterms:W3CDTF">2018-11-09T04:15:01Z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