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8415"/>
  </bookViews>
  <sheets>
    <sheet name="на 01.06.2017" sheetId="1" r:id="rId1"/>
  </sheets>
  <externalReferences>
    <externalReference r:id="rId2"/>
  </externalReferences>
  <definedNames>
    <definedName name="Z_3A62FDFE_B33F_4285_AF26_B946B57D89E5_.wvu.Rows" localSheetId="0" hidden="1">'на 01.06.2017'!$29:$29,'на 01.06.2017'!$38:$38,'на 01.06.2017'!$76:$77,'на 01.06.2017'!$93:$96,'на 01.06.2017'!$113:$113,'на 01.06.2017'!$117:$117,'на 01.06.2017'!#REF!</definedName>
    <definedName name="Z_5F4BDBB1_E645_4516_8FC8_7D1E2AFE448F_.wvu.Rows" localSheetId="0" hidden="1">'на 01.06.2017'!$29:$29,'на 01.06.2017'!$38:$38,'на 01.06.2017'!$61:$61,'на 01.06.2017'!$76:$77,'на 01.06.2017'!$93:$96,'на 01.06.2017'!$113:$113,'на 01.06.2017'!$117:$117</definedName>
    <definedName name="Z_791A6B44_A126_477F_8F66_87C81269CCAF_.wvu.Rows" localSheetId="0" hidden="1">'на 01.06.2017'!#REF!,'на 01.06.2017'!$111:$112,'на 01.06.2017'!$118:$118</definedName>
    <definedName name="Z_AFEF4DE1_67D6_48C6_A8C8_B9E9198BBD0E_.wvu.Rows" localSheetId="0" hidden="1">'на 01.06.2017'!#REF!,'на 01.06.2017'!$118:$118</definedName>
    <definedName name="Z_CAE69FAB_AFBE_4188_8F32_69E048226F14_.wvu.Rows" localSheetId="0" hidden="1">'на 01.06.2017'!$29:$29,'на 01.06.2017'!$38:$38,'на 01.06.2017'!$76:$77,'на 01.06.2017'!$93:$96,'на 01.06.2017'!$113:$113,'на 01.06.2017'!$117:$117,'на 01.06.2017'!#REF!</definedName>
    <definedName name="Z_D2DF83CF_573E_4A86_A4BE_5A992E023C65_.wvu.Rows" localSheetId="0" hidden="1">'на 01.06.2017'!#REF!,'на 01.06.2017'!$111:$112,'на 01.06.2017'!$118:$118</definedName>
    <definedName name="Z_E2CE03E0_A708_4616_8DFD_0910D1C70A9E_.wvu.Rows" localSheetId="0" hidden="1">'на 01.06.2017'!#REF!,'на 01.06.2017'!$111:$112,'на 01.06.2017'!$118:$118</definedName>
    <definedName name="Z_E6F394BB_DB4B_47AB_A066_DC195B03AE3E_.wvu.Rows" localSheetId="0" hidden="1">'на 01.06.2017'!$29:$29,'на 01.06.2017'!$32:$32,'на 01.06.2017'!$38:$38,'на 01.06.2017'!$46:$46,'на 01.06.2017'!$61:$61,'на 01.06.2017'!$65:$65,'на 01.06.2017'!$76:$77,'на 01.06.2017'!$93:$96,'на 01.06.2017'!$110:$118,'на 01.06.2017'!#REF!</definedName>
    <definedName name="Z_E8991B2E_0E9F_48F3_A4D6_3B340ABE8C8E_.wvu.Rows" localSheetId="0" hidden="1">'на 01.06.2017'!$38:$39,'на 01.06.2017'!$118:$118</definedName>
    <definedName name="Z_F8542D9D_A523_4F6F_8CFE_9BA4BA3D5B88_.wvu.Rows" localSheetId="0" hidden="1">'на 01.06.2017'!$38:$38,'на 01.06.2017'!$93:$96,'на 01.06.2017'!$111:$113,'на 01.06.2017'!$117:$117</definedName>
    <definedName name="Z_FAFBB87E_73E9_461E_A4E8_A0EB3259EED0_.wvu.PrintArea" localSheetId="0" hidden="1">'на 01.06.2017'!$A$1:$E$119</definedName>
    <definedName name="Z_FAFBB87E_73E9_461E_A4E8_A0EB3259EED0_.wvu.Rows" localSheetId="0" hidden="1">'на 01.06.2017'!$30:$30,'на 01.06.2017'!$38:$38,'на 01.06.2017'!$93:$96,'на 01.06.2017'!$111:$113,'на 01.06.2017'!$117:$117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E84" i="1" s="1"/>
  <c r="C84" i="1"/>
  <c r="D83" i="1"/>
  <c r="C83" i="1"/>
  <c r="D82" i="1"/>
  <c r="E82" i="1" s="1"/>
  <c r="C82" i="1"/>
  <c r="D81" i="1"/>
  <c r="C81" i="1"/>
  <c r="D80" i="1"/>
  <c r="E80" i="1" s="1"/>
  <c r="C80" i="1"/>
  <c r="D79" i="1"/>
  <c r="C79" i="1"/>
  <c r="D78" i="1"/>
  <c r="E78" i="1" s="1"/>
  <c r="C78" i="1"/>
  <c r="D77" i="1"/>
  <c r="C77" i="1"/>
  <c r="D76" i="1"/>
  <c r="E76" i="1" s="1"/>
  <c r="C76" i="1"/>
  <c r="D75" i="1"/>
  <c r="C75" i="1"/>
  <c r="D74" i="1"/>
  <c r="E74" i="1" s="1"/>
  <c r="C74" i="1"/>
  <c r="D73" i="1"/>
  <c r="C73" i="1"/>
  <c r="D72" i="1"/>
  <c r="E72" i="1" s="1"/>
  <c r="C72" i="1"/>
  <c r="D71" i="1"/>
  <c r="C71" i="1"/>
  <c r="D70" i="1"/>
  <c r="E70" i="1" s="1"/>
  <c r="C70" i="1"/>
  <c r="D69" i="1"/>
  <c r="C69" i="1"/>
  <c r="D68" i="1"/>
  <c r="E68" i="1" s="1"/>
  <c r="C68" i="1"/>
  <c r="D67" i="1"/>
  <c r="C67" i="1"/>
  <c r="D66" i="1"/>
  <c r="E66" i="1" s="1"/>
  <c r="C66" i="1"/>
  <c r="D65" i="1"/>
  <c r="C65" i="1"/>
  <c r="D64" i="1"/>
  <c r="E64" i="1" s="1"/>
  <c r="C64" i="1"/>
  <c r="D63" i="1"/>
  <c r="C63" i="1"/>
  <c r="D62" i="1"/>
  <c r="E62" i="1" s="1"/>
  <c r="C62" i="1"/>
  <c r="D61" i="1"/>
  <c r="C61" i="1"/>
  <c r="D60" i="1"/>
  <c r="E60" i="1" s="1"/>
  <c r="C60" i="1"/>
  <c r="D59" i="1"/>
  <c r="C59" i="1"/>
  <c r="D58" i="1"/>
  <c r="E58" i="1" s="1"/>
  <c r="C58" i="1"/>
  <c r="D57" i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C49" i="1"/>
  <c r="D48" i="1"/>
  <c r="E48" i="1" s="1"/>
  <c r="C48" i="1"/>
  <c r="D47" i="1"/>
  <c r="E47" i="1" s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D42" i="1"/>
  <c r="E42" i="1" s="1"/>
  <c r="C42" i="1"/>
  <c r="E38" i="1"/>
  <c r="D37" i="1"/>
  <c r="D92" i="1" s="1"/>
  <c r="C37" i="1"/>
  <c r="C92" i="1" s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E87" i="1" l="1"/>
  <c r="E8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6" i="1"/>
  <c r="E88" i="1"/>
  <c r="E90" i="1"/>
  <c r="E37" i="1"/>
</calcChain>
</file>

<file path=xl/sharedStrings.xml><?xml version="1.0" encoding="utf-8"?>
<sst xmlns="http://schemas.openxmlformats.org/spreadsheetml/2006/main" count="158" uniqueCount="157">
  <si>
    <t>тыс. руб.</t>
  </si>
  <si>
    <t>Наименование показателей</t>
  </si>
  <si>
    <t>Бюджет города   на 2017 год с учетом изменений</t>
  </si>
  <si>
    <t>Исполненона 01.06.2017г.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</si>
  <si>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</si>
  <si>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</si>
  <si>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</si>
  <si>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</si>
  <si>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</si>
  <si>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</si>
  <si>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</si>
  <si>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</si>
  <si>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</si>
  <si>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</si>
  <si>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</si>
  <si>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</si>
  <si>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</si>
  <si>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</si>
  <si>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</si>
  <si>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</si>
  <si>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</si>
  <si>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</si>
  <si>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</si>
  <si>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</si>
  <si>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</si>
  <si>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</si>
  <si>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</si>
  <si>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</si>
  <si>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</si>
  <si>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</si>
  <si>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</si>
  <si>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</si>
  <si>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</si>
  <si>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</si>
  <si>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</si>
  <si>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</si>
  <si>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</si>
  <si>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</si>
  <si>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</si>
  <si>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</si>
  <si>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</si>
  <si>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</si>
  <si>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</si>
  <si>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</si>
  <si>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</si>
  <si>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</si>
  <si>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</si>
  <si>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</si>
  <si>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</si>
  <si>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</si>
  <si>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</si>
  <si>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</si>
  <si>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</si>
  <si>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</si>
  <si>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</si>
  <si>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</si>
  <si>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</si>
  <si>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</si>
  <si>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</si>
  <si>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</si>
  <si>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</si>
  <si>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</si>
  <si>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</si>
  <si>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</si>
  <si>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</si>
  <si>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</si>
  <si>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</si>
  <si>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</si>
  <si>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</si>
  <si>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</si>
  <si>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</si>
  <si>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</si>
  <si>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</si>
  <si>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</si>
  <si>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</si>
  <si>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</si>
  <si>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</si>
  <si>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</si>
  <si>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</si>
  <si>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</si>
  <si>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</si>
  <si>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</si>
  <si>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</si>
  <si>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</si>
  <si>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</si>
  <si>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</si>
  <si>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</si>
  <si>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</si>
  <si>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</si>
  <si>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</si>
  <si>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</si>
  <si>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</si>
  <si>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</si>
  <si>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</si>
  <si>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</si>
  <si>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</si>
  <si>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</si>
  <si>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</si>
  <si>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</si>
  <si>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</si>
  <si>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</si>
  <si>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</si>
  <si>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</si>
  <si>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</si>
  <si>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</si>
  <si>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</si>
  <si>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</si>
  <si>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</si>
  <si>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</si>
  <si>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</si>
  <si>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</si>
  <si>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</si>
  <si>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</si>
  <si>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</si>
  <si>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</si>
  <si>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</si>
  <si>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</si>
  <si>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</si>
  <si>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</si>
  <si>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</si>
  <si>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</si>
  <si>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</si>
  <si>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</si>
  <si>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</si>
  <si>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</si>
  <si>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</si>
  <si>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</si>
  <si>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</si>
  <si>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</si>
  <si>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</si>
  <si>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</si>
  <si>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</si>
  <si>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</si>
  <si>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</si>
  <si>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</si>
  <si>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</si>
  <si>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</si>
  <si>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</si>
  <si>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</si>
  <si>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</si>
  <si>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</si>
  <si>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</si>
  <si>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</si>
  <si>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</si>
  <si>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</si>
  <si>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</si>
  <si>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</si>
  <si>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</si>
  <si>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</si>
  <si>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</si>
  <si>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</si>
  <si>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</si>
  <si>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</si>
  <si>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</si>
  <si>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</si>
  <si>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</si>
  <si>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                           Сведения об исполнении бюджета г. Красноярска на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</si>
</sst>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V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562514.51</v>
          </cell>
          <cell r="F9">
            <v>379208.74211000005</v>
          </cell>
        </row>
        <row r="13">
          <cell r="E13">
            <v>7098703.2799999993</v>
          </cell>
          <cell r="F13">
            <v>2582553.3001399999</v>
          </cell>
        </row>
        <row r="32">
          <cell r="E32">
            <v>985352.02</v>
          </cell>
          <cell r="F32">
            <v>458141.09274999995</v>
          </cell>
        </row>
        <row r="35">
          <cell r="E35">
            <v>686.85</v>
          </cell>
          <cell r="F35">
            <v>780.97654999999997</v>
          </cell>
        </row>
        <row r="41">
          <cell r="E41">
            <v>330892.03000000003</v>
          </cell>
          <cell r="F41">
            <v>39991.91979</v>
          </cell>
        </row>
        <row r="42">
          <cell r="E42">
            <v>941221.76</v>
          </cell>
          <cell r="F42">
            <v>405322.14659000002</v>
          </cell>
        </row>
        <row r="51">
          <cell r="E51">
            <v>258832.82</v>
          </cell>
          <cell r="F51">
            <v>91963.920490000004</v>
          </cell>
        </row>
        <row r="59">
          <cell r="E59">
            <v>121.4</v>
          </cell>
          <cell r="F59">
            <v>6.1639800000000005</v>
          </cell>
        </row>
        <row r="76">
          <cell r="E76">
            <v>2014442.8100000005</v>
          </cell>
          <cell r="F76">
            <v>524875.14861999999</v>
          </cell>
        </row>
        <row r="107">
          <cell r="E107">
            <v>77507.760000000009</v>
          </cell>
          <cell r="F107">
            <v>26282.795840000002</v>
          </cell>
        </row>
        <row r="115">
          <cell r="E115">
            <v>55889.1</v>
          </cell>
          <cell r="F115">
            <v>35823.672870000002</v>
          </cell>
        </row>
        <row r="129">
          <cell r="E129">
            <v>794992.7</v>
          </cell>
          <cell r="F129">
            <v>412416.49261999998</v>
          </cell>
        </row>
        <row r="152">
          <cell r="E152">
            <v>362.57</v>
          </cell>
          <cell r="F152">
            <v>50.25</v>
          </cell>
        </row>
        <row r="157">
          <cell r="E157">
            <v>233986.86000000004</v>
          </cell>
          <cell r="F157">
            <v>119886.49323000001</v>
          </cell>
        </row>
        <row r="209">
          <cell r="E209">
            <v>11904</v>
          </cell>
          <cell r="F209">
            <v>4290.9925000000003</v>
          </cell>
        </row>
        <row r="215">
          <cell r="E215">
            <v>14015627.894589996</v>
          </cell>
          <cell r="F215">
            <v>4931771.5204100003</v>
          </cell>
        </row>
        <row r="216">
          <cell r="E216">
            <v>14007358.538939998</v>
          </cell>
          <cell r="F216">
            <v>4943619.8485000003</v>
          </cell>
        </row>
        <row r="217">
          <cell r="E217">
            <v>98530.4</v>
          </cell>
          <cell r="F217">
            <v>98530.4</v>
          </cell>
        </row>
        <row r="221">
          <cell r="E221">
            <v>9738927.6239399984</v>
          </cell>
          <cell r="F221">
            <v>4338542.1313800002</v>
          </cell>
        </row>
        <row r="270">
          <cell r="E270">
            <v>0</v>
          </cell>
          <cell r="F270">
            <v>0</v>
          </cell>
        </row>
        <row r="280">
          <cell r="E280">
            <v>4169900.5149999997</v>
          </cell>
          <cell r="F280">
            <v>506547.31712000002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754.96979999999996</v>
          </cell>
        </row>
        <row r="346">
          <cell r="E346">
            <v>0</v>
          </cell>
          <cell r="F346">
            <v>55944.41</v>
          </cell>
        </row>
        <row r="352">
          <cell r="E352">
            <v>-13005.174349999999</v>
          </cell>
          <cell r="F352">
            <v>-68547.707890000005</v>
          </cell>
        </row>
        <row r="373">
          <cell r="E373">
            <v>27938775.234589994</v>
          </cell>
          <cell r="F373">
            <v>10212323.975329999</v>
          </cell>
        </row>
        <row r="376">
          <cell r="E376">
            <v>2737778.6861299993</v>
          </cell>
          <cell r="F376">
            <v>1165793.56498</v>
          </cell>
        </row>
        <row r="411">
          <cell r="E411">
            <v>2794.07</v>
          </cell>
          <cell r="F411">
            <v>1028.91463</v>
          </cell>
        </row>
        <row r="415">
          <cell r="E415">
            <v>63495.619999999995</v>
          </cell>
          <cell r="F415">
            <v>18319.94428</v>
          </cell>
        </row>
        <row r="422">
          <cell r="E422">
            <v>836463.19104999991</v>
          </cell>
          <cell r="F422">
            <v>318231.14210000006</v>
          </cell>
        </row>
        <row r="434">
          <cell r="E434">
            <v>0</v>
          </cell>
          <cell r="F434">
            <v>0</v>
          </cell>
        </row>
        <row r="437">
          <cell r="E437">
            <v>181900.6</v>
          </cell>
          <cell r="F437">
            <v>57871.103320000009</v>
          </cell>
        </row>
        <row r="447">
          <cell r="E447">
            <v>7504.15</v>
          </cell>
          <cell r="F447">
            <v>2746.6226000000001</v>
          </cell>
        </row>
        <row r="454">
          <cell r="E454">
            <v>90486.196360000002</v>
          </cell>
          <cell r="F454">
            <v>0</v>
          </cell>
        </row>
        <row r="456">
          <cell r="E456">
            <v>1555134.8587199999</v>
          </cell>
          <cell r="F456">
            <v>767595.83805000002</v>
          </cell>
        </row>
        <row r="480">
          <cell r="E480">
            <v>74406.490000000005</v>
          </cell>
          <cell r="F480">
            <v>29909.547740000002</v>
          </cell>
        </row>
        <row r="491">
          <cell r="E491">
            <v>74406.490000000005</v>
          </cell>
          <cell r="F491">
            <v>29909.547740000002</v>
          </cell>
        </row>
        <row r="499">
          <cell r="E499">
            <v>4056919.4287</v>
          </cell>
          <cell r="F499">
            <v>808447.52773000009</v>
          </cell>
        </row>
        <row r="555">
          <cell r="E555">
            <v>522708.42</v>
          </cell>
          <cell r="F555">
            <v>187676.81350000002</v>
          </cell>
        </row>
        <row r="565">
          <cell r="E565">
            <v>3449008.5602199999</v>
          </cell>
          <cell r="F565">
            <v>599133.3406</v>
          </cell>
        </row>
        <row r="572">
          <cell r="E572">
            <v>85202.448480000006</v>
          </cell>
          <cell r="F572">
            <v>21637.373630000002</v>
          </cell>
        </row>
        <row r="586">
          <cell r="E586">
            <v>2993269.0489200004</v>
          </cell>
          <cell r="F586">
            <v>467411.27553999994</v>
          </cell>
        </row>
        <row r="630">
          <cell r="E630">
            <v>818098.68831999996</v>
          </cell>
          <cell r="F630">
            <v>59300.678159999996</v>
          </cell>
        </row>
        <row r="640">
          <cell r="E640">
            <v>698614.60270000005</v>
          </cell>
          <cell r="F640">
            <v>81608.368430000002</v>
          </cell>
        </row>
        <row r="647">
          <cell r="E647">
            <v>1037423.4584</v>
          </cell>
          <cell r="F647">
            <v>150852.20207</v>
          </cell>
        </row>
        <row r="654">
          <cell r="E654">
            <v>0</v>
          </cell>
          <cell r="F654">
            <v>0</v>
          </cell>
        </row>
        <row r="657">
          <cell r="E657">
            <v>439132.29950000008</v>
          </cell>
          <cell r="F657">
            <v>175650.02688000002</v>
          </cell>
        </row>
        <row r="678">
          <cell r="E678">
            <v>3700</v>
          </cell>
          <cell r="F678">
            <v>0</v>
          </cell>
        </row>
        <row r="685">
          <cell r="E685">
            <v>3700</v>
          </cell>
          <cell r="F685">
            <v>0</v>
          </cell>
        </row>
        <row r="688">
          <cell r="E688">
            <v>0</v>
          </cell>
          <cell r="F688">
            <v>0</v>
          </cell>
        </row>
        <row r="690">
          <cell r="E690">
            <v>14158164.168920001</v>
          </cell>
          <cell r="F690">
            <v>5330224.9408400003</v>
          </cell>
        </row>
        <row r="731">
          <cell r="E731">
            <v>4793851.9310499998</v>
          </cell>
          <cell r="F731">
            <v>1865872.9857399999</v>
          </cell>
        </row>
        <row r="745">
          <cell r="E745">
            <v>6946946.7003599992</v>
          </cell>
          <cell r="F745">
            <v>2544266.67135</v>
          </cell>
        </row>
        <row r="757">
          <cell r="E757">
            <v>1366988.0769999998</v>
          </cell>
          <cell r="F757">
            <v>567894.04738999996</v>
          </cell>
        </row>
        <row r="764">
          <cell r="E764">
            <v>549490.23892999999</v>
          </cell>
          <cell r="F764">
            <v>155738.02963</v>
          </cell>
        </row>
        <row r="785">
          <cell r="E785">
            <v>500887.22157999995</v>
          </cell>
          <cell r="F785">
            <v>196453.20672999998</v>
          </cell>
        </row>
        <row r="804">
          <cell r="E804">
            <v>705920.13312000013</v>
          </cell>
          <cell r="F804">
            <v>264411.35944000003</v>
          </cell>
        </row>
        <row r="844">
          <cell r="E844">
            <v>640793.17312000005</v>
          </cell>
          <cell r="F844">
            <v>240899.71720999997</v>
          </cell>
        </row>
        <row r="852">
          <cell r="E852">
            <v>20481.78</v>
          </cell>
          <cell r="F852">
            <v>7506.6532200000001</v>
          </cell>
        </row>
        <row r="856">
          <cell r="E856">
            <v>44645.179999999993</v>
          </cell>
          <cell r="F856">
            <v>16004.989010000001</v>
          </cell>
        </row>
        <row r="867">
          <cell r="E867">
            <v>0</v>
          </cell>
          <cell r="F867">
            <v>0</v>
          </cell>
        </row>
        <row r="888">
          <cell r="E888">
            <v>0</v>
          </cell>
          <cell r="F888">
            <v>0</v>
          </cell>
        </row>
        <row r="987">
          <cell r="E987">
            <v>1888098.7889400001</v>
          </cell>
          <cell r="F987">
            <v>713836.18249999988</v>
          </cell>
        </row>
        <row r="1032">
          <cell r="E1032">
            <v>27671.55</v>
          </cell>
          <cell r="F1032">
            <v>10518.246800000001</v>
          </cell>
        </row>
        <row r="1035">
          <cell r="E1035">
            <v>613613.28</v>
          </cell>
          <cell r="F1035">
            <v>261384.96204000001</v>
          </cell>
        </row>
        <row r="1039">
          <cell r="E1039">
            <v>625274.09894000005</v>
          </cell>
          <cell r="F1039">
            <v>225644.99032999997</v>
          </cell>
        </row>
        <row r="1053">
          <cell r="E1053">
            <v>116435.1</v>
          </cell>
          <cell r="F1053">
            <v>48281.253709999997</v>
          </cell>
        </row>
        <row r="1057">
          <cell r="E1057">
            <v>505104.76000000007</v>
          </cell>
          <cell r="F1057">
            <v>168006.72961999997</v>
          </cell>
        </row>
        <row r="1069">
          <cell r="E1069">
            <v>372106.81</v>
          </cell>
          <cell r="F1069">
            <v>149920.61470999999</v>
          </cell>
        </row>
        <row r="1117">
          <cell r="E1117">
            <v>247397</v>
          </cell>
          <cell r="F1117">
            <v>99093.520019999996</v>
          </cell>
        </row>
        <row r="1125">
          <cell r="E1125">
            <v>124709.81</v>
          </cell>
          <cell r="F1125">
            <v>50827.094689999998</v>
          </cell>
        </row>
        <row r="1137">
          <cell r="E1137">
            <v>1507788.05</v>
          </cell>
          <cell r="F1137">
            <v>486377.57023000001</v>
          </cell>
        </row>
        <row r="1140">
          <cell r="E1140">
            <v>1507788.05</v>
          </cell>
          <cell r="F1140">
            <v>486377.57023000001</v>
          </cell>
        </row>
        <row r="1144">
          <cell r="E1144">
            <v>28498151.604730003</v>
          </cell>
          <cell r="F1144">
            <v>9416332.5837099999</v>
          </cell>
        </row>
        <row r="1150">
          <cell r="E1150">
            <v>0</v>
          </cell>
          <cell r="F1150">
            <v>0</v>
          </cell>
        </row>
        <row r="1151">
          <cell r="E1151">
            <v>0</v>
          </cell>
          <cell r="F1151">
            <v>0</v>
          </cell>
        </row>
        <row r="1154">
          <cell r="E1154">
            <v>1170246.02</v>
          </cell>
          <cell r="F1154">
            <v>1180000</v>
          </cell>
        </row>
        <row r="1155">
          <cell r="E1155">
            <v>-1840273.02</v>
          </cell>
          <cell r="F1155">
            <v>-600000</v>
          </cell>
        </row>
        <row r="1157">
          <cell r="F1157">
            <v>-417000</v>
          </cell>
        </row>
        <row r="1158">
          <cell r="E1158">
            <v>11710657.130000001</v>
          </cell>
          <cell r="F1158">
            <v>2700000</v>
          </cell>
        </row>
        <row r="1159">
          <cell r="E1159">
            <v>-10540630.130000001</v>
          </cell>
          <cell r="F1159">
            <v>-3117000</v>
          </cell>
        </row>
        <row r="1160">
          <cell r="E1160">
            <v>0</v>
          </cell>
        </row>
        <row r="1165">
          <cell r="E1165">
            <v>0</v>
          </cell>
          <cell r="F1165">
            <v>0</v>
          </cell>
        </row>
        <row r="1169">
          <cell r="E1169">
            <v>-40819678.38459</v>
          </cell>
          <cell r="F1169">
            <v>-14185131.7217</v>
          </cell>
        </row>
        <row r="1170">
          <cell r="E1170">
            <v>40879054.754730001</v>
          </cell>
          <cell r="F1170">
            <v>13226140.330080001</v>
          </cell>
        </row>
      </sheetData>
      <sheetData sheetId="1"/>
      <sheetData sheetId="2">
        <row r="21">
          <cell r="D21">
            <v>505661.42</v>
          </cell>
          <cell r="E21">
            <v>176836.96270000003</v>
          </cell>
        </row>
        <row r="29">
          <cell r="D29">
            <v>50075.45</v>
          </cell>
          <cell r="E29">
            <v>22121.39414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8"/>
  <sheetViews>
    <sheetView tabSelected="1" view="pageBreakPreview" zoomScale="90" zoomScaleNormal="100" zoomScaleSheetLayoutView="90" workbookViewId="0">
      <selection activeCell="B23" sqref="B23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156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0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1</v>
      </c>
      <c r="C5" s="14" t="s">
        <v>2</v>
      </c>
      <c r="D5" s="15" t="s">
        <v>3</v>
      </c>
      <c r="E5" s="14" t="s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5</v>
      </c>
      <c r="C6" s="18">
        <f>C7+C11+C15+C18+C19+C20+C21+C22+C23+C24+C25+C26+C10</f>
        <v>13923147.339999998</v>
      </c>
      <c r="D6" s="89">
        <f>D7+D11+D15+D18+D19+D20+D21+D22+D23+D24+D25+D26+D10-0.01</f>
        <v>5280552.4549199995</v>
      </c>
      <c r="E6" s="19">
        <f>D6/C6</f>
        <v>0.37926428026437881</v>
      </c>
      <c r="F6" s="20"/>
      <c r="G6" s="20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6</v>
      </c>
      <c r="C7" s="21">
        <f>C8+C9</f>
        <v>7661217.7899999991</v>
      </c>
      <c r="D7" s="22">
        <f>D8+D9</f>
        <v>2961762.0422499999</v>
      </c>
      <c r="E7" s="23">
        <f>D7/C7</f>
        <v>0.38659154764088755</v>
      </c>
      <c r="F7" s="20"/>
      <c r="G7" s="20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4" t="s">
        <v>7</v>
      </c>
      <c r="C8" s="25">
        <f>[1]Расшир!E9</f>
        <v>562514.51</v>
      </c>
      <c r="D8" s="26">
        <f>[1]Расшир!F9</f>
        <v>379208.74211000005</v>
      </c>
      <c r="E8" s="23">
        <f>D8/C8</f>
        <v>0.67413148526604239</v>
      </c>
      <c r="F8" s="20"/>
      <c r="G8" s="20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4" t="s">
        <v>8</v>
      </c>
      <c r="C9" s="25">
        <f>[1]Расшир!E13</f>
        <v>7098703.2799999993</v>
      </c>
      <c r="D9" s="26">
        <f>[1]Расшир!F13</f>
        <v>2582553.3001399999</v>
      </c>
      <c r="E9" s="27">
        <f>D9/C9</f>
        <v>0.36380634578939608</v>
      </c>
      <c r="F9" s="20"/>
      <c r="G9" s="20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8" t="s">
        <v>9</v>
      </c>
      <c r="C10" s="29">
        <f>[1]экономика!D21</f>
        <v>505661.42</v>
      </c>
      <c r="D10" s="22">
        <f>[1]экономика!E21</f>
        <v>176836.96270000003</v>
      </c>
      <c r="E10" s="30">
        <f>D10/C10</f>
        <v>0.34971416783190623</v>
      </c>
      <c r="F10" s="20"/>
      <c r="G10" s="20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10</v>
      </c>
      <c r="C11" s="21">
        <f>C12+C13+C14</f>
        <v>1036114.32</v>
      </c>
      <c r="D11" s="21">
        <f>D12+D13+D14</f>
        <v>481043.46343999996</v>
      </c>
      <c r="E11" s="23">
        <f t="shared" ref="E11:E90" si="0">D11/C11</f>
        <v>0.46427643567362331</v>
      </c>
      <c r="F11" s="20"/>
      <c r="G11" s="20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1" t="s">
        <v>11</v>
      </c>
      <c r="C12" s="25">
        <f>[1]Расшир!E32</f>
        <v>985352.02</v>
      </c>
      <c r="D12" s="25">
        <f>[1]Расшир!F32</f>
        <v>458141.09274999995</v>
      </c>
      <c r="E12" s="27">
        <f t="shared" si="0"/>
        <v>0.46495169589239788</v>
      </c>
      <c r="F12" s="20"/>
      <c r="G12" s="20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4" t="s">
        <v>12</v>
      </c>
      <c r="C13" s="25">
        <f>[1]Расшир!E35</f>
        <v>686.85</v>
      </c>
      <c r="D13" s="25">
        <f>[1]Расшир!F35</f>
        <v>780.97654999999997</v>
      </c>
      <c r="E13" s="27">
        <f t="shared" si="0"/>
        <v>1.1370409114071485</v>
      </c>
      <c r="F13" s="20"/>
      <c r="G13" s="20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2" t="s">
        <v>13</v>
      </c>
      <c r="C14" s="25">
        <f>[1]экономика!D29</f>
        <v>50075.45</v>
      </c>
      <c r="D14" s="25">
        <f>[1]экономика!E29</f>
        <v>22121.39414</v>
      </c>
      <c r="E14" s="23">
        <f t="shared" si="0"/>
        <v>0.44176126505103802</v>
      </c>
      <c r="F14" s="20"/>
      <c r="G14" s="20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14</v>
      </c>
      <c r="C15" s="21">
        <f>C16+C17</f>
        <v>1272113.79</v>
      </c>
      <c r="D15" s="21">
        <f>D16+D17</f>
        <v>445314.06638000003</v>
      </c>
      <c r="E15" s="23">
        <f>D15/C15</f>
        <v>0.35005835946484004</v>
      </c>
      <c r="F15" s="20"/>
      <c r="G15" s="20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4" t="s">
        <v>15</v>
      </c>
      <c r="C16" s="25">
        <f>[1]Расшир!E41</f>
        <v>330892.03000000003</v>
      </c>
      <c r="D16" s="25">
        <f>[1]Расшир!F41</f>
        <v>39991.91979</v>
      </c>
      <c r="E16" s="27">
        <f>D16/C16</f>
        <v>0.1208609339729337</v>
      </c>
      <c r="F16" s="20"/>
      <c r="G16" s="20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4" t="s">
        <v>16</v>
      </c>
      <c r="C17" s="25">
        <f>[1]Расшир!E42</f>
        <v>941221.76</v>
      </c>
      <c r="D17" s="25">
        <f>[1]Расшир!F42</f>
        <v>405322.14659000002</v>
      </c>
      <c r="E17" s="27">
        <f t="shared" si="0"/>
        <v>0.43063405864097321</v>
      </c>
      <c r="F17" s="20"/>
      <c r="G17" s="20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17</v>
      </c>
      <c r="C18" s="21">
        <f>[1]Расшир!E51</f>
        <v>258832.82</v>
      </c>
      <c r="D18" s="21">
        <f>[1]Расшир!F51</f>
        <v>91963.920490000004</v>
      </c>
      <c r="E18" s="23">
        <f t="shared" si="0"/>
        <v>0.35530239360680765</v>
      </c>
      <c r="F18" s="20"/>
      <c r="G18" s="20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3" t="s">
        <v>18</v>
      </c>
      <c r="C19" s="21">
        <f>[1]Расшир!E59</f>
        <v>121.4</v>
      </c>
      <c r="D19" s="21">
        <f>[1]Расшир!F59</f>
        <v>6.1639800000000005</v>
      </c>
      <c r="E19" s="23">
        <f>D19/C19</f>
        <v>5.077413509060956E-2</v>
      </c>
      <c r="F19" s="20"/>
      <c r="G19" s="20"/>
      <c r="H19" s="8"/>
      <c r="I19" s="8"/>
      <c r="J19" s="8"/>
      <c r="K19" s="8"/>
      <c r="L19" s="8"/>
      <c r="M19" s="8"/>
      <c r="N19" s="8"/>
      <c r="O19" s="8"/>
    </row>
    <row r="20" spans="1:15" ht="40.5" customHeight="1" x14ac:dyDescent="0.25">
      <c r="A20" s="12"/>
      <c r="B20" s="33" t="s">
        <v>19</v>
      </c>
      <c r="C20" s="21">
        <f>[1]Расшир!E76</f>
        <v>2014442.8100000005</v>
      </c>
      <c r="D20" s="21">
        <f>[1]Расшир!F76</f>
        <v>524875.14861999999</v>
      </c>
      <c r="E20" s="23">
        <f t="shared" si="0"/>
        <v>0.26055599395249146</v>
      </c>
      <c r="F20" s="20"/>
      <c r="G20" s="20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3" t="s">
        <v>20</v>
      </c>
      <c r="C21" s="21">
        <f>[1]Расшир!E107</f>
        <v>77507.760000000009</v>
      </c>
      <c r="D21" s="21">
        <f>[1]Расшир!F107</f>
        <v>26282.795840000002</v>
      </c>
      <c r="E21" s="23">
        <f t="shared" si="0"/>
        <v>0.33909889590410042</v>
      </c>
      <c r="F21" s="20"/>
      <c r="G21" s="20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3" t="s">
        <v>21</v>
      </c>
      <c r="C22" s="21">
        <f>[1]Расшир!E115</f>
        <v>55889.1</v>
      </c>
      <c r="D22" s="21">
        <f>[1]Расшир!F115</f>
        <v>35823.672870000002</v>
      </c>
      <c r="E22" s="23">
        <f t="shared" si="0"/>
        <v>0.64097780908978674</v>
      </c>
      <c r="F22" s="20"/>
      <c r="G22" s="20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3" t="s">
        <v>22</v>
      </c>
      <c r="C23" s="21">
        <f>[1]Расшир!E129</f>
        <v>794992.7</v>
      </c>
      <c r="D23" s="21">
        <f>[1]Расшир!F129</f>
        <v>412416.49261999998</v>
      </c>
      <c r="E23" s="23">
        <f t="shared" si="0"/>
        <v>0.51876764732556668</v>
      </c>
      <c r="F23" s="20"/>
      <c r="G23" s="20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23</v>
      </c>
      <c r="C24" s="21">
        <f>[1]Расшир!E152</f>
        <v>362.57</v>
      </c>
      <c r="D24" s="21">
        <f>[1]Расшир!F152</f>
        <v>50.25</v>
      </c>
      <c r="E24" s="23">
        <f t="shared" si="0"/>
        <v>0.13859392669001849</v>
      </c>
      <c r="F24" s="20"/>
      <c r="G24" s="20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24</v>
      </c>
      <c r="C25" s="21">
        <f>[1]Расшир!E157</f>
        <v>233986.86000000004</v>
      </c>
      <c r="D25" s="21">
        <f>[1]Расшир!F157</f>
        <v>119886.49323000001</v>
      </c>
      <c r="E25" s="23">
        <f t="shared" si="0"/>
        <v>0.51236421237500251</v>
      </c>
      <c r="F25" s="20"/>
      <c r="G25" s="20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4" t="s">
        <v>25</v>
      </c>
      <c r="C26" s="21">
        <f>[1]Расшир!E209</f>
        <v>11904</v>
      </c>
      <c r="D26" s="21">
        <f>[1]Расшир!F209</f>
        <v>4290.9925000000003</v>
      </c>
      <c r="E26" s="23">
        <f t="shared" si="0"/>
        <v>0.36046643985215054</v>
      </c>
      <c r="F26" s="20"/>
      <c r="G26" s="20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26</v>
      </c>
      <c r="C27" s="21">
        <f>[1]Расшир!E215</f>
        <v>14015627.894589996</v>
      </c>
      <c r="D27" s="21">
        <f>[1]Расшир!F215</f>
        <v>4931771.5204100003</v>
      </c>
      <c r="E27" s="23">
        <f t="shared" si="0"/>
        <v>0.3518766021402191</v>
      </c>
      <c r="F27" s="20"/>
      <c r="G27" s="20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4" t="s">
        <v>27</v>
      </c>
      <c r="C28" s="21">
        <f>[1]Расшир!E216</f>
        <v>14007358.538939998</v>
      </c>
      <c r="D28" s="21">
        <f>[1]Расшир!F216</f>
        <v>4943619.8485000003</v>
      </c>
      <c r="E28" s="23">
        <f t="shared" si="0"/>
        <v>0.35293019984866519</v>
      </c>
      <c r="F28" s="20"/>
      <c r="G28" s="20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5" t="s">
        <v>28</v>
      </c>
      <c r="C29" s="21">
        <f>[1]Расшир!E341</f>
        <v>0</v>
      </c>
      <c r="D29" s="21">
        <f>[1]Расшир!F341</f>
        <v>0</v>
      </c>
      <c r="E29" s="23">
        <v>0</v>
      </c>
      <c r="F29" s="20"/>
      <c r="G29" s="20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6"/>
      <c r="B30" s="37" t="s">
        <v>29</v>
      </c>
      <c r="C30" s="25">
        <f>[1]Расшир!E217</f>
        <v>98530.4</v>
      </c>
      <c r="D30" s="25">
        <f>[1]Расшир!F217</f>
        <v>98530.4</v>
      </c>
      <c r="E30" s="27">
        <f t="shared" si="0"/>
        <v>1</v>
      </c>
      <c r="F30" s="20"/>
      <c r="G30" s="20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8"/>
      <c r="B31" s="37" t="s">
        <v>30</v>
      </c>
      <c r="C31" s="25">
        <f>[1]Расшир!E221</f>
        <v>9738927.6239399984</v>
      </c>
      <c r="D31" s="25">
        <f>[1]Расшир!F221</f>
        <v>4338542.1313800002</v>
      </c>
      <c r="E31" s="27">
        <f t="shared" si="0"/>
        <v>0.44548458504970301</v>
      </c>
      <c r="F31" s="20"/>
      <c r="G31" s="20"/>
      <c r="H31" s="8"/>
      <c r="I31" s="8"/>
      <c r="J31" s="8"/>
      <c r="K31" s="8"/>
      <c r="L31" s="8"/>
      <c r="M31" s="8"/>
      <c r="N31" s="8"/>
      <c r="O31" s="8"/>
    </row>
    <row r="32" spans="1:15" ht="17.25" hidden="1" customHeight="1" x14ac:dyDescent="0.25">
      <c r="A32" s="38"/>
      <c r="B32" s="37" t="s">
        <v>31</v>
      </c>
      <c r="C32" s="25">
        <f>[1]Расшир!E270</f>
        <v>0</v>
      </c>
      <c r="D32" s="25">
        <f>[1]Расшир!F270</f>
        <v>0</v>
      </c>
      <c r="E32" s="27" t="e">
        <f t="shared" si="0"/>
        <v>#DIV/0!</v>
      </c>
      <c r="F32" s="20"/>
      <c r="G32" s="20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8"/>
      <c r="B33" s="37" t="s">
        <v>32</v>
      </c>
      <c r="C33" s="25">
        <f>[1]Расшир!E280</f>
        <v>4169900.5149999997</v>
      </c>
      <c r="D33" s="25">
        <f>[1]Расшир!F280</f>
        <v>506547.31712000002</v>
      </c>
      <c r="E33" s="27">
        <f t="shared" si="0"/>
        <v>0.12147707488412347</v>
      </c>
      <c r="F33" s="20"/>
      <c r="G33" s="20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5" t="s">
        <v>33</v>
      </c>
      <c r="C34" s="21">
        <f>[1]Расшир!E352</f>
        <v>-13005.174349999999</v>
      </c>
      <c r="D34" s="21">
        <f>[1]Расшир!F352</f>
        <v>-68547.707890000005</v>
      </c>
      <c r="E34" s="23" t="s">
        <v>34</v>
      </c>
      <c r="F34" s="20"/>
      <c r="G34" s="20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5" t="s">
        <v>35</v>
      </c>
      <c r="C35" s="29">
        <f>[1]Расшир!E344</f>
        <v>21274.53</v>
      </c>
      <c r="D35" s="29">
        <f>[1]Расшир!F344</f>
        <v>754.96979999999996</v>
      </c>
      <c r="E35" s="23">
        <f t="shared" si="0"/>
        <v>3.548702603535777E-2</v>
      </c>
      <c r="F35" s="20"/>
      <c r="G35" s="20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39" t="s">
        <v>36</v>
      </c>
      <c r="C36" s="29">
        <f>[1]Расшир!E346</f>
        <v>0</v>
      </c>
      <c r="D36" s="29">
        <f>[1]Расшир!F346</f>
        <v>55944.41</v>
      </c>
      <c r="E36" s="23" t="s">
        <v>34</v>
      </c>
      <c r="F36" s="20"/>
      <c r="G36" s="20"/>
      <c r="H36" s="8"/>
      <c r="I36" s="8"/>
      <c r="J36" s="8"/>
      <c r="K36" s="8"/>
      <c r="L36" s="8"/>
      <c r="M36" s="8"/>
      <c r="N36" s="8"/>
      <c r="O36" s="8"/>
    </row>
    <row r="37" spans="1:15" s="44" customFormat="1" ht="18.75" x14ac:dyDescent="0.3">
      <c r="A37" s="40"/>
      <c r="B37" s="41" t="s">
        <v>37</v>
      </c>
      <c r="C37" s="21">
        <f>[1]Расшир!E373</f>
        <v>27938775.234589994</v>
      </c>
      <c r="D37" s="21">
        <f>[1]Расшир!F373</f>
        <v>10212323.975329999</v>
      </c>
      <c r="E37" s="23">
        <f t="shared" si="0"/>
        <v>0.3655251130223664</v>
      </c>
      <c r="F37" s="42"/>
      <c r="G37" s="42"/>
      <c r="H37" s="43"/>
      <c r="I37" s="43"/>
      <c r="J37" s="43"/>
      <c r="K37" s="43"/>
      <c r="L37" s="43"/>
      <c r="M37" s="43"/>
      <c r="N37" s="43"/>
      <c r="O37" s="43"/>
    </row>
    <row r="38" spans="1:15" ht="15.75" hidden="1" x14ac:dyDescent="0.25">
      <c r="A38" s="12"/>
      <c r="B38" s="24"/>
      <c r="C38" s="45"/>
      <c r="D38" s="45"/>
      <c r="E38" s="46" t="e">
        <f t="shared" si="0"/>
        <v>#DIV/0!</v>
      </c>
      <c r="F38" s="20"/>
      <c r="G38" s="20"/>
      <c r="H38" s="8"/>
      <c r="I38" s="8"/>
      <c r="J38" s="8"/>
      <c r="K38" s="8"/>
      <c r="L38" s="8"/>
      <c r="M38" s="8"/>
      <c r="N38" s="8"/>
      <c r="O38" s="8"/>
    </row>
    <row r="39" spans="1:15" ht="9" customHeight="1" x14ac:dyDescent="0.2">
      <c r="A39" s="12"/>
      <c r="C39" s="47"/>
      <c r="D39" s="47"/>
      <c r="E39" s="48"/>
    </row>
    <row r="40" spans="1:15" ht="15.75" x14ac:dyDescent="0.25">
      <c r="A40" s="12"/>
      <c r="B40" s="17" t="s">
        <v>38</v>
      </c>
      <c r="C40" s="45"/>
      <c r="D40" s="45"/>
      <c r="E40" s="46"/>
      <c r="F40" s="20"/>
      <c r="G40" s="20"/>
      <c r="H40" s="8"/>
      <c r="I40" s="8"/>
      <c r="J40" s="8"/>
      <c r="K40" s="8"/>
      <c r="L40" s="8"/>
      <c r="M40" s="8"/>
      <c r="N40" s="8"/>
      <c r="O40" s="8"/>
    </row>
    <row r="41" spans="1:15" ht="1.9" customHeight="1" x14ac:dyDescent="0.25">
      <c r="A41" s="49"/>
      <c r="B41" s="50"/>
      <c r="C41" s="51"/>
      <c r="D41" s="51"/>
      <c r="E41" s="52"/>
      <c r="F41" s="20"/>
      <c r="G41" s="20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3" t="s">
        <v>39</v>
      </c>
      <c r="B42" s="54" t="s">
        <v>40</v>
      </c>
      <c r="C42" s="55">
        <f>[1]Расшир!E376-0.01</f>
        <v>2737778.6761299996</v>
      </c>
      <c r="D42" s="55">
        <f>[1]Расшир!F376</f>
        <v>1165793.56498</v>
      </c>
      <c r="E42" s="56">
        <f t="shared" si="0"/>
        <v>0.42581731501682712</v>
      </c>
      <c r="F42" s="20"/>
      <c r="G42" s="20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7" t="s">
        <v>41</v>
      </c>
      <c r="B43" s="58" t="s">
        <v>42</v>
      </c>
      <c r="C43" s="25">
        <f>[1]Расшир!E411</f>
        <v>2794.07</v>
      </c>
      <c r="D43" s="25">
        <f>[1]Расшир!F411+0.01</f>
        <v>1028.92463</v>
      </c>
      <c r="E43" s="27">
        <f t="shared" si="0"/>
        <v>0.36825298936676604</v>
      </c>
      <c r="F43" s="20"/>
      <c r="G43" s="20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7" t="s">
        <v>43</v>
      </c>
      <c r="B44" s="58" t="s">
        <v>44</v>
      </c>
      <c r="C44" s="25">
        <f>[1]Расшир!E415</f>
        <v>63495.619999999995</v>
      </c>
      <c r="D44" s="25">
        <f>[1]Расшир!F415</f>
        <v>18319.94428</v>
      </c>
      <c r="E44" s="27">
        <f t="shared" si="0"/>
        <v>0.28852296079635104</v>
      </c>
      <c r="F44" s="20"/>
      <c r="G44" s="20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7" t="s">
        <v>45</v>
      </c>
      <c r="B45" s="58" t="s">
        <v>46</v>
      </c>
      <c r="C45" s="25">
        <f>[1]Расшир!E422</f>
        <v>836463.19104999991</v>
      </c>
      <c r="D45" s="25">
        <f>[1]Расшир!F422</f>
        <v>318231.14210000006</v>
      </c>
      <c r="E45" s="27">
        <f t="shared" si="0"/>
        <v>0.38044847102061863</v>
      </c>
      <c r="F45" s="20"/>
      <c r="G45" s="20"/>
      <c r="H45" s="8"/>
      <c r="I45" s="8"/>
      <c r="J45" s="8"/>
      <c r="K45" s="8"/>
      <c r="L45" s="8"/>
      <c r="M45" s="8"/>
      <c r="N45" s="8"/>
      <c r="O45" s="8"/>
    </row>
    <row r="46" spans="1:15" ht="15.75" hidden="1" x14ac:dyDescent="0.25">
      <c r="A46" s="57" t="s">
        <v>47</v>
      </c>
      <c r="B46" s="58" t="s">
        <v>48</v>
      </c>
      <c r="C46" s="25">
        <f>[1]Расшир!E434</f>
        <v>0</v>
      </c>
      <c r="D46" s="25">
        <f>[1]Расшир!F434</f>
        <v>0</v>
      </c>
      <c r="E46" s="27" t="e">
        <f t="shared" si="0"/>
        <v>#DIV/0!</v>
      </c>
      <c r="F46" s="20"/>
      <c r="G46" s="20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7" t="s">
        <v>49</v>
      </c>
      <c r="B47" s="58" t="s">
        <v>50</v>
      </c>
      <c r="C47" s="25">
        <f>[1]Расшир!E437</f>
        <v>181900.6</v>
      </c>
      <c r="D47" s="25">
        <f>[1]Расшир!F437</f>
        <v>57871.103320000009</v>
      </c>
      <c r="E47" s="27">
        <f t="shared" si="0"/>
        <v>0.31814685229185613</v>
      </c>
      <c r="F47" s="20"/>
      <c r="G47" s="20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7" t="s">
        <v>51</v>
      </c>
      <c r="B48" s="58" t="s">
        <v>52</v>
      </c>
      <c r="C48" s="25">
        <f>[1]Расшир!E447</f>
        <v>7504.15</v>
      </c>
      <c r="D48" s="25">
        <f>[1]Расшир!F447</f>
        <v>2746.6226000000001</v>
      </c>
      <c r="E48" s="27">
        <f t="shared" si="0"/>
        <v>0.36601381902014224</v>
      </c>
      <c r="F48" s="20"/>
      <c r="G48" s="20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7" t="s">
        <v>53</v>
      </c>
      <c r="B49" s="58" t="s">
        <v>54</v>
      </c>
      <c r="C49" s="25">
        <f>[1]Расшир!E454-0.01</f>
        <v>90486.186360000007</v>
      </c>
      <c r="D49" s="25">
        <f>[1]Расшир!F454</f>
        <v>0</v>
      </c>
      <c r="E49" s="27">
        <v>0</v>
      </c>
      <c r="F49" s="20"/>
      <c r="G49" s="20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7" t="s">
        <v>55</v>
      </c>
      <c r="B50" s="58" t="s">
        <v>56</v>
      </c>
      <c r="C50" s="25">
        <f>[1]Расшир!E456</f>
        <v>1555134.8587199999</v>
      </c>
      <c r="D50" s="25">
        <f>[1]Расшир!F456</f>
        <v>767595.83805000002</v>
      </c>
      <c r="E50" s="27">
        <f t="shared" si="0"/>
        <v>0.49358795717677673</v>
      </c>
      <c r="F50" s="20"/>
      <c r="G50" s="20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3" t="s">
        <v>57</v>
      </c>
      <c r="B51" s="59" t="s">
        <v>58</v>
      </c>
      <c r="C51" s="55">
        <f>[1]Расшир!E480</f>
        <v>74406.490000000005</v>
      </c>
      <c r="D51" s="55">
        <f>[1]Расшир!F480</f>
        <v>29909.547740000002</v>
      </c>
      <c r="E51" s="56">
        <f t="shared" si="0"/>
        <v>0.40197498551537642</v>
      </c>
      <c r="F51" s="20"/>
      <c r="G51" s="20"/>
      <c r="H51" s="8"/>
      <c r="I51" s="8"/>
      <c r="J51" s="8"/>
      <c r="K51" s="8"/>
      <c r="L51" s="8"/>
      <c r="M51" s="8"/>
      <c r="N51" s="8"/>
      <c r="O51" s="8"/>
    </row>
    <row r="52" spans="1:15" ht="50.45" customHeight="1" x14ac:dyDescent="0.25">
      <c r="A52" s="60" t="s">
        <v>59</v>
      </c>
      <c r="B52" s="61" t="s">
        <v>60</v>
      </c>
      <c r="C52" s="25">
        <f>[1]Расшир!E491</f>
        <v>74406.490000000005</v>
      </c>
      <c r="D52" s="25">
        <f>[1]Расшир!F491</f>
        <v>29909.547740000002</v>
      </c>
      <c r="E52" s="27">
        <f>D52/C52</f>
        <v>0.40197498551537642</v>
      </c>
      <c r="F52" s="20"/>
      <c r="G52" s="20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3" t="s">
        <v>61</v>
      </c>
      <c r="B53" s="54" t="s">
        <v>62</v>
      </c>
      <c r="C53" s="55">
        <f>[1]Расшир!E499</f>
        <v>4056919.4287</v>
      </c>
      <c r="D53" s="55">
        <f>[1]Расшир!F499</f>
        <v>808447.52773000009</v>
      </c>
      <c r="E53" s="56">
        <f t="shared" si="0"/>
        <v>0.1992762099268654</v>
      </c>
      <c r="F53" s="20"/>
      <c r="G53" s="20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7" t="s">
        <v>63</v>
      </c>
      <c r="B54" s="58" t="s">
        <v>64</v>
      </c>
      <c r="C54" s="25">
        <f>[1]Расшир!E555</f>
        <v>522708.42</v>
      </c>
      <c r="D54" s="25">
        <f>[1]Расшир!F555</f>
        <v>187676.81350000002</v>
      </c>
      <c r="E54" s="27">
        <f t="shared" si="0"/>
        <v>0.35904685350199644</v>
      </c>
      <c r="F54" s="20"/>
      <c r="G54" s="20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7" t="s">
        <v>65</v>
      </c>
      <c r="B55" s="58" t="s">
        <v>66</v>
      </c>
      <c r="C55" s="25">
        <f>[1]Расшир!E565</f>
        <v>3449008.5602199999</v>
      </c>
      <c r="D55" s="25">
        <f>[1]Расшир!F565</f>
        <v>599133.3406</v>
      </c>
      <c r="E55" s="27">
        <f t="shared" si="0"/>
        <v>0.1737117580716539</v>
      </c>
      <c r="F55" s="20"/>
      <c r="G55" s="20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2" t="s">
        <v>67</v>
      </c>
      <c r="B56" s="63" t="s">
        <v>68</v>
      </c>
      <c r="C56" s="64">
        <f>[1]Расшир!E572</f>
        <v>85202.448480000006</v>
      </c>
      <c r="D56" s="90">
        <f>[1]Расшир!F572+0.01</f>
        <v>21637.38363</v>
      </c>
      <c r="E56" s="27">
        <f t="shared" si="0"/>
        <v>0.25395260366348571</v>
      </c>
      <c r="F56" s="20"/>
      <c r="G56" s="20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5" t="s">
        <v>69</v>
      </c>
      <c r="B57" s="54" t="s">
        <v>70</v>
      </c>
      <c r="C57" s="55">
        <f>[1]Расшир!E586</f>
        <v>2993269.0489200004</v>
      </c>
      <c r="D57" s="55">
        <f>[1]Расшир!F586</f>
        <v>467411.27553999994</v>
      </c>
      <c r="E57" s="56">
        <f t="shared" si="0"/>
        <v>0.15615411374685692</v>
      </c>
      <c r="F57" s="20"/>
      <c r="G57" s="20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7" t="s">
        <v>71</v>
      </c>
      <c r="B58" s="58" t="s">
        <v>72</v>
      </c>
      <c r="C58" s="25">
        <f>[1]Расшир!E630</f>
        <v>818098.68831999996</v>
      </c>
      <c r="D58" s="25">
        <f>[1]Расшир!F630</f>
        <v>59300.678159999996</v>
      </c>
      <c r="E58" s="27">
        <f t="shared" si="0"/>
        <v>7.248597144407655E-2</v>
      </c>
      <c r="F58" s="20"/>
      <c r="G58" s="20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7" t="s">
        <v>73</v>
      </c>
      <c r="B59" s="58" t="s">
        <v>74</v>
      </c>
      <c r="C59" s="25">
        <f>[1]Расшир!E640</f>
        <v>698614.60270000005</v>
      </c>
      <c r="D59" s="25">
        <f>[1]Расшир!F640</f>
        <v>81608.368430000002</v>
      </c>
      <c r="E59" s="27">
        <f t="shared" si="0"/>
        <v>0.11681457575407191</v>
      </c>
      <c r="F59" s="20"/>
      <c r="G59" s="20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7" t="s">
        <v>75</v>
      </c>
      <c r="B60" s="58" t="s">
        <v>76</v>
      </c>
      <c r="C60" s="25">
        <f>[1]Расшир!E647</f>
        <v>1037423.4584</v>
      </c>
      <c r="D60" s="25">
        <f>[1]Расшир!F647</f>
        <v>150852.20207</v>
      </c>
      <c r="E60" s="27">
        <f t="shared" si="0"/>
        <v>0.14541044049905782</v>
      </c>
      <c r="F60" s="20"/>
      <c r="G60" s="20"/>
      <c r="H60" s="8"/>
      <c r="I60" s="8"/>
      <c r="J60" s="8"/>
      <c r="K60" s="8"/>
      <c r="L60" s="8"/>
      <c r="M60" s="8"/>
      <c r="N60" s="8"/>
      <c r="O60" s="8"/>
    </row>
    <row r="61" spans="1:15" ht="15.75" hidden="1" x14ac:dyDescent="0.25">
      <c r="A61" s="57" t="s">
        <v>77</v>
      </c>
      <c r="B61" s="58" t="s">
        <v>78</v>
      </c>
      <c r="C61" s="25">
        <f>[1]Расшир!E654</f>
        <v>0</v>
      </c>
      <c r="D61" s="25">
        <f>[1]Расшир!F654</f>
        <v>0</v>
      </c>
      <c r="E61" s="27" t="e">
        <f t="shared" si="0"/>
        <v>#DIV/0!</v>
      </c>
      <c r="F61" s="20"/>
      <c r="G61" s="20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7" t="s">
        <v>79</v>
      </c>
      <c r="B62" s="58" t="s">
        <v>80</v>
      </c>
      <c r="C62" s="25">
        <f>[1]Расшир!E657</f>
        <v>439132.29950000008</v>
      </c>
      <c r="D62" s="25">
        <f>[1]Расшир!F657</f>
        <v>175650.02688000002</v>
      </c>
      <c r="E62" s="27">
        <f t="shared" si="0"/>
        <v>0.39999341219035062</v>
      </c>
      <c r="F62" s="20"/>
      <c r="G62" s="20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6" t="s">
        <v>81</v>
      </c>
      <c r="B63" s="54" t="s">
        <v>82</v>
      </c>
      <c r="C63" s="55">
        <f>[1]Расшир!E678</f>
        <v>3700</v>
      </c>
      <c r="D63" s="55">
        <f>[1]Расшир!F678</f>
        <v>0</v>
      </c>
      <c r="E63" s="67">
        <f>D63/C63</f>
        <v>0</v>
      </c>
      <c r="F63" s="20"/>
      <c r="G63" s="20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0" t="s">
        <v>83</v>
      </c>
      <c r="B64" s="61" t="s">
        <v>84</v>
      </c>
      <c r="C64" s="25">
        <f>[1]Расшир!E685</f>
        <v>3700</v>
      </c>
      <c r="D64" s="25">
        <f>[1]Расшир!F685</f>
        <v>0</v>
      </c>
      <c r="E64" s="27">
        <f>D64/C64</f>
        <v>0</v>
      </c>
      <c r="F64" s="20"/>
      <c r="G64" s="20"/>
      <c r="H64" s="8"/>
      <c r="I64" s="8"/>
      <c r="J64" s="8"/>
      <c r="K64" s="8"/>
      <c r="L64" s="8"/>
      <c r="M64" s="8"/>
      <c r="N64" s="8"/>
      <c r="O64" s="8"/>
    </row>
    <row r="65" spans="1:15" ht="15.75" hidden="1" x14ac:dyDescent="0.25">
      <c r="A65" s="60" t="s">
        <v>85</v>
      </c>
      <c r="B65" s="61" t="s">
        <v>86</v>
      </c>
      <c r="C65" s="25">
        <f>[1]Расшир!$E$688</f>
        <v>0</v>
      </c>
      <c r="D65" s="25">
        <f>[1]Расшир!$F$688</f>
        <v>0</v>
      </c>
      <c r="E65" s="27" t="e">
        <f>D65/C65</f>
        <v>#DIV/0!</v>
      </c>
      <c r="F65" s="20"/>
      <c r="G65" s="20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6" t="s">
        <v>87</v>
      </c>
      <c r="B66" s="54" t="s">
        <v>88</v>
      </c>
      <c r="C66" s="55">
        <f>[1]Расшир!E690</f>
        <v>14158164.168920001</v>
      </c>
      <c r="D66" s="55">
        <f>[1]Расшир!F690</f>
        <v>5330224.9408400003</v>
      </c>
      <c r="E66" s="56">
        <f t="shared" si="0"/>
        <v>0.37647712494681401</v>
      </c>
      <c r="F66" s="20"/>
      <c r="G66" s="20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7" t="s">
        <v>89</v>
      </c>
      <c r="B67" s="58" t="s">
        <v>90</v>
      </c>
      <c r="C67" s="25">
        <f>[1]Расшир!E731</f>
        <v>4793851.9310499998</v>
      </c>
      <c r="D67" s="25">
        <f>[1]Расшир!F731-0.01</f>
        <v>1865872.9757399999</v>
      </c>
      <c r="E67" s="27">
        <f t="shared" si="0"/>
        <v>0.38922207080587007</v>
      </c>
      <c r="F67" s="20"/>
      <c r="G67" s="20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7" t="s">
        <v>91</v>
      </c>
      <c r="B68" s="58" t="s">
        <v>92</v>
      </c>
      <c r="C68" s="25">
        <f>[1]Расшир!E745</f>
        <v>6946946.7003599992</v>
      </c>
      <c r="D68" s="25">
        <f>[1]Расшир!F745</f>
        <v>2544266.67135</v>
      </c>
      <c r="E68" s="27">
        <f t="shared" si="0"/>
        <v>0.36624243442347887</v>
      </c>
      <c r="F68" s="20"/>
      <c r="G68" s="20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7" t="s">
        <v>93</v>
      </c>
      <c r="B69" s="68" t="s">
        <v>94</v>
      </c>
      <c r="C69" s="25">
        <f>[1]Расшир!E757</f>
        <v>1366988.0769999998</v>
      </c>
      <c r="D69" s="25">
        <f>[1]Расшир!F757</f>
        <v>567894.04738999996</v>
      </c>
      <c r="E69" s="27">
        <f t="shared" si="0"/>
        <v>0.41543452861439994</v>
      </c>
      <c r="F69" s="20"/>
      <c r="G69" s="20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7" t="s">
        <v>95</v>
      </c>
      <c r="B70" s="58" t="s">
        <v>96</v>
      </c>
      <c r="C70" s="25">
        <f>[1]Расшир!E764</f>
        <v>549490.23892999999</v>
      </c>
      <c r="D70" s="25">
        <f>[1]Расшир!F764</f>
        <v>155738.02963</v>
      </c>
      <c r="E70" s="27">
        <f t="shared" si="0"/>
        <v>0.28342274092668568</v>
      </c>
      <c r="F70" s="20"/>
      <c r="G70" s="20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7" t="s">
        <v>97</v>
      </c>
      <c r="B71" s="58" t="s">
        <v>98</v>
      </c>
      <c r="C71" s="25">
        <f>[1]Расшир!E785</f>
        <v>500887.22157999995</v>
      </c>
      <c r="D71" s="25">
        <f>[1]Расшир!F785</f>
        <v>196453.20672999998</v>
      </c>
      <c r="E71" s="27">
        <f t="shared" si="0"/>
        <v>0.39221045829499795</v>
      </c>
      <c r="F71" s="20"/>
      <c r="G71" s="20"/>
      <c r="H71" s="8"/>
      <c r="I71" s="8"/>
      <c r="J71" s="8"/>
      <c r="K71" s="8"/>
      <c r="L71" s="8"/>
      <c r="M71" s="8"/>
      <c r="N71" s="8"/>
      <c r="O71" s="8"/>
    </row>
    <row r="72" spans="1:15" ht="33.75" customHeight="1" x14ac:dyDescent="0.25">
      <c r="A72" s="66" t="s">
        <v>99</v>
      </c>
      <c r="B72" s="59" t="s">
        <v>100</v>
      </c>
      <c r="C72" s="55">
        <f>[1]Расшир!E804</f>
        <v>705920.13312000013</v>
      </c>
      <c r="D72" s="55">
        <f>[1]Расшир!F804</f>
        <v>264411.35944000003</v>
      </c>
      <c r="E72" s="56">
        <f t="shared" si="0"/>
        <v>0.3745627118911658</v>
      </c>
      <c r="F72" s="20"/>
      <c r="G72" s="20"/>
      <c r="H72" s="8"/>
      <c r="I72" s="8"/>
      <c r="J72" s="8"/>
      <c r="K72" s="8"/>
      <c r="L72" s="8"/>
      <c r="M72" s="8"/>
      <c r="N72" s="8"/>
      <c r="O72" s="8"/>
    </row>
    <row r="73" spans="1:15" ht="18.75" customHeight="1" x14ac:dyDescent="0.25">
      <c r="A73" s="57" t="s">
        <v>101</v>
      </c>
      <c r="B73" s="58" t="s">
        <v>102</v>
      </c>
      <c r="C73" s="25">
        <f>[1]Расшир!E844</f>
        <v>640793.17312000005</v>
      </c>
      <c r="D73" s="25">
        <f>[1]Расшир!F844</f>
        <v>240899.71720999997</v>
      </c>
      <c r="E73" s="27">
        <f t="shared" si="0"/>
        <v>0.37593989342468725</v>
      </c>
      <c r="F73" s="20"/>
      <c r="G73" s="20"/>
      <c r="H73" s="8"/>
      <c r="I73" s="8"/>
      <c r="J73" s="8"/>
      <c r="K73" s="8"/>
      <c r="L73" s="8"/>
      <c r="M73" s="8"/>
      <c r="N73" s="8"/>
      <c r="O73" s="8"/>
    </row>
    <row r="74" spans="1:15" ht="22.5" customHeight="1" x14ac:dyDescent="0.25">
      <c r="A74" s="57" t="s">
        <v>103</v>
      </c>
      <c r="B74" s="58" t="s">
        <v>104</v>
      </c>
      <c r="C74" s="25">
        <f>[1]Расшир!E852</f>
        <v>20481.78</v>
      </c>
      <c r="D74" s="25">
        <f>[1]Расшир!F852</f>
        <v>7506.6532200000001</v>
      </c>
      <c r="E74" s="27">
        <f>D74/C74</f>
        <v>0.36650394741082076</v>
      </c>
      <c r="F74" s="20"/>
      <c r="G74" s="20"/>
      <c r="H74" s="8"/>
      <c r="I74" s="8"/>
      <c r="J74" s="8"/>
      <c r="K74" s="8"/>
      <c r="L74" s="8"/>
      <c r="M74" s="8"/>
      <c r="N74" s="8"/>
      <c r="O74" s="8"/>
    </row>
    <row r="75" spans="1:15" ht="32.25" customHeight="1" x14ac:dyDescent="0.25">
      <c r="A75" s="57" t="s">
        <v>105</v>
      </c>
      <c r="B75" s="58" t="s">
        <v>106</v>
      </c>
      <c r="C75" s="25">
        <f>[1]Расшир!E856</f>
        <v>44645.179999999993</v>
      </c>
      <c r="D75" s="25">
        <f>[1]Расшир!F856</f>
        <v>16004.989010000001</v>
      </c>
      <c r="E75" s="27">
        <f t="shared" si="0"/>
        <v>0.35849310071098389</v>
      </c>
      <c r="F75" s="20"/>
      <c r="G75" s="20"/>
      <c r="H75" s="8"/>
      <c r="I75" s="8"/>
      <c r="J75" s="8"/>
      <c r="K75" s="8"/>
      <c r="L75" s="8"/>
      <c r="M75" s="8"/>
      <c r="N75" s="8"/>
      <c r="O75" s="8"/>
    </row>
    <row r="76" spans="1:15" ht="26.25" hidden="1" customHeight="1" x14ac:dyDescent="0.25">
      <c r="A76" s="66" t="s">
        <v>107</v>
      </c>
      <c r="B76" s="69" t="s">
        <v>108</v>
      </c>
      <c r="C76" s="55">
        <f>[1]Расшир!E867</f>
        <v>0</v>
      </c>
      <c r="D76" s="55">
        <f>[1]Расшир!F867</f>
        <v>0</v>
      </c>
      <c r="E76" s="67" t="e">
        <f t="shared" si="0"/>
        <v>#DIV/0!</v>
      </c>
      <c r="F76" s="20"/>
      <c r="G76" s="20"/>
      <c r="H76" s="8"/>
      <c r="I76" s="8"/>
      <c r="J76" s="8"/>
      <c r="K76" s="8"/>
      <c r="L76" s="8"/>
      <c r="M76" s="8"/>
      <c r="N76" s="8"/>
      <c r="O76" s="8"/>
    </row>
    <row r="77" spans="1:15" ht="18" hidden="1" customHeight="1" x14ac:dyDescent="0.25">
      <c r="A77" s="60" t="s">
        <v>109</v>
      </c>
      <c r="B77" s="61" t="s">
        <v>110</v>
      </c>
      <c r="C77" s="25">
        <f>[1]Расшир!E888</f>
        <v>0</v>
      </c>
      <c r="D77" s="25">
        <f>[1]Расшир!F888</f>
        <v>0</v>
      </c>
      <c r="E77" s="27" t="e">
        <f t="shared" si="0"/>
        <v>#DIV/0!</v>
      </c>
      <c r="F77" s="20"/>
      <c r="G77" s="20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66" t="s">
        <v>111</v>
      </c>
      <c r="B78" s="54" t="s">
        <v>112</v>
      </c>
      <c r="C78" s="55">
        <f>[1]Расшир!E987</f>
        <v>1888098.7889400001</v>
      </c>
      <c r="D78" s="55">
        <f>[1]Расшир!F987</f>
        <v>713836.18249999988</v>
      </c>
      <c r="E78" s="56">
        <f t="shared" si="0"/>
        <v>0.37807141590337839</v>
      </c>
      <c r="F78" s="20"/>
      <c r="G78" s="20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7" t="s">
        <v>113</v>
      </c>
      <c r="B79" s="58" t="s">
        <v>114</v>
      </c>
      <c r="C79" s="25">
        <f>[1]Расшир!E1032</f>
        <v>27671.55</v>
      </c>
      <c r="D79" s="25">
        <f>[1]Расшир!F1032</f>
        <v>10518.246800000001</v>
      </c>
      <c r="E79" s="27">
        <f t="shared" si="0"/>
        <v>0.38011050338705282</v>
      </c>
      <c r="F79" s="20"/>
      <c r="G79" s="20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7" t="s">
        <v>115</v>
      </c>
      <c r="B80" s="58" t="s">
        <v>116</v>
      </c>
      <c r="C80" s="25">
        <f>[1]Расшир!E1035</f>
        <v>613613.28</v>
      </c>
      <c r="D80" s="25">
        <f>[1]Расшир!F1035</f>
        <v>261384.96204000001</v>
      </c>
      <c r="E80" s="27">
        <f t="shared" si="0"/>
        <v>0.42597670317695863</v>
      </c>
      <c r="F80" s="20"/>
      <c r="G80" s="20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7" t="s">
        <v>117</v>
      </c>
      <c r="B81" s="58" t="s">
        <v>118</v>
      </c>
      <c r="C81" s="25">
        <f>[1]Расшир!E1039</f>
        <v>625274.09894000005</v>
      </c>
      <c r="D81" s="25">
        <f>[1]Расшир!F1039</f>
        <v>225644.99032999997</v>
      </c>
      <c r="E81" s="27">
        <f t="shared" si="0"/>
        <v>0.3608737203612401</v>
      </c>
      <c r="F81" s="20"/>
      <c r="G81" s="20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7" t="s">
        <v>119</v>
      </c>
      <c r="B82" s="58" t="s">
        <v>120</v>
      </c>
      <c r="C82" s="25">
        <f>[1]Расшир!E1053</f>
        <v>116435.1</v>
      </c>
      <c r="D82" s="25">
        <f>[1]Расшир!F1053</f>
        <v>48281.253709999997</v>
      </c>
      <c r="E82" s="27">
        <f>D82/C82</f>
        <v>0.41466236306749421</v>
      </c>
      <c r="F82" s="20"/>
      <c r="G82" s="20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7" t="s">
        <v>121</v>
      </c>
      <c r="B83" s="58" t="s">
        <v>122</v>
      </c>
      <c r="C83" s="25">
        <f>[1]Расшир!E1057</f>
        <v>505104.76000000007</v>
      </c>
      <c r="D83" s="25">
        <f>[1]Расшир!F1057</f>
        <v>168006.72961999997</v>
      </c>
      <c r="E83" s="27">
        <f t="shared" si="0"/>
        <v>0.33261759326916646</v>
      </c>
      <c r="F83" s="20"/>
      <c r="G83" s="20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66" t="s">
        <v>123</v>
      </c>
      <c r="B84" s="54" t="s">
        <v>124</v>
      </c>
      <c r="C84" s="55">
        <f>[1]Расшир!E1069</f>
        <v>372106.81</v>
      </c>
      <c r="D84" s="55">
        <f>[1]Расшир!F1069</f>
        <v>149920.61470999999</v>
      </c>
      <c r="E84" s="56">
        <f t="shared" si="0"/>
        <v>0.40289672395407111</v>
      </c>
      <c r="F84" s="20"/>
      <c r="G84" s="20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7" t="s">
        <v>125</v>
      </c>
      <c r="B85" s="58" t="s">
        <v>126</v>
      </c>
      <c r="C85" s="25">
        <f>[1]Расшир!E1110</f>
        <v>0</v>
      </c>
      <c r="D85" s="25">
        <f>[1]Расшир!F1110</f>
        <v>0</v>
      </c>
      <c r="E85" s="27">
        <v>0</v>
      </c>
      <c r="F85" s="20"/>
      <c r="G85" s="20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7" t="s">
        <v>127</v>
      </c>
      <c r="B86" s="58" t="s">
        <v>128</v>
      </c>
      <c r="C86" s="25">
        <f>[1]Расшир!E1117</f>
        <v>247397</v>
      </c>
      <c r="D86" s="25">
        <f>[1]Расшир!F1117</f>
        <v>99093.520019999996</v>
      </c>
      <c r="E86" s="27">
        <f t="shared" si="0"/>
        <v>0.40054454993391186</v>
      </c>
      <c r="F86" s="20"/>
      <c r="G86" s="20"/>
      <c r="H86" s="8"/>
      <c r="I86" s="8"/>
      <c r="J86" s="8"/>
      <c r="K86" s="8"/>
      <c r="L86" s="8"/>
      <c r="M86" s="8"/>
      <c r="N86" s="8"/>
      <c r="O86" s="8"/>
    </row>
    <row r="87" spans="1:15" ht="15.75" x14ac:dyDescent="0.25">
      <c r="A87" s="57" t="s">
        <v>129</v>
      </c>
      <c r="B87" s="58" t="s">
        <v>130</v>
      </c>
      <c r="C87" s="25">
        <f>[1]Расшир!E1125</f>
        <v>124709.81</v>
      </c>
      <c r="D87" s="25">
        <f>[1]Расшир!F1125</f>
        <v>50827.094689999998</v>
      </c>
      <c r="E87" s="27">
        <f t="shared" si="0"/>
        <v>0.40756292299699598</v>
      </c>
      <c r="F87" s="20"/>
      <c r="G87" s="20"/>
      <c r="H87" s="8"/>
      <c r="I87" s="8"/>
      <c r="J87" s="8"/>
      <c r="K87" s="8"/>
      <c r="L87" s="8"/>
      <c r="M87" s="8"/>
      <c r="N87" s="8"/>
      <c r="O87" s="8"/>
    </row>
    <row r="88" spans="1:15" ht="33.6" customHeight="1" x14ac:dyDescent="0.25">
      <c r="A88" s="66" t="s">
        <v>131</v>
      </c>
      <c r="B88" s="59" t="s">
        <v>132</v>
      </c>
      <c r="C88" s="55">
        <f>[1]Расшир!E1137</f>
        <v>1507788.05</v>
      </c>
      <c r="D88" s="55">
        <f>[1]Расшир!F1137</f>
        <v>486377.57023000001</v>
      </c>
      <c r="E88" s="56">
        <f t="shared" si="0"/>
        <v>0.32257688355468794</v>
      </c>
      <c r="F88" s="20"/>
      <c r="G88" s="20"/>
      <c r="H88" s="8"/>
      <c r="I88" s="8"/>
      <c r="J88" s="8"/>
      <c r="K88" s="8"/>
      <c r="L88" s="8"/>
      <c r="M88" s="8"/>
      <c r="N88" s="8"/>
      <c r="O88" s="8"/>
    </row>
    <row r="89" spans="1:15" ht="32.25" customHeight="1" x14ac:dyDescent="0.25">
      <c r="A89" s="57" t="s">
        <v>133</v>
      </c>
      <c r="B89" s="58" t="s">
        <v>134</v>
      </c>
      <c r="C89" s="25">
        <f>[1]Расшир!E1140</f>
        <v>1507788.05</v>
      </c>
      <c r="D89" s="25">
        <f>[1]Расшир!F1140</f>
        <v>486377.57023000001</v>
      </c>
      <c r="E89" s="27">
        <f t="shared" si="0"/>
        <v>0.32257688355468794</v>
      </c>
      <c r="F89" s="20"/>
      <c r="G89" s="20"/>
      <c r="H89" s="8"/>
      <c r="I89" s="8"/>
      <c r="J89" s="8"/>
      <c r="K89" s="8"/>
      <c r="L89" s="8"/>
      <c r="M89" s="8"/>
      <c r="N89" s="8"/>
      <c r="O89" s="8"/>
    </row>
    <row r="90" spans="1:15" s="44" customFormat="1" ht="15" customHeight="1" x14ac:dyDescent="0.3">
      <c r="A90" s="40"/>
      <c r="B90" s="70" t="s">
        <v>135</v>
      </c>
      <c r="C90" s="71">
        <f>[1]Расшир!E1144</f>
        <v>28498151.604730003</v>
      </c>
      <c r="D90" s="71">
        <f>[1]Расшир!F1144</f>
        <v>9416332.5837099999</v>
      </c>
      <c r="E90" s="72">
        <f t="shared" si="0"/>
        <v>0.33041906416650252</v>
      </c>
      <c r="F90" s="42"/>
      <c r="G90" s="42"/>
      <c r="H90" s="43"/>
      <c r="I90" s="43"/>
      <c r="J90" s="43"/>
      <c r="K90" s="43"/>
      <c r="L90" s="43"/>
      <c r="M90" s="43"/>
      <c r="N90" s="43"/>
      <c r="O90" s="43"/>
    </row>
    <row r="91" spans="1:15" ht="15.75" x14ac:dyDescent="0.25">
      <c r="A91" s="12"/>
      <c r="B91" s="24"/>
      <c r="C91" s="73"/>
      <c r="D91" s="73"/>
      <c r="E91" s="19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31.5" x14ac:dyDescent="0.25">
      <c r="A92" s="12"/>
      <c r="B92" s="33" t="s">
        <v>136</v>
      </c>
      <c r="C92" s="18">
        <f>C37-C90</f>
        <v>-559376.37014000863</v>
      </c>
      <c r="D92" s="18">
        <f>D37-D90</f>
        <v>795991.39161999896</v>
      </c>
      <c r="E92" s="19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4"/>
      <c r="C93" s="73"/>
      <c r="D93" s="73"/>
      <c r="E93" s="19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33" t="s">
        <v>137</v>
      </c>
      <c r="C94" s="18">
        <f>C95+C96</f>
        <v>0</v>
      </c>
      <c r="D94" s="18">
        <f>D95+D96</f>
        <v>0</v>
      </c>
      <c r="E94" s="19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4" t="s">
        <v>138</v>
      </c>
      <c r="C95" s="73">
        <f>[1]Расшир!E1150</f>
        <v>0</v>
      </c>
      <c r="D95" s="73">
        <f>[1]Расшир!F1150</f>
        <v>0</v>
      </c>
      <c r="E95" s="19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hidden="1" x14ac:dyDescent="0.25">
      <c r="A96" s="12"/>
      <c r="B96" s="24" t="s">
        <v>139</v>
      </c>
      <c r="C96" s="73">
        <f>[1]Расшир!E1151</f>
        <v>0</v>
      </c>
      <c r="D96" s="73">
        <f>[1]Расшир!F1151</f>
        <v>0</v>
      </c>
      <c r="E96" s="19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x14ac:dyDescent="0.25">
      <c r="A97" s="12"/>
      <c r="B97" s="24"/>
      <c r="C97" s="73"/>
      <c r="D97" s="73"/>
      <c r="E97" s="19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47.25" x14ac:dyDescent="0.25">
      <c r="A98" s="12"/>
      <c r="B98" s="33" t="s">
        <v>140</v>
      </c>
      <c r="C98" s="18">
        <f>C99+C100</f>
        <v>-670027</v>
      </c>
      <c r="D98" s="18">
        <f>D99+D100</f>
        <v>580000</v>
      </c>
      <c r="E98" s="19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1" t="s">
        <v>141</v>
      </c>
      <c r="C99" s="73">
        <f>[1]Расшир!E1154</f>
        <v>1170246.02</v>
      </c>
      <c r="D99" s="73">
        <f>[1]Расшир!F1154</f>
        <v>1180000</v>
      </c>
      <c r="E99" s="19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 x14ac:dyDescent="0.25">
      <c r="A100" s="12"/>
      <c r="B100" s="31" t="s">
        <v>142</v>
      </c>
      <c r="C100" s="73">
        <f>[1]Расшир!E1155</f>
        <v>-1840273.02</v>
      </c>
      <c r="D100" s="73">
        <f>[1]Расшир!F1155</f>
        <v>-600000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24"/>
      <c r="C101" s="73"/>
      <c r="D101" s="73"/>
      <c r="E101" s="19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3" t="s">
        <v>143</v>
      </c>
      <c r="C102" s="18">
        <f>C103+C104</f>
        <v>1170027</v>
      </c>
      <c r="D102" s="18">
        <f>[1]Расшир!F1157</f>
        <v>-417000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x14ac:dyDescent="0.25">
      <c r="A103" s="12"/>
      <c r="B103" s="24" t="s">
        <v>144</v>
      </c>
      <c r="C103" s="73">
        <f>[1]Расшир!E1158</f>
        <v>11710657.130000001</v>
      </c>
      <c r="D103" s="73">
        <f>[1]Расшир!F1158</f>
        <v>2700000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31.5" x14ac:dyDescent="0.25">
      <c r="A104" s="12"/>
      <c r="B104" s="31" t="s">
        <v>145</v>
      </c>
      <c r="C104" s="73">
        <f>[1]Расшир!E1159</f>
        <v>-10540630.130000001</v>
      </c>
      <c r="D104" s="73">
        <f>[1]Расшир!F1159</f>
        <v>-3117000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31"/>
      <c r="C105" s="73"/>
      <c r="D105" s="73"/>
      <c r="E105" s="19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 x14ac:dyDescent="0.25">
      <c r="A106" s="12"/>
      <c r="B106" s="33" t="s">
        <v>146</v>
      </c>
      <c r="C106" s="18">
        <f>C107+C108</f>
        <v>59376.370140001178</v>
      </c>
      <c r="D106" s="18">
        <f>D107+D108</f>
        <v>-958991.39161999896</v>
      </c>
      <c r="E106" s="19"/>
      <c r="F106" s="8"/>
      <c r="G106" s="74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4" t="s">
        <v>147</v>
      </c>
      <c r="C107" s="73">
        <f>[1]Расшир!E1169</f>
        <v>-40819678.38459</v>
      </c>
      <c r="D107" s="73">
        <f>[1]Расшир!F1169</f>
        <v>-14185131.7217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24" t="s">
        <v>148</v>
      </c>
      <c r="C108" s="73">
        <f>[1]Расшир!E1170</f>
        <v>40879054.754730001</v>
      </c>
      <c r="D108" s="73">
        <f>[1]Расшир!F1170</f>
        <v>13226140.330080001</v>
      </c>
      <c r="E108" s="19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x14ac:dyDescent="0.25">
      <c r="A109" s="12"/>
      <c r="B109" s="31"/>
      <c r="C109" s="73"/>
      <c r="D109" s="73"/>
      <c r="E109" s="19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hidden="1" x14ac:dyDescent="0.25">
      <c r="A110" s="12"/>
      <c r="B110" s="33" t="s">
        <v>149</v>
      </c>
      <c r="C110" s="18">
        <f>[1]Расшир!E1160</f>
        <v>0</v>
      </c>
      <c r="D110" s="18">
        <f>D113+D115</f>
        <v>0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9.5" hidden="1" customHeight="1" x14ac:dyDescent="0.25">
      <c r="A111" s="12"/>
      <c r="B111" s="75" t="s">
        <v>150</v>
      </c>
      <c r="C111" s="76">
        <f>[1]Расшир!E1161</f>
        <v>0</v>
      </c>
      <c r="D111" s="77">
        <f>D112</f>
        <v>0</v>
      </c>
      <c r="E111" s="19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47.25" hidden="1" x14ac:dyDescent="0.25">
      <c r="A112" s="12"/>
      <c r="B112" s="78" t="s">
        <v>151</v>
      </c>
      <c r="C112" s="25">
        <f>[1]Расшир!E1162</f>
        <v>0</v>
      </c>
      <c r="D112" s="73">
        <f>[1]Расшир!F1162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1.5" hidden="1" x14ac:dyDescent="0.25">
      <c r="A113" s="12"/>
      <c r="B113" s="79" t="s">
        <v>152</v>
      </c>
      <c r="C113" s="80">
        <f>[1]Расшир!E1165</f>
        <v>0</v>
      </c>
      <c r="D113" s="81">
        <f>[1]Расшир!F1165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hidden="1" x14ac:dyDescent="0.25">
      <c r="A114" s="12"/>
      <c r="B114" s="78"/>
      <c r="C114" s="73"/>
      <c r="D114" s="73"/>
      <c r="E114" s="19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29.25" hidden="1" x14ac:dyDescent="0.25">
      <c r="A115" s="12"/>
      <c r="B115" s="82" t="s">
        <v>153</v>
      </c>
      <c r="C115" s="77">
        <f>C116</f>
        <v>0</v>
      </c>
      <c r="D115" s="77">
        <f>D116</f>
        <v>0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hidden="1" x14ac:dyDescent="0.25">
      <c r="A116" s="12"/>
      <c r="B116" s="83" t="s">
        <v>154</v>
      </c>
      <c r="C116" s="84">
        <f>[1]Расшир!E1164</f>
        <v>0</v>
      </c>
      <c r="D116" s="85">
        <f>[1]Расшир!F1164</f>
        <v>0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hidden="1" x14ac:dyDescent="0.25">
      <c r="A117" s="12"/>
      <c r="B117" s="24"/>
      <c r="C117" s="73"/>
      <c r="D117" s="73"/>
      <c r="E117" s="19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hidden="1" x14ac:dyDescent="0.25">
      <c r="A118" s="12"/>
      <c r="B118" s="24"/>
      <c r="C118" s="73"/>
      <c r="D118" s="73"/>
      <c r="E118" s="19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2.25" customHeight="1" x14ac:dyDescent="0.25">
      <c r="A119" s="12"/>
      <c r="B119" s="33" t="s">
        <v>155</v>
      </c>
      <c r="C119" s="18">
        <f>C94+C98+C102+C106+C110</f>
        <v>559376.37014000118</v>
      </c>
      <c r="D119" s="18">
        <f>D94+D98+D102+D106+D110</f>
        <v>-795991.39161999896</v>
      </c>
      <c r="E119" s="19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399" spans="7:7" x14ac:dyDescent="0.2">
      <c r="G399" s="86"/>
    </row>
    <row r="484" spans="1:4" s="5" customFormat="1" ht="18.75" x14ac:dyDescent="0.3">
      <c r="A484" s="1"/>
      <c r="B484" s="2"/>
      <c r="C484" s="3"/>
      <c r="D484" s="87"/>
    </row>
    <row r="485" spans="1:4" s="5" customFormat="1" ht="18.75" x14ac:dyDescent="0.3">
      <c r="A485" s="1"/>
      <c r="B485" s="2"/>
      <c r="C485" s="3"/>
      <c r="D485" s="87"/>
    </row>
    <row r="488" spans="1:4" s="5" customFormat="1" x14ac:dyDescent="0.2">
      <c r="A488" s="1"/>
      <c r="B488" s="2"/>
      <c r="C488" s="3"/>
      <c r="D488" s="88"/>
    </row>
  </sheetData>
  <pageMargins left="0.15748031496062992" right="0.15748031496062992" top="0.15748031496062992" bottom="0.23622047244094491" header="0.15748031496062992" footer="0.19685039370078741"/>
  <pageSetup paperSize="9" scale="83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A66765-7CF8-4933-99F9-8B3B9FC584B3}"/>
</file>

<file path=customXml/itemProps2.xml><?xml version="1.0" encoding="utf-8"?>
<ds:datastoreItem xmlns:ds="http://schemas.openxmlformats.org/officeDocument/2006/customXml" ds:itemID="{6059D866-B980-4222-AE0B-F79AD03BB722}"/>
</file>

<file path=customXml/itemProps3.xml><?xml version="1.0" encoding="utf-8"?>
<ds:datastoreItem xmlns:ds="http://schemas.openxmlformats.org/officeDocument/2006/customXml" ds:itemID="{5958577A-6D78-40C0-9180-18A47D0FE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2017-06-16T02:38:11Z</dcterms:created>
  <dcterms:modified xsi:type="dcterms:W3CDTF">2017-06-19T02:50:05Z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