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000"/>
  </bookViews>
  <sheets>
    <sheet name="на 01.02.2017" sheetId="1" r:id="rId1"/>
  </sheets>
  <externalReferences>
    <externalReference r:id="rId2"/>
  </externalReferences>
  <definedNames>
    <definedName name="Z_3A62FDFE_B33F_4285_AF26_B946B57D89E5_.wvu.Rows" localSheetId="0" hidden="1">'на 01.02.2017'!$29:$29,'на 01.02.2017'!$38:$38,'на 01.02.2017'!$76:$77,'на 01.02.2017'!$93:$96,'на 01.02.2017'!$113:$113,'на 01.02.2017'!$117:$117,'на 01.02.2017'!$122:$122</definedName>
    <definedName name="Z_5F4BDBB1_E645_4516_8FC8_7D1E2AFE448F_.wvu.Rows" localSheetId="0" hidden="1">'на 01.02.2017'!$29:$29,'на 01.02.2017'!$38:$38,'на 01.02.2017'!$61:$61,'на 01.02.2017'!$76:$77,'на 01.02.2017'!$93:$96,'на 01.02.2017'!$113:$113,'на 01.02.2017'!$117:$117</definedName>
    <definedName name="Z_791A6B44_A126_477F_8F66_87C81269CCAF_.wvu.Rows" localSheetId="0" hidden="1">'на 01.02.2017'!#REF!,'на 01.02.2017'!$111:$112,'на 01.02.2017'!$118:$118</definedName>
    <definedName name="Z_AFEF4DE1_67D6_48C6_A8C8_B9E9198BBD0E_.wvu.Rows" localSheetId="0" hidden="1">'на 01.02.2017'!#REF!,'на 01.02.2017'!$118:$118</definedName>
    <definedName name="Z_CAE69FAB_AFBE_4188_8F32_69E048226F14_.wvu.Rows" localSheetId="0" hidden="1">'на 01.02.2017'!$29:$29,'на 01.02.2017'!$38:$38,'на 01.02.2017'!$76:$77,'на 01.02.2017'!$93:$96,'на 01.02.2017'!$113:$113,'на 01.02.2017'!$117:$117,'на 01.02.2017'!$122:$122</definedName>
    <definedName name="Z_D2DF83CF_573E_4A86_A4BE_5A992E023C65_.wvu.Rows" localSheetId="0" hidden="1">'на 01.02.2017'!#REF!,'на 01.02.2017'!$111:$112,'на 01.02.2017'!$118:$118</definedName>
    <definedName name="Z_E2CE03E0_A708_4616_8DFD_0910D1C70A9E_.wvu.Rows" localSheetId="0" hidden="1">'на 01.02.2017'!#REF!,'на 01.02.2017'!$111:$112,'на 01.02.2017'!$118:$118</definedName>
    <definedName name="Z_E6F394BB_DB4B_47AB_A066_DC195B03AE3E_.wvu.Rows" localSheetId="0" hidden="1">'на 01.02.2017'!$29:$29,'на 01.02.2017'!$38:$38,'на 01.02.2017'!$46:$46,'на 01.02.2017'!$61:$61,'на 01.02.2017'!$65:$65,'на 01.02.2017'!$76:$77,'на 01.02.2017'!$93:$96,'на 01.02.2017'!$113:$113,'на 01.02.2017'!$117:$117,'на 01.02.2017'!$122:$122</definedName>
    <definedName name="Z_E8991B2E_0E9F_48F3_A4D6_3B340ABE8C8E_.wvu.Rows" localSheetId="0" hidden="1">'на 01.02.2017'!$38:$39,'на 01.02.2017'!$118:$118</definedName>
    <definedName name="Z_F8542D9D_A523_4F6F_8CFE_9BA4BA3D5B88_.wvu.Rows" localSheetId="0" hidden="1">'на 01.02.2017'!$38:$38,'на 01.02.2017'!$93:$96,'на 01.02.2017'!$111:$113,'на 01.02.2017'!$117:$117</definedName>
    <definedName name="Z_FAFBB87E_73E9_461E_A4E8_A0EB3259EED0_.wvu.PrintArea" localSheetId="0" hidden="1">'на 01.02.2017'!$A$1:$E$125</definedName>
    <definedName name="Z_FAFBB87E_73E9_461E_A4E8_A0EB3259EED0_.wvu.Rows" localSheetId="0" hidden="1">'на 01.02.2017'!$30:$30,'на 01.02.2017'!$38:$38,'на 01.02.2017'!$93:$96,'на 01.02.2017'!$111:$113,'на 01.02.2017'!$117:$117</definedName>
    <definedName name="_xlnm.Print_Area" localSheetId="0">'на 01.02.2017'!$A$1:$E$119</definedName>
  </definedNames>
  <calcPr calcId="145621"/>
</workbook>
</file>

<file path=xl/calcChain.xml><?xml version="1.0" encoding="utf-8"?>
<calcChain xmlns="http://schemas.openxmlformats.org/spreadsheetml/2006/main">
  <c r="D26" i="1" l="1"/>
  <c r="D12" i="1"/>
  <c r="D116" i="1"/>
  <c r="D115" i="1" s="1"/>
  <c r="C116" i="1"/>
  <c r="C115" i="1" s="1"/>
  <c r="D113" i="1"/>
  <c r="C113" i="1"/>
  <c r="D112" i="1"/>
  <c r="C112" i="1"/>
  <c r="D111" i="1"/>
  <c r="C111" i="1"/>
  <c r="C110" i="1"/>
  <c r="D108" i="1"/>
  <c r="C108" i="1"/>
  <c r="D107" i="1"/>
  <c r="C107" i="1"/>
  <c r="D106" i="1"/>
  <c r="C106" i="1"/>
  <c r="D104" i="1"/>
  <c r="C104" i="1"/>
  <c r="D103" i="1"/>
  <c r="C103" i="1"/>
  <c r="C102" i="1" s="1"/>
  <c r="D102" i="1"/>
  <c r="D100" i="1"/>
  <c r="C100" i="1"/>
  <c r="D99" i="1"/>
  <c r="C99" i="1"/>
  <c r="D98" i="1"/>
  <c r="C98" i="1"/>
  <c r="D96" i="1"/>
  <c r="C96" i="1"/>
  <c r="D95" i="1"/>
  <c r="D94" i="1" s="1"/>
  <c r="C95" i="1"/>
  <c r="C94" i="1" s="1"/>
  <c r="C119" i="1" s="1"/>
  <c r="D90" i="1"/>
  <c r="C90" i="1"/>
  <c r="D89" i="1"/>
  <c r="E89" i="1" s="1"/>
  <c r="C89" i="1"/>
  <c r="D88" i="1"/>
  <c r="C88" i="1"/>
  <c r="D87" i="1"/>
  <c r="E87" i="1" s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E47" i="1" s="1"/>
  <c r="C47" i="1"/>
  <c r="D46" i="1"/>
  <c r="C46" i="1"/>
  <c r="D45" i="1"/>
  <c r="E45" i="1" s="1"/>
  <c r="C45" i="1"/>
  <c r="D44" i="1"/>
  <c r="C44" i="1"/>
  <c r="D43" i="1"/>
  <c r="E43" i="1" s="1"/>
  <c r="C43" i="1"/>
  <c r="D42" i="1"/>
  <c r="C42" i="1"/>
  <c r="E38" i="1"/>
  <c r="D37" i="1"/>
  <c r="D92" i="1" s="1"/>
  <c r="C37" i="1"/>
  <c r="D36" i="1"/>
  <c r="C36" i="1"/>
  <c r="D35" i="1"/>
  <c r="C35" i="1"/>
  <c r="D34" i="1"/>
  <c r="C34" i="1"/>
  <c r="D33" i="1"/>
  <c r="C33" i="1"/>
  <c r="E33" i="1" s="1"/>
  <c r="D32" i="1"/>
  <c r="C32" i="1"/>
  <c r="D31" i="1"/>
  <c r="C31" i="1"/>
  <c r="E31" i="1" s="1"/>
  <c r="D30" i="1"/>
  <c r="C30" i="1"/>
  <c r="D29" i="1"/>
  <c r="C29" i="1"/>
  <c r="D28" i="1"/>
  <c r="C28" i="1"/>
  <c r="D27" i="1"/>
  <c r="C27" i="1"/>
  <c r="C26" i="1"/>
  <c r="E26" i="1" s="1"/>
  <c r="D25" i="1"/>
  <c r="E25" i="1" s="1"/>
  <c r="C25" i="1"/>
  <c r="D24" i="1"/>
  <c r="C24" i="1"/>
  <c r="D23" i="1"/>
  <c r="E23" i="1" s="1"/>
  <c r="C23" i="1"/>
  <c r="D22" i="1"/>
  <c r="C22" i="1"/>
  <c r="D21" i="1"/>
  <c r="E21" i="1" s="1"/>
  <c r="C21" i="1"/>
  <c r="D20" i="1"/>
  <c r="C20" i="1"/>
  <c r="D19" i="1"/>
  <c r="E19" i="1" s="1"/>
  <c r="C19" i="1"/>
  <c r="D18" i="1"/>
  <c r="C18" i="1"/>
  <c r="D17" i="1"/>
  <c r="E17" i="1" s="1"/>
  <c r="C17" i="1"/>
  <c r="D16" i="1"/>
  <c r="D15" i="1" s="1"/>
  <c r="C16" i="1"/>
  <c r="C15" i="1" s="1"/>
  <c r="D14" i="1"/>
  <c r="C14" i="1"/>
  <c r="E14" i="1" s="1"/>
  <c r="D13" i="1"/>
  <c r="C13" i="1"/>
  <c r="C12" i="1"/>
  <c r="D10" i="1"/>
  <c r="C10" i="1"/>
  <c r="D9" i="1"/>
  <c r="E9" i="1" s="1"/>
  <c r="C9" i="1"/>
  <c r="D8" i="1"/>
  <c r="D7" i="1" s="1"/>
  <c r="C8" i="1"/>
  <c r="C7" i="1" s="1"/>
  <c r="D110" i="1" l="1"/>
  <c r="D119" i="1" s="1"/>
  <c r="C92" i="1"/>
  <c r="E54" i="1"/>
  <c r="E58" i="1"/>
  <c r="E62" i="1"/>
  <c r="E66" i="1"/>
  <c r="E68" i="1"/>
  <c r="E72" i="1"/>
  <c r="E74" i="1"/>
  <c r="E76" i="1"/>
  <c r="E78" i="1"/>
  <c r="E80" i="1"/>
  <c r="E82" i="1"/>
  <c r="E84" i="1"/>
  <c r="E52" i="1"/>
  <c r="E56" i="1"/>
  <c r="E60" i="1"/>
  <c r="E64" i="1"/>
  <c r="E70" i="1"/>
  <c r="D11" i="1"/>
  <c r="E50" i="1"/>
  <c r="E28" i="1"/>
  <c r="D6" i="1"/>
  <c r="E10" i="1"/>
  <c r="C11" i="1"/>
  <c r="C6" i="1" s="1"/>
  <c r="E13" i="1"/>
  <c r="E18" i="1"/>
  <c r="E20" i="1"/>
  <c r="E22" i="1"/>
  <c r="E24" i="1"/>
  <c r="E27" i="1"/>
  <c r="E30" i="1"/>
  <c r="E32" i="1"/>
  <c r="E35" i="1"/>
  <c r="E42" i="1"/>
  <c r="E44" i="1"/>
  <c r="E46" i="1"/>
  <c r="E48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6" i="1"/>
  <c r="E88" i="1"/>
  <c r="E90" i="1"/>
  <c r="E11" i="1"/>
  <c r="E7" i="1"/>
  <c r="E15" i="1"/>
  <c r="E12" i="1"/>
  <c r="E16" i="1"/>
  <c r="E37" i="1"/>
  <c r="E6" i="1" l="1"/>
</calcChain>
</file>

<file path=xl/sharedStrings.xml><?xml version="1.0" encoding="utf-8"?>
<sst xmlns="http://schemas.openxmlformats.org/spreadsheetml/2006/main" count="159" uniqueCount="157">
  <si>
    <t>тыс. руб.</t>
  </si>
  <si>
    <t>Наименование показателей</t>
  </si>
  <si>
    <t>Бюджет города   на 2017 год с учетом изменений</t>
  </si>
  <si>
    <t>Исполненона 01.02.2017г.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</si>
  <si>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</si>
  <si>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</si>
  <si>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</si>
  <si>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</si>
  <si>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</si>
  <si>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</si>
  <si>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</si>
  <si>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</si>
  <si>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</si>
  <si>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</si>
  <si>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</si>
  <si>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</si>
  <si>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</si>
  <si>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</si>
  <si>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</si>
  <si>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</si>
  <si>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</si>
  <si>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</si>
  <si>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</si>
  <si>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</si>
  <si>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</si>
  <si>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</si>
  <si>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</si>
  <si>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</si>
  <si>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</si>
  <si>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</si>
  <si>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</si>
  <si>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</si>
  <si>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</si>
  <si>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</si>
  <si>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</si>
  <si>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</si>
  <si>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</si>
  <si>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</si>
  <si>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</si>
  <si>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</si>
  <si>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</si>
  <si>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</si>
  <si>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</si>
  <si>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</si>
  <si>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</si>
  <si>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</si>
  <si>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</si>
  <si>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</si>
  <si>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</si>
  <si>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</si>
  <si>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</si>
  <si>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</si>
  <si>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</si>
  <si>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</si>
  <si>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</si>
  <si>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</si>
  <si>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</si>
  <si>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</si>
  <si>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</si>
  <si>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</si>
  <si>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</si>
  <si>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</si>
  <si>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</si>
  <si>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</si>
  <si>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</si>
  <si>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</si>
  <si>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</si>
  <si>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</si>
  <si>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</si>
  <si>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</si>
  <si>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</si>
  <si>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</si>
  <si>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</si>
  <si>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</si>
  <si>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</si>
  <si>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</si>
  <si>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</si>
  <si>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</si>
  <si>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</si>
  <si>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</si>
  <si>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</si>
  <si>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</si>
  <si>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</si>
  <si>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</si>
  <si>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</si>
  <si>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</si>
  <si>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</si>
  <si>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</si>
  <si>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</si>
  <si>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</si>
  <si>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</si>
  <si>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</si>
  <si>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</si>
  <si>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</si>
  <si>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</si>
  <si>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</si>
  <si>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</si>
  <si>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</si>
  <si>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</si>
  <si>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</si>
  <si>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</si>
  <si>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</si>
  <si>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</si>
  <si>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</si>
  <si>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</si>
  <si>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</si>
  <si>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</si>
  <si>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</si>
  <si>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</si>
  <si>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</si>
  <si>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</si>
  <si>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</si>
  <si>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</si>
  <si>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</si>
  <si>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</si>
  <si>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</si>
  <si>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</si>
  <si>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</si>
  <si>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</si>
  <si>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</si>
  <si>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</si>
  <si>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</si>
  <si>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</si>
  <si>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</si>
  <si>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</si>
  <si>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</si>
  <si>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</si>
  <si>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</si>
  <si>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</si>
  <si>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</si>
  <si>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</si>
  <si>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</si>
  <si>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</si>
  <si>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</si>
  <si>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</si>
  <si>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</si>
  <si>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</si>
  <si>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</si>
  <si>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</si>
  <si>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</si>
  <si>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</si>
  <si>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</si>
  <si>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</si>
  <si>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</si>
  <si>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</si>
  <si>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</si>
  <si>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</si>
  <si>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</si>
  <si>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</si>
  <si>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</si>
  <si>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</si>
  <si>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</si>
  <si>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</si>
  <si>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</si>
  <si>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</si>
  <si>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</si>
  <si>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 xml:space="preserve">                           Сведения об исполнении бюджета г. Красноярска на 01.02.2017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</si>
</sst>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7/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  <sheetName val="Лист2"/>
      <sheetName val="Лист3"/>
    </sheetNames>
    <sheetDataSet>
      <sheetData sheetId="0">
        <row r="9">
          <cell r="E9">
            <v>562514.51</v>
          </cell>
          <cell r="F9">
            <v>-16264.578029999999</v>
          </cell>
        </row>
        <row r="13">
          <cell r="E13">
            <v>7098703.2799999993</v>
          </cell>
          <cell r="F13">
            <v>335237.72646000003</v>
          </cell>
        </row>
        <row r="32">
          <cell r="E32">
            <v>985352.02</v>
          </cell>
          <cell r="F32">
            <v>203664.21407000002</v>
          </cell>
        </row>
        <row r="35">
          <cell r="E35">
            <v>686.85</v>
          </cell>
          <cell r="F35">
            <v>1.4534100000000001</v>
          </cell>
        </row>
        <row r="41">
          <cell r="E41">
            <v>330892.03000000003</v>
          </cell>
          <cell r="F41">
            <v>11568.903679999999</v>
          </cell>
        </row>
        <row r="42">
          <cell r="E42">
            <v>941221.76</v>
          </cell>
          <cell r="F42">
            <v>73228.278789999997</v>
          </cell>
        </row>
        <row r="51">
          <cell r="E51">
            <v>258832.82</v>
          </cell>
          <cell r="F51">
            <v>12806.430200000001</v>
          </cell>
        </row>
        <row r="59">
          <cell r="E59">
            <v>121.4</v>
          </cell>
          <cell r="F59">
            <v>0.66489999999999994</v>
          </cell>
        </row>
        <row r="76">
          <cell r="E76">
            <v>2014442.8100000005</v>
          </cell>
          <cell r="F76">
            <v>81839.790850000005</v>
          </cell>
        </row>
        <row r="107">
          <cell r="E107">
            <v>77507.760000000009</v>
          </cell>
          <cell r="F107">
            <v>632.19344999999998</v>
          </cell>
        </row>
        <row r="115">
          <cell r="E115">
            <v>55889.1</v>
          </cell>
          <cell r="F115">
            <v>484.63546000000002</v>
          </cell>
        </row>
        <row r="129">
          <cell r="E129">
            <v>794992.7</v>
          </cell>
          <cell r="F129">
            <v>37819.334390000004</v>
          </cell>
        </row>
        <row r="152">
          <cell r="E152">
            <v>362.57</v>
          </cell>
          <cell r="F152">
            <v>4.75</v>
          </cell>
        </row>
        <row r="157">
          <cell r="E157">
            <v>233986.86000000004</v>
          </cell>
          <cell r="F157">
            <v>28329.758269999998</v>
          </cell>
        </row>
        <row r="209">
          <cell r="E209">
            <v>11904</v>
          </cell>
          <cell r="F209">
            <v>12876.46494</v>
          </cell>
        </row>
        <row r="215">
          <cell r="E215">
            <v>10937770.130000001</v>
          </cell>
          <cell r="F215">
            <v>689292.95914999989</v>
          </cell>
        </row>
        <row r="216">
          <cell r="E216">
            <v>10916495.600000001</v>
          </cell>
          <cell r="F216">
            <v>702567.13433999999</v>
          </cell>
        </row>
        <row r="217">
          <cell r="E217">
            <v>98530.4</v>
          </cell>
          <cell r="F217">
            <v>0</v>
          </cell>
        </row>
        <row r="221">
          <cell r="E221">
            <v>9853098.7000000011</v>
          </cell>
          <cell r="F221">
            <v>702567.13433999999</v>
          </cell>
        </row>
        <row r="270">
          <cell r="E270">
            <v>36.9</v>
          </cell>
          <cell r="F270">
            <v>0</v>
          </cell>
        </row>
        <row r="280">
          <cell r="E280">
            <v>964829.60000000009</v>
          </cell>
          <cell r="F280">
            <v>0</v>
          </cell>
        </row>
        <row r="339">
          <cell r="E339">
            <v>0</v>
          </cell>
          <cell r="F339">
            <v>0</v>
          </cell>
        </row>
        <row r="342">
          <cell r="E342">
            <v>21274.53</v>
          </cell>
          <cell r="F342">
            <v>0</v>
          </cell>
        </row>
        <row r="344">
          <cell r="E344">
            <v>0</v>
          </cell>
          <cell r="F344">
            <v>13.83694</v>
          </cell>
        </row>
        <row r="350">
          <cell r="E350">
            <v>0</v>
          </cell>
          <cell r="F350">
            <v>-13288.012129999999</v>
          </cell>
        </row>
        <row r="369">
          <cell r="E369">
            <v>24860917.469999999</v>
          </cell>
          <cell r="F369">
            <v>1514563.3321199999</v>
          </cell>
        </row>
        <row r="372">
          <cell r="E372">
            <v>2746811.65753</v>
          </cell>
          <cell r="F372">
            <v>83125.916980000009</v>
          </cell>
        </row>
        <row r="407">
          <cell r="E407">
            <v>2794.07</v>
          </cell>
          <cell r="F407">
            <v>99.191540000000003</v>
          </cell>
        </row>
        <row r="411">
          <cell r="E411">
            <v>63495.619999999995</v>
          </cell>
          <cell r="F411">
            <v>1237.0171800000001</v>
          </cell>
        </row>
        <row r="418">
          <cell r="E418">
            <v>838917.07500000019</v>
          </cell>
          <cell r="F418">
            <v>39403.672229999996</v>
          </cell>
        </row>
        <row r="430">
          <cell r="E430">
            <v>0</v>
          </cell>
          <cell r="F430">
            <v>0</v>
          </cell>
        </row>
        <row r="433">
          <cell r="E433">
            <v>181900.6</v>
          </cell>
          <cell r="F433">
            <v>6612.52286</v>
          </cell>
        </row>
        <row r="443">
          <cell r="E443">
            <v>7504.15</v>
          </cell>
          <cell r="F443">
            <v>580.43925000000002</v>
          </cell>
        </row>
        <row r="450">
          <cell r="E450">
            <v>128800</v>
          </cell>
          <cell r="F450">
            <v>0</v>
          </cell>
        </row>
        <row r="452">
          <cell r="E452">
            <v>1523400.1425300001</v>
          </cell>
          <cell r="F452">
            <v>35193.073920000003</v>
          </cell>
        </row>
        <row r="476">
          <cell r="E476">
            <v>74406.490000000005</v>
          </cell>
          <cell r="F476">
            <v>7725.4751900000001</v>
          </cell>
        </row>
        <row r="486">
          <cell r="E486">
            <v>74406.490000000005</v>
          </cell>
          <cell r="F486">
            <v>7725.4751900000001</v>
          </cell>
        </row>
        <row r="493">
          <cell r="E493">
            <v>2490610.6580500007</v>
          </cell>
          <cell r="F493">
            <v>100622.52804999999</v>
          </cell>
        </row>
        <row r="549">
          <cell r="E549">
            <v>522708.42</v>
          </cell>
          <cell r="F549">
            <v>18138.050040000002</v>
          </cell>
        </row>
        <row r="559">
          <cell r="E559">
            <v>1881398.72805</v>
          </cell>
          <cell r="F559">
            <v>79040.078720000005</v>
          </cell>
        </row>
        <row r="566">
          <cell r="E566">
            <v>86503.51</v>
          </cell>
          <cell r="F566">
            <v>3444.3992899999998</v>
          </cell>
        </row>
        <row r="580">
          <cell r="E580">
            <v>2325665.0616199998</v>
          </cell>
          <cell r="F580">
            <v>100375.1897</v>
          </cell>
        </row>
        <row r="622">
          <cell r="E622">
            <v>323878.86483999999</v>
          </cell>
          <cell r="F622">
            <v>0</v>
          </cell>
        </row>
        <row r="632">
          <cell r="E632">
            <v>964126.3899999999</v>
          </cell>
          <cell r="F632">
            <v>0</v>
          </cell>
        </row>
        <row r="638">
          <cell r="E638">
            <v>646176.48669000005</v>
          </cell>
          <cell r="F638">
            <v>38864.177940000001</v>
          </cell>
        </row>
        <row r="642">
          <cell r="E642">
            <v>0</v>
          </cell>
          <cell r="F642">
            <v>0</v>
          </cell>
        </row>
        <row r="645">
          <cell r="E645">
            <v>391483.32008999999</v>
          </cell>
          <cell r="F645">
            <v>61511.011759999994</v>
          </cell>
        </row>
        <row r="665">
          <cell r="E665">
            <v>3700</v>
          </cell>
          <cell r="F665">
            <v>0</v>
          </cell>
        </row>
        <row r="672">
          <cell r="E672">
            <v>3700</v>
          </cell>
          <cell r="F672">
            <v>0</v>
          </cell>
        </row>
        <row r="675">
          <cell r="E675">
            <v>0</v>
          </cell>
          <cell r="F675">
            <v>0</v>
          </cell>
        </row>
        <row r="677">
          <cell r="E677">
            <v>13457386.831170002</v>
          </cell>
          <cell r="F677">
            <v>385236.98147999996</v>
          </cell>
        </row>
        <row r="718">
          <cell r="E718">
            <v>4786092.3574600006</v>
          </cell>
          <cell r="F718">
            <v>93345.516069999998</v>
          </cell>
        </row>
        <row r="732">
          <cell r="E732">
            <v>6322651.883820001</v>
          </cell>
          <cell r="F732">
            <v>162502.78228000001</v>
          </cell>
        </row>
        <row r="744">
          <cell r="E744">
            <v>1333261.0769999998</v>
          </cell>
          <cell r="F744">
            <v>85624.22080000001</v>
          </cell>
        </row>
        <row r="751">
          <cell r="E751">
            <v>513363.48288999998</v>
          </cell>
          <cell r="F751">
            <v>20916.97681</v>
          </cell>
        </row>
        <row r="772">
          <cell r="E772">
            <v>502018.03</v>
          </cell>
          <cell r="F772">
            <v>22847.485519999998</v>
          </cell>
        </row>
        <row r="791">
          <cell r="E791">
            <v>694847.12312000012</v>
          </cell>
          <cell r="F791">
            <v>47703.206400000003</v>
          </cell>
        </row>
        <row r="831">
          <cell r="E831">
            <v>629720.16311999992</v>
          </cell>
          <cell r="F831">
            <v>44326.725019999998</v>
          </cell>
        </row>
        <row r="839">
          <cell r="E839">
            <v>20481.78</v>
          </cell>
          <cell r="F839">
            <v>1514.972</v>
          </cell>
        </row>
        <row r="843">
          <cell r="E843">
            <v>44645.179999999993</v>
          </cell>
          <cell r="F843">
            <v>1861.5093800000002</v>
          </cell>
        </row>
        <row r="854">
          <cell r="E854">
            <v>0</v>
          </cell>
          <cell r="F854">
            <v>0</v>
          </cell>
        </row>
        <row r="875">
          <cell r="E875">
            <v>0</v>
          </cell>
          <cell r="F875">
            <v>0</v>
          </cell>
        </row>
        <row r="974">
          <cell r="E974">
            <v>1818439.6450000003</v>
          </cell>
          <cell r="F974">
            <v>99494.886930000008</v>
          </cell>
        </row>
        <row r="1019">
          <cell r="E1019">
            <v>27671.55</v>
          </cell>
          <cell r="F1019">
            <v>1971.3019400000001</v>
          </cell>
        </row>
        <row r="1022">
          <cell r="E1022">
            <v>612608.4800000001</v>
          </cell>
          <cell r="F1022">
            <v>51061.272400000002</v>
          </cell>
        </row>
        <row r="1026">
          <cell r="E1026">
            <v>556874.89500000002</v>
          </cell>
          <cell r="F1026">
            <v>27832.872659999997</v>
          </cell>
        </row>
        <row r="1040">
          <cell r="E1040">
            <v>116435.1</v>
          </cell>
          <cell r="F1040">
            <v>0</v>
          </cell>
        </row>
        <row r="1044">
          <cell r="E1044">
            <v>504849.62</v>
          </cell>
          <cell r="F1044">
            <v>18629.43993</v>
          </cell>
        </row>
        <row r="1056">
          <cell r="E1056">
            <v>371833.81</v>
          </cell>
          <cell r="F1056">
            <v>20076.671269999999</v>
          </cell>
        </row>
        <row r="1104">
          <cell r="E1104">
            <v>247124</v>
          </cell>
          <cell r="F1104">
            <v>14715.80501</v>
          </cell>
        </row>
        <row r="1112">
          <cell r="E1112">
            <v>124709.81</v>
          </cell>
          <cell r="F1112">
            <v>5360.8662599999998</v>
          </cell>
        </row>
        <row r="1124">
          <cell r="E1124">
            <v>1507788.05</v>
          </cell>
          <cell r="F1124">
            <v>101896.21502</v>
          </cell>
        </row>
        <row r="1127">
          <cell r="E1127">
            <v>1507788.05</v>
          </cell>
          <cell r="F1127">
            <v>101896.21502</v>
          </cell>
        </row>
        <row r="1131">
          <cell r="E1131">
            <v>25491489.32649</v>
          </cell>
          <cell r="F1131">
            <v>946257.07102000015</v>
          </cell>
        </row>
        <row r="1137">
          <cell r="E1137">
            <v>0</v>
          </cell>
          <cell r="F1137">
            <v>0</v>
          </cell>
        </row>
        <row r="1138">
          <cell r="E1138">
            <v>0</v>
          </cell>
          <cell r="F1138">
            <v>0</v>
          </cell>
        </row>
        <row r="1141">
          <cell r="E1141">
            <v>1170246.02</v>
          </cell>
          <cell r="F1141">
            <v>0</v>
          </cell>
        </row>
        <row r="1142">
          <cell r="E1142">
            <v>-1840273.02</v>
          </cell>
          <cell r="F1142">
            <v>0</v>
          </cell>
        </row>
        <row r="1144">
          <cell r="F1144">
            <v>0</v>
          </cell>
        </row>
        <row r="1145">
          <cell r="E1145">
            <v>11710657.130000001</v>
          </cell>
          <cell r="F1145">
            <v>500000</v>
          </cell>
        </row>
        <row r="1146">
          <cell r="E1146">
            <v>-10540630.130000001</v>
          </cell>
          <cell r="F1146">
            <v>-500000</v>
          </cell>
        </row>
        <row r="1147">
          <cell r="E1147">
            <v>0</v>
          </cell>
        </row>
        <row r="1152">
          <cell r="E1152">
            <v>0</v>
          </cell>
          <cell r="F1152">
            <v>0</v>
          </cell>
        </row>
        <row r="1156">
          <cell r="E1156">
            <v>-37741820.619999997</v>
          </cell>
          <cell r="F1156">
            <v>-2027011.6888300001</v>
          </cell>
        </row>
        <row r="1157">
          <cell r="E1157">
            <v>-37872392.476489998</v>
          </cell>
          <cell r="F1157">
            <v>-1458705.4277300001</v>
          </cell>
        </row>
      </sheetData>
      <sheetData sheetId="1"/>
      <sheetData sheetId="2">
        <row r="21">
          <cell r="D21">
            <v>505661.42</v>
          </cell>
          <cell r="E21">
            <v>38774.670819999999</v>
          </cell>
        </row>
        <row r="29">
          <cell r="D29">
            <v>50075.45</v>
          </cell>
          <cell r="E29">
            <v>4265.6813099999999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4"/>
  <sheetViews>
    <sheetView tabSelected="1" view="pageBreakPreview" zoomScale="90" zoomScaleNormal="100" zoomScaleSheetLayoutView="90" workbookViewId="0">
      <selection activeCell="A5" sqref="A5"/>
    </sheetView>
  </sheetViews>
  <sheetFormatPr defaultColWidth="9.140625"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6" t="s">
        <v>156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B4" s="9"/>
      <c r="C4" s="8"/>
      <c r="D4" s="10"/>
      <c r="E4" s="11" t="s">
        <v>0</v>
      </c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8.25" x14ac:dyDescent="0.2">
      <c r="A5" s="12"/>
      <c r="B5" s="13" t="s">
        <v>1</v>
      </c>
      <c r="C5" s="14" t="s">
        <v>2</v>
      </c>
      <c r="D5" s="15" t="s">
        <v>3</v>
      </c>
      <c r="E5" s="14" t="s">
        <v>4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2"/>
      <c r="B6" s="17" t="s">
        <v>5</v>
      </c>
      <c r="C6" s="18">
        <f>C7+C11+C15+C18+C19+C20+C21+C22+C23+C24+C25+C26+C10</f>
        <v>13923147.339999998</v>
      </c>
      <c r="D6" s="19">
        <f>D7+D11+D15+D18+D19+D20+D21+D22+D23+D24+D25+D26+D10-0.01</f>
        <v>825270.37296999991</v>
      </c>
      <c r="E6" s="20">
        <f>D6/C6</f>
        <v>5.9273262920882086E-2</v>
      </c>
      <c r="F6" s="21"/>
      <c r="G6" s="21"/>
      <c r="H6" s="8"/>
      <c r="I6" s="8"/>
      <c r="J6" s="8"/>
      <c r="K6" s="8"/>
      <c r="L6" s="8"/>
      <c r="M6" s="8"/>
      <c r="N6" s="8"/>
      <c r="O6" s="8"/>
    </row>
    <row r="7" spans="1:15" ht="15.75" x14ac:dyDescent="0.25">
      <c r="A7" s="12"/>
      <c r="B7" s="17" t="s">
        <v>6</v>
      </c>
      <c r="C7" s="22">
        <f>C8+C9</f>
        <v>7661217.7899999991</v>
      </c>
      <c r="D7" s="23">
        <f>D8+D9</f>
        <v>318973.14843000006</v>
      </c>
      <c r="E7" s="24">
        <f>D7/C7</f>
        <v>4.1634784073929856E-2</v>
      </c>
      <c r="F7" s="21"/>
      <c r="G7" s="21"/>
      <c r="H7" s="8"/>
      <c r="I7" s="8"/>
      <c r="J7" s="8"/>
      <c r="K7" s="8"/>
      <c r="L7" s="8"/>
      <c r="M7" s="8"/>
      <c r="N7" s="8"/>
      <c r="O7" s="8"/>
    </row>
    <row r="8" spans="1:15" ht="15.75" x14ac:dyDescent="0.25">
      <c r="A8" s="12"/>
      <c r="B8" s="25" t="s">
        <v>7</v>
      </c>
      <c r="C8" s="26">
        <f>[1]Расшир!E9</f>
        <v>562514.51</v>
      </c>
      <c r="D8" s="27">
        <f>[1]Расшир!F9</f>
        <v>-16264.578029999999</v>
      </c>
      <c r="E8" s="24" t="s">
        <v>34</v>
      </c>
      <c r="F8" s="21"/>
      <c r="G8" s="21"/>
      <c r="H8" s="8"/>
      <c r="I8" s="8"/>
      <c r="J8" s="8"/>
      <c r="K8" s="8"/>
      <c r="L8" s="8"/>
      <c r="M8" s="8"/>
      <c r="N8" s="8"/>
      <c r="O8" s="8"/>
    </row>
    <row r="9" spans="1:15" ht="15.75" x14ac:dyDescent="0.25">
      <c r="A9" s="12"/>
      <c r="B9" s="25" t="s">
        <v>8</v>
      </c>
      <c r="C9" s="26">
        <f>[1]Расшир!E13</f>
        <v>7098703.2799999993</v>
      </c>
      <c r="D9" s="27">
        <f>[1]Расшир!F13</f>
        <v>335237.72646000003</v>
      </c>
      <c r="E9" s="28">
        <f>D9/C9</f>
        <v>4.7225206243583132E-2</v>
      </c>
      <c r="F9" s="21"/>
      <c r="G9" s="21"/>
      <c r="H9" s="8"/>
      <c r="I9" s="8"/>
      <c r="J9" s="8"/>
      <c r="K9" s="8"/>
      <c r="L9" s="8"/>
      <c r="M9" s="8"/>
      <c r="N9" s="8"/>
      <c r="O9" s="8"/>
    </row>
    <row r="10" spans="1:15" ht="28.5" customHeight="1" x14ac:dyDescent="0.25">
      <c r="A10" s="12"/>
      <c r="B10" s="29" t="s">
        <v>9</v>
      </c>
      <c r="C10" s="30">
        <f>[1]экономика!D21</f>
        <v>505661.42</v>
      </c>
      <c r="D10" s="23">
        <f>[1]экономика!E21</f>
        <v>38774.670819999999</v>
      </c>
      <c r="E10" s="31">
        <f>D10/C10</f>
        <v>7.6681093882938506E-2</v>
      </c>
      <c r="F10" s="21"/>
      <c r="G10" s="21"/>
      <c r="H10" s="8"/>
      <c r="I10" s="8"/>
      <c r="J10" s="8"/>
      <c r="K10" s="8"/>
      <c r="L10" s="8"/>
      <c r="M10" s="8"/>
      <c r="N10" s="8"/>
      <c r="O10" s="8"/>
    </row>
    <row r="11" spans="1:15" ht="15.75" x14ac:dyDescent="0.25">
      <c r="A11" s="12"/>
      <c r="B11" s="17" t="s">
        <v>10</v>
      </c>
      <c r="C11" s="22">
        <f>C12+C13+C14</f>
        <v>1036114.32</v>
      </c>
      <c r="D11" s="22">
        <f>D12+D13+D14-0.01</f>
        <v>207931.34879000002</v>
      </c>
      <c r="E11" s="24">
        <f t="shared" ref="E11:E90" si="0">D11/C11</f>
        <v>0.20068379017288365</v>
      </c>
      <c r="F11" s="21"/>
      <c r="G11" s="21"/>
      <c r="H11" s="8"/>
      <c r="I11" s="8"/>
      <c r="J11" s="8"/>
      <c r="K11" s="8"/>
      <c r="L11" s="8"/>
      <c r="M11" s="8"/>
      <c r="N11" s="8"/>
      <c r="O11" s="8"/>
    </row>
    <row r="12" spans="1:15" ht="39.75" customHeight="1" x14ac:dyDescent="0.25">
      <c r="A12" s="12"/>
      <c r="B12" s="32" t="s">
        <v>11</v>
      </c>
      <c r="C12" s="26">
        <f>[1]Расшир!E32</f>
        <v>985352.02</v>
      </c>
      <c r="D12" s="26">
        <f>[1]Расшир!F32+0.01</f>
        <v>203664.22407000003</v>
      </c>
      <c r="E12" s="28">
        <f t="shared" si="0"/>
        <v>0.20669184203834079</v>
      </c>
      <c r="F12" s="21"/>
      <c r="G12" s="21"/>
      <c r="H12" s="8"/>
      <c r="I12" s="8"/>
      <c r="J12" s="8"/>
      <c r="K12" s="8"/>
      <c r="L12" s="8"/>
      <c r="M12" s="8"/>
      <c r="N12" s="8"/>
      <c r="O12" s="8"/>
    </row>
    <row r="13" spans="1:15" ht="15.75" x14ac:dyDescent="0.25">
      <c r="A13" s="12"/>
      <c r="B13" s="25" t="s">
        <v>12</v>
      </c>
      <c r="C13" s="26">
        <f>[1]Расшир!E35</f>
        <v>686.85</v>
      </c>
      <c r="D13" s="26">
        <f>[1]Расшир!F35</f>
        <v>1.4534100000000001</v>
      </c>
      <c r="E13" s="28">
        <f t="shared" si="0"/>
        <v>2.1160515396374756E-3</v>
      </c>
      <c r="F13" s="21"/>
      <c r="G13" s="21"/>
      <c r="H13" s="8"/>
      <c r="I13" s="8"/>
      <c r="J13" s="8"/>
      <c r="K13" s="8"/>
      <c r="L13" s="8"/>
      <c r="M13" s="8"/>
      <c r="N13" s="8"/>
      <c r="O13" s="8"/>
    </row>
    <row r="14" spans="1:15" ht="51" customHeight="1" x14ac:dyDescent="0.25">
      <c r="A14" s="12"/>
      <c r="B14" s="33" t="s">
        <v>13</v>
      </c>
      <c r="C14" s="26">
        <f>[1]экономика!D29</f>
        <v>50075.45</v>
      </c>
      <c r="D14" s="26">
        <f>[1]экономика!E29</f>
        <v>4265.6813099999999</v>
      </c>
      <c r="E14" s="24">
        <f t="shared" si="0"/>
        <v>8.5185081911395705E-2</v>
      </c>
      <c r="F14" s="21"/>
      <c r="G14" s="21"/>
      <c r="H14" s="8"/>
      <c r="I14" s="8"/>
      <c r="J14" s="8"/>
      <c r="K14" s="8"/>
      <c r="L14" s="8"/>
      <c r="M14" s="8"/>
      <c r="N14" s="8"/>
      <c r="O14" s="8"/>
    </row>
    <row r="15" spans="1:15" ht="15.75" x14ac:dyDescent="0.25">
      <c r="A15" s="12"/>
      <c r="B15" s="17" t="s">
        <v>14</v>
      </c>
      <c r="C15" s="22">
        <f>C16+C17</f>
        <v>1272113.79</v>
      </c>
      <c r="D15" s="22">
        <f>D16+D17</f>
        <v>84797.18247</v>
      </c>
      <c r="E15" s="24">
        <f>D15/C15</f>
        <v>6.6658488522477216E-2</v>
      </c>
      <c r="F15" s="21"/>
      <c r="G15" s="21"/>
      <c r="H15" s="8"/>
      <c r="I15" s="8"/>
      <c r="J15" s="8"/>
      <c r="K15" s="8"/>
      <c r="L15" s="8"/>
      <c r="M15" s="8"/>
      <c r="N15" s="8"/>
      <c r="O15" s="8"/>
    </row>
    <row r="16" spans="1:15" ht="15.75" x14ac:dyDescent="0.25">
      <c r="A16" s="12"/>
      <c r="B16" s="25" t="s">
        <v>15</v>
      </c>
      <c r="C16" s="26">
        <f>[1]Расшир!E41</f>
        <v>330892.03000000003</v>
      </c>
      <c r="D16" s="26">
        <f>[1]Расшир!F41</f>
        <v>11568.903679999999</v>
      </c>
      <c r="E16" s="28">
        <f>D16/C16</f>
        <v>3.4962775259349696E-2</v>
      </c>
      <c r="F16" s="21"/>
      <c r="G16" s="21"/>
      <c r="H16" s="8"/>
      <c r="I16" s="8"/>
      <c r="J16" s="8"/>
      <c r="K16" s="8"/>
      <c r="L16" s="8"/>
      <c r="M16" s="8"/>
      <c r="N16" s="8"/>
      <c r="O16" s="8"/>
    </row>
    <row r="17" spans="1:15" ht="15.75" x14ac:dyDescent="0.25">
      <c r="A17" s="12"/>
      <c r="B17" s="25" t="s">
        <v>16</v>
      </c>
      <c r="C17" s="26">
        <f>[1]Расшир!E42</f>
        <v>941221.76</v>
      </c>
      <c r="D17" s="26">
        <f>[1]Расшир!F42</f>
        <v>73228.278789999997</v>
      </c>
      <c r="E17" s="28">
        <f t="shared" si="0"/>
        <v>7.7801302415702753E-2</v>
      </c>
      <c r="F17" s="21"/>
      <c r="G17" s="21"/>
      <c r="H17" s="8"/>
      <c r="I17" s="8"/>
      <c r="J17" s="8"/>
      <c r="K17" s="8"/>
      <c r="L17" s="8"/>
      <c r="M17" s="8"/>
      <c r="N17" s="8"/>
      <c r="O17" s="8"/>
    </row>
    <row r="18" spans="1:15" ht="15.75" x14ac:dyDescent="0.25">
      <c r="A18" s="12"/>
      <c r="B18" s="17" t="s">
        <v>17</v>
      </c>
      <c r="C18" s="22">
        <f>[1]Расшир!E51</f>
        <v>258832.82</v>
      </c>
      <c r="D18" s="22">
        <f>[1]Расшир!F51</f>
        <v>12806.430200000001</v>
      </c>
      <c r="E18" s="24">
        <f t="shared" si="0"/>
        <v>4.9477613387668533E-2</v>
      </c>
      <c r="F18" s="21"/>
      <c r="G18" s="21"/>
      <c r="H18" s="8"/>
      <c r="I18" s="8"/>
      <c r="J18" s="8"/>
      <c r="K18" s="8"/>
      <c r="L18" s="8"/>
      <c r="M18" s="8"/>
      <c r="N18" s="8"/>
      <c r="O18" s="8"/>
    </row>
    <row r="19" spans="1:15" ht="36" customHeight="1" x14ac:dyDescent="0.25">
      <c r="A19" s="12"/>
      <c r="B19" s="34" t="s">
        <v>18</v>
      </c>
      <c r="C19" s="22">
        <f>[1]Расшир!E59</f>
        <v>121.4</v>
      </c>
      <c r="D19" s="22">
        <f>[1]Расшир!F59</f>
        <v>0.66489999999999994</v>
      </c>
      <c r="E19" s="24">
        <f>D19/C19</f>
        <v>5.4769357495881377E-3</v>
      </c>
      <c r="F19" s="21"/>
      <c r="G19" s="21"/>
      <c r="H19" s="8"/>
      <c r="I19" s="8"/>
      <c r="J19" s="8"/>
      <c r="K19" s="8"/>
      <c r="L19" s="8"/>
      <c r="M19" s="8"/>
      <c r="N19" s="8"/>
      <c r="O19" s="8"/>
    </row>
    <row r="20" spans="1:15" ht="40.5" customHeight="1" x14ac:dyDescent="0.25">
      <c r="A20" s="12"/>
      <c r="B20" s="34" t="s">
        <v>19</v>
      </c>
      <c r="C20" s="22">
        <f>[1]Расшир!E76</f>
        <v>2014442.8100000005</v>
      </c>
      <c r="D20" s="22">
        <f>[1]Расшир!F76</f>
        <v>81839.790850000005</v>
      </c>
      <c r="E20" s="24">
        <f t="shared" si="0"/>
        <v>4.0626514907117162E-2</v>
      </c>
      <c r="F20" s="21"/>
      <c r="G20" s="21"/>
      <c r="H20" s="8"/>
      <c r="I20" s="8"/>
      <c r="J20" s="8"/>
      <c r="K20" s="8"/>
      <c r="L20" s="8"/>
      <c r="M20" s="8"/>
      <c r="N20" s="8"/>
      <c r="O20" s="8"/>
    </row>
    <row r="21" spans="1:15" ht="22.5" customHeight="1" x14ac:dyDescent="0.25">
      <c r="A21" s="12"/>
      <c r="B21" s="34" t="s">
        <v>20</v>
      </c>
      <c r="C21" s="22">
        <f>[1]Расшир!E107</f>
        <v>77507.760000000009</v>
      </c>
      <c r="D21" s="22">
        <f>[1]Расшир!F107</f>
        <v>632.19344999999998</v>
      </c>
      <c r="E21" s="24">
        <f t="shared" si="0"/>
        <v>8.15651813444228E-3</v>
      </c>
      <c r="F21" s="21"/>
      <c r="G21" s="21"/>
      <c r="H21" s="8"/>
      <c r="I21" s="8"/>
      <c r="J21" s="8"/>
      <c r="K21" s="8"/>
      <c r="L21" s="8"/>
      <c r="M21" s="8"/>
      <c r="N21" s="8"/>
      <c r="O21" s="8"/>
    </row>
    <row r="22" spans="1:15" ht="35.25" customHeight="1" x14ac:dyDescent="0.25">
      <c r="A22" s="12"/>
      <c r="B22" s="34" t="s">
        <v>21</v>
      </c>
      <c r="C22" s="22">
        <f>[1]Расшир!E115</f>
        <v>55889.1</v>
      </c>
      <c r="D22" s="22">
        <f>[1]Расшир!F115</f>
        <v>484.63546000000002</v>
      </c>
      <c r="E22" s="24">
        <f t="shared" si="0"/>
        <v>8.6713770663689356E-3</v>
      </c>
      <c r="F22" s="21"/>
      <c r="G22" s="21"/>
      <c r="H22" s="8"/>
      <c r="I22" s="8"/>
      <c r="J22" s="8"/>
      <c r="K22" s="8"/>
      <c r="L22" s="8"/>
      <c r="M22" s="8"/>
      <c r="N22" s="8"/>
      <c r="O22" s="8"/>
    </row>
    <row r="23" spans="1:15" ht="36" customHeight="1" x14ac:dyDescent="0.25">
      <c r="A23" s="12"/>
      <c r="B23" s="34" t="s">
        <v>22</v>
      </c>
      <c r="C23" s="22">
        <f>[1]Расшир!E129</f>
        <v>794992.7</v>
      </c>
      <c r="D23" s="22">
        <f>[1]Расшир!F129</f>
        <v>37819.334390000004</v>
      </c>
      <c r="E23" s="24">
        <f t="shared" si="0"/>
        <v>4.7571926622722457E-2</v>
      </c>
      <c r="F23" s="21"/>
      <c r="G23" s="21"/>
      <c r="H23" s="8"/>
      <c r="I23" s="8"/>
      <c r="J23" s="8"/>
      <c r="K23" s="8"/>
      <c r="L23" s="8"/>
      <c r="M23" s="8"/>
      <c r="N23" s="8"/>
      <c r="O23" s="8"/>
    </row>
    <row r="24" spans="1:15" ht="15.75" customHeight="1" x14ac:dyDescent="0.25">
      <c r="A24" s="12"/>
      <c r="B24" s="17" t="s">
        <v>23</v>
      </c>
      <c r="C24" s="22">
        <f>[1]Расшир!E152</f>
        <v>362.57</v>
      </c>
      <c r="D24" s="22">
        <f>[1]Расшир!F152</f>
        <v>4.75</v>
      </c>
      <c r="E24" s="24">
        <f t="shared" si="0"/>
        <v>1.310091844333508E-2</v>
      </c>
      <c r="F24" s="21"/>
      <c r="G24" s="21"/>
      <c r="H24" s="8"/>
      <c r="I24" s="8"/>
      <c r="J24" s="8"/>
      <c r="K24" s="8"/>
      <c r="L24" s="8"/>
      <c r="M24" s="8"/>
      <c r="N24" s="8"/>
      <c r="O24" s="8"/>
    </row>
    <row r="25" spans="1:15" ht="15.75" x14ac:dyDescent="0.25">
      <c r="A25" s="12"/>
      <c r="B25" s="17" t="s">
        <v>24</v>
      </c>
      <c r="C25" s="22">
        <f>[1]Расшир!E157</f>
        <v>233986.86000000004</v>
      </c>
      <c r="D25" s="22">
        <f>[1]Расшир!F157</f>
        <v>28329.758269999998</v>
      </c>
      <c r="E25" s="24">
        <f t="shared" si="0"/>
        <v>0.12107414181292057</v>
      </c>
      <c r="F25" s="21"/>
      <c r="G25" s="21"/>
      <c r="H25" s="8"/>
      <c r="I25" s="8"/>
      <c r="J25" s="8"/>
      <c r="K25" s="8"/>
      <c r="L25" s="8"/>
      <c r="M25" s="8"/>
      <c r="N25" s="8"/>
      <c r="O25" s="8"/>
    </row>
    <row r="26" spans="1:15" ht="24" customHeight="1" x14ac:dyDescent="0.25">
      <c r="A26" s="12"/>
      <c r="B26" s="35" t="s">
        <v>25</v>
      </c>
      <c r="C26" s="22">
        <f>[1]Расшир!E209</f>
        <v>11904</v>
      </c>
      <c r="D26" s="22">
        <f>[1]Расшир!F209+0.01</f>
        <v>12876.47494</v>
      </c>
      <c r="E26" s="24">
        <f t="shared" si="0"/>
        <v>1.0816931233198925</v>
      </c>
      <c r="F26" s="21"/>
      <c r="G26" s="21"/>
      <c r="H26" s="8"/>
      <c r="I26" s="8"/>
      <c r="J26" s="8"/>
      <c r="K26" s="8"/>
      <c r="L26" s="8"/>
      <c r="M26" s="8"/>
      <c r="N26" s="8"/>
      <c r="O26" s="8"/>
    </row>
    <row r="27" spans="1:15" ht="15.75" x14ac:dyDescent="0.25">
      <c r="A27" s="12"/>
      <c r="B27" s="17" t="s">
        <v>26</v>
      </c>
      <c r="C27" s="22">
        <f>[1]Расшир!E215</f>
        <v>10937770.130000001</v>
      </c>
      <c r="D27" s="22">
        <f>[1]Расшир!F215</f>
        <v>689292.95914999989</v>
      </c>
      <c r="E27" s="24">
        <f t="shared" si="0"/>
        <v>6.3019514120105202E-2</v>
      </c>
      <c r="F27" s="21"/>
      <c r="G27" s="21"/>
      <c r="H27" s="8"/>
      <c r="I27" s="8"/>
      <c r="J27" s="8"/>
      <c r="K27" s="8"/>
      <c r="L27" s="8"/>
      <c r="M27" s="8"/>
      <c r="N27" s="8"/>
      <c r="O27" s="8"/>
    </row>
    <row r="28" spans="1:15" ht="43.5" customHeight="1" x14ac:dyDescent="0.25">
      <c r="A28" s="12"/>
      <c r="B28" s="35" t="s">
        <v>27</v>
      </c>
      <c r="C28" s="22">
        <f>[1]Расшир!E216</f>
        <v>10916495.600000001</v>
      </c>
      <c r="D28" s="22">
        <f>[1]Расшир!F216</f>
        <v>702567.13433999999</v>
      </c>
      <c r="E28" s="24">
        <f t="shared" si="0"/>
        <v>6.4358303258052876E-2</v>
      </c>
      <c r="F28" s="21"/>
      <c r="G28" s="21"/>
      <c r="H28" s="8"/>
      <c r="I28" s="8"/>
      <c r="J28" s="8"/>
      <c r="K28" s="8"/>
      <c r="L28" s="8"/>
      <c r="M28" s="8"/>
      <c r="N28" s="8"/>
      <c r="O28" s="8"/>
    </row>
    <row r="29" spans="1:15" ht="44.25" hidden="1" customHeight="1" x14ac:dyDescent="0.25">
      <c r="A29" s="12"/>
      <c r="B29" s="36" t="s">
        <v>28</v>
      </c>
      <c r="C29" s="22">
        <f>[1]Расшир!E339</f>
        <v>0</v>
      </c>
      <c r="D29" s="22">
        <f>[1]Расшир!F339</f>
        <v>0</v>
      </c>
      <c r="E29" s="24">
        <v>0</v>
      </c>
      <c r="F29" s="21"/>
      <c r="G29" s="21"/>
      <c r="H29" s="8"/>
      <c r="I29" s="8"/>
      <c r="J29" s="8"/>
      <c r="K29" s="8"/>
      <c r="L29" s="8"/>
      <c r="M29" s="8"/>
      <c r="N29" s="8"/>
      <c r="O29" s="8"/>
    </row>
    <row r="30" spans="1:15" ht="33" customHeight="1" x14ac:dyDescent="0.25">
      <c r="A30" s="37"/>
      <c r="B30" s="38" t="s">
        <v>29</v>
      </c>
      <c r="C30" s="26">
        <f>[1]Расшир!E217</f>
        <v>98530.4</v>
      </c>
      <c r="D30" s="26">
        <f>[1]Расшир!F217</f>
        <v>0</v>
      </c>
      <c r="E30" s="28">
        <f t="shared" si="0"/>
        <v>0</v>
      </c>
      <c r="F30" s="21"/>
      <c r="G30" s="21"/>
      <c r="H30" s="8"/>
      <c r="I30" s="8"/>
      <c r="J30" s="8"/>
      <c r="K30" s="8"/>
      <c r="L30" s="8"/>
      <c r="M30" s="8"/>
      <c r="N30" s="8"/>
      <c r="O30" s="8"/>
    </row>
    <row r="31" spans="1:15" ht="33" customHeight="1" x14ac:dyDescent="0.25">
      <c r="A31" s="39"/>
      <c r="B31" s="38" t="s">
        <v>30</v>
      </c>
      <c r="C31" s="26">
        <f>[1]Расшир!E221</f>
        <v>9853098.7000000011</v>
      </c>
      <c r="D31" s="26">
        <f>[1]Расшир!F221</f>
        <v>702567.13433999999</v>
      </c>
      <c r="E31" s="28">
        <f t="shared" si="0"/>
        <v>7.1304181124258903E-2</v>
      </c>
      <c r="F31" s="21"/>
      <c r="G31" s="21"/>
      <c r="H31" s="8"/>
      <c r="I31" s="8"/>
      <c r="J31" s="8"/>
      <c r="K31" s="8"/>
      <c r="L31" s="8"/>
      <c r="M31" s="8"/>
      <c r="N31" s="8"/>
      <c r="O31" s="8"/>
    </row>
    <row r="32" spans="1:15" ht="17.25" customHeight="1" x14ac:dyDescent="0.25">
      <c r="A32" s="39"/>
      <c r="B32" s="38" t="s">
        <v>31</v>
      </c>
      <c r="C32" s="26">
        <f>[1]Расшир!E270</f>
        <v>36.9</v>
      </c>
      <c r="D32" s="26">
        <f>[1]Расшир!F270</f>
        <v>0</v>
      </c>
      <c r="E32" s="28">
        <f t="shared" si="0"/>
        <v>0</v>
      </c>
      <c r="F32" s="21"/>
      <c r="G32" s="21"/>
      <c r="H32" s="8"/>
      <c r="I32" s="8"/>
      <c r="J32" s="8"/>
      <c r="K32" s="8"/>
      <c r="L32" s="8"/>
      <c r="M32" s="8"/>
      <c r="N32" s="8"/>
      <c r="O32" s="8"/>
    </row>
    <row r="33" spans="1:15" ht="33" customHeight="1" x14ac:dyDescent="0.25">
      <c r="A33" s="39"/>
      <c r="B33" s="38" t="s">
        <v>32</v>
      </c>
      <c r="C33" s="26">
        <f>[1]Расшир!E280</f>
        <v>964829.60000000009</v>
      </c>
      <c r="D33" s="26">
        <f>[1]Расшир!F280</f>
        <v>0</v>
      </c>
      <c r="E33" s="28">
        <f t="shared" si="0"/>
        <v>0</v>
      </c>
      <c r="F33" s="21"/>
      <c r="G33" s="21"/>
      <c r="H33" s="8"/>
      <c r="I33" s="8"/>
      <c r="J33" s="8"/>
      <c r="K33" s="8"/>
      <c r="L33" s="8"/>
      <c r="M33" s="8"/>
      <c r="N33" s="8"/>
      <c r="O33" s="8"/>
    </row>
    <row r="34" spans="1:15" ht="33.75" customHeight="1" x14ac:dyDescent="0.25">
      <c r="A34" s="12"/>
      <c r="B34" s="36" t="s">
        <v>33</v>
      </c>
      <c r="C34" s="22">
        <f>[1]Расшир!E350</f>
        <v>0</v>
      </c>
      <c r="D34" s="22">
        <f>[1]Расшир!F350</f>
        <v>-13288.012129999999</v>
      </c>
      <c r="E34" s="24" t="s">
        <v>34</v>
      </c>
      <c r="F34" s="21"/>
      <c r="G34" s="21"/>
      <c r="H34" s="8"/>
      <c r="I34" s="8"/>
      <c r="J34" s="8"/>
      <c r="K34" s="8"/>
      <c r="L34" s="8"/>
      <c r="M34" s="8"/>
      <c r="N34" s="8"/>
      <c r="O34" s="8"/>
    </row>
    <row r="35" spans="1:15" ht="24.75" customHeight="1" x14ac:dyDescent="0.25">
      <c r="A35" s="12"/>
      <c r="B35" s="36" t="s">
        <v>35</v>
      </c>
      <c r="C35" s="30">
        <f>[1]Расшир!E342</f>
        <v>21274.53</v>
      </c>
      <c r="D35" s="30">
        <f>[1]Расшир!F342</f>
        <v>0</v>
      </c>
      <c r="E35" s="24">
        <f t="shared" si="0"/>
        <v>0</v>
      </c>
      <c r="F35" s="21"/>
      <c r="G35" s="21"/>
      <c r="H35" s="8"/>
      <c r="I35" s="8"/>
      <c r="J35" s="8"/>
      <c r="K35" s="8"/>
      <c r="L35" s="8"/>
      <c r="M35" s="8"/>
      <c r="N35" s="8"/>
      <c r="O35" s="8"/>
    </row>
    <row r="36" spans="1:15" ht="50.25" customHeight="1" x14ac:dyDescent="0.25">
      <c r="A36" s="12"/>
      <c r="B36" s="40" t="s">
        <v>36</v>
      </c>
      <c r="C36" s="30">
        <f>[1]Расшир!E344</f>
        <v>0</v>
      </c>
      <c r="D36" s="30">
        <f>[1]Расшир!F344</f>
        <v>13.83694</v>
      </c>
      <c r="E36" s="24" t="s">
        <v>34</v>
      </c>
      <c r="F36" s="21"/>
      <c r="G36" s="21"/>
      <c r="H36" s="8"/>
      <c r="I36" s="8"/>
      <c r="J36" s="8"/>
      <c r="K36" s="8"/>
      <c r="L36" s="8"/>
      <c r="M36" s="8"/>
      <c r="N36" s="8"/>
      <c r="O36" s="8"/>
    </row>
    <row r="37" spans="1:15" s="45" customFormat="1" ht="18.75" x14ac:dyDescent="0.3">
      <c r="A37" s="41"/>
      <c r="B37" s="42" t="s">
        <v>37</v>
      </c>
      <c r="C37" s="22">
        <f>[1]Расшир!E369</f>
        <v>24860917.469999999</v>
      </c>
      <c r="D37" s="22">
        <f>[1]Расшир!F369</f>
        <v>1514563.3321199999</v>
      </c>
      <c r="E37" s="24">
        <f t="shared" si="0"/>
        <v>6.0921457703547899E-2</v>
      </c>
      <c r="F37" s="43"/>
      <c r="G37" s="43"/>
      <c r="H37" s="44"/>
      <c r="I37" s="44"/>
      <c r="J37" s="44"/>
      <c r="K37" s="44"/>
      <c r="L37" s="44"/>
      <c r="M37" s="44"/>
      <c r="N37" s="44"/>
      <c r="O37" s="44"/>
    </row>
    <row r="38" spans="1:15" ht="15.75" hidden="1" x14ac:dyDescent="0.25">
      <c r="A38" s="12"/>
      <c r="B38" s="25"/>
      <c r="C38" s="46"/>
      <c r="D38" s="46"/>
      <c r="E38" s="47" t="e">
        <f t="shared" si="0"/>
        <v>#DIV/0!</v>
      </c>
      <c r="F38" s="21"/>
      <c r="G38" s="21"/>
      <c r="H38" s="8"/>
      <c r="I38" s="8"/>
      <c r="J38" s="8"/>
      <c r="K38" s="8"/>
      <c r="L38" s="8"/>
      <c r="M38" s="8"/>
      <c r="N38" s="8"/>
      <c r="O38" s="8"/>
    </row>
    <row r="39" spans="1:15" x14ac:dyDescent="0.2">
      <c r="A39" s="12"/>
      <c r="C39" s="48"/>
      <c r="D39" s="48"/>
      <c r="E39" s="49"/>
    </row>
    <row r="40" spans="1:15" ht="15.75" x14ac:dyDescent="0.25">
      <c r="A40" s="12"/>
      <c r="B40" s="17" t="s">
        <v>38</v>
      </c>
      <c r="C40" s="46"/>
      <c r="D40" s="46"/>
      <c r="E40" s="47"/>
      <c r="F40" s="21"/>
      <c r="G40" s="21"/>
      <c r="H40" s="8"/>
      <c r="I40" s="8"/>
      <c r="J40" s="8"/>
      <c r="K40" s="8"/>
      <c r="L40" s="8"/>
      <c r="M40" s="8"/>
      <c r="N40" s="8"/>
      <c r="O40" s="8"/>
    </row>
    <row r="41" spans="1:15" ht="15.75" x14ac:dyDescent="0.25">
      <c r="A41" s="50"/>
      <c r="B41" s="51"/>
      <c r="C41" s="52"/>
      <c r="D41" s="52"/>
      <c r="E41" s="53"/>
      <c r="F41" s="21"/>
      <c r="G41" s="21"/>
      <c r="H41" s="8"/>
      <c r="I41" s="8"/>
      <c r="J41" s="8"/>
      <c r="K41" s="8"/>
      <c r="L41" s="8"/>
      <c r="M41" s="8"/>
      <c r="N41" s="8"/>
      <c r="O41" s="8"/>
    </row>
    <row r="42" spans="1:15" ht="15.75" x14ac:dyDescent="0.25">
      <c r="A42" s="54" t="s">
        <v>39</v>
      </c>
      <c r="B42" s="55" t="s">
        <v>40</v>
      </c>
      <c r="C42" s="56">
        <f>[1]Расшир!E372</f>
        <v>2746811.65753</v>
      </c>
      <c r="D42" s="56">
        <f>[1]Расшир!F372</f>
        <v>83125.916980000009</v>
      </c>
      <c r="E42" s="57">
        <f t="shared" si="0"/>
        <v>3.0262692657547864E-2</v>
      </c>
      <c r="F42" s="21"/>
      <c r="G42" s="21"/>
      <c r="H42" s="8"/>
      <c r="I42" s="8"/>
      <c r="J42" s="8"/>
      <c r="K42" s="8"/>
      <c r="L42" s="8"/>
      <c r="M42" s="8"/>
      <c r="N42" s="8"/>
      <c r="O42" s="8"/>
    </row>
    <row r="43" spans="1:15" ht="31.5" x14ac:dyDescent="0.25">
      <c r="A43" s="58" t="s">
        <v>41</v>
      </c>
      <c r="B43" s="59" t="s">
        <v>42</v>
      </c>
      <c r="C43" s="26">
        <f>[1]Расшир!E407</f>
        <v>2794.07</v>
      </c>
      <c r="D43" s="26">
        <f>[1]Расшир!F407</f>
        <v>99.191540000000003</v>
      </c>
      <c r="E43" s="28">
        <f t="shared" si="0"/>
        <v>3.5500735486226183E-2</v>
      </c>
      <c r="F43" s="21"/>
      <c r="G43" s="21"/>
      <c r="H43" s="8"/>
      <c r="I43" s="8"/>
      <c r="J43" s="8"/>
      <c r="K43" s="8"/>
      <c r="L43" s="8"/>
      <c r="M43" s="8"/>
      <c r="N43" s="8"/>
      <c r="O43" s="8"/>
    </row>
    <row r="44" spans="1:15" ht="60" customHeight="1" x14ac:dyDescent="0.25">
      <c r="A44" s="58" t="s">
        <v>43</v>
      </c>
      <c r="B44" s="59" t="s">
        <v>44</v>
      </c>
      <c r="C44" s="26">
        <f>[1]Расшир!E411</f>
        <v>63495.619999999995</v>
      </c>
      <c r="D44" s="26">
        <f>[1]Расшир!F411</f>
        <v>1237.0171800000001</v>
      </c>
      <c r="E44" s="28">
        <f t="shared" si="0"/>
        <v>1.9481929304729997E-2</v>
      </c>
      <c r="F44" s="21"/>
      <c r="G44" s="21"/>
      <c r="H44" s="8"/>
      <c r="I44" s="8"/>
      <c r="J44" s="8"/>
      <c r="K44" s="8"/>
      <c r="L44" s="8"/>
      <c r="M44" s="8"/>
      <c r="N44" s="8"/>
      <c r="O44" s="8"/>
    </row>
    <row r="45" spans="1:15" ht="47.25" x14ac:dyDescent="0.25">
      <c r="A45" s="58" t="s">
        <v>45</v>
      </c>
      <c r="B45" s="59" t="s">
        <v>46</v>
      </c>
      <c r="C45" s="26">
        <f>[1]Расшир!E418</f>
        <v>838917.07500000019</v>
      </c>
      <c r="D45" s="26">
        <f>[1]Расшир!F418</f>
        <v>39403.672229999996</v>
      </c>
      <c r="E45" s="28">
        <f t="shared" si="0"/>
        <v>4.6969686759564394E-2</v>
      </c>
      <c r="F45" s="21"/>
      <c r="G45" s="21"/>
      <c r="H45" s="8"/>
      <c r="I45" s="8"/>
      <c r="J45" s="8"/>
      <c r="K45" s="8"/>
      <c r="L45" s="8"/>
      <c r="M45" s="8"/>
      <c r="N45" s="8"/>
      <c r="O45" s="8"/>
    </row>
    <row r="46" spans="1:15" ht="15.75" hidden="1" x14ac:dyDescent="0.25">
      <c r="A46" s="58" t="s">
        <v>47</v>
      </c>
      <c r="B46" s="59" t="s">
        <v>48</v>
      </c>
      <c r="C46" s="26">
        <f>[1]Расшир!E430</f>
        <v>0</v>
      </c>
      <c r="D46" s="26">
        <f>[1]Расшир!F430</f>
        <v>0</v>
      </c>
      <c r="E46" s="28" t="e">
        <f t="shared" si="0"/>
        <v>#DIV/0!</v>
      </c>
      <c r="F46" s="21"/>
      <c r="G46" s="21"/>
      <c r="H46" s="8"/>
      <c r="I46" s="8"/>
      <c r="J46" s="8"/>
      <c r="K46" s="8"/>
      <c r="L46" s="8"/>
      <c r="M46" s="8"/>
      <c r="N46" s="8"/>
      <c r="O46" s="8"/>
    </row>
    <row r="47" spans="1:15" ht="47.25" x14ac:dyDescent="0.25">
      <c r="A47" s="58" t="s">
        <v>49</v>
      </c>
      <c r="B47" s="59" t="s">
        <v>50</v>
      </c>
      <c r="C47" s="26">
        <f>[1]Расшир!E433</f>
        <v>181900.6</v>
      </c>
      <c r="D47" s="26">
        <f>[1]Расшир!F433</f>
        <v>6612.52286</v>
      </c>
      <c r="E47" s="28">
        <f t="shared" si="0"/>
        <v>3.6352397188354521E-2</v>
      </c>
      <c r="F47" s="21"/>
      <c r="G47" s="21"/>
      <c r="H47" s="8"/>
      <c r="I47" s="8"/>
      <c r="J47" s="8"/>
      <c r="K47" s="8"/>
      <c r="L47" s="8"/>
      <c r="M47" s="8"/>
      <c r="N47" s="8"/>
      <c r="O47" s="8"/>
    </row>
    <row r="48" spans="1:15" ht="15.75" x14ac:dyDescent="0.25">
      <c r="A48" s="58" t="s">
        <v>51</v>
      </c>
      <c r="B48" s="59" t="s">
        <v>52</v>
      </c>
      <c r="C48" s="26">
        <f>[1]Расшир!E443</f>
        <v>7504.15</v>
      </c>
      <c r="D48" s="26">
        <f>[1]Расшир!F443</f>
        <v>580.43925000000002</v>
      </c>
      <c r="E48" s="28">
        <f t="shared" si="0"/>
        <v>7.7349100164575607E-2</v>
      </c>
      <c r="F48" s="21"/>
      <c r="G48" s="21"/>
      <c r="H48" s="8"/>
      <c r="I48" s="8"/>
      <c r="J48" s="8"/>
      <c r="K48" s="8"/>
      <c r="L48" s="8"/>
      <c r="M48" s="8"/>
      <c r="N48" s="8"/>
      <c r="O48" s="8"/>
    </row>
    <row r="49" spans="1:15" ht="15.75" x14ac:dyDescent="0.25">
      <c r="A49" s="58" t="s">
        <v>53</v>
      </c>
      <c r="B49" s="59" t="s">
        <v>54</v>
      </c>
      <c r="C49" s="26">
        <f>[1]Расшир!E450</f>
        <v>128800</v>
      </c>
      <c r="D49" s="26">
        <f>[1]Расшир!F450</f>
        <v>0</v>
      </c>
      <c r="E49" s="28">
        <v>0</v>
      </c>
      <c r="F49" s="21"/>
      <c r="G49" s="21"/>
      <c r="H49" s="8"/>
      <c r="I49" s="8"/>
      <c r="J49" s="8"/>
      <c r="K49" s="8"/>
      <c r="L49" s="8"/>
      <c r="M49" s="8"/>
      <c r="N49" s="8"/>
      <c r="O49" s="8"/>
    </row>
    <row r="50" spans="1:15" ht="15.75" x14ac:dyDescent="0.25">
      <c r="A50" s="58" t="s">
        <v>55</v>
      </c>
      <c r="B50" s="59" t="s">
        <v>56</v>
      </c>
      <c r="C50" s="26">
        <f>[1]Расшир!E452</f>
        <v>1523400.1425300001</v>
      </c>
      <c r="D50" s="26">
        <f>[1]Расшир!F452+0.01</f>
        <v>35193.083920000005</v>
      </c>
      <c r="E50" s="28">
        <f t="shared" si="0"/>
        <v>2.310166773488204E-2</v>
      </c>
      <c r="F50" s="21"/>
      <c r="G50" s="21"/>
      <c r="H50" s="8"/>
      <c r="I50" s="8"/>
      <c r="J50" s="8"/>
      <c r="K50" s="8"/>
      <c r="L50" s="8"/>
      <c r="M50" s="8"/>
      <c r="N50" s="8"/>
      <c r="O50" s="8"/>
    </row>
    <row r="51" spans="1:15" ht="35.25" customHeight="1" x14ac:dyDescent="0.25">
      <c r="A51" s="54" t="s">
        <v>57</v>
      </c>
      <c r="B51" s="60" t="s">
        <v>58</v>
      </c>
      <c r="C51" s="56">
        <f>[1]Расшир!E476</f>
        <v>74406.490000000005</v>
      </c>
      <c r="D51" s="56">
        <f>[1]Расшир!F476-0.01</f>
        <v>7725.4651899999999</v>
      </c>
      <c r="E51" s="57">
        <f t="shared" si="0"/>
        <v>0.10382784068970327</v>
      </c>
      <c r="F51" s="21"/>
      <c r="G51" s="21"/>
      <c r="H51" s="8"/>
      <c r="I51" s="8"/>
      <c r="J51" s="8"/>
      <c r="K51" s="8"/>
      <c r="L51" s="8"/>
      <c r="M51" s="8"/>
      <c r="N51" s="8"/>
      <c r="O51" s="8"/>
    </row>
    <row r="52" spans="1:15" ht="52.5" customHeight="1" x14ac:dyDescent="0.25">
      <c r="A52" s="61" t="s">
        <v>59</v>
      </c>
      <c r="B52" s="62" t="s">
        <v>60</v>
      </c>
      <c r="C52" s="26">
        <f>[1]Расшир!E486</f>
        <v>74406.490000000005</v>
      </c>
      <c r="D52" s="26">
        <f>[1]Расшир!F486-0.01</f>
        <v>7725.4651899999999</v>
      </c>
      <c r="E52" s="28">
        <f>D52/C52</f>
        <v>0.10382784068970327</v>
      </c>
      <c r="F52" s="21"/>
      <c r="G52" s="21"/>
      <c r="H52" s="8"/>
      <c r="I52" s="8"/>
      <c r="J52" s="8"/>
      <c r="K52" s="8"/>
      <c r="L52" s="8"/>
      <c r="M52" s="8"/>
      <c r="N52" s="8"/>
      <c r="O52" s="8"/>
    </row>
    <row r="53" spans="1:15" ht="15.75" x14ac:dyDescent="0.25">
      <c r="A53" s="54" t="s">
        <v>61</v>
      </c>
      <c r="B53" s="55" t="s">
        <v>62</v>
      </c>
      <c r="C53" s="56">
        <f>[1]Расшир!E493</f>
        <v>2490610.6580500007</v>
      </c>
      <c r="D53" s="56">
        <f>[1]Расшир!F493</f>
        <v>100622.52804999999</v>
      </c>
      <c r="E53" s="57">
        <f t="shared" si="0"/>
        <v>4.0400745786891241E-2</v>
      </c>
      <c r="F53" s="21"/>
      <c r="G53" s="21"/>
      <c r="H53" s="8"/>
      <c r="I53" s="8"/>
      <c r="J53" s="8"/>
      <c r="K53" s="8"/>
      <c r="L53" s="8"/>
      <c r="M53" s="8"/>
      <c r="N53" s="8"/>
      <c r="O53" s="8"/>
    </row>
    <row r="54" spans="1:15" ht="15.75" x14ac:dyDescent="0.25">
      <c r="A54" s="58" t="s">
        <v>63</v>
      </c>
      <c r="B54" s="59" t="s">
        <v>64</v>
      </c>
      <c r="C54" s="26">
        <f>[1]Расшир!E549</f>
        <v>522708.42</v>
      </c>
      <c r="D54" s="26">
        <f>[1]Расшир!F549</f>
        <v>18138.050040000002</v>
      </c>
      <c r="E54" s="28">
        <f t="shared" si="0"/>
        <v>3.4700129835291353E-2</v>
      </c>
      <c r="F54" s="21"/>
      <c r="G54" s="21"/>
      <c r="H54" s="8"/>
      <c r="I54" s="8"/>
      <c r="J54" s="8"/>
      <c r="K54" s="8"/>
      <c r="L54" s="8"/>
      <c r="M54" s="8"/>
      <c r="N54" s="8"/>
      <c r="O54" s="8"/>
    </row>
    <row r="55" spans="1:15" ht="15.75" x14ac:dyDescent="0.25">
      <c r="A55" s="58" t="s">
        <v>65</v>
      </c>
      <c r="B55" s="59" t="s">
        <v>66</v>
      </c>
      <c r="C55" s="26">
        <f>[1]Расшир!E559</f>
        <v>1881398.72805</v>
      </c>
      <c r="D55" s="26">
        <f>[1]Расшир!F559</f>
        <v>79040.078720000005</v>
      </c>
      <c r="E55" s="28">
        <f t="shared" si="0"/>
        <v>4.2011338448135399E-2</v>
      </c>
      <c r="F55" s="21"/>
      <c r="G55" s="21"/>
      <c r="H55" s="8"/>
      <c r="I55" s="8"/>
      <c r="J55" s="8"/>
      <c r="K55" s="8"/>
      <c r="L55" s="8"/>
      <c r="M55" s="8"/>
      <c r="N55" s="8"/>
      <c r="O55" s="8"/>
    </row>
    <row r="56" spans="1:15" ht="18.75" customHeight="1" x14ac:dyDescent="0.25">
      <c r="A56" s="63" t="s">
        <v>67</v>
      </c>
      <c r="B56" s="64" t="s">
        <v>68</v>
      </c>
      <c r="C56" s="65">
        <f>[1]Расшир!E566</f>
        <v>86503.51</v>
      </c>
      <c r="D56" s="66">
        <f>[1]Расшир!F566</f>
        <v>3444.3992899999998</v>
      </c>
      <c r="E56" s="28">
        <f t="shared" si="0"/>
        <v>3.9818029233727049E-2</v>
      </c>
      <c r="F56" s="21"/>
      <c r="G56" s="21"/>
      <c r="H56" s="8"/>
      <c r="I56" s="8"/>
      <c r="J56" s="8"/>
      <c r="K56" s="8"/>
      <c r="L56" s="8"/>
      <c r="M56" s="8"/>
      <c r="N56" s="8"/>
      <c r="O56" s="8"/>
    </row>
    <row r="57" spans="1:15" ht="15.75" x14ac:dyDescent="0.25">
      <c r="A57" s="67" t="s">
        <v>69</v>
      </c>
      <c r="B57" s="55" t="s">
        <v>70</v>
      </c>
      <c r="C57" s="56">
        <f>[1]Расшир!E580</f>
        <v>2325665.0616199998</v>
      </c>
      <c r="D57" s="56">
        <f>[1]Расшир!F580</f>
        <v>100375.1897</v>
      </c>
      <c r="E57" s="57">
        <f t="shared" si="0"/>
        <v>4.3159778833363548E-2</v>
      </c>
      <c r="F57" s="21"/>
      <c r="G57" s="21"/>
      <c r="H57" s="8"/>
      <c r="I57" s="8"/>
      <c r="J57" s="8"/>
      <c r="K57" s="8"/>
      <c r="L57" s="8"/>
      <c r="M57" s="8"/>
      <c r="N57" s="8"/>
      <c r="O57" s="8"/>
    </row>
    <row r="58" spans="1:15" ht="15.75" x14ac:dyDescent="0.25">
      <c r="A58" s="58" t="s">
        <v>71</v>
      </c>
      <c r="B58" s="59" t="s">
        <v>72</v>
      </c>
      <c r="C58" s="26">
        <f>[1]Расшир!E622</f>
        <v>323878.86483999999</v>
      </c>
      <c r="D58" s="26">
        <f>[1]Расшир!F622</f>
        <v>0</v>
      </c>
      <c r="E58" s="28">
        <f t="shared" si="0"/>
        <v>0</v>
      </c>
      <c r="F58" s="21"/>
      <c r="G58" s="21"/>
      <c r="H58" s="8"/>
      <c r="I58" s="8"/>
      <c r="J58" s="8"/>
      <c r="K58" s="8"/>
      <c r="L58" s="8"/>
      <c r="M58" s="8"/>
      <c r="N58" s="8"/>
      <c r="O58" s="8"/>
    </row>
    <row r="59" spans="1:15" ht="15.75" x14ac:dyDescent="0.25">
      <c r="A59" s="58" t="s">
        <v>73</v>
      </c>
      <c r="B59" s="59" t="s">
        <v>74</v>
      </c>
      <c r="C59" s="26">
        <f>[1]Расшир!E632</f>
        <v>964126.3899999999</v>
      </c>
      <c r="D59" s="26">
        <f>[1]Расшир!F632</f>
        <v>0</v>
      </c>
      <c r="E59" s="28">
        <f t="shared" si="0"/>
        <v>0</v>
      </c>
      <c r="F59" s="21"/>
      <c r="G59" s="21"/>
      <c r="H59" s="8"/>
      <c r="I59" s="8"/>
      <c r="J59" s="8"/>
      <c r="K59" s="8"/>
      <c r="L59" s="8"/>
      <c r="M59" s="8"/>
      <c r="N59" s="8"/>
      <c r="O59" s="8"/>
    </row>
    <row r="60" spans="1:15" ht="15.75" x14ac:dyDescent="0.25">
      <c r="A60" s="58" t="s">
        <v>75</v>
      </c>
      <c r="B60" s="59" t="s">
        <v>76</v>
      </c>
      <c r="C60" s="26">
        <f>[1]Расшир!E638</f>
        <v>646176.48669000005</v>
      </c>
      <c r="D60" s="26">
        <f>[1]Расшир!F638</f>
        <v>38864.177940000001</v>
      </c>
      <c r="E60" s="28">
        <f t="shared" si="0"/>
        <v>6.0144834639649924E-2</v>
      </c>
      <c r="F60" s="21"/>
      <c r="G60" s="21"/>
      <c r="H60" s="8"/>
      <c r="I60" s="8"/>
      <c r="J60" s="8"/>
      <c r="K60" s="8"/>
      <c r="L60" s="8"/>
      <c r="M60" s="8"/>
      <c r="N60" s="8"/>
      <c r="O60" s="8"/>
    </row>
    <row r="61" spans="1:15" ht="15.75" hidden="1" x14ac:dyDescent="0.25">
      <c r="A61" s="58" t="s">
        <v>77</v>
      </c>
      <c r="B61" s="59" t="s">
        <v>78</v>
      </c>
      <c r="C61" s="26">
        <f>[1]Расшир!E642</f>
        <v>0</v>
      </c>
      <c r="D61" s="26">
        <f>[1]Расшир!F642</f>
        <v>0</v>
      </c>
      <c r="E61" s="28" t="e">
        <f t="shared" si="0"/>
        <v>#DIV/0!</v>
      </c>
      <c r="F61" s="21"/>
      <c r="G61" s="21"/>
      <c r="H61" s="8"/>
      <c r="I61" s="8"/>
      <c r="J61" s="8"/>
      <c r="K61" s="8"/>
      <c r="L61" s="8"/>
      <c r="M61" s="8"/>
      <c r="N61" s="8"/>
      <c r="O61" s="8"/>
    </row>
    <row r="62" spans="1:15" ht="31.5" x14ac:dyDescent="0.25">
      <c r="A62" s="58" t="s">
        <v>79</v>
      </c>
      <c r="B62" s="59" t="s">
        <v>80</v>
      </c>
      <c r="C62" s="26">
        <f>[1]Расшир!E645</f>
        <v>391483.32008999999</v>
      </c>
      <c r="D62" s="26">
        <f>[1]Расшир!F645</f>
        <v>61511.011759999994</v>
      </c>
      <c r="E62" s="28">
        <f t="shared" si="0"/>
        <v>0.15712294395035509</v>
      </c>
      <c r="F62" s="21"/>
      <c r="G62" s="21"/>
      <c r="H62" s="8"/>
      <c r="I62" s="8"/>
      <c r="J62" s="8"/>
      <c r="K62" s="8"/>
      <c r="L62" s="8"/>
      <c r="M62" s="8"/>
      <c r="N62" s="8"/>
      <c r="O62" s="8"/>
    </row>
    <row r="63" spans="1:15" ht="15.75" x14ac:dyDescent="0.25">
      <c r="A63" s="68" t="s">
        <v>81</v>
      </c>
      <c r="B63" s="55" t="s">
        <v>82</v>
      </c>
      <c r="C63" s="56">
        <f>[1]Расшир!E665</f>
        <v>3700</v>
      </c>
      <c r="D63" s="56">
        <f>[1]Расшир!F665</f>
        <v>0</v>
      </c>
      <c r="E63" s="69">
        <f>D63/C63</f>
        <v>0</v>
      </c>
      <c r="F63" s="21"/>
      <c r="G63" s="21"/>
      <c r="H63" s="8"/>
      <c r="I63" s="8"/>
      <c r="J63" s="8"/>
      <c r="K63" s="8"/>
      <c r="L63" s="8"/>
      <c r="M63" s="8"/>
      <c r="N63" s="8"/>
      <c r="O63" s="8"/>
    </row>
    <row r="64" spans="1:15" ht="30" x14ac:dyDescent="0.25">
      <c r="A64" s="61" t="s">
        <v>83</v>
      </c>
      <c r="B64" s="62" t="s">
        <v>84</v>
      </c>
      <c r="C64" s="26">
        <f>[1]Расшир!E672</f>
        <v>3700</v>
      </c>
      <c r="D64" s="26">
        <f>[1]Расшир!F672</f>
        <v>0</v>
      </c>
      <c r="E64" s="28">
        <f>D64/C64</f>
        <v>0</v>
      </c>
      <c r="F64" s="21"/>
      <c r="G64" s="21"/>
      <c r="H64" s="8"/>
      <c r="I64" s="8"/>
      <c r="J64" s="8"/>
      <c r="K64" s="8"/>
      <c r="L64" s="8"/>
      <c r="M64" s="8"/>
      <c r="N64" s="8"/>
      <c r="O64" s="8"/>
    </row>
    <row r="65" spans="1:15" ht="15.75" hidden="1" x14ac:dyDescent="0.25">
      <c r="A65" s="61" t="s">
        <v>85</v>
      </c>
      <c r="B65" s="62" t="s">
        <v>86</v>
      </c>
      <c r="C65" s="26">
        <f>[1]Расшир!$E$675</f>
        <v>0</v>
      </c>
      <c r="D65" s="26">
        <f>[1]Расшир!$F$675</f>
        <v>0</v>
      </c>
      <c r="E65" s="28" t="e">
        <f>D65/C65</f>
        <v>#DIV/0!</v>
      </c>
      <c r="F65" s="21"/>
      <c r="G65" s="21"/>
      <c r="H65" s="8"/>
      <c r="I65" s="8"/>
      <c r="J65" s="8"/>
      <c r="K65" s="8"/>
      <c r="L65" s="8"/>
      <c r="M65" s="8"/>
      <c r="N65" s="8"/>
      <c r="O65" s="8"/>
    </row>
    <row r="66" spans="1:15" ht="15.75" x14ac:dyDescent="0.25">
      <c r="A66" s="68" t="s">
        <v>87</v>
      </c>
      <c r="B66" s="55" t="s">
        <v>88</v>
      </c>
      <c r="C66" s="56">
        <f>[1]Расшир!E677</f>
        <v>13457386.831170002</v>
      </c>
      <c r="D66" s="56">
        <f>[1]Расшир!F677</f>
        <v>385236.98147999996</v>
      </c>
      <c r="E66" s="57">
        <f t="shared" si="0"/>
        <v>2.8626432925871907E-2</v>
      </c>
      <c r="F66" s="21"/>
      <c r="G66" s="21"/>
      <c r="H66" s="8"/>
      <c r="I66" s="8"/>
      <c r="J66" s="8"/>
      <c r="K66" s="8"/>
      <c r="L66" s="8"/>
      <c r="M66" s="8"/>
      <c r="N66" s="8"/>
      <c r="O66" s="8"/>
    </row>
    <row r="67" spans="1:15" ht="15.75" x14ac:dyDescent="0.25">
      <c r="A67" s="58" t="s">
        <v>89</v>
      </c>
      <c r="B67" s="59" t="s">
        <v>90</v>
      </c>
      <c r="C67" s="26">
        <f>[1]Расшир!E718</f>
        <v>4786092.3574600006</v>
      </c>
      <c r="D67" s="26">
        <f>[1]Расшир!F718</f>
        <v>93345.516069999998</v>
      </c>
      <c r="E67" s="28">
        <f t="shared" si="0"/>
        <v>1.9503492431462158E-2</v>
      </c>
      <c r="F67" s="21"/>
      <c r="G67" s="21"/>
      <c r="H67" s="8"/>
      <c r="I67" s="8"/>
      <c r="J67" s="8"/>
      <c r="K67" s="8"/>
      <c r="L67" s="8"/>
      <c r="M67" s="8"/>
      <c r="N67" s="8"/>
      <c r="O67" s="8"/>
    </row>
    <row r="68" spans="1:15" ht="15.75" x14ac:dyDescent="0.25">
      <c r="A68" s="58" t="s">
        <v>91</v>
      </c>
      <c r="B68" s="59" t="s">
        <v>92</v>
      </c>
      <c r="C68" s="26">
        <f>[1]Расшир!E732</f>
        <v>6322651.883820001</v>
      </c>
      <c r="D68" s="26">
        <f>[1]Расшир!F732</f>
        <v>162502.78228000001</v>
      </c>
      <c r="E68" s="28">
        <f t="shared" si="0"/>
        <v>2.5701681077184273E-2</v>
      </c>
      <c r="F68" s="21"/>
      <c r="G68" s="21"/>
      <c r="H68" s="8"/>
      <c r="I68" s="8"/>
      <c r="J68" s="8"/>
      <c r="K68" s="8"/>
      <c r="L68" s="8"/>
      <c r="M68" s="8"/>
      <c r="N68" s="8"/>
      <c r="O68" s="8"/>
    </row>
    <row r="69" spans="1:15" ht="15.75" x14ac:dyDescent="0.25">
      <c r="A69" s="58" t="s">
        <v>93</v>
      </c>
      <c r="B69" s="70" t="s">
        <v>94</v>
      </c>
      <c r="C69" s="26">
        <f>[1]Расшир!E744</f>
        <v>1333261.0769999998</v>
      </c>
      <c r="D69" s="26">
        <f>[1]Расшир!F744</f>
        <v>85624.22080000001</v>
      </c>
      <c r="E69" s="28">
        <f t="shared" si="0"/>
        <v>6.4221645915490885E-2</v>
      </c>
      <c r="F69" s="21"/>
      <c r="G69" s="21"/>
      <c r="H69" s="8"/>
      <c r="I69" s="8"/>
      <c r="J69" s="8"/>
      <c r="K69" s="8"/>
      <c r="L69" s="8"/>
      <c r="M69" s="8"/>
      <c r="N69" s="8"/>
      <c r="O69" s="8"/>
    </row>
    <row r="70" spans="1:15" ht="15.75" x14ac:dyDescent="0.25">
      <c r="A70" s="58" t="s">
        <v>95</v>
      </c>
      <c r="B70" s="59" t="s">
        <v>96</v>
      </c>
      <c r="C70" s="26">
        <f>[1]Расшир!E751</f>
        <v>513363.48288999998</v>
      </c>
      <c r="D70" s="26">
        <f>[1]Расшир!F751</f>
        <v>20916.97681</v>
      </c>
      <c r="E70" s="28">
        <f t="shared" si="0"/>
        <v>4.0744964352055296E-2</v>
      </c>
      <c r="F70" s="21"/>
      <c r="G70" s="21"/>
      <c r="H70" s="8"/>
      <c r="I70" s="8"/>
      <c r="J70" s="8"/>
      <c r="K70" s="8"/>
      <c r="L70" s="8"/>
      <c r="M70" s="8"/>
      <c r="N70" s="8"/>
      <c r="O70" s="8"/>
    </row>
    <row r="71" spans="1:15" ht="15.75" x14ac:dyDescent="0.25">
      <c r="A71" s="58" t="s">
        <v>97</v>
      </c>
      <c r="B71" s="59" t="s">
        <v>98</v>
      </c>
      <c r="C71" s="26">
        <f>[1]Расшир!E772</f>
        <v>502018.03</v>
      </c>
      <c r="D71" s="26">
        <f>[1]Расшир!F772-0.01</f>
        <v>22847.47552</v>
      </c>
      <c r="E71" s="28">
        <f t="shared" si="0"/>
        <v>4.5511264844412057E-2</v>
      </c>
      <c r="F71" s="21"/>
      <c r="G71" s="21"/>
      <c r="H71" s="8"/>
      <c r="I71" s="8"/>
      <c r="J71" s="8"/>
      <c r="K71" s="8"/>
      <c r="L71" s="8"/>
      <c r="M71" s="8"/>
      <c r="N71" s="8"/>
      <c r="O71" s="8"/>
    </row>
    <row r="72" spans="1:15" ht="33.75" customHeight="1" x14ac:dyDescent="0.25">
      <c r="A72" s="68" t="s">
        <v>99</v>
      </c>
      <c r="B72" s="60" t="s">
        <v>100</v>
      </c>
      <c r="C72" s="56">
        <f>[1]Расшир!E791</f>
        <v>694847.12312000012</v>
      </c>
      <c r="D72" s="56">
        <f>[1]Расшир!F791</f>
        <v>47703.206400000003</v>
      </c>
      <c r="E72" s="57">
        <f t="shared" si="0"/>
        <v>6.8652808384387101E-2</v>
      </c>
      <c r="F72" s="21"/>
      <c r="G72" s="21"/>
      <c r="H72" s="8"/>
      <c r="I72" s="8"/>
      <c r="J72" s="8"/>
      <c r="K72" s="8"/>
      <c r="L72" s="8"/>
      <c r="M72" s="8"/>
      <c r="N72" s="8"/>
      <c r="O72" s="8"/>
    </row>
    <row r="73" spans="1:15" ht="18.75" customHeight="1" x14ac:dyDescent="0.25">
      <c r="A73" s="58" t="s">
        <v>101</v>
      </c>
      <c r="B73" s="59" t="s">
        <v>102</v>
      </c>
      <c r="C73" s="26">
        <f>[1]Расшир!E831</f>
        <v>629720.16311999992</v>
      </c>
      <c r="D73" s="26">
        <f>[1]Расшир!F831</f>
        <v>44326.725019999998</v>
      </c>
      <c r="E73" s="28">
        <f t="shared" si="0"/>
        <v>7.0391147712945412E-2</v>
      </c>
      <c r="F73" s="21"/>
      <c r="G73" s="21"/>
      <c r="H73" s="8"/>
      <c r="I73" s="8"/>
      <c r="J73" s="8"/>
      <c r="K73" s="8"/>
      <c r="L73" s="8"/>
      <c r="M73" s="8"/>
      <c r="N73" s="8"/>
      <c r="O73" s="8"/>
    </row>
    <row r="74" spans="1:15" ht="22.5" customHeight="1" x14ac:dyDescent="0.25">
      <c r="A74" s="58" t="s">
        <v>103</v>
      </c>
      <c r="B74" s="59" t="s">
        <v>104</v>
      </c>
      <c r="C74" s="26">
        <f>[1]Расшир!E839</f>
        <v>20481.78</v>
      </c>
      <c r="D74" s="26">
        <f>[1]Расшир!F839</f>
        <v>1514.972</v>
      </c>
      <c r="E74" s="28">
        <f>D74/C74</f>
        <v>7.3966813431254511E-2</v>
      </c>
      <c r="F74" s="21"/>
      <c r="G74" s="21"/>
      <c r="H74" s="8"/>
      <c r="I74" s="8"/>
      <c r="J74" s="8"/>
      <c r="K74" s="8"/>
      <c r="L74" s="8"/>
      <c r="M74" s="8"/>
      <c r="N74" s="8"/>
      <c r="O74" s="8"/>
    </row>
    <row r="75" spans="1:15" ht="32.25" customHeight="1" x14ac:dyDescent="0.25">
      <c r="A75" s="58" t="s">
        <v>105</v>
      </c>
      <c r="B75" s="59" t="s">
        <v>106</v>
      </c>
      <c r="C75" s="26">
        <f>[1]Расшир!E843</f>
        <v>44645.179999999993</v>
      </c>
      <c r="D75" s="26">
        <f>[1]Расшир!F843</f>
        <v>1861.5093800000002</v>
      </c>
      <c r="E75" s="28">
        <f t="shared" si="0"/>
        <v>4.1695640604428083E-2</v>
      </c>
      <c r="F75" s="21"/>
      <c r="G75" s="21"/>
      <c r="H75" s="8"/>
      <c r="I75" s="8"/>
      <c r="J75" s="8"/>
      <c r="K75" s="8"/>
      <c r="L75" s="8"/>
      <c r="M75" s="8"/>
      <c r="N75" s="8"/>
      <c r="O75" s="8"/>
    </row>
    <row r="76" spans="1:15" ht="26.25" hidden="1" customHeight="1" x14ac:dyDescent="0.25">
      <c r="A76" s="68" t="s">
        <v>107</v>
      </c>
      <c r="B76" s="71" t="s">
        <v>108</v>
      </c>
      <c r="C76" s="56">
        <f>[1]Расшир!E854</f>
        <v>0</v>
      </c>
      <c r="D76" s="56">
        <f>[1]Расшир!F854</f>
        <v>0</v>
      </c>
      <c r="E76" s="69" t="e">
        <f t="shared" si="0"/>
        <v>#DIV/0!</v>
      </c>
      <c r="F76" s="21"/>
      <c r="G76" s="21"/>
      <c r="H76" s="8"/>
      <c r="I76" s="8"/>
      <c r="J76" s="8"/>
      <c r="K76" s="8"/>
      <c r="L76" s="8"/>
      <c r="M76" s="8"/>
      <c r="N76" s="8"/>
      <c r="O76" s="8"/>
    </row>
    <row r="77" spans="1:15" ht="18" hidden="1" customHeight="1" x14ac:dyDescent="0.25">
      <c r="A77" s="61" t="s">
        <v>109</v>
      </c>
      <c r="B77" s="62" t="s">
        <v>110</v>
      </c>
      <c r="C77" s="26">
        <f>[1]Расшир!E875</f>
        <v>0</v>
      </c>
      <c r="D77" s="26">
        <f>[1]Расшир!F875</f>
        <v>0</v>
      </c>
      <c r="E77" s="28" t="e">
        <f t="shared" si="0"/>
        <v>#DIV/0!</v>
      </c>
      <c r="F77" s="21"/>
      <c r="G77" s="21"/>
      <c r="H77" s="8"/>
      <c r="I77" s="8"/>
      <c r="J77" s="8"/>
      <c r="K77" s="8"/>
      <c r="L77" s="8"/>
      <c r="M77" s="8"/>
      <c r="N77" s="8"/>
      <c r="O77" s="8"/>
    </row>
    <row r="78" spans="1:15" ht="15.75" x14ac:dyDescent="0.25">
      <c r="A78" s="68" t="s">
        <v>111</v>
      </c>
      <c r="B78" s="55" t="s">
        <v>112</v>
      </c>
      <c r="C78" s="56">
        <f>[1]Расшир!E974</f>
        <v>1818439.6450000003</v>
      </c>
      <c r="D78" s="56">
        <f>[1]Расшир!F974</f>
        <v>99494.886930000008</v>
      </c>
      <c r="E78" s="57">
        <f t="shared" si="0"/>
        <v>5.4714429045567795E-2</v>
      </c>
      <c r="F78" s="21"/>
      <c r="G78" s="21"/>
      <c r="H78" s="8"/>
      <c r="I78" s="8"/>
      <c r="J78" s="8"/>
      <c r="K78" s="8"/>
      <c r="L78" s="8"/>
      <c r="M78" s="8"/>
      <c r="N78" s="8"/>
      <c r="O78" s="8"/>
    </row>
    <row r="79" spans="1:15" ht="15.75" x14ac:dyDescent="0.25">
      <c r="A79" s="58" t="s">
        <v>113</v>
      </c>
      <c r="B79" s="59" t="s">
        <v>114</v>
      </c>
      <c r="C79" s="26">
        <f>[1]Расшир!E1019</f>
        <v>27671.55</v>
      </c>
      <c r="D79" s="26">
        <f>[1]Расшир!F1019</f>
        <v>1971.3019400000001</v>
      </c>
      <c r="E79" s="28">
        <f t="shared" si="0"/>
        <v>7.1239303183233321E-2</v>
      </c>
      <c r="F79" s="21"/>
      <c r="G79" s="21"/>
      <c r="H79" s="8"/>
      <c r="I79" s="8"/>
      <c r="J79" s="8"/>
      <c r="K79" s="8"/>
      <c r="L79" s="8"/>
      <c r="M79" s="8"/>
      <c r="N79" s="8"/>
      <c r="O79" s="8"/>
    </row>
    <row r="80" spans="1:15" ht="15.75" x14ac:dyDescent="0.25">
      <c r="A80" s="58" t="s">
        <v>115</v>
      </c>
      <c r="B80" s="59" t="s">
        <v>116</v>
      </c>
      <c r="C80" s="26">
        <f>[1]Расшир!E1022</f>
        <v>612608.4800000001</v>
      </c>
      <c r="D80" s="26">
        <f>[1]Расшир!F1022</f>
        <v>51061.272400000002</v>
      </c>
      <c r="E80" s="28">
        <f t="shared" si="0"/>
        <v>8.3350580455562734E-2</v>
      </c>
      <c r="F80" s="21"/>
      <c r="G80" s="21"/>
      <c r="H80" s="8"/>
      <c r="I80" s="8"/>
      <c r="J80" s="8"/>
      <c r="K80" s="8"/>
      <c r="L80" s="8"/>
      <c r="M80" s="8"/>
      <c r="N80" s="8"/>
      <c r="O80" s="8"/>
    </row>
    <row r="81" spans="1:15" ht="15.75" x14ac:dyDescent="0.25">
      <c r="A81" s="58" t="s">
        <v>117</v>
      </c>
      <c r="B81" s="59" t="s">
        <v>118</v>
      </c>
      <c r="C81" s="26">
        <f>[1]Расшир!E1026</f>
        <v>556874.89500000002</v>
      </c>
      <c r="D81" s="26">
        <f>[1]Расшир!F1026+0.01</f>
        <v>27832.882659999996</v>
      </c>
      <c r="E81" s="28">
        <f t="shared" si="0"/>
        <v>4.9980494559734093E-2</v>
      </c>
      <c r="F81" s="21"/>
      <c r="G81" s="21"/>
      <c r="H81" s="8"/>
      <c r="I81" s="8"/>
      <c r="J81" s="8"/>
      <c r="K81" s="8"/>
      <c r="L81" s="8"/>
      <c r="M81" s="8"/>
      <c r="N81" s="8"/>
      <c r="O81" s="8"/>
    </row>
    <row r="82" spans="1:15" ht="15.75" x14ac:dyDescent="0.25">
      <c r="A82" s="58" t="s">
        <v>119</v>
      </c>
      <c r="B82" s="59" t="s">
        <v>120</v>
      </c>
      <c r="C82" s="26">
        <f>[1]Расшир!E1040</f>
        <v>116435.1</v>
      </c>
      <c r="D82" s="26">
        <f>[1]Расшир!F1040</f>
        <v>0</v>
      </c>
      <c r="E82" s="28">
        <f>D82/C82</f>
        <v>0</v>
      </c>
      <c r="F82" s="21"/>
      <c r="G82" s="21"/>
      <c r="H82" s="8"/>
      <c r="I82" s="8"/>
      <c r="J82" s="8"/>
      <c r="K82" s="8"/>
      <c r="L82" s="8"/>
      <c r="M82" s="8"/>
      <c r="N82" s="8"/>
      <c r="O82" s="8"/>
    </row>
    <row r="83" spans="1:15" ht="15.75" x14ac:dyDescent="0.25">
      <c r="A83" s="58" t="s">
        <v>121</v>
      </c>
      <c r="B83" s="59" t="s">
        <v>122</v>
      </c>
      <c r="C83" s="26">
        <f>[1]Расшир!E1044</f>
        <v>504849.62</v>
      </c>
      <c r="D83" s="26">
        <f>[1]Расшир!F1044</f>
        <v>18629.43993</v>
      </c>
      <c r="E83" s="28">
        <f t="shared" si="0"/>
        <v>3.6900968510187253E-2</v>
      </c>
      <c r="F83" s="21"/>
      <c r="G83" s="21"/>
      <c r="H83" s="8"/>
      <c r="I83" s="8"/>
      <c r="J83" s="8"/>
      <c r="K83" s="8"/>
      <c r="L83" s="8"/>
      <c r="M83" s="8"/>
      <c r="N83" s="8"/>
      <c r="O83" s="8"/>
    </row>
    <row r="84" spans="1:15" ht="15.75" x14ac:dyDescent="0.25">
      <c r="A84" s="68" t="s">
        <v>123</v>
      </c>
      <c r="B84" s="55" t="s">
        <v>124</v>
      </c>
      <c r="C84" s="56">
        <f>[1]Расшир!E1056</f>
        <v>371833.81</v>
      </c>
      <c r="D84" s="56">
        <f>[1]Расшир!F1056</f>
        <v>20076.671269999999</v>
      </c>
      <c r="E84" s="57">
        <f t="shared" si="0"/>
        <v>5.3993667950743909E-2</v>
      </c>
      <c r="F84" s="21"/>
      <c r="G84" s="21"/>
      <c r="H84" s="8"/>
      <c r="I84" s="8"/>
      <c r="J84" s="8"/>
      <c r="K84" s="8"/>
      <c r="L84" s="8"/>
      <c r="M84" s="8"/>
      <c r="N84" s="8"/>
      <c r="O84" s="8"/>
    </row>
    <row r="85" spans="1:15" ht="15.75" x14ac:dyDescent="0.25">
      <c r="A85" s="58" t="s">
        <v>125</v>
      </c>
      <c r="B85" s="59" t="s">
        <v>126</v>
      </c>
      <c r="C85" s="26">
        <f>[1]Расшир!E1097</f>
        <v>0</v>
      </c>
      <c r="D85" s="26">
        <f>[1]Расшир!F1097</f>
        <v>0</v>
      </c>
      <c r="E85" s="28">
        <v>0</v>
      </c>
      <c r="F85" s="21"/>
      <c r="G85" s="21"/>
      <c r="H85" s="8"/>
      <c r="I85" s="8"/>
      <c r="J85" s="8"/>
      <c r="K85" s="8"/>
      <c r="L85" s="8"/>
      <c r="M85" s="8"/>
      <c r="N85" s="8"/>
      <c r="O85" s="8"/>
    </row>
    <row r="86" spans="1:15" ht="15.75" x14ac:dyDescent="0.25">
      <c r="A86" s="58" t="s">
        <v>127</v>
      </c>
      <c r="B86" s="59" t="s">
        <v>128</v>
      </c>
      <c r="C86" s="26">
        <f>[1]Расшир!E1104</f>
        <v>247124</v>
      </c>
      <c r="D86" s="26">
        <f>[1]Расшир!F1104-0.01</f>
        <v>14715.79501</v>
      </c>
      <c r="E86" s="28">
        <f t="shared" si="0"/>
        <v>5.9548222795034071E-2</v>
      </c>
      <c r="F86" s="21"/>
      <c r="G86" s="21"/>
      <c r="H86" s="8"/>
      <c r="I86" s="8"/>
      <c r="J86" s="8"/>
      <c r="K86" s="8"/>
      <c r="L86" s="8"/>
      <c r="M86" s="8"/>
      <c r="N86" s="8"/>
      <c r="O86" s="8"/>
    </row>
    <row r="87" spans="1:15" ht="15.75" x14ac:dyDescent="0.25">
      <c r="A87" s="58" t="s">
        <v>129</v>
      </c>
      <c r="B87" s="59" t="s">
        <v>130</v>
      </c>
      <c r="C87" s="26">
        <f>[1]Расшир!E1112</f>
        <v>124709.81</v>
      </c>
      <c r="D87" s="26">
        <f>[1]Расшир!F1112</f>
        <v>5360.8662599999998</v>
      </c>
      <c r="E87" s="28">
        <f t="shared" si="0"/>
        <v>4.298672462094201E-2</v>
      </c>
      <c r="F87" s="21"/>
      <c r="G87" s="21"/>
      <c r="H87" s="8"/>
      <c r="I87" s="8"/>
      <c r="J87" s="8"/>
      <c r="K87" s="8"/>
      <c r="L87" s="8"/>
      <c r="M87" s="8"/>
      <c r="N87" s="8"/>
      <c r="O87" s="8"/>
    </row>
    <row r="88" spans="1:15" ht="38.25" customHeight="1" x14ac:dyDescent="0.25">
      <c r="A88" s="68" t="s">
        <v>131</v>
      </c>
      <c r="B88" s="60" t="s">
        <v>132</v>
      </c>
      <c r="C88" s="56">
        <f>[1]Расшир!E1124</f>
        <v>1507788.05</v>
      </c>
      <c r="D88" s="56">
        <f>[1]Расшир!F1124-0.01</f>
        <v>101896.20502000001</v>
      </c>
      <c r="E88" s="57">
        <f t="shared" si="0"/>
        <v>6.7579926117599887E-2</v>
      </c>
      <c r="F88" s="21"/>
      <c r="G88" s="21"/>
      <c r="H88" s="8"/>
      <c r="I88" s="8"/>
      <c r="J88" s="8"/>
      <c r="K88" s="8"/>
      <c r="L88" s="8"/>
      <c r="M88" s="8"/>
      <c r="N88" s="8"/>
      <c r="O88" s="8"/>
    </row>
    <row r="89" spans="1:15" ht="32.25" customHeight="1" x14ac:dyDescent="0.25">
      <c r="A89" s="58" t="s">
        <v>133</v>
      </c>
      <c r="B89" s="59" t="s">
        <v>134</v>
      </c>
      <c r="C89" s="26">
        <f>[1]Расшир!E1127</f>
        <v>1507788.05</v>
      </c>
      <c r="D89" s="26">
        <f>[1]Расшир!F1127-0.01</f>
        <v>101896.20502000001</v>
      </c>
      <c r="E89" s="28">
        <f t="shared" si="0"/>
        <v>6.7579926117599887E-2</v>
      </c>
      <c r="F89" s="21"/>
      <c r="G89" s="21"/>
      <c r="H89" s="8"/>
      <c r="I89" s="8"/>
      <c r="J89" s="8"/>
      <c r="K89" s="8"/>
      <c r="L89" s="8"/>
      <c r="M89" s="8"/>
      <c r="N89" s="8"/>
      <c r="O89" s="8"/>
    </row>
    <row r="90" spans="1:15" s="45" customFormat="1" ht="18.75" customHeight="1" x14ac:dyDescent="0.3">
      <c r="A90" s="41"/>
      <c r="B90" s="72" t="s">
        <v>135</v>
      </c>
      <c r="C90" s="73">
        <f>[1]Расшир!E1131</f>
        <v>25491489.32649</v>
      </c>
      <c r="D90" s="73">
        <f>[1]Расшир!F1131</f>
        <v>946257.07102000015</v>
      </c>
      <c r="E90" s="74">
        <f t="shared" si="0"/>
        <v>3.7120509472809732E-2</v>
      </c>
      <c r="F90" s="43"/>
      <c r="G90" s="43"/>
      <c r="H90" s="44"/>
      <c r="I90" s="44"/>
      <c r="J90" s="44"/>
      <c r="K90" s="44"/>
      <c r="L90" s="44"/>
      <c r="M90" s="44"/>
      <c r="N90" s="44"/>
      <c r="O90" s="44"/>
    </row>
    <row r="91" spans="1:15" ht="15.75" x14ac:dyDescent="0.25">
      <c r="A91" s="12"/>
      <c r="B91" s="25"/>
      <c r="C91" s="75"/>
      <c r="D91" s="75"/>
      <c r="E91" s="20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31.5" x14ac:dyDescent="0.25">
      <c r="A92" s="12"/>
      <c r="B92" s="34" t="s">
        <v>136</v>
      </c>
      <c r="C92" s="18">
        <f>C37-C90</f>
        <v>-630571.85649000108</v>
      </c>
      <c r="D92" s="18">
        <f>D37-D90</f>
        <v>568306.26109999977</v>
      </c>
      <c r="E92" s="20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 hidden="1" x14ac:dyDescent="0.25">
      <c r="A93" s="12"/>
      <c r="B93" s="25"/>
      <c r="C93" s="75"/>
      <c r="D93" s="75"/>
      <c r="E93" s="20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.75" hidden="1" x14ac:dyDescent="0.25">
      <c r="A94" s="12"/>
      <c r="B94" s="34" t="s">
        <v>137</v>
      </c>
      <c r="C94" s="18">
        <f>C95+C96</f>
        <v>0</v>
      </c>
      <c r="D94" s="18">
        <f>D95+D96</f>
        <v>0</v>
      </c>
      <c r="E94" s="20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.75" hidden="1" x14ac:dyDescent="0.25">
      <c r="A95" s="12"/>
      <c r="B95" s="25" t="s">
        <v>138</v>
      </c>
      <c r="C95" s="75">
        <f>[1]Расшир!E1137</f>
        <v>0</v>
      </c>
      <c r="D95" s="75">
        <f>[1]Расшир!F1137</f>
        <v>0</v>
      </c>
      <c r="E95" s="20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.75" hidden="1" x14ac:dyDescent="0.25">
      <c r="A96" s="12"/>
      <c r="B96" s="25" t="s">
        <v>139</v>
      </c>
      <c r="C96" s="75">
        <f>[1]Расшир!E1138</f>
        <v>0</v>
      </c>
      <c r="D96" s="75">
        <f>[1]Расшир!F1138</f>
        <v>0</v>
      </c>
      <c r="E96" s="20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.75" x14ac:dyDescent="0.25">
      <c r="A97" s="12"/>
      <c r="B97" s="25"/>
      <c r="C97" s="75"/>
      <c r="D97" s="75"/>
      <c r="E97" s="20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47.25" x14ac:dyDescent="0.25">
      <c r="A98" s="12"/>
      <c r="B98" s="34" t="s">
        <v>140</v>
      </c>
      <c r="C98" s="18">
        <f>C99+C100</f>
        <v>-670027</v>
      </c>
      <c r="D98" s="18">
        <f>D99+D100</f>
        <v>0</v>
      </c>
      <c r="E98" s="20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31.5" x14ac:dyDescent="0.25">
      <c r="A99" s="12"/>
      <c r="B99" s="32" t="s">
        <v>141</v>
      </c>
      <c r="C99" s="75">
        <f>[1]Расшир!E1141</f>
        <v>1170246.02</v>
      </c>
      <c r="D99" s="75">
        <f>[1]Расшир!F1141</f>
        <v>0</v>
      </c>
      <c r="E99" s="20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31.5" x14ac:dyDescent="0.25">
      <c r="A100" s="12"/>
      <c r="B100" s="32" t="s">
        <v>142</v>
      </c>
      <c r="C100" s="75">
        <f>[1]Расшир!E1142</f>
        <v>-1840273.02</v>
      </c>
      <c r="D100" s="75">
        <f>[1]Расшир!F1142</f>
        <v>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 x14ac:dyDescent="0.25">
      <c r="A101" s="12"/>
      <c r="B101" s="25"/>
      <c r="C101" s="75"/>
      <c r="D101" s="75"/>
      <c r="E101" s="20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.75" x14ac:dyDescent="0.25">
      <c r="A102" s="12"/>
      <c r="B102" s="34" t="s">
        <v>143</v>
      </c>
      <c r="C102" s="18">
        <f>C103+C104</f>
        <v>1170027</v>
      </c>
      <c r="D102" s="18">
        <f>[1]Расшир!F1144</f>
        <v>0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.75" x14ac:dyDescent="0.25">
      <c r="A103" s="12"/>
      <c r="B103" s="25" t="s">
        <v>144</v>
      </c>
      <c r="C103" s="75">
        <f>[1]Расшир!E1145</f>
        <v>11710657.130000001</v>
      </c>
      <c r="D103" s="75">
        <f>[1]Расшир!F1145</f>
        <v>500000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31.5" x14ac:dyDescent="0.25">
      <c r="A104" s="12"/>
      <c r="B104" s="32" t="s">
        <v>145</v>
      </c>
      <c r="C104" s="75">
        <f>[1]Расшир!E1146</f>
        <v>-10540630.130000001</v>
      </c>
      <c r="D104" s="75">
        <f>[1]Расшир!F1146</f>
        <v>-500000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 x14ac:dyDescent="0.25">
      <c r="A105" s="12"/>
      <c r="B105" s="32"/>
      <c r="C105" s="75"/>
      <c r="D105" s="75"/>
      <c r="E105" s="20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31.5" x14ac:dyDescent="0.25">
      <c r="A106" s="12"/>
      <c r="B106" s="34" t="s">
        <v>146</v>
      </c>
      <c r="C106" s="18">
        <f>C107-C108</f>
        <v>130571.85649000108</v>
      </c>
      <c r="D106" s="18">
        <f>D107-D108</f>
        <v>-568306.2611</v>
      </c>
      <c r="E106" s="20"/>
      <c r="F106" s="8"/>
      <c r="G106" s="76"/>
      <c r="H106" s="8"/>
      <c r="I106" s="8"/>
      <c r="J106" s="8"/>
      <c r="K106" s="8"/>
      <c r="L106" s="8"/>
      <c r="M106" s="8"/>
      <c r="N106" s="8"/>
      <c r="O106" s="8"/>
    </row>
    <row r="107" spans="1:15" ht="15.75" x14ac:dyDescent="0.25">
      <c r="A107" s="12"/>
      <c r="B107" s="25" t="s">
        <v>147</v>
      </c>
      <c r="C107" s="75">
        <f>[1]Расшир!E1156</f>
        <v>-37741820.619999997</v>
      </c>
      <c r="D107" s="75">
        <f>[1]Расшир!F1156</f>
        <v>-2027011.6888300001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 x14ac:dyDescent="0.25">
      <c r="A108" s="12"/>
      <c r="B108" s="25" t="s">
        <v>148</v>
      </c>
      <c r="C108" s="75">
        <f>[1]Расшир!E1157</f>
        <v>-37872392.476489998</v>
      </c>
      <c r="D108" s="75">
        <f>[1]Расшир!F1157</f>
        <v>-1458705.4277300001</v>
      </c>
      <c r="E108" s="20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.75" x14ac:dyDescent="0.25">
      <c r="A109" s="12"/>
      <c r="B109" s="32"/>
      <c r="C109" s="75"/>
      <c r="D109" s="75"/>
      <c r="E109" s="20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31.5" hidden="1" x14ac:dyDescent="0.25">
      <c r="A110" s="12"/>
      <c r="B110" s="34" t="s">
        <v>149</v>
      </c>
      <c r="C110" s="18">
        <f>[1]Расшир!E1147</f>
        <v>0</v>
      </c>
      <c r="D110" s="18">
        <f>D113+D115</f>
        <v>0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49.5" hidden="1" customHeight="1" x14ac:dyDescent="0.25">
      <c r="A111" s="12"/>
      <c r="B111" s="77" t="s">
        <v>150</v>
      </c>
      <c r="C111" s="78">
        <f>[1]Расшир!E1148</f>
        <v>0</v>
      </c>
      <c r="D111" s="79">
        <f>D112</f>
        <v>0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47.25" hidden="1" x14ac:dyDescent="0.25">
      <c r="A112" s="12"/>
      <c r="B112" s="80" t="s">
        <v>151</v>
      </c>
      <c r="C112" s="26">
        <f>[1]Расшир!E1149</f>
        <v>0</v>
      </c>
      <c r="D112" s="75">
        <f>[1]Расшир!F1149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31.5" hidden="1" x14ac:dyDescent="0.25">
      <c r="A113" s="12"/>
      <c r="B113" s="81" t="s">
        <v>152</v>
      </c>
      <c r="C113" s="82">
        <f>[1]Расшир!E1152</f>
        <v>0</v>
      </c>
      <c r="D113" s="83">
        <f>[1]Расшир!F1152</f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 hidden="1" x14ac:dyDescent="0.25">
      <c r="A114" s="12"/>
      <c r="B114" s="80"/>
      <c r="C114" s="75"/>
      <c r="D114" s="75"/>
      <c r="E114" s="20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29.25" hidden="1" x14ac:dyDescent="0.25">
      <c r="A115" s="12"/>
      <c r="B115" s="84" t="s">
        <v>153</v>
      </c>
      <c r="C115" s="79">
        <f>C116</f>
        <v>0</v>
      </c>
      <c r="D115" s="79">
        <f>D116</f>
        <v>0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30" hidden="1" x14ac:dyDescent="0.25">
      <c r="A116" s="12"/>
      <c r="B116" s="85" t="s">
        <v>154</v>
      </c>
      <c r="C116" s="86">
        <f>[1]Расшир!E1151</f>
        <v>0</v>
      </c>
      <c r="D116" s="87">
        <f>[1]Расшир!F1151</f>
        <v>0</v>
      </c>
      <c r="E116" s="20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 hidden="1" x14ac:dyDescent="0.25">
      <c r="A117" s="12"/>
      <c r="B117" s="25"/>
      <c r="C117" s="75"/>
      <c r="D117" s="75"/>
      <c r="E117" s="20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.75" hidden="1" x14ac:dyDescent="0.25">
      <c r="A118" s="12"/>
      <c r="B118" s="25"/>
      <c r="C118" s="75"/>
      <c r="D118" s="75"/>
      <c r="E118" s="20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32.25" customHeight="1" x14ac:dyDescent="0.25">
      <c r="A119" s="12"/>
      <c r="B119" s="34" t="s">
        <v>155</v>
      </c>
      <c r="C119" s="18">
        <f>C94+C98+C102+C106+C110</f>
        <v>630571.85649000108</v>
      </c>
      <c r="D119" s="18">
        <f>D94+D98+D102+D106+D110</f>
        <v>-568306.2611</v>
      </c>
      <c r="E119" s="20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2" customHeight="1" x14ac:dyDescent="0.25">
      <c r="B120" s="88"/>
      <c r="C120" s="89"/>
      <c r="D120" s="89"/>
      <c r="E120" s="90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8.75" x14ac:dyDescent="0.25">
      <c r="A121" s="91"/>
      <c r="B121" s="92"/>
      <c r="C121" s="93"/>
      <c r="D121" s="94"/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0.5" hidden="1" customHeight="1" x14ac:dyDescent="0.25">
      <c r="A122" s="91"/>
      <c r="B122" s="92"/>
      <c r="C122" s="95"/>
      <c r="D122" s="94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23.25" customHeight="1" x14ac:dyDescent="0.25">
      <c r="A123" s="96"/>
      <c r="B123" s="92"/>
      <c r="C123" s="95"/>
      <c r="D123" s="94"/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9" customHeight="1" x14ac:dyDescent="0.25">
      <c r="A124" s="97"/>
      <c r="B124" s="92"/>
      <c r="C124" s="95"/>
      <c r="D124" s="94"/>
      <c r="E124" s="11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2.75" customHeight="1" x14ac:dyDescent="0.25">
      <c r="A125" s="98"/>
      <c r="B125" s="92"/>
      <c r="C125" s="95"/>
      <c r="D125" s="94"/>
      <c r="E125" s="11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2:15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2:15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2:15" ht="15.75" x14ac:dyDescent="0.25">
      <c r="B220" s="9"/>
      <c r="C220" s="8"/>
      <c r="D220" s="10"/>
      <c r="E220" s="11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2:15" ht="15.75" x14ac:dyDescent="0.25">
      <c r="B221" s="9"/>
      <c r="C221" s="8"/>
      <c r="D221" s="10"/>
      <c r="E221" s="11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2:15" ht="15.75" x14ac:dyDescent="0.25">
      <c r="B222" s="9"/>
      <c r="C222" s="8"/>
      <c r="D222" s="10"/>
      <c r="E222" s="11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2:15" ht="15.75" x14ac:dyDescent="0.25">
      <c r="B223" s="9"/>
      <c r="C223" s="8"/>
      <c r="D223" s="10"/>
      <c r="E223" s="11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405" spans="7:7" x14ac:dyDescent="0.2">
      <c r="G405" s="99"/>
    </row>
    <row r="490" spans="1:4" s="5" customFormat="1" ht="18.75" x14ac:dyDescent="0.3">
      <c r="A490" s="1"/>
      <c r="B490" s="2"/>
      <c r="C490" s="3"/>
      <c r="D490" s="100"/>
    </row>
    <row r="491" spans="1:4" s="5" customFormat="1" ht="18.75" x14ac:dyDescent="0.3">
      <c r="A491" s="1"/>
      <c r="B491" s="2"/>
      <c r="C491" s="3"/>
      <c r="D491" s="100"/>
    </row>
    <row r="494" spans="1:4" s="5" customFormat="1" x14ac:dyDescent="0.2">
      <c r="A494" s="1"/>
      <c r="B494" s="2"/>
      <c r="C494" s="3"/>
      <c r="D494" s="101"/>
    </row>
  </sheetData>
  <pageMargins left="0.17" right="0.16" top="0.17" bottom="0.25" header="0.17" footer="0.21"/>
  <pageSetup paperSize="9" scale="89" fitToHeight="2" orientation="portrait" r:id="rId1"/>
  <rowBreaks count="2" manualBreakCount="2">
    <brk id="40" max="4" man="1"/>
    <brk id="80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AA8CCC-0715-4593-ABE9-D1D43D96B2AE}"/>
</file>

<file path=customXml/itemProps2.xml><?xml version="1.0" encoding="utf-8"?>
<ds:datastoreItem xmlns:ds="http://schemas.openxmlformats.org/officeDocument/2006/customXml" ds:itemID="{66479815-257B-4AE5-8092-10C5B63028D7}"/>
</file>

<file path=customXml/itemProps3.xml><?xml version="1.0" encoding="utf-8"?>
<ds:datastoreItem xmlns:ds="http://schemas.openxmlformats.org/officeDocument/2006/customXml" ds:itemID="{DEA44A5D-F549-4721-B697-5279AF8006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01.02.2017</vt:lpstr>
      <vt:lpstr>'на 01.02.2017'!Область_печати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cp:lastPrinted>2017-02-15T10:06:38Z</cp:lastPrinted>
  <dcterms:created xsi:type="dcterms:W3CDTF">2017-02-15T10:02:19Z</dcterms:created>
  <dcterms:modified xsi:type="dcterms:W3CDTF">2017-02-16T10:25:49Z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