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95" windowHeight="7845"/>
  </bookViews>
  <sheets>
    <sheet name="на 01.02.2016" sheetId="1" r:id="rId1"/>
  </sheets>
  <externalReferences>
    <externalReference r:id="rId2"/>
  </externalReferences>
  <definedNames>
    <definedName name="Z_1E14DA86_571B_486A_ABC5_A6E876236BEB_.wvu.Rows" localSheetId="0" hidden="1">'на 01.02.2016'!$30:$30,'на 01.02.2016'!$35:$35,'на 01.02.2016'!$58:$58,'на 01.02.2016'!$71:$72,'на 01.02.2016'!$87:$90,'на 01.02.2016'!$105:$107,'на 01.02.2016'!$111:$111</definedName>
    <definedName name="Z_5F4BDBB1_E645_4516_8FC8_7D1E2AFE448F_.wvu.Rows" localSheetId="0" hidden="1">'на 01.02.2016'!$30:$30,'на 01.02.2016'!$35:$35,'на 01.02.2016'!$87:$90,'на 01.02.2016'!$105:$107,'на 01.02.2016'!$111:$111</definedName>
    <definedName name="Z_791A6B44_A126_477F_8F66_87C81269CCAF_.wvu.Rows" localSheetId="0" hidden="1">'на 01.02.2016'!#REF!,'на 01.02.2016'!$105:$106,'на 01.02.2016'!$113:$113</definedName>
    <definedName name="Z_AFEF4DE1_67D6_48C6_A8C8_B9E9198BBD0E_.wvu.Rows" localSheetId="0" hidden="1">'на 01.02.2016'!#REF!,'на 01.02.2016'!$113:$113</definedName>
    <definedName name="Z_CAE69FAB_AFBE_4188_8F32_69E048226F14_.wvu.PrintArea" localSheetId="0" hidden="1">'на 01.02.2016'!$B$1:$E$114</definedName>
    <definedName name="Z_CAE69FAB_AFBE_4188_8F32_69E048226F14_.wvu.Rows" localSheetId="0" hidden="1">'на 01.02.2016'!$35:$36,'на 01.02.2016'!$113:$113</definedName>
    <definedName name="Z_D2DF83CF_573E_4A86_A4BE_5A992E023C65_.wvu.Rows" localSheetId="0" hidden="1">'на 01.02.2016'!#REF!,'на 01.02.2016'!$105:$106,'на 01.02.2016'!$113:$113</definedName>
    <definedName name="Z_E2CE03E0_A708_4616_8DFD_0910D1C70A9E_.wvu.Rows" localSheetId="0" hidden="1">'на 01.02.2016'!#REF!,'на 01.02.2016'!$105:$106,'на 01.02.2016'!$113:$113</definedName>
    <definedName name="Z_E8991B2E_0E9F_48F3_A4D6_3B340ABE8C8E_.wvu.Rows" localSheetId="0" hidden="1">'на 01.02.2016'!$35:$36,'на 01.02.2016'!$113:$113</definedName>
    <definedName name="Z_F8542D9D_A523_4F6F_8CFE_9BA4BA3D5B88_.wvu.Rows" localSheetId="0" hidden="1">'на 01.02.2016'!$35:$35,'на 01.02.2016'!$87:$90,'на 01.02.2016'!$105:$107,'на 01.02.2016'!$111:$111</definedName>
    <definedName name="Z_FAFBB87E_73E9_461E_A4E8_A0EB3259EED0_.wvu.Rows" localSheetId="0" hidden="1">'на 01.02.2016'!$30:$30,'на 01.02.2016'!$35:$35,'на 01.02.2016'!$87:$90,'на 01.02.2016'!$105:$107,'на 01.02.2016'!$111:$111</definedName>
    <definedName name="_xlnm.Print_Area" localSheetId="0">'на 01.02.2016'!$A$1:$E$114</definedName>
  </definedNames>
  <calcPr calcId="145621"/>
</workbook>
</file>

<file path=xl/calcChain.xml><?xml version="1.0" encoding="utf-8"?>
<calcChain xmlns="http://schemas.openxmlformats.org/spreadsheetml/2006/main">
  <c r="D15" i="1" l="1"/>
  <c r="C104" i="1"/>
  <c r="C109" i="1"/>
  <c r="C111" i="1"/>
  <c r="D109" i="1"/>
  <c r="D96" i="1"/>
  <c r="C96" i="1"/>
  <c r="D107" i="1" l="1"/>
  <c r="C107" i="1"/>
  <c r="D106" i="1"/>
  <c r="D105" i="1" s="1"/>
  <c r="C106" i="1"/>
  <c r="C105" i="1"/>
  <c r="D100" i="1"/>
  <c r="C100" i="1"/>
  <c r="D92" i="1"/>
  <c r="C92" i="1"/>
  <c r="D90" i="1"/>
  <c r="C90" i="1"/>
  <c r="D89" i="1"/>
  <c r="C89" i="1"/>
  <c r="D60" i="1"/>
  <c r="C60" i="1"/>
  <c r="E51" i="1"/>
  <c r="D50" i="1"/>
  <c r="C50" i="1"/>
  <c r="D48" i="1"/>
  <c r="C48" i="1"/>
  <c r="D39" i="1"/>
  <c r="C39" i="1"/>
  <c r="E35" i="1"/>
  <c r="D86" i="1"/>
  <c r="E32" i="1"/>
  <c r="E27" i="1"/>
  <c r="E25" i="1"/>
  <c r="E23" i="1"/>
  <c r="E21" i="1"/>
  <c r="E17" i="1"/>
  <c r="E16" i="1"/>
  <c r="E13" i="1"/>
  <c r="C11" i="1"/>
  <c r="D11" i="1"/>
  <c r="D10" i="1"/>
  <c r="D6" i="1" s="1"/>
  <c r="C10" i="1"/>
  <c r="E9" i="1"/>
  <c r="C7" i="1"/>
  <c r="D7" i="1"/>
  <c r="C88" i="1" l="1"/>
  <c r="C114" i="1" s="1"/>
  <c r="D88" i="1"/>
  <c r="D104" i="1"/>
  <c r="D114" i="1" s="1"/>
  <c r="E7" i="1"/>
  <c r="E11" i="1"/>
  <c r="E40" i="1"/>
  <c r="E42" i="1"/>
  <c r="E44" i="1"/>
  <c r="E48" i="1"/>
  <c r="E50" i="1"/>
  <c r="E52" i="1"/>
  <c r="E54" i="1"/>
  <c r="E56" i="1"/>
  <c r="E58" i="1"/>
  <c r="E60" i="1"/>
  <c r="E62" i="1"/>
  <c r="E64" i="1"/>
  <c r="E66" i="1"/>
  <c r="E68" i="1"/>
  <c r="E70" i="1"/>
  <c r="E74" i="1"/>
  <c r="E76" i="1"/>
  <c r="E78" i="1"/>
  <c r="E80" i="1"/>
  <c r="E82" i="1"/>
  <c r="E84" i="1"/>
  <c r="E8" i="1"/>
  <c r="E10" i="1"/>
  <c r="E12" i="1"/>
  <c r="E14" i="1"/>
  <c r="E18" i="1"/>
  <c r="E20" i="1"/>
  <c r="E22" i="1"/>
  <c r="E24" i="1"/>
  <c r="E28" i="1"/>
  <c r="C15" i="1"/>
  <c r="C6" i="1" s="1"/>
  <c r="C86" i="1"/>
  <c r="E39" i="1"/>
  <c r="E41" i="1"/>
  <c r="E43" i="1"/>
  <c r="E45" i="1"/>
  <c r="E47" i="1"/>
  <c r="E49" i="1"/>
  <c r="E53" i="1"/>
  <c r="E55" i="1"/>
  <c r="E57" i="1"/>
  <c r="E59" i="1"/>
  <c r="E61" i="1"/>
  <c r="E63" i="1"/>
  <c r="E65" i="1"/>
  <c r="E67" i="1"/>
  <c r="E69" i="1"/>
  <c r="E73" i="1"/>
  <c r="E75" i="1"/>
  <c r="E77" i="1"/>
  <c r="E79" i="1"/>
  <c r="E81" i="1"/>
  <c r="E83" i="1"/>
  <c r="E34" i="1"/>
  <c r="E15" i="1" l="1"/>
  <c r="E6" i="1"/>
</calcChain>
</file>

<file path=xl/sharedStrings.xml><?xml version="1.0" encoding="utf-8"?>
<sst xmlns="http://schemas.openxmlformats.org/spreadsheetml/2006/main" count="154" uniqueCount="149">
  <si>
    <t>Сведения об исполнении бюджета г. Красноярска на 01.02.2016 год</t>
  </si>
  <si>
    <t>тыс. руб.</t>
  </si>
  <si>
    <t>Наименование показателей</t>
  </si>
  <si>
    <t>Бюджет города   на 2016 год с учетом изменений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</si>
  <si>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</si>
  <si>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</si>
  <si>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</si>
  <si>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</si>
  <si>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</si>
  <si>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</si>
  <si>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</si>
  <si>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</si>
  <si>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</si>
  <si>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</si>
  <si>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</si>
  <si>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</si>
  <si>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</si>
  <si>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</si>
  <si>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</si>
  <si>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</si>
  <si>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</si>
  <si>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</si>
  <si>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</si>
  <si>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</si>
  <si>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</si>
  <si>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</si>
  <si>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</si>
  <si>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</si>
  <si>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</si>
  <si>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</si>
  <si>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</si>
  <si>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</si>
  <si>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</si>
  <si>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</si>
  <si>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</si>
  <si>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</si>
  <si>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</si>
  <si>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</si>
  <si>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</si>
  <si>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</si>
  <si>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</si>
  <si>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</si>
  <si>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</si>
  <si>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</si>
  <si>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</si>
  <si>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</si>
  <si>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</si>
  <si>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</si>
  <si>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</si>
  <si>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</si>
  <si>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</si>
  <si>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</si>
  <si>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</si>
  <si>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</si>
  <si>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</si>
  <si>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</si>
  <si>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</si>
  <si>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</si>
  <si>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</si>
  <si>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</si>
  <si>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</si>
  <si>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</si>
  <si>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</si>
  <si>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</si>
  <si>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</si>
  <si>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</si>
  <si>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</si>
  <si>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</si>
  <si>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</si>
  <si>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</si>
  <si>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</si>
  <si>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</si>
  <si>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</si>
  <si>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</si>
  <si>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</si>
  <si>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</si>
  <si>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</si>
  <si>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</si>
  <si>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</si>
  <si>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</si>
  <si>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</si>
  <si>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</si>
  <si>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</si>
  <si>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</si>
  <si>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</si>
  <si>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</si>
  <si>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</si>
  <si>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</si>
  <si>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</si>
  <si>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</si>
  <si>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</si>
  <si>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</si>
  <si>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</si>
  <si>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</si>
  <si>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</si>
  <si>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</si>
  <si>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</si>
  <si>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</si>
  <si>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</si>
  <si>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</si>
  <si>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</si>
  <si>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</si>
  <si>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</si>
  <si>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</si>
  <si>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</si>
  <si>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</si>
  <si>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</si>
  <si>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</si>
  <si>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</si>
  <si>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</si>
  <si>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</si>
  <si>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</si>
  <si>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</si>
  <si>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</si>
  <si>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</si>
  <si>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</si>
  <si>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</si>
  <si>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</si>
  <si>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</si>
  <si>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</si>
  <si>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</si>
  <si>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</si>
  <si>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</si>
  <si>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</si>
  <si>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</si>
  <si>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</si>
  <si>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</si>
  <si>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</si>
  <si>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</si>
  <si>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</si>
  <si>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</si>
  <si>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</si>
  <si>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</si>
  <si>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</si>
  <si>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</si>
  <si>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</si>
  <si>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</si>
  <si>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</si>
  <si>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</si>
  <si>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</si>
  <si>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</si>
  <si>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</si>
  <si>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</si>
  <si>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</si>
  <si>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</si>
  <si>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</si>
  <si>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</si>
  <si>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АКЦИИ И ИНЫЕ ФОРМЫ УЧАСТИЯ В КАПИТАЛЕ, НАХОДЯЩИЕСЯ В ГОСУДАРСТВЕННОЙ И МУНИЦИПАЛЬНОЙ СОБСТВЕННОСТИ </t>
  </si>
  <si>
    <t>Исполнено на 01.02.2016г.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</si>
</sst>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2" fillId="0" borderId="0" xfId="0" applyNumberFormat="1" applyFont="1"/>
    <xf numFmtId="0" fontId="12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4" fontId="13" fillId="3" borderId="1" xfId="0" applyNumberFormat="1" applyFont="1" applyFill="1" applyBorder="1"/>
    <xf numFmtId="0" fontId="13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4" fontId="14" fillId="3" borderId="0" xfId="0" applyNumberFormat="1" applyFont="1" applyFill="1"/>
    <xf numFmtId="0" fontId="14" fillId="3" borderId="0" xfId="0" applyFont="1" applyFill="1" applyAlignment="1">
      <alignment horizontal="center" wrapText="1"/>
    </xf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3" borderId="4" xfId="0" applyNumberFormat="1" applyFont="1" applyFill="1" applyBorder="1"/>
    <xf numFmtId="4" fontId="13" fillId="3" borderId="4" xfId="0" applyNumberFormat="1" applyFont="1" applyFill="1" applyBorder="1"/>
    <xf numFmtId="0" fontId="13" fillId="3" borderId="4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left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 applyProtection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/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4" fontId="17" fillId="2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Border="1" applyAlignment="1">
      <alignment wrapText="1"/>
    </xf>
    <xf numFmtId="4" fontId="17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0" fontId="19" fillId="0" borderId="0" xfId="0" applyFont="1"/>
    <xf numFmtId="9" fontId="19" fillId="0" borderId="0" xfId="0" applyNumberFormat="1" applyFont="1"/>
    <xf numFmtId="164" fontId="12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monova\AppData\Local\Microsoft\Windows\Temporary%20Internet%20Files\Content.Outlook\RRAI1XO1\&#1061;II%2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 refreshError="1">
        <row r="7">
          <cell r="D7">
            <v>14571544.353199998</v>
          </cell>
        </row>
        <row r="365">
          <cell r="D365">
            <v>2509433.2027699999</v>
          </cell>
          <cell r="E365">
            <v>162380.27006999997</v>
          </cell>
        </row>
        <row r="463">
          <cell r="D463">
            <v>74513.929999999993</v>
          </cell>
          <cell r="E463">
            <v>2548.42085</v>
          </cell>
        </row>
        <row r="480">
          <cell r="D480">
            <v>3970283.4144299999</v>
          </cell>
          <cell r="E480">
            <v>66360.111449999997</v>
          </cell>
        </row>
        <row r="600">
          <cell r="D600">
            <v>3700</v>
          </cell>
          <cell r="E600">
            <v>0</v>
          </cell>
        </row>
        <row r="849">
          <cell r="D849">
            <v>0</v>
          </cell>
          <cell r="E849">
            <v>0</v>
          </cell>
        </row>
        <row r="850">
          <cell r="D850">
            <v>0</v>
          </cell>
          <cell r="E850">
            <v>0</v>
          </cell>
        </row>
        <row r="860">
          <cell r="D860">
            <v>0</v>
          </cell>
        </row>
        <row r="864">
          <cell r="D864">
            <v>0</v>
          </cell>
          <cell r="E864">
            <v>0</v>
          </cell>
        </row>
      </sheetData>
      <sheetData sheetId="1" refreshError="1"/>
      <sheetData sheetId="2" refreshError="1">
        <row r="21">
          <cell r="D21">
            <v>601331.5</v>
          </cell>
          <cell r="E21">
            <v>37659.072230000005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9"/>
  <sheetViews>
    <sheetView tabSelected="1" view="pageBreakPreview" topLeftCell="A46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9" t="s">
        <v>0</v>
      </c>
      <c r="C2" s="100"/>
      <c r="D2" s="100"/>
      <c r="E2" s="100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148</v>
      </c>
      <c r="E5" s="12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5</v>
      </c>
      <c r="C6" s="16">
        <f>C7+C11+C15+C18+C19+C20+C21+C22+C23+C24+C25+C26+C10</f>
        <v>14571544.353199998</v>
      </c>
      <c r="D6" s="17">
        <f>D7+D11+D15+D18+D19+D20+D21+D22+D23+D24+D25+D26+D10+0.01</f>
        <v>1009294.8614800001</v>
      </c>
      <c r="E6" s="18">
        <f>D6/C6</f>
        <v>6.926478326632228E-2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6</v>
      </c>
      <c r="C7" s="20">
        <f>C8+C9</f>
        <v>7500954.6100000003</v>
      </c>
      <c r="D7" s="21">
        <f>D8+D9</f>
        <v>268732.99913000001</v>
      </c>
      <c r="E7" s="22">
        <f>D7/C7</f>
        <v>3.5826506505150013E-2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7</v>
      </c>
      <c r="C8" s="24">
        <v>620220</v>
      </c>
      <c r="D8" s="25">
        <v>-35442.324869999997</v>
      </c>
      <c r="E8" s="22">
        <f>D8/C8</f>
        <v>-5.7144762938957136E-2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8</v>
      </c>
      <c r="C9" s="24">
        <v>6880734.6100000003</v>
      </c>
      <c r="D9" s="25">
        <v>304175.32400000002</v>
      </c>
      <c r="E9" s="26">
        <f>D9/C9</f>
        <v>4.4206809481931175E-2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9</v>
      </c>
      <c r="C10" s="28">
        <f>[1]экономика!D21</f>
        <v>601331.5</v>
      </c>
      <c r="D10" s="21">
        <f>[1]экономика!E21</f>
        <v>37659.072230000005</v>
      </c>
      <c r="E10" s="29">
        <f t="shared" ref="E10:E84" si="0">D10/C10</f>
        <v>6.2626142535356963E-2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10</v>
      </c>
      <c r="C11" s="20">
        <f>C12+C13+C14</f>
        <v>1124228.8800000001</v>
      </c>
      <c r="D11" s="20">
        <f>D12+D13+D14</f>
        <v>212942.65690999999</v>
      </c>
      <c r="E11" s="22">
        <f t="shared" si="0"/>
        <v>0.18941219239093018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11</v>
      </c>
      <c r="C12" s="24">
        <v>1076877.1200000001</v>
      </c>
      <c r="D12" s="24">
        <v>209246.39765</v>
      </c>
      <c r="E12" s="26">
        <f t="shared" si="0"/>
        <v>0.19430851836651519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12</v>
      </c>
      <c r="C13" s="24">
        <v>649.80999999999995</v>
      </c>
      <c r="D13" s="24">
        <v>9.1526000000000014</v>
      </c>
      <c r="E13" s="26">
        <f t="shared" si="0"/>
        <v>1.4085040242532435E-2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13</v>
      </c>
      <c r="C14" s="24">
        <v>46701.95</v>
      </c>
      <c r="D14" s="24">
        <v>3687.1066599999999</v>
      </c>
      <c r="E14" s="22">
        <f t="shared" si="0"/>
        <v>7.8949736788292563E-2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14</v>
      </c>
      <c r="C15" s="20">
        <f>C16+C17</f>
        <v>1271495.8599999999</v>
      </c>
      <c r="D15" s="20">
        <f>D16+D17-0.01</f>
        <v>60778.735170000007</v>
      </c>
      <c r="E15" s="22">
        <f t="shared" si="0"/>
        <v>4.7800969772721094E-2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15</v>
      </c>
      <c r="C16" s="24">
        <v>278016.89</v>
      </c>
      <c r="D16" s="24">
        <v>5162.4516100000001</v>
      </c>
      <c r="E16" s="26">
        <f>D16/C16</f>
        <v>1.8568841662821276E-2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16</v>
      </c>
      <c r="C17" s="24">
        <v>993478.97</v>
      </c>
      <c r="D17" s="24">
        <v>55616.293560000006</v>
      </c>
      <c r="E17" s="26">
        <f t="shared" si="0"/>
        <v>5.598134962031457E-2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17</v>
      </c>
      <c r="C18" s="20">
        <v>287194.27999999997</v>
      </c>
      <c r="D18" s="20">
        <v>11430.91862</v>
      </c>
      <c r="E18" s="22">
        <f t="shared" si="0"/>
        <v>3.9802041391632181E-2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18</v>
      </c>
      <c r="C19" s="20">
        <v>104.52</v>
      </c>
      <c r="D19" s="20">
        <v>-67.591679999999997</v>
      </c>
      <c r="E19" s="22" t="s">
        <v>19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32" t="s">
        <v>20</v>
      </c>
      <c r="C20" s="20">
        <v>2585797.79</v>
      </c>
      <c r="D20" s="20">
        <v>178569.82681000003</v>
      </c>
      <c r="E20" s="22">
        <f t="shared" si="0"/>
        <v>6.9057923825513068E-2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21</v>
      </c>
      <c r="C21" s="20">
        <v>21148.920000000002</v>
      </c>
      <c r="D21" s="20">
        <v>23449.128090000002</v>
      </c>
      <c r="E21" s="22">
        <f t="shared" si="0"/>
        <v>1.1087624375145397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22</v>
      </c>
      <c r="C22" s="20">
        <v>22421.86</v>
      </c>
      <c r="D22" s="20">
        <v>363.85945000000004</v>
      </c>
      <c r="E22" s="22">
        <f t="shared" si="0"/>
        <v>1.6227888765695621E-2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23</v>
      </c>
      <c r="C23" s="20">
        <v>949244.97</v>
      </c>
      <c r="D23" s="20">
        <v>90068.543420000002</v>
      </c>
      <c r="E23" s="22">
        <f t="shared" si="0"/>
        <v>9.4884404201794198E-2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20">
        <v>53.83</v>
      </c>
      <c r="D24" s="20">
        <v>0</v>
      </c>
      <c r="E24" s="22">
        <f t="shared" si="0"/>
        <v>0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20">
        <v>207567.33320000002</v>
      </c>
      <c r="D25" s="20">
        <v>12082.248530000003</v>
      </c>
      <c r="E25" s="22">
        <f t="shared" si="0"/>
        <v>5.8208815152807493E-2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26</v>
      </c>
      <c r="C26" s="20">
        <v>0</v>
      </c>
      <c r="D26" s="20">
        <v>113284.45479999999</v>
      </c>
      <c r="E26" s="22" t="s">
        <v>19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27</v>
      </c>
      <c r="C27" s="20">
        <v>11448524.286900001</v>
      </c>
      <c r="D27" s="20">
        <v>560843.08094999997</v>
      </c>
      <c r="E27" s="22">
        <f t="shared" si="0"/>
        <v>4.8988242230638052E-2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28</v>
      </c>
      <c r="C28" s="20">
        <v>11429368.616900001</v>
      </c>
      <c r="D28" s="20">
        <v>579951.57082999998</v>
      </c>
      <c r="E28" s="22">
        <f t="shared" si="0"/>
        <v>5.0742222975681824E-2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customHeight="1" x14ac:dyDescent="0.25">
      <c r="A29" s="10"/>
      <c r="B29" s="33" t="s">
        <v>29</v>
      </c>
      <c r="C29" s="20">
        <v>0</v>
      </c>
      <c r="D29" s="20"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4" t="s">
        <v>30</v>
      </c>
      <c r="C30" s="20">
        <v>0</v>
      </c>
      <c r="D30" s="20">
        <v>0</v>
      </c>
      <c r="E30" s="22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.75" customHeight="1" x14ac:dyDescent="0.25">
      <c r="A31" s="10"/>
      <c r="B31" s="33" t="s">
        <v>31</v>
      </c>
      <c r="C31" s="20">
        <v>0</v>
      </c>
      <c r="D31" s="20">
        <v>-19262.354029999999</v>
      </c>
      <c r="E31" s="22" t="s">
        <v>19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3" t="s">
        <v>32</v>
      </c>
      <c r="C32" s="28">
        <v>19155.669999999998</v>
      </c>
      <c r="D32" s="28">
        <v>0</v>
      </c>
      <c r="E32" s="22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50.25" customHeight="1" x14ac:dyDescent="0.25">
      <c r="A33" s="10"/>
      <c r="B33" s="35" t="s">
        <v>33</v>
      </c>
      <c r="C33" s="28">
        <v>0</v>
      </c>
      <c r="D33" s="36">
        <v>153.86000000000001</v>
      </c>
      <c r="E33" s="37" t="s">
        <v>19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s="42" customFormat="1" ht="18.75" x14ac:dyDescent="0.3">
      <c r="A34" s="38"/>
      <c r="B34" s="39" t="s">
        <v>34</v>
      </c>
      <c r="C34" s="20">
        <v>26020068.640099999</v>
      </c>
      <c r="D34" s="20">
        <v>1570137.9436599999</v>
      </c>
      <c r="E34" s="22">
        <f t="shared" si="0"/>
        <v>6.0343343646689383E-2</v>
      </c>
      <c r="F34" s="40"/>
      <c r="G34" s="40"/>
      <c r="H34" s="41"/>
      <c r="I34" s="41"/>
      <c r="J34" s="41"/>
      <c r="K34" s="41"/>
      <c r="L34" s="41"/>
      <c r="M34" s="41"/>
      <c r="N34" s="41"/>
      <c r="O34" s="41"/>
    </row>
    <row r="35" spans="1:15" ht="15.75" hidden="1" x14ac:dyDescent="0.25">
      <c r="A35" s="10"/>
      <c r="B35" s="23"/>
      <c r="C35" s="43"/>
      <c r="D35" s="44"/>
      <c r="E35" s="45" t="e">
        <f t="shared" si="0"/>
        <v>#DIV/0!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6"/>
      <c r="D36" s="47"/>
      <c r="E36" s="48"/>
    </row>
    <row r="37" spans="1:15" ht="15.75" x14ac:dyDescent="0.25">
      <c r="A37" s="10"/>
      <c r="B37" s="15" t="s">
        <v>35</v>
      </c>
      <c r="C37" s="43"/>
      <c r="D37" s="44"/>
      <c r="E37" s="45"/>
      <c r="F37" s="19"/>
      <c r="G37" s="19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9"/>
      <c r="B38" s="50"/>
      <c r="C38" s="51"/>
      <c r="D38" s="52"/>
      <c r="E38" s="53"/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54" t="s">
        <v>36</v>
      </c>
      <c r="B39" s="55" t="s">
        <v>37</v>
      </c>
      <c r="C39" s="56">
        <f>[1]Расшир!D365</f>
        <v>2509433.2027699999</v>
      </c>
      <c r="D39" s="56">
        <f>[1]Расшир!E365</f>
        <v>162380.27006999997</v>
      </c>
      <c r="E39" s="57">
        <f t="shared" si="0"/>
        <v>6.470794675497199E-2</v>
      </c>
      <c r="F39" s="19"/>
      <c r="G39" s="19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58" t="s">
        <v>38</v>
      </c>
      <c r="B40" s="59" t="s">
        <v>39</v>
      </c>
      <c r="C40" s="24">
        <v>2585.5600000000004</v>
      </c>
      <c r="D40" s="24">
        <v>98.709310000000002</v>
      </c>
      <c r="E40" s="60">
        <f t="shared" si="0"/>
        <v>3.8177149244264297E-2</v>
      </c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58" t="s">
        <v>40</v>
      </c>
      <c r="B41" s="59" t="s">
        <v>41</v>
      </c>
      <c r="C41" s="24">
        <v>64119.670000000006</v>
      </c>
      <c r="D41" s="24">
        <v>1798.5174199999999</v>
      </c>
      <c r="E41" s="60">
        <f t="shared" si="0"/>
        <v>2.8049386717055775E-2</v>
      </c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58" t="s">
        <v>42</v>
      </c>
      <c r="B42" s="59" t="s">
        <v>43</v>
      </c>
      <c r="C42" s="24">
        <v>887878.16999999993</v>
      </c>
      <c r="D42" s="24">
        <v>37087.73186</v>
      </c>
      <c r="E42" s="60">
        <f t="shared" si="0"/>
        <v>4.1771194644868906E-2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15.75" x14ac:dyDescent="0.25">
      <c r="A43" s="58" t="s">
        <v>44</v>
      </c>
      <c r="B43" s="59" t="s">
        <v>45</v>
      </c>
      <c r="C43" s="24">
        <v>551.59990000000005</v>
      </c>
      <c r="D43" s="24">
        <v>0</v>
      </c>
      <c r="E43" s="61">
        <f t="shared" si="0"/>
        <v>0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58" t="s">
        <v>46</v>
      </c>
      <c r="B44" s="59" t="s">
        <v>47</v>
      </c>
      <c r="C44" s="24">
        <v>186456.31000000003</v>
      </c>
      <c r="D44" s="24">
        <v>8261.5487599999997</v>
      </c>
      <c r="E44" s="60">
        <f t="shared" si="0"/>
        <v>4.4308228345825346E-2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58" t="s">
        <v>48</v>
      </c>
      <c r="B45" s="59" t="s">
        <v>49</v>
      </c>
      <c r="C45" s="24">
        <v>7330.6100000000006</v>
      </c>
      <c r="D45" s="24">
        <v>350.89997000000005</v>
      </c>
      <c r="E45" s="60">
        <f t="shared" si="0"/>
        <v>4.7867772259061664E-2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8" t="s">
        <v>50</v>
      </c>
      <c r="B46" s="59" t="s">
        <v>51</v>
      </c>
      <c r="C46" s="24">
        <v>122679.00857000001</v>
      </c>
      <c r="D46" s="24">
        <v>0</v>
      </c>
      <c r="E46" s="60" t="s">
        <v>19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58" t="s">
        <v>52</v>
      </c>
      <c r="B47" s="59" t="s">
        <v>53</v>
      </c>
      <c r="C47" s="24">
        <v>1237832.2743000002</v>
      </c>
      <c r="D47" s="24">
        <v>114782.86274999999</v>
      </c>
      <c r="E47" s="60">
        <f t="shared" si="0"/>
        <v>9.2728930351173966E-2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54" t="s">
        <v>54</v>
      </c>
      <c r="B48" s="62" t="s">
        <v>55</v>
      </c>
      <c r="C48" s="56">
        <f>[1]Расшир!D463</f>
        <v>74513.929999999993</v>
      </c>
      <c r="D48" s="56">
        <f>[1]Расшир!E463</f>
        <v>2548.42085</v>
      </c>
      <c r="E48" s="57">
        <f t="shared" si="0"/>
        <v>3.4200596452233833E-2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63" t="s">
        <v>56</v>
      </c>
      <c r="B49" s="64" t="s">
        <v>57</v>
      </c>
      <c r="C49" s="24">
        <v>74513.929999999993</v>
      </c>
      <c r="D49" s="24">
        <v>2548.42085</v>
      </c>
      <c r="E49" s="65">
        <f>D49/C49</f>
        <v>3.4200596452233833E-2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4" t="s">
        <v>58</v>
      </c>
      <c r="B50" s="55" t="s">
        <v>59</v>
      </c>
      <c r="C50" s="56">
        <f>[1]Расшир!D480</f>
        <v>3970283.4144299999</v>
      </c>
      <c r="D50" s="56">
        <f>[1]Расшир!E480</f>
        <v>66360.111449999997</v>
      </c>
      <c r="E50" s="57">
        <f t="shared" si="0"/>
        <v>1.6714200101890484E-2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58" t="s">
        <v>60</v>
      </c>
      <c r="B51" s="59" t="s">
        <v>61</v>
      </c>
      <c r="C51" s="24">
        <v>523349.51</v>
      </c>
      <c r="D51" s="24">
        <v>16913.063900000001</v>
      </c>
      <c r="E51" s="26">
        <f t="shared" si="0"/>
        <v>3.2316957552898061E-2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58" t="s">
        <v>62</v>
      </c>
      <c r="B52" s="59" t="s">
        <v>63</v>
      </c>
      <c r="C52" s="24">
        <v>3321208.6144299996</v>
      </c>
      <c r="D52" s="24">
        <v>45763.325129999997</v>
      </c>
      <c r="E52" s="26">
        <f t="shared" si="0"/>
        <v>1.3779117918449124E-2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58" t="s">
        <v>64</v>
      </c>
      <c r="B53" s="59" t="s">
        <v>65</v>
      </c>
      <c r="C53" s="66">
        <v>125725.29</v>
      </c>
      <c r="D53" s="24">
        <v>3683.7224200000001</v>
      </c>
      <c r="E53" s="26">
        <f t="shared" si="0"/>
        <v>2.9299772702850797E-2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67" t="s">
        <v>66</v>
      </c>
      <c r="B54" s="55" t="s">
        <v>67</v>
      </c>
      <c r="C54" s="56">
        <v>3515369.33604</v>
      </c>
      <c r="D54" s="56">
        <v>123409.40994</v>
      </c>
      <c r="E54" s="57">
        <f t="shared" si="0"/>
        <v>3.5105674011203181E-2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8" t="s">
        <v>68</v>
      </c>
      <c r="B55" s="59" t="s">
        <v>69</v>
      </c>
      <c r="C55" s="24">
        <v>1211179.1171599999</v>
      </c>
      <c r="D55" s="24">
        <v>11204.00707</v>
      </c>
      <c r="E55" s="65">
        <f t="shared" si="0"/>
        <v>9.2504955801016517E-3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58" t="s">
        <v>70</v>
      </c>
      <c r="B56" s="59" t="s">
        <v>71</v>
      </c>
      <c r="C56" s="24">
        <v>1012642.66547</v>
      </c>
      <c r="D56" s="24">
        <v>1390.6802</v>
      </c>
      <c r="E56" s="65">
        <f t="shared" si="0"/>
        <v>1.3733178024397585E-3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58" t="s">
        <v>72</v>
      </c>
      <c r="B57" s="59" t="s">
        <v>73</v>
      </c>
      <c r="C57" s="24">
        <v>468892.19340999995</v>
      </c>
      <c r="D57" s="24">
        <v>40368.65</v>
      </c>
      <c r="E57" s="65">
        <f t="shared" si="0"/>
        <v>8.6093670501145664E-2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hidden="1" x14ac:dyDescent="0.25">
      <c r="A58" s="58" t="s">
        <v>74</v>
      </c>
      <c r="B58" s="59" t="s">
        <v>75</v>
      </c>
      <c r="C58" s="24">
        <v>0</v>
      </c>
      <c r="D58" s="24">
        <v>0</v>
      </c>
      <c r="E58" s="65" t="e">
        <f t="shared" si="0"/>
        <v>#DIV/0!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58" t="s">
        <v>76</v>
      </c>
      <c r="B59" s="59" t="s">
        <v>77</v>
      </c>
      <c r="C59" s="24">
        <v>822655.36</v>
      </c>
      <c r="D59" s="24">
        <v>70446.066000000006</v>
      </c>
      <c r="E59" s="65">
        <f t="shared" si="0"/>
        <v>8.5632537542817452E-2</v>
      </c>
      <c r="F59" s="68"/>
      <c r="G59" s="68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69" t="s">
        <v>78</v>
      </c>
      <c r="B60" s="55" t="s">
        <v>79</v>
      </c>
      <c r="C60" s="56">
        <f>[1]Расшир!D600</f>
        <v>3700</v>
      </c>
      <c r="D60" s="56">
        <f>[1]Расшир!E600</f>
        <v>0</v>
      </c>
      <c r="E60" s="70">
        <f>D60/C60</f>
        <v>0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63" t="s">
        <v>80</v>
      </c>
      <c r="B61" s="64" t="s">
        <v>81</v>
      </c>
      <c r="C61" s="24">
        <v>3700</v>
      </c>
      <c r="D61" s="24">
        <v>0</v>
      </c>
      <c r="E61" s="26">
        <f>D61/C61</f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69" t="s">
        <v>82</v>
      </c>
      <c r="B62" s="55" t="s">
        <v>83</v>
      </c>
      <c r="C62" s="56">
        <v>13085111.740940001</v>
      </c>
      <c r="D62" s="56">
        <v>357034.98226999998</v>
      </c>
      <c r="E62" s="57">
        <f t="shared" si="0"/>
        <v>2.728558909840471E-2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58" t="s">
        <v>84</v>
      </c>
      <c r="B63" s="59" t="s">
        <v>85</v>
      </c>
      <c r="C63" s="24">
        <v>5339155.8799599996</v>
      </c>
      <c r="D63" s="24">
        <v>105449.12952000002</v>
      </c>
      <c r="E63" s="65">
        <f t="shared" si="0"/>
        <v>1.9750150003260445E-2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58" t="s">
        <v>86</v>
      </c>
      <c r="B64" s="59" t="s">
        <v>87</v>
      </c>
      <c r="C64" s="24">
        <v>6858680.2800000003</v>
      </c>
      <c r="D64" s="24">
        <v>218903.88785</v>
      </c>
      <c r="E64" s="65">
        <f t="shared" si="0"/>
        <v>3.1916327764734354E-2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8" t="s">
        <v>88</v>
      </c>
      <c r="B65" s="59" t="s">
        <v>89</v>
      </c>
      <c r="C65" s="24">
        <v>364190.20500000002</v>
      </c>
      <c r="D65" s="24">
        <v>16954.140319999999</v>
      </c>
      <c r="E65" s="65">
        <f t="shared" si="0"/>
        <v>4.6552982719565449E-2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58" t="s">
        <v>90</v>
      </c>
      <c r="B66" s="59" t="s">
        <v>91</v>
      </c>
      <c r="C66" s="24">
        <v>523085.37018000003</v>
      </c>
      <c r="D66" s="24">
        <v>15727.82458</v>
      </c>
      <c r="E66" s="65">
        <f t="shared" si="0"/>
        <v>3.0067414377480801E-2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33.75" customHeight="1" x14ac:dyDescent="0.25">
      <c r="A67" s="69" t="s">
        <v>92</v>
      </c>
      <c r="B67" s="62" t="s">
        <v>93</v>
      </c>
      <c r="C67" s="56">
        <v>667247.89199999999</v>
      </c>
      <c r="D67" s="56">
        <v>51186.046139999999</v>
      </c>
      <c r="E67" s="57">
        <f t="shared" si="0"/>
        <v>7.6712188608907592E-2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8.75" customHeight="1" x14ac:dyDescent="0.25">
      <c r="A68" s="58" t="s">
        <v>94</v>
      </c>
      <c r="B68" s="59" t="s">
        <v>95</v>
      </c>
      <c r="C68" s="24">
        <v>602685.96200000006</v>
      </c>
      <c r="D68" s="24">
        <v>47575.445189999999</v>
      </c>
      <c r="E68" s="65">
        <f t="shared" si="0"/>
        <v>7.8939029925505375E-2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22.5" customHeight="1" x14ac:dyDescent="0.25">
      <c r="A69" s="58" t="s">
        <v>96</v>
      </c>
      <c r="B69" s="59" t="s">
        <v>97</v>
      </c>
      <c r="C69" s="24">
        <v>18876.43</v>
      </c>
      <c r="D69" s="24">
        <v>1602.0024100000001</v>
      </c>
      <c r="E69" s="65">
        <f t="shared" si="0"/>
        <v>8.4867870142818325E-2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32.25" customHeight="1" x14ac:dyDescent="0.25">
      <c r="A70" s="58" t="s">
        <v>98</v>
      </c>
      <c r="B70" s="59" t="s">
        <v>99</v>
      </c>
      <c r="C70" s="24">
        <v>45685.499999999993</v>
      </c>
      <c r="D70" s="24">
        <v>2008.59854</v>
      </c>
      <c r="E70" s="65">
        <f t="shared" si="0"/>
        <v>4.3965777763185263E-2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26.25" hidden="1" customHeight="1" x14ac:dyDescent="0.25">
      <c r="A71" s="69" t="s">
        <v>100</v>
      </c>
      <c r="B71" s="71" t="s">
        <v>101</v>
      </c>
      <c r="C71" s="56"/>
      <c r="D71" s="72"/>
      <c r="E71" s="73"/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" hidden="1" customHeight="1" x14ac:dyDescent="0.25">
      <c r="A72" s="63" t="s">
        <v>102</v>
      </c>
      <c r="B72" s="64" t="s">
        <v>103</v>
      </c>
      <c r="C72" s="24"/>
      <c r="D72" s="74"/>
      <c r="E72" s="65"/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15.75" x14ac:dyDescent="0.25">
      <c r="A73" s="69" t="s">
        <v>104</v>
      </c>
      <c r="B73" s="55" t="s">
        <v>105</v>
      </c>
      <c r="C73" s="56">
        <v>1902523.5</v>
      </c>
      <c r="D73" s="56">
        <v>87601.88003</v>
      </c>
      <c r="E73" s="57">
        <f t="shared" si="0"/>
        <v>4.6045097487626301E-2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58" t="s">
        <v>106</v>
      </c>
      <c r="B74" s="59" t="s">
        <v>107</v>
      </c>
      <c r="C74" s="24">
        <v>25300</v>
      </c>
      <c r="D74" s="24">
        <v>2082.9382700000001</v>
      </c>
      <c r="E74" s="65">
        <f t="shared" si="0"/>
        <v>8.2329575889328072E-2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58" t="s">
        <v>108</v>
      </c>
      <c r="B75" s="59" t="s">
        <v>109</v>
      </c>
      <c r="C75" s="24">
        <v>624733.30000000005</v>
      </c>
      <c r="D75" s="24">
        <v>46249.3102</v>
      </c>
      <c r="E75" s="65">
        <f t="shared" si="0"/>
        <v>7.4030486609245896E-2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58" t="s">
        <v>110</v>
      </c>
      <c r="B76" s="59" t="s">
        <v>111</v>
      </c>
      <c r="C76" s="24">
        <v>683275.33</v>
      </c>
      <c r="D76" s="24">
        <v>21588.622039999998</v>
      </c>
      <c r="E76" s="65">
        <f t="shared" si="0"/>
        <v>3.1595787367297457E-2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58" t="s">
        <v>112</v>
      </c>
      <c r="B77" s="59" t="s">
        <v>113</v>
      </c>
      <c r="C77" s="24">
        <v>126074.9</v>
      </c>
      <c r="D77" s="24">
        <v>7201.3278900000005</v>
      </c>
      <c r="E77" s="26">
        <f>D77/C77</f>
        <v>5.7119441617641584E-2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8" t="s">
        <v>114</v>
      </c>
      <c r="B78" s="59" t="s">
        <v>115</v>
      </c>
      <c r="C78" s="24">
        <v>443139.97000000003</v>
      </c>
      <c r="D78" s="24">
        <v>10479.681630000001</v>
      </c>
      <c r="E78" s="65">
        <f t="shared" si="0"/>
        <v>2.3648694181208706E-2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69" t="s">
        <v>116</v>
      </c>
      <c r="B79" s="55" t="s">
        <v>117</v>
      </c>
      <c r="C79" s="56">
        <v>349894.84600000002</v>
      </c>
      <c r="D79" s="56">
        <v>21439.14</v>
      </c>
      <c r="E79" s="57">
        <f t="shared" si="0"/>
        <v>6.1273094602828183E-2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8" t="s">
        <v>118</v>
      </c>
      <c r="B80" s="59" t="s">
        <v>119</v>
      </c>
      <c r="C80" s="24">
        <v>317771.80599999998</v>
      </c>
      <c r="D80" s="24">
        <v>20135.717939999999</v>
      </c>
      <c r="E80" s="65">
        <f t="shared" si="0"/>
        <v>6.3365338144567809E-2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8" t="s">
        <v>120</v>
      </c>
      <c r="B81" s="59" t="s">
        <v>121</v>
      </c>
      <c r="C81" s="24">
        <v>32123.039999999997</v>
      </c>
      <c r="D81" s="24">
        <v>1303.42</v>
      </c>
      <c r="E81" s="65">
        <f t="shared" si="0"/>
        <v>4.0575860815165697E-2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38.25" customHeight="1" x14ac:dyDescent="0.25">
      <c r="A82" s="69" t="s">
        <v>122</v>
      </c>
      <c r="B82" s="62" t="s">
        <v>123</v>
      </c>
      <c r="C82" s="56">
        <v>1421088.3</v>
      </c>
      <c r="D82" s="56">
        <v>89378.056670000005</v>
      </c>
      <c r="E82" s="57">
        <f t="shared" si="0"/>
        <v>6.2894090866837768E-2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32.25" customHeight="1" x14ac:dyDescent="0.25">
      <c r="A83" s="58" t="s">
        <v>124</v>
      </c>
      <c r="B83" s="59" t="s">
        <v>125</v>
      </c>
      <c r="C83" s="24">
        <v>1421088.3</v>
      </c>
      <c r="D83" s="24">
        <v>89378.056670000005</v>
      </c>
      <c r="E83" s="65">
        <f t="shared" si="0"/>
        <v>6.2894090866837768E-2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s="42" customFormat="1" ht="18.75" customHeight="1" x14ac:dyDescent="0.3">
      <c r="A84" s="38"/>
      <c r="B84" s="75" t="s">
        <v>126</v>
      </c>
      <c r="C84" s="76">
        <v>27499166.162180003</v>
      </c>
      <c r="D84" s="76">
        <v>961338.32292999979</v>
      </c>
      <c r="E84" s="77">
        <f t="shared" si="0"/>
        <v>3.495881719686985E-2</v>
      </c>
      <c r="F84" s="40"/>
      <c r="G84" s="40"/>
      <c r="H84" s="41"/>
      <c r="I84" s="41"/>
      <c r="J84" s="41"/>
      <c r="K84" s="41"/>
      <c r="L84" s="41"/>
      <c r="M84" s="41"/>
      <c r="N84" s="41"/>
      <c r="O84" s="41"/>
    </row>
    <row r="85" spans="1:15" ht="15.75" x14ac:dyDescent="0.25">
      <c r="A85" s="10"/>
      <c r="B85" s="23"/>
      <c r="C85" s="78"/>
      <c r="D85" s="78"/>
      <c r="E85" s="79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31.5" x14ac:dyDescent="0.25">
      <c r="A86" s="10"/>
      <c r="B86" s="32" t="s">
        <v>127</v>
      </c>
      <c r="C86" s="16">
        <f>C34-C84</f>
        <v>-1479097.5220800042</v>
      </c>
      <c r="D86" s="16">
        <f>D34-D84</f>
        <v>608799.62073000008</v>
      </c>
      <c r="E86" s="79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hidden="1" x14ac:dyDescent="0.25">
      <c r="A87" s="10"/>
      <c r="B87" s="23"/>
      <c r="C87" s="78"/>
      <c r="D87" s="80"/>
      <c r="E87" s="79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hidden="1" x14ac:dyDescent="0.25">
      <c r="A88" s="10"/>
      <c r="B88" s="32" t="s">
        <v>128</v>
      </c>
      <c r="C88" s="16">
        <f>C89+C90</f>
        <v>0</v>
      </c>
      <c r="D88" s="81">
        <f>D89+D90</f>
        <v>0</v>
      </c>
      <c r="E88" s="79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23" t="s">
        <v>129</v>
      </c>
      <c r="C89" s="78">
        <f>[1]Расшир!D849</f>
        <v>0</v>
      </c>
      <c r="D89" s="80">
        <f>[1]Расшир!E849</f>
        <v>0</v>
      </c>
      <c r="E89" s="79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23" t="s">
        <v>130</v>
      </c>
      <c r="C90" s="78">
        <f>[1]Расшир!D850</f>
        <v>0</v>
      </c>
      <c r="D90" s="80">
        <f>[1]Расшир!E850</f>
        <v>0</v>
      </c>
      <c r="E90" s="79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x14ac:dyDescent="0.25">
      <c r="A91" s="10"/>
      <c r="B91" s="23"/>
      <c r="C91" s="78"/>
      <c r="D91" s="80"/>
      <c r="E91" s="79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47.25" x14ac:dyDescent="0.25">
      <c r="A92" s="10"/>
      <c r="B92" s="32" t="s">
        <v>131</v>
      </c>
      <c r="C92" s="16">
        <f>C93+C94</f>
        <v>-540027.52</v>
      </c>
      <c r="D92" s="81">
        <f>D93+D94</f>
        <v>0</v>
      </c>
      <c r="E92" s="79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31.5" x14ac:dyDescent="0.25">
      <c r="A93" s="10"/>
      <c r="B93" s="30" t="s">
        <v>132</v>
      </c>
      <c r="C93" s="78">
        <v>1223359.02</v>
      </c>
      <c r="D93" s="80">
        <v>0</v>
      </c>
      <c r="E93" s="79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31.5" x14ac:dyDescent="0.25">
      <c r="A94" s="10"/>
      <c r="B94" s="30" t="s">
        <v>133</v>
      </c>
      <c r="C94" s="78">
        <v>-1763386.54</v>
      </c>
      <c r="D94" s="80">
        <v>0</v>
      </c>
      <c r="E94" s="79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x14ac:dyDescent="0.25">
      <c r="A95" s="10"/>
      <c r="B95" s="23"/>
      <c r="C95" s="78"/>
      <c r="D95" s="80"/>
      <c r="E95" s="79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32" t="s">
        <v>134</v>
      </c>
      <c r="C96" s="16">
        <f>C97+C98</f>
        <v>1948911.75</v>
      </c>
      <c r="D96" s="81">
        <f>D97+D98</f>
        <v>0</v>
      </c>
      <c r="E96" s="79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23" t="s">
        <v>135</v>
      </c>
      <c r="C97" s="78">
        <v>7671701.8799999999</v>
      </c>
      <c r="D97" s="80">
        <v>612790.13</v>
      </c>
      <c r="E97" s="79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30" t="s">
        <v>136</v>
      </c>
      <c r="C98" s="78">
        <v>-5722790.1299999999</v>
      </c>
      <c r="D98" s="80">
        <v>-612790.13</v>
      </c>
      <c r="E98" s="79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x14ac:dyDescent="0.25">
      <c r="A99" s="10"/>
      <c r="B99" s="30"/>
      <c r="C99" s="78"/>
      <c r="D99" s="80"/>
      <c r="E99" s="79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31.5" x14ac:dyDescent="0.25">
      <c r="A100" s="10"/>
      <c r="B100" s="32" t="s">
        <v>137</v>
      </c>
      <c r="C100" s="16">
        <f>C101-C102</f>
        <v>23252.00326000154</v>
      </c>
      <c r="D100" s="16">
        <f>D101-D102</f>
        <v>-608799.62073000008</v>
      </c>
      <c r="E100" s="79"/>
      <c r="F100" s="6"/>
      <c r="G100" s="82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23" t="s">
        <v>138</v>
      </c>
      <c r="C101" s="78">
        <v>-34962090.828919999</v>
      </c>
      <c r="D101" s="78">
        <v>-2183307.7771700001</v>
      </c>
      <c r="E101" s="79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139</v>
      </c>
      <c r="C102" s="78">
        <v>-34985342.832180001</v>
      </c>
      <c r="D102" s="80">
        <v>-1574508.15644</v>
      </c>
      <c r="E102" s="79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30"/>
      <c r="C103" s="78"/>
      <c r="D103" s="80"/>
      <c r="E103" s="79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31.5" x14ac:dyDescent="0.25">
      <c r="A104" s="10"/>
      <c r="B104" s="32" t="s">
        <v>140</v>
      </c>
      <c r="C104" s="16">
        <f>C109+C111</f>
        <v>46961.288820000002</v>
      </c>
      <c r="D104" s="81">
        <f>D107+D109</f>
        <v>0</v>
      </c>
      <c r="E104" s="79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57.75" hidden="1" x14ac:dyDescent="0.25">
      <c r="A105" s="10"/>
      <c r="B105" s="83" t="s">
        <v>141</v>
      </c>
      <c r="C105" s="84">
        <f>[1]Расшир!D860</f>
        <v>0</v>
      </c>
      <c r="D105" s="85" t="e">
        <f>D106</f>
        <v>#REF!</v>
      </c>
      <c r="E105" s="79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47.25" hidden="1" x14ac:dyDescent="0.25">
      <c r="A106" s="10"/>
      <c r="B106" s="86" t="s">
        <v>142</v>
      </c>
      <c r="C106" s="24" t="e">
        <f>[1]Расшир!D861</f>
        <v>#REF!</v>
      </c>
      <c r="D106" s="80" t="e">
        <f>[1]Расшир!E861</f>
        <v>#REF!</v>
      </c>
      <c r="E106" s="79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31.5" hidden="1" x14ac:dyDescent="0.25">
      <c r="A107" s="10"/>
      <c r="B107" s="87" t="s">
        <v>143</v>
      </c>
      <c r="C107" s="88">
        <f>[1]Расшир!D864</f>
        <v>0</v>
      </c>
      <c r="D107" s="89">
        <f>[1]Расшир!E864</f>
        <v>0</v>
      </c>
      <c r="E107" s="79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86"/>
      <c r="C108" s="78"/>
      <c r="D108" s="80"/>
      <c r="E108" s="79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29.25" x14ac:dyDescent="0.25">
      <c r="A109" s="10"/>
      <c r="B109" s="90" t="s">
        <v>144</v>
      </c>
      <c r="C109" s="16">
        <f>C110</f>
        <v>24.288820000000001</v>
      </c>
      <c r="D109" s="91">
        <f>D110+D111</f>
        <v>0</v>
      </c>
      <c r="E109" s="79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31.5" x14ac:dyDescent="0.25">
      <c r="A110" s="10"/>
      <c r="B110" s="86" t="s">
        <v>145</v>
      </c>
      <c r="C110" s="24">
        <v>24.288820000000001</v>
      </c>
      <c r="D110" s="78">
        <v>0</v>
      </c>
      <c r="E110" s="79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5.75" customHeight="1" x14ac:dyDescent="0.25">
      <c r="A111" s="10"/>
      <c r="B111" s="83" t="s">
        <v>147</v>
      </c>
      <c r="C111" s="16">
        <f>C112</f>
        <v>46937</v>
      </c>
      <c r="D111" s="81">
        <v>0</v>
      </c>
      <c r="E111" s="79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49.5" customHeight="1" x14ac:dyDescent="0.25">
      <c r="A112" s="10"/>
      <c r="B112" s="30" t="s">
        <v>142</v>
      </c>
      <c r="C112" s="78">
        <v>46937</v>
      </c>
      <c r="D112" s="80">
        <v>0</v>
      </c>
      <c r="E112" s="79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23"/>
      <c r="C113" s="78"/>
      <c r="D113" s="80"/>
      <c r="E113" s="79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33" customHeight="1" x14ac:dyDescent="0.25">
      <c r="A114" s="10"/>
      <c r="B114" s="32" t="s">
        <v>146</v>
      </c>
      <c r="C114" s="16">
        <f>C88+C92+C96+C100+C104</f>
        <v>1479097.5220800014</v>
      </c>
      <c r="D114" s="16">
        <f>D88+D92+D96+D100+D104</f>
        <v>-608799.62073000008</v>
      </c>
      <c r="E114" s="79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 x14ac:dyDescent="0.25">
      <c r="B115" s="92"/>
      <c r="C115" s="93"/>
      <c r="D115" s="93"/>
      <c r="E115" s="94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"/>
      <c r="C116" s="8"/>
      <c r="D116" s="8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6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400" spans="6:7" x14ac:dyDescent="0.2">
      <c r="F400" s="95"/>
      <c r="G400" s="96"/>
    </row>
    <row r="405" spans="6:7" x14ac:dyDescent="0.2">
      <c r="F405" s="95"/>
    </row>
    <row r="406" spans="6:7" x14ac:dyDescent="0.2">
      <c r="G406" s="95"/>
    </row>
    <row r="485" spans="4:4" ht="18.75" x14ac:dyDescent="0.3">
      <c r="D485" s="97"/>
    </row>
    <row r="486" spans="4:4" ht="18.75" x14ac:dyDescent="0.3">
      <c r="D486" s="97"/>
    </row>
    <row r="489" spans="4:4" x14ac:dyDescent="0.2">
      <c r="D489" s="98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38E827-6E81-4234-8603-9399FF9A1FB0}"/>
</file>

<file path=customXml/itemProps2.xml><?xml version="1.0" encoding="utf-8"?>
<ds:datastoreItem xmlns:ds="http://schemas.openxmlformats.org/officeDocument/2006/customXml" ds:itemID="{377E5A74-FCDE-4B38-8CE8-A60762A43791}"/>
</file>

<file path=customXml/itemProps3.xml><?xml version="1.0" encoding="utf-8"?>
<ds:datastoreItem xmlns:ds="http://schemas.openxmlformats.org/officeDocument/2006/customXml" ds:itemID="{EED9A064-148E-478B-A650-283EC73CD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01.02.2016</vt:lpstr>
      <vt:lpstr>'на 01.02.2016'!Область_печати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Богданов Филипп Владимирович</cp:lastModifiedBy>
  <cp:lastPrinted>2016-02-16T10:36:18Z</cp:lastPrinted>
  <dcterms:created xsi:type="dcterms:W3CDTF">2016-02-15T11:56:09Z</dcterms:created>
  <dcterms:modified xsi:type="dcterms:W3CDTF">2016-02-17T09:17:04Z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